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5. CHS\"/>
    </mc:Choice>
  </mc:AlternateContent>
  <xr:revisionPtr revIDLastSave="0" documentId="13_ncr:1_{3686C5C5-EE9A-4EAF-9A38-C80BA51B0D65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SUMMARY" sheetId="30" r:id="rId1"/>
    <sheet name="Sc Shedule " sheetId="35" r:id="rId2"/>
    <sheet name="DW - Scaffolder" sheetId="24" r:id="rId3"/>
    <sheet name="DW - Forman" sheetId="29" r:id="rId4"/>
    <sheet name="Ins and tagging " sheetId="26" r:id="rId5"/>
    <sheet name="Hire" sheetId="25" r:id="rId6"/>
    <sheet name="RE Insp &amp; Taging" sheetId="27" r:id="rId7"/>
    <sheet name="Sale" sheetId="34" r:id="rId8"/>
    <sheet name="Third Party Insp" sheetId="3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0">'[1]cash ph 3a'!$AL$7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'[1]cash ph 3a'!$AL$4</definedName>
    <definedName name="\R">'[1]cash ph 3a'!$AL$1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___HWT1">[2]BOQ!#REF!</definedName>
    <definedName name="___HWT10">[2]BOQ!#REF!</definedName>
    <definedName name="___HWT11">[2]BOQ!#REF!</definedName>
    <definedName name="___HWT12">[2]BOQ!#REF!</definedName>
    <definedName name="___HWT13">[2]BOQ!#REF!</definedName>
    <definedName name="___HWT14">[2]BOQ!#REF!</definedName>
    <definedName name="___HWT15">[2]BOQ!#REF!</definedName>
    <definedName name="___HWT16">[2]BOQ!#REF!</definedName>
    <definedName name="___HWT17">[2]BOQ!#REF!</definedName>
    <definedName name="___HWT18">[2]BOQ!#REF!</definedName>
    <definedName name="___HWT19">[2]BOQ!#REF!</definedName>
    <definedName name="___HWT2">[2]BOQ!#REF!</definedName>
    <definedName name="___HWT20">[2]BOQ!#REF!</definedName>
    <definedName name="___HWT21">[2]BOQ!#REF!</definedName>
    <definedName name="___HWT3">[2]BOQ!#REF!</definedName>
    <definedName name="___HWT4">[2]BOQ!#REF!</definedName>
    <definedName name="___HWT5">[2]BOQ!#REF!</definedName>
    <definedName name="___HWT6">[2]BOQ!#REF!</definedName>
    <definedName name="___HWT7">[2]BOQ!#REF!</definedName>
    <definedName name="___HWT8">[2]BOQ!#REF!</definedName>
    <definedName name="___HWT9">[2]BOQ!#REF!</definedName>
    <definedName name="__123Graph_ACURRENT" hidden="1">[3]FitOutConfCentre!#REF!</definedName>
    <definedName name="__B19000">#REF!</definedName>
    <definedName name="__B19999">#REF!</definedName>
    <definedName name="__B20000">#REF!</definedName>
    <definedName name="__com2" localSheetId="1" hidden="1">{"'Break down'!$A$4"}</definedName>
    <definedName name="__com2" hidden="1">{"'Break down'!$A$4"}</definedName>
    <definedName name="__e20000">#REF!</definedName>
    <definedName name="__e99991">#REF!</definedName>
    <definedName name="__HWT1">[2]BOQ!#REF!</definedName>
    <definedName name="__HWT10">[2]BOQ!#REF!</definedName>
    <definedName name="__HWT11">[2]BOQ!#REF!</definedName>
    <definedName name="__HWT12">[2]BOQ!#REF!</definedName>
    <definedName name="__HWT13">[2]BOQ!#REF!</definedName>
    <definedName name="__HWT14">[2]BOQ!#REF!</definedName>
    <definedName name="__HWT15">[2]BOQ!#REF!</definedName>
    <definedName name="__HWT16">[2]BOQ!#REF!</definedName>
    <definedName name="__HWT17">[2]BOQ!#REF!</definedName>
    <definedName name="__HWT18">[2]BOQ!#REF!</definedName>
    <definedName name="__HWT19">[2]BOQ!#REF!</definedName>
    <definedName name="__HWT2">[2]BOQ!#REF!</definedName>
    <definedName name="__HWT20">[2]BOQ!#REF!</definedName>
    <definedName name="__HWT21">[2]BOQ!#REF!</definedName>
    <definedName name="__HWT3">[2]BOQ!#REF!</definedName>
    <definedName name="__HWT4">[2]BOQ!#REF!</definedName>
    <definedName name="__HWT5">[2]BOQ!#REF!</definedName>
    <definedName name="__HWT6">[2]BOQ!#REF!</definedName>
    <definedName name="__HWT7">[2]BOQ!#REF!</definedName>
    <definedName name="__HWT8">[2]BOQ!#REF!</definedName>
    <definedName name="__HWT9">[2]BOQ!#REF!</definedName>
    <definedName name="_B19000">#REF!</definedName>
    <definedName name="_B19999">#REF!</definedName>
    <definedName name="_B20000">#REF!</definedName>
    <definedName name="_boq1">[4]BOQ!#REF!</definedName>
    <definedName name="_com2" localSheetId="1" hidden="1">{"'Break down'!$A$4"}</definedName>
    <definedName name="_com2" hidden="1">{"'Break down'!$A$4"}</definedName>
    <definedName name="_DWR001">[5]PB!#REF!</definedName>
    <definedName name="_DWR002">[5]PB!#REF!</definedName>
    <definedName name="_DWR003">[5]PB!#REF!</definedName>
    <definedName name="_DWR004">[5]PB!#REF!</definedName>
    <definedName name="_DWR005">[5]PB!#REF!</definedName>
    <definedName name="_e20000">#REF!</definedName>
    <definedName name="_e99991">#REF!</definedName>
    <definedName name="_Fill" hidden="1">[6]Valuation!$E$65:$E$82</definedName>
    <definedName name="_xlnm._FilterDatabase" localSheetId="1" hidden="1">'Sc Shedule '!$A$6:$AU$2579</definedName>
    <definedName name="_HWT1" localSheetId="1">[2]BOQ!#REF!</definedName>
    <definedName name="_HWT1">[2]BOQ!#REF!</definedName>
    <definedName name="_HWT10" localSheetId="1">[2]BOQ!#REF!</definedName>
    <definedName name="_HWT10">[2]BOQ!#REF!</definedName>
    <definedName name="_HWT11" localSheetId="1">[2]BOQ!#REF!</definedName>
    <definedName name="_HWT11">[2]BOQ!#REF!</definedName>
    <definedName name="_HWT12" localSheetId="1">[2]BOQ!#REF!</definedName>
    <definedName name="_HWT12">[2]BOQ!#REF!</definedName>
    <definedName name="_HWT13" localSheetId="1">[2]BOQ!#REF!</definedName>
    <definedName name="_HWT13">[2]BOQ!#REF!</definedName>
    <definedName name="_HWT14">[2]BOQ!#REF!</definedName>
    <definedName name="_HWT15">[2]BOQ!#REF!</definedName>
    <definedName name="_HWT16">[2]BOQ!#REF!</definedName>
    <definedName name="_HWT17">[2]BOQ!#REF!</definedName>
    <definedName name="_HWT18">[2]BOQ!#REF!</definedName>
    <definedName name="_HWT19">[2]BOQ!#REF!</definedName>
    <definedName name="_HWT2">[2]BOQ!#REF!</definedName>
    <definedName name="_HWT20">[2]BOQ!#REF!</definedName>
    <definedName name="_HWT21">[2]BOQ!#REF!</definedName>
    <definedName name="_HWT3">[2]BOQ!#REF!</definedName>
    <definedName name="_HWT4">[2]BOQ!#REF!</definedName>
    <definedName name="_HWT5">[2]BOQ!#REF!</definedName>
    <definedName name="_HWT6">[2]BOQ!#REF!</definedName>
    <definedName name="_HWT7">[2]BOQ!#REF!</definedName>
    <definedName name="_HWT8">[2]BOQ!#REF!</definedName>
    <definedName name="_HWT9">[2]BOQ!#REF!</definedName>
    <definedName name="_Key1" hidden="1">#REF!</definedName>
    <definedName name="_Order1" hidden="1">255</definedName>
    <definedName name="_Order2" hidden="1">0</definedName>
    <definedName name="_PR2">#REF!</definedName>
    <definedName name="_Sort" hidden="1">#REF!</definedName>
    <definedName name="a">#REF!</definedName>
    <definedName name="AA">#REF!</definedName>
    <definedName name="AAA">#REF!</definedName>
    <definedName name="abc">#REF!</definedName>
    <definedName name="Access_Height">[7]!Table7[Access Height]</definedName>
    <definedName name="AccessDatabase" hidden="1">"C:\AA-MEDIUM PROJECTS\Khaleej Times - GO 14017\Submittals Status.mdb"</definedName>
    <definedName name="ADD">#REF!</definedName>
    <definedName name="adjustment">#REF!</definedName>
    <definedName name="Amount">#REF!</definedName>
    <definedName name="Amt_prev_paid">[8]CERTIFICATE!#REF!</definedName>
    <definedName name="Amt_prev_paid_range">[8]CERTIFICATE!#REF!</definedName>
    <definedName name="aquatic" localSheetId="1" hidden="1">{"'Break down'!$A$4"}</definedName>
    <definedName name="aquatic" hidden="1">{"'Break down'!$A$4"}</definedName>
    <definedName name="aquatic1" localSheetId="1" hidden="1">{"'Break down'!$A$4"}</definedName>
    <definedName name="aquatic1" hidden="1">{"'Break down'!$A$4"}</definedName>
    <definedName name="AS11at11">#REF!</definedName>
    <definedName name="Asset">#REF!</definedName>
    <definedName name="assetpmi">#REF!</definedName>
    <definedName name="B">#REF!</definedName>
    <definedName name="BASE_Summary">#REF!</definedName>
    <definedName name="BASE_Summary1">#REF!</definedName>
    <definedName name="BASE_Summary2">#REF!</definedName>
    <definedName name="BB">#REF!</definedName>
    <definedName name="Bid_Curr">'[9]Info Sheet'!#REF!</definedName>
    <definedName name="bill2">[5]PB!#REF!</definedName>
    <definedName name="blankline">#REF!</definedName>
    <definedName name="boop" localSheetId="1" hidden="1">{"'Break down'!$A$4"}</definedName>
    <definedName name="boop" hidden="1">{"'Break down'!$A$4"}</definedName>
    <definedName name="boqformat">[10]BOQ!#REF!</definedName>
    <definedName name="Button_2">"Submittals_Status_Drawing__2__List"</definedName>
    <definedName name="CA">[11]Lstsub!#REF!</definedName>
    <definedName name="CC" localSheetId="1">#REF!</definedName>
    <definedName name="CC">#REF!</definedName>
    <definedName name="Ch">'[12]Total Cashflow Table'!$BE$16</definedName>
    <definedName name="Cl">'[12]Total Cashflow Table'!$BE$20</definedName>
    <definedName name="Classification">[13]Criteria!$AE$5:$AF$8</definedName>
    <definedName name="Clt_score">[13]Criteria!$Z$9:$AA$20</definedName>
    <definedName name="Cm">'[12]Total Cashflow Table'!$BE$18</definedName>
    <definedName name="copy_this" localSheetId="1">#REF!</definedName>
    <definedName name="copy_this">#REF!</definedName>
    <definedName name="costimpact" localSheetId="1">#REF!</definedName>
    <definedName name="costimpact">#REF!</definedName>
    <definedName name="costimpactpmi" localSheetId="1">#REF!</definedName>
    <definedName name="costimpactpmi">#REF!</definedName>
    <definedName name="CREP">#REF!</definedName>
    <definedName name="_xlnm.Criteria">#REF!</definedName>
    <definedName name="Cst_score">[13]Criteria!$T$9:$U$20</definedName>
    <definedName name="CURRENCY" localSheetId="1">#REF!</definedName>
    <definedName name="CURRENCY">#REF!</definedName>
    <definedName name="D" localSheetId="1">#REF!</definedName>
    <definedName name="D">#REF!</definedName>
    <definedName name="_xlnm.Database" localSheetId="1">#REF!</definedName>
    <definedName name="_xlnm.Database">#REF!</definedName>
    <definedName name="DD">#REF!</definedName>
    <definedName name="dhs">[14]Cashflow!$A$6</definedName>
    <definedName name="DuctworkCarpark">'[15]HVAC BoQ'!#REF!</definedName>
    <definedName name="dummy">#N/A</definedName>
    <definedName name="E">#REF!</definedName>
    <definedName name="E_score">[13]Criteria!$Q$9:$R$20</definedName>
    <definedName name="ED_Rate">[16]!Table1[[Scaffold Type]:[Min. Dim.]]</definedName>
    <definedName name="EE" localSheetId="1">#REF!</definedName>
    <definedName name="EE">#REF!</definedName>
    <definedName name="Ei_Summary">[5]PB!$A$3672:$O$3747</definedName>
    <definedName name="Ele" localSheetId="1" hidden="1">{"'Break down'!$A$4"}</definedName>
    <definedName name="Ele" hidden="1">{"'Break down'!$A$4"}</definedName>
    <definedName name="Element">'[17]Detail Page'!$F$5:$F$67</definedName>
    <definedName name="elementpmi" localSheetId="1">#REF!</definedName>
    <definedName name="elementpmi">#REF!</definedName>
    <definedName name="Exch">'[9]Info Sheet'!#REF!</definedName>
    <definedName name="Excluded">[10]BOQ!#REF!</definedName>
    <definedName name="_xlnm.Extract" localSheetId="1">#REF!</definedName>
    <definedName name="_xlnm.Extract">#REF!</definedName>
    <definedName name="eyt" localSheetId="1" hidden="1">{"'Break down'!$A$4"}</definedName>
    <definedName name="eyt" hidden="1">{"'Break down'!$A$4"}</definedName>
    <definedName name="F">#REF!</definedName>
    <definedName name="FF">#REF!</definedName>
    <definedName name="FFh">'[12]Total Cashflow Table'!$BE$13</definedName>
    <definedName name="FFo">'[12]Total Cashflow Table'!$BE$12</definedName>
    <definedName name="FFr">'[12]Total Cashflow Table'!$BE$14</definedName>
    <definedName name="fiyu" localSheetId="1" hidden="1">{"'Break down'!$A$4"}</definedName>
    <definedName name="fiyu" hidden="1">{"'Break down'!$A$4"}</definedName>
    <definedName name="G">#REF!</definedName>
    <definedName name="GBPtoDhs">#REF!</definedName>
    <definedName name="ghj" hidden="1">[3]FitOutConfCentre!#REF!</definedName>
    <definedName name="gij" localSheetId="1" hidden="1">{"'Break down'!$A$4"}</definedName>
    <definedName name="gij" hidden="1">{"'Break down'!$A$4"}</definedName>
    <definedName name="H">#REF!</definedName>
    <definedName name="hello">#REF!</definedName>
    <definedName name="HH">#REF!</definedName>
    <definedName name="Hire_Status">[7]!Table4[Hire Status]</definedName>
    <definedName name="HTML_CodePage" hidden="1">9</definedName>
    <definedName name="HTML_Control" localSheetId="1" hidden="1">{"'Break down'!$A$4"}</definedName>
    <definedName name="HTML_Control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LastUpdate" hidden="1">"6/7/98"</definedName>
    <definedName name="HTML_LineAfter" hidden="1">FALSE</definedName>
    <definedName name="HTML_LineBefore" hidden="1">FALSE</definedName>
    <definedName name="HTML_Name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Title" hidden="1">"Break_down"</definedName>
    <definedName name="hu" localSheetId="1" hidden="1">{"'Break down'!$A$4"}</definedName>
    <definedName name="hu" hidden="1">{"'Break down'!$A$4"}</definedName>
    <definedName name="HWT12a">[2]BOQ!#REF!</definedName>
    <definedName name="HWT15a">[2]BOQ!#REF!</definedName>
    <definedName name="HWT16A">[2]BOQ!#REF!</definedName>
    <definedName name="HWT17a">[2]BOQ!#REF!</definedName>
    <definedName name="HWT17af">[2]BOQ!#REF!</definedName>
    <definedName name="HWT18f">[2]BOQ!#REF!</definedName>
    <definedName name="HWT22af">[2]BOQ!#REF!</definedName>
    <definedName name="HWT8a">[2]BOQ!#REF!</definedName>
    <definedName name="HWT9a">[2]BOQ!#REF!</definedName>
    <definedName name="Included">[10]BOQ!#REF!</definedName>
    <definedName name="Infl1">[18]Dv02!$C$7:$C$308,[18]Dv03!$C$7:$C$504,[18]Dv04!$C$7:$C$861,[18]Dv05!$C$7:$C$438,[18]Dv06!$C$7:$C$54,[18]Dv07!$C$7:$C$402,[2]BOQ!$C$5:$C$84,[18]Dv09!$C$7:$C$1004,[18]Dv10!$C$7:$C$297,[18]Dv11!$C$7:$C$35,[18]Dv12!$C$7:$C$42</definedName>
    <definedName name="Item" localSheetId="1">#REF!</definedName>
    <definedName name="Item">#REF!</definedName>
    <definedName name="IVA" localSheetId="1">#REF!</definedName>
    <definedName name="IVA">#REF!</definedName>
    <definedName name="J">#REF!</definedName>
    <definedName name="jkl">#REF!</definedName>
    <definedName name="jo" localSheetId="1" hidden="1">{"'Break down'!$A$4"}</definedName>
    <definedName name="jo" hidden="1">{"'Break down'!$A$4"}</definedName>
    <definedName name="Job_Environment">[7]!Table5[Job Environment]</definedName>
    <definedName name="joy" localSheetId="1" hidden="1">{"'Break down'!$A$4"}</definedName>
    <definedName name="joy" hidden="1">{"'Break down'!$A$4"}</definedName>
    <definedName name="joyr" localSheetId="1" hidden="1">{"'Break down'!$A$4"}</definedName>
    <definedName name="joyr" hidden="1">{"'Break down'!$A$4"}</definedName>
    <definedName name="K">#REF!</definedName>
    <definedName name="kFOB">'[19]CIF COST ITEM'!#REF!</definedName>
    <definedName name="kIF">'[19]CIF COST ITEM'!#REF!</definedName>
    <definedName name="kloc">'[19]CIF COST ITEM'!#REF!</definedName>
    <definedName name="KO" localSheetId="1" hidden="1">{"'Break down'!$A$4"}</definedName>
    <definedName name="KO" hidden="1">{"'Break down'!$A$4"}</definedName>
    <definedName name="L">#REF!</definedName>
    <definedName name="ledger" localSheetId="1" hidden="1">{"'Break down'!$A$4"}</definedName>
    <definedName name="ledger" hidden="1">{"'Break down'!$A$4"}</definedName>
    <definedName name="LL">#REF!</definedName>
    <definedName name="LPO_No.___Ref_No.">[7]!Table10[#Data]</definedName>
    <definedName name="M" localSheetId="1">#REF!</definedName>
    <definedName name="M">#REF!</definedName>
    <definedName name="markup" localSheetId="1">#REF!</definedName>
    <definedName name="markup">#REF!</definedName>
    <definedName name="Material_Rate" localSheetId="1">#REF!</definedName>
    <definedName name="Material_Rate">#REF!</definedName>
    <definedName name="Materials">[7]!Table11[Material Description]</definedName>
    <definedName name="MOS" localSheetId="1">#REF!</definedName>
    <definedName name="MOS">#REF!</definedName>
    <definedName name="N" localSheetId="1">#REF!</definedName>
    <definedName name="N">#REF!</definedName>
    <definedName name="Name" localSheetId="1">'[9]Info Sheet'!#REF!</definedName>
    <definedName name="Name">'[9]Info Sheet'!#REF!</definedName>
    <definedName name="oip" localSheetId="1" hidden="1">{"'Break down'!$A$4"}</definedName>
    <definedName name="oip" hidden="1">{"'Break down'!$A$4"}</definedName>
    <definedName name="OMI">#REF!</definedName>
    <definedName name="P">#REF!</definedName>
    <definedName name="P_score">[13]Criteria!$W$9:$X$20</definedName>
    <definedName name="PackageName">'[20]cover page'!$E$13</definedName>
    <definedName name="PAGE5_21">[5]PB!$A$1580:$O$1660</definedName>
    <definedName name="part10">[5]PB!$A$1:$O$729</definedName>
    <definedName name="part7">[5]PB!$A$1:$N$594</definedName>
    <definedName name="part8">[5]PB!$A$1:$N$370</definedName>
    <definedName name="part9">[5]PB!$A$1:$S$402</definedName>
    <definedName name="plant">'[21]Budget Analysis'!#REF!</definedName>
    <definedName name="PLone">'[12]Total Cashflow Table'!$BE$10</definedName>
    <definedName name="PLtwo">'[12]Total Cashflow Table'!$BE$11</definedName>
    <definedName name="PO" localSheetId="1" hidden="1">{"'Break down'!$A$4"}</definedName>
    <definedName name="PO" hidden="1">{"'Break down'!$A$4"}</definedName>
    <definedName name="Pod">'[12]Total Cashflow Table'!$BE$9</definedName>
    <definedName name="ppo" localSheetId="1" hidden="1">{"'Break down'!$A$4"}</definedName>
    <definedName name="ppo" hidden="1">{"'Break down'!$A$4"}</definedName>
    <definedName name="PRINT">#REF!</definedName>
    <definedName name="_xlnm.Print_Area" localSheetId="1">'Sc Shedule '!$A$1:$AI$2586</definedName>
    <definedName name="_xlnm.Print_Area" localSheetId="0">SUMMARY!$A$1:$H$20</definedName>
    <definedName name="_xlnm.Print_Area">#REF!</definedName>
    <definedName name="PRINT_AREA_MI">#REF!</definedName>
    <definedName name="Print_Checklist">#REF!</definedName>
    <definedName name="Print_Cover">#REF!</definedName>
    <definedName name="Print_ITR">#REF!</definedName>
    <definedName name="Print_Settlement">#REF!</definedName>
    <definedName name="_xlnm.Print_Titles" localSheetId="2">'DW - Scaffolder'!$4:$5</definedName>
    <definedName name="_xlnm.Print_Titles" localSheetId="1">'Sc Shedule '!$6:$6</definedName>
    <definedName name="Print_Titles_MI">#REF!</definedName>
    <definedName name="Print_TRA">#REF!</definedName>
    <definedName name="Print_V1">#REF!</definedName>
    <definedName name="Print_V2">#REF!</definedName>
    <definedName name="Production">[7]!Table12[Production]</definedName>
    <definedName name="Production_Rate" localSheetId="1">#REF!</definedName>
    <definedName name="Production_Rate">#REF!</definedName>
    <definedName name="PROJECT_Description" localSheetId="1">#REF!</definedName>
    <definedName name="PROJECT_Description">#REF!</definedName>
    <definedName name="PROJECT_Description1" localSheetId="1">#REF!</definedName>
    <definedName name="PROJECT_Description1">#REF!</definedName>
    <definedName name="PROJECT_Description2">#REF!</definedName>
    <definedName name="Q">#REF!</definedName>
    <definedName name="QR.">[10]BOQ!#REF!</definedName>
    <definedName name="Qty." localSheetId="1">#REF!</definedName>
    <definedName name="Qty.">#REF!</definedName>
    <definedName name="Quantity" localSheetId="1">#REF!</definedName>
    <definedName name="Quantity">#REF!</definedName>
    <definedName name="RA" localSheetId="1">[11]Lstsub!#REF!</definedName>
    <definedName name="RA">[11]Lstsub!#REF!</definedName>
    <definedName name="raj" localSheetId="1">#REF!</definedName>
    <definedName name="raj">#REF!</definedName>
    <definedName name="RAJESH" localSheetId="1">#REF!</definedName>
    <definedName name="RAJESH">#REF!</definedName>
    <definedName name="RAPS" localSheetId="1">[11]Lstsub!#REF!</definedName>
    <definedName name="RAPS">[11]Lstsub!#REF!</definedName>
    <definedName name="Rate" localSheetId="1">#REF!</definedName>
    <definedName name="Rate">#REF!</definedName>
    <definedName name="ratio" localSheetId="1">[14]Cashflow!#REF!</definedName>
    <definedName name="ratio">[14]Cashflow!#REF!</definedName>
    <definedName name="RCD" localSheetId="1">[11]Lstsub!#REF!</definedName>
    <definedName name="RCD">[11]Lstsub!#REF!</definedName>
    <definedName name="RCS" localSheetId="1">[11]Lstsub!#REF!</definedName>
    <definedName name="RCS">[11]Lstsub!#REF!</definedName>
    <definedName name="Recom" localSheetId="1" hidden="1">{"'Break down'!$A$4"}</definedName>
    <definedName name="Recom" hidden="1">{"'Break down'!$A$4"}</definedName>
    <definedName name="ref" localSheetId="1" hidden="1">{"'Break down'!$A$4"}</definedName>
    <definedName name="ref" hidden="1">{"'Break down'!$A$4"}</definedName>
    <definedName name="REN" localSheetId="1" hidden="1">{"'Break down'!$A$4"}</definedName>
    <definedName name="REN" hidden="1">{"'Break down'!$A$4"}</definedName>
    <definedName name="RESD">#REF!</definedName>
    <definedName name="RETEN">#REF!</definedName>
    <definedName name="RFCList">[22]List!$A$1:$A$8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L">[11]Lstsub!#REF!</definedName>
    <definedName name="RLPS">[11]Lstsub!#REF!</definedName>
    <definedName name="rou" localSheetId="1" hidden="1">{"'Break down'!$A$4"}</definedName>
    <definedName name="rou" hidden="1">{"'Break down'!$A$4"}</definedName>
    <definedName name="rpppp" localSheetId="1" hidden="1">{"'Break down'!$A$4"}</definedName>
    <definedName name="rpppp" hidden="1">{"'Break down'!$A$4"}</definedName>
    <definedName name="rt" localSheetId="1" hidden="1">{"'Break down'!$A$4"}</definedName>
    <definedName name="rt" hidden="1">{"'Break down'!$A$4"}</definedName>
    <definedName name="rtp" localSheetId="1" hidden="1">{"'Break down'!$A$4"}</definedName>
    <definedName name="rtp" hidden="1">{"'Break down'!$A$4"}</definedName>
    <definedName name="rtpqwp" localSheetId="1" hidden="1">{"'Break down'!$A$4"}</definedName>
    <definedName name="rtpqwp" hidden="1">{"'Break down'!$A$4"}</definedName>
    <definedName name="S">#REF!</definedName>
    <definedName name="S_score">[13]Criteria!$N$9:$O$20</definedName>
    <definedName name="SCAF" localSheetId="1" hidden="1">{"'Break down'!$A$4"}</definedName>
    <definedName name="SCAF" hidden="1">{"'Break down'!$A$4"}</definedName>
    <definedName name="Scaffold_Type">[7]!Table6[Scaffold Type]</definedName>
    <definedName name="Scaffolding" localSheetId="1" hidden="1">{"'Break down'!$A$4"}</definedName>
    <definedName name="Scaffolding" hidden="1">{"'Break down'!$A$4"}</definedName>
    <definedName name="sd">#REF!</definedName>
    <definedName name="ser" localSheetId="1" hidden="1">{"'Break down'!$A$4"}</definedName>
    <definedName name="ser" hidden="1">{"'Break down'!$A$4"}</definedName>
    <definedName name="Submittals_Status_Drawing__2__List">#REF!</definedName>
    <definedName name="Submittals_Status_Drawing__2__List1">#REF!</definedName>
    <definedName name="summ1" localSheetId="1" hidden="1">{"'Break down'!$A$4"}</definedName>
    <definedName name="summ1" hidden="1">{"'Break down'!$A$4"}</definedName>
    <definedName name="summariseddiff" localSheetId="1" hidden="1">{"'Break down'!$A$4"}</definedName>
    <definedName name="summariseddiff" hidden="1">{"'Break down'!$A$4"}</definedName>
    <definedName name="summary" localSheetId="1" hidden="1">{"'Break down'!$A$4"}</definedName>
    <definedName name="summary" hidden="1">{"'Break down'!$A$4"}</definedName>
    <definedName name="T">#REF!</definedName>
    <definedName name="TAS_Quote">[7]!Table10[TAS Quote]</definedName>
    <definedName name="temp" localSheetId="1" hidden="1">{"'Break down'!$A$4"}</definedName>
    <definedName name="temp" hidden="1">{"'Break down'!$A$4"}</definedName>
    <definedName name="temp1" localSheetId="1" hidden="1">{"'Break down'!$A$4"}</definedName>
    <definedName name="temp1" hidden="1">{"'Break down'!$A$4"}</definedName>
    <definedName name="tender">#REF!</definedName>
    <definedName name="test" localSheetId="1" hidden="1">{"'Break down'!$A$4"}</definedName>
    <definedName name="test" hidden="1">{"'Break down'!$A$4"}</definedName>
    <definedName name="TITLE">[23]List!$A$1:$A$12</definedName>
    <definedName name="tmp" localSheetId="1" hidden="1">{"'Break down'!$A$4"}</definedName>
    <definedName name="tmp" hidden="1">{"'Break down'!$A$4"}</definedName>
    <definedName name="Total">#REF!</definedName>
    <definedName name="tppp" localSheetId="1" hidden="1">{"'Break down'!$A$4"}</definedName>
    <definedName name="tppp" hidden="1">{"'Break down'!$A$4"}</definedName>
    <definedName name="TSD">[11]Lstsub!#REF!</definedName>
    <definedName name="TSS">[11]Lstsub!#REF!</definedName>
    <definedName name="ty" localSheetId="1" hidden="1">{"'Break down'!$A$4"}</definedName>
    <definedName name="ty" hidden="1">{"'Break down'!$A$4"}</definedName>
    <definedName name="Type_of_Job">[7]!Table16[Type of Job]</definedName>
    <definedName name="U" localSheetId="1">#REF!</definedName>
    <definedName name="U">#REF!</definedName>
    <definedName name="ui" localSheetId="1" hidden="1">{"'Break down'!$A$4"}</definedName>
    <definedName name="ui" hidden="1">{"'Break down'!$A$4"}</definedName>
    <definedName name="Unit">#REF!</definedName>
    <definedName name="Unit_of_Measure">[16]!Table1[[Scaffold Type]:[Unit of Measure]]</definedName>
    <definedName name="upo" localSheetId="1" hidden="1">{"'Break down'!$A$4"}</definedName>
    <definedName name="upo" hidden="1">{"'Break down'!$A$4"}</definedName>
    <definedName name="UUU" localSheetId="1" hidden="1">{"'Break down'!$A$4"}</definedName>
    <definedName name="UUU" hidden="1">{"'Break down'!$A$4"}</definedName>
    <definedName name="uy" localSheetId="1" hidden="1">{"'Break down'!$A$4"}</definedName>
    <definedName name="uy" hidden="1">{"'Break down'!$A$4"}</definedName>
    <definedName name="V">#REF!</definedName>
    <definedName name="VariationName">'[24]cover page'!$A$26</definedName>
    <definedName name="VariationNo">'[25]cover page'!$E$24</definedName>
    <definedName name="W" localSheetId="1">#REF!</definedName>
    <definedName name="W">#REF!</definedName>
    <definedName name="WEIGHT" localSheetId="1">#REF!</definedName>
    <definedName name="WEIGHT">#REF!</definedName>
    <definedName name="weo" localSheetId="1" hidden="1">{"'Break down'!$A$4"}</definedName>
    <definedName name="weo" hidden="1">{"'Break down'!$A$4"}</definedName>
    <definedName name="werttt" localSheetId="1" hidden="1">{"'Break down'!$A$4"}</definedName>
    <definedName name="werttt" hidden="1">{"'Break down'!$A$4"}</definedName>
    <definedName name="wmm">[5]PB!$F$8</definedName>
    <definedName name="wrw" localSheetId="1" hidden="1">{"'Break down'!$A$4"}</definedName>
    <definedName name="wrw" hidden="1">{"'Break down'!$A$4"}</definedName>
    <definedName name="X">#REF!</definedName>
    <definedName name="XLK" localSheetId="1" hidden="1">{"'Break down'!$A$4"}</definedName>
    <definedName name="XLK" hidden="1">{"'Break down'!$A$4"}</definedName>
    <definedName name="xls." localSheetId="1" hidden="1">{"'Break down'!$A$4"}</definedName>
    <definedName name="xls." hidden="1">{"'Break down'!$A$4"}</definedName>
    <definedName name="xls1" localSheetId="1" hidden="1">{"'Break down'!$A$4"}</definedName>
    <definedName name="xls1" hidden="1">{"'Break down'!$A$4"}</definedName>
    <definedName name="xls2" localSheetId="1" hidden="1">{"'Break down'!$A$4"}</definedName>
    <definedName name="xls2" hidden="1">{"'Break down'!$A$4"}</definedName>
    <definedName name="xx">'[26]PVA#21 Carpark'!$W$11</definedName>
    <definedName name="Y" localSheetId="1">#REF!</definedName>
    <definedName name="Y">#REF!</definedName>
    <definedName name="Yes" localSheetId="1">#REF!</definedName>
    <definedName name="Yes">#REF!</definedName>
    <definedName name="yesno" localSheetId="1">#REF!</definedName>
    <definedName name="yesno">#REF!</definedName>
    <definedName name="yui" localSheetId="1" hidden="1">{"'Break down'!$A$4"}</definedName>
    <definedName name="yui" hidden="1">{"'Break down'!$A$4"}</definedName>
    <definedName name="yup" localSheetId="1" hidden="1">{"'Break down'!$A$4"}</definedName>
    <definedName name="yup" hidden="1">{"'Break down'!$A$4"}</definedName>
    <definedName name="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0" l="1"/>
  <c r="H7" i="30"/>
  <c r="H8" i="30"/>
  <c r="H9" i="30"/>
  <c r="H10" i="30"/>
  <c r="H11" i="30"/>
  <c r="H12" i="30"/>
  <c r="H13" i="30"/>
  <c r="H14" i="30"/>
  <c r="H15" i="30"/>
  <c r="H5" i="30"/>
  <c r="G19" i="30"/>
  <c r="G20" i="30" s="1"/>
  <c r="G18" i="30"/>
  <c r="H18" i="30"/>
  <c r="H19" i="30" s="1"/>
  <c r="H20" i="30" l="1"/>
  <c r="G10" i="30"/>
  <c r="G7" i="30"/>
  <c r="G6" i="30"/>
  <c r="K970" i="24"/>
  <c r="K971" i="24"/>
  <c r="K972" i="24"/>
  <c r="K973" i="24"/>
  <c r="K974" i="24"/>
  <c r="K975" i="24"/>
  <c r="K976" i="24"/>
  <c r="K977" i="24"/>
  <c r="K978" i="24"/>
  <c r="K979" i="24"/>
  <c r="K980" i="24"/>
  <c r="K986" i="24"/>
  <c r="K1002" i="24"/>
  <c r="K1003" i="24"/>
  <c r="K1004" i="24"/>
  <c r="K1005" i="24"/>
  <c r="K1006" i="24"/>
  <c r="K1007" i="24"/>
  <c r="K1018" i="24"/>
  <c r="K1019" i="24"/>
  <c r="K1020" i="24"/>
  <c r="K1021" i="24"/>
  <c r="K1022" i="24"/>
  <c r="K1023" i="24"/>
  <c r="K1024" i="24"/>
  <c r="K1025" i="24"/>
  <c r="K1026" i="24"/>
  <c r="K1027" i="24"/>
  <c r="K1028" i="24"/>
  <c r="K1050" i="24"/>
  <c r="K1051" i="24"/>
  <c r="K1052" i="24"/>
  <c r="K1053" i="24"/>
  <c r="K1054" i="24"/>
  <c r="K1066" i="24"/>
  <c r="K1067" i="24"/>
  <c r="K1068" i="24"/>
  <c r="K1069" i="24"/>
  <c r="K1070" i="24"/>
  <c r="K1071" i="24"/>
  <c r="K1072" i="24"/>
  <c r="K1073" i="24"/>
  <c r="K1074" i="24"/>
  <c r="K1098" i="24"/>
  <c r="K1114" i="24"/>
  <c r="K1115" i="24"/>
  <c r="K1116" i="24"/>
  <c r="K1117" i="24"/>
  <c r="K1118" i="24"/>
  <c r="K1127" i="24"/>
  <c r="K1128" i="24"/>
  <c r="K1132" i="24"/>
  <c r="K1133" i="24"/>
  <c r="K1134" i="24"/>
  <c r="K1135" i="24"/>
  <c r="K1136" i="24"/>
  <c r="K1137" i="24"/>
  <c r="K1138" i="24"/>
  <c r="K1139" i="24"/>
  <c r="K1140" i="24"/>
  <c r="J968" i="24"/>
  <c r="K968" i="24" s="1"/>
  <c r="J969" i="24"/>
  <c r="K969" i="24" s="1"/>
  <c r="J970" i="24"/>
  <c r="J971" i="24"/>
  <c r="J972" i="24"/>
  <c r="J973" i="24"/>
  <c r="J974" i="24"/>
  <c r="J975" i="24"/>
  <c r="J976" i="24"/>
  <c r="J977" i="24"/>
  <c r="J978" i="24"/>
  <c r="J979" i="24"/>
  <c r="J980" i="24"/>
  <c r="J981" i="24"/>
  <c r="K981" i="24" s="1"/>
  <c r="J982" i="24"/>
  <c r="K982" i="24" s="1"/>
  <c r="J983" i="24"/>
  <c r="K983" i="24" s="1"/>
  <c r="J984" i="24"/>
  <c r="K984" i="24" s="1"/>
  <c r="J985" i="24"/>
  <c r="K985" i="24" s="1"/>
  <c r="J986" i="24"/>
  <c r="J987" i="24"/>
  <c r="K987" i="24" s="1"/>
  <c r="J988" i="24"/>
  <c r="K988" i="24" s="1"/>
  <c r="J989" i="24"/>
  <c r="K989" i="24" s="1"/>
  <c r="J990" i="24"/>
  <c r="K990" i="24" s="1"/>
  <c r="J991" i="24"/>
  <c r="K991" i="24" s="1"/>
  <c r="J992" i="24"/>
  <c r="K992" i="24" s="1"/>
  <c r="J993" i="24"/>
  <c r="K993" i="24" s="1"/>
  <c r="J994" i="24"/>
  <c r="K994" i="24" s="1"/>
  <c r="J995" i="24"/>
  <c r="K995" i="24" s="1"/>
  <c r="J996" i="24"/>
  <c r="K996" i="24" s="1"/>
  <c r="J997" i="24"/>
  <c r="K997" i="24" s="1"/>
  <c r="J998" i="24"/>
  <c r="K998" i="24" s="1"/>
  <c r="J999" i="24"/>
  <c r="K999" i="24" s="1"/>
  <c r="J1000" i="24"/>
  <c r="K1000" i="24" s="1"/>
  <c r="J1001" i="24"/>
  <c r="K1001" i="24" s="1"/>
  <c r="J1002" i="24"/>
  <c r="J1003" i="24"/>
  <c r="J1004" i="24"/>
  <c r="J1005" i="24"/>
  <c r="J1006" i="24"/>
  <c r="J1007" i="24"/>
  <c r="J1008" i="24"/>
  <c r="K1008" i="24" s="1"/>
  <c r="J1009" i="24"/>
  <c r="K1009" i="24" s="1"/>
  <c r="J1010" i="24"/>
  <c r="K1010" i="24" s="1"/>
  <c r="J1011" i="24"/>
  <c r="K1011" i="24" s="1"/>
  <c r="J1012" i="24"/>
  <c r="K1012" i="24" s="1"/>
  <c r="J1013" i="24"/>
  <c r="K1013" i="24" s="1"/>
  <c r="J1014" i="24"/>
  <c r="K1014" i="24" s="1"/>
  <c r="J1015" i="24"/>
  <c r="K1015" i="24" s="1"/>
  <c r="J1016" i="24"/>
  <c r="K1016" i="24" s="1"/>
  <c r="J1017" i="24"/>
  <c r="K1017" i="24" s="1"/>
  <c r="J1018" i="24"/>
  <c r="J1019" i="24"/>
  <c r="J1020" i="24"/>
  <c r="J1021" i="24"/>
  <c r="J1022" i="24"/>
  <c r="J1023" i="24"/>
  <c r="J1024" i="24"/>
  <c r="J1025" i="24"/>
  <c r="J1026" i="24"/>
  <c r="J1027" i="24"/>
  <c r="J1028" i="24"/>
  <c r="J1029" i="24"/>
  <c r="K1029" i="24" s="1"/>
  <c r="J1030" i="24"/>
  <c r="K1030" i="24" s="1"/>
  <c r="J1031" i="24"/>
  <c r="K1031" i="24" s="1"/>
  <c r="J1032" i="24"/>
  <c r="K1032" i="24" s="1"/>
  <c r="J1033" i="24"/>
  <c r="K1033" i="24" s="1"/>
  <c r="J1034" i="24"/>
  <c r="K1034" i="24" s="1"/>
  <c r="J1035" i="24"/>
  <c r="K1035" i="24" s="1"/>
  <c r="J1036" i="24"/>
  <c r="K1036" i="24" s="1"/>
  <c r="J1037" i="24"/>
  <c r="K1037" i="24" s="1"/>
  <c r="J1038" i="24"/>
  <c r="K1038" i="24" s="1"/>
  <c r="J1039" i="24"/>
  <c r="K1039" i="24" s="1"/>
  <c r="J1040" i="24"/>
  <c r="K1040" i="24" s="1"/>
  <c r="J1041" i="24"/>
  <c r="K1041" i="24" s="1"/>
  <c r="J1042" i="24"/>
  <c r="K1042" i="24" s="1"/>
  <c r="J1043" i="24"/>
  <c r="K1043" i="24" s="1"/>
  <c r="J1044" i="24"/>
  <c r="K1044" i="24" s="1"/>
  <c r="J1045" i="24"/>
  <c r="K1045" i="24" s="1"/>
  <c r="J1046" i="24"/>
  <c r="K1046" i="24" s="1"/>
  <c r="J1047" i="24"/>
  <c r="K1047" i="24" s="1"/>
  <c r="J1048" i="24"/>
  <c r="K1048" i="24" s="1"/>
  <c r="J1049" i="24"/>
  <c r="K1049" i="24" s="1"/>
  <c r="J1050" i="24"/>
  <c r="J1051" i="24"/>
  <c r="J1052" i="24"/>
  <c r="J1053" i="24"/>
  <c r="J1054" i="24"/>
  <c r="J1055" i="24"/>
  <c r="K1055" i="24" s="1"/>
  <c r="J1056" i="24"/>
  <c r="K1056" i="24" s="1"/>
  <c r="J1057" i="24"/>
  <c r="K1057" i="24" s="1"/>
  <c r="J1058" i="24"/>
  <c r="K1058" i="24" s="1"/>
  <c r="J1059" i="24"/>
  <c r="K1059" i="24" s="1"/>
  <c r="J1060" i="24"/>
  <c r="K1060" i="24" s="1"/>
  <c r="J1061" i="24"/>
  <c r="K1061" i="24" s="1"/>
  <c r="J1062" i="24"/>
  <c r="K1062" i="24" s="1"/>
  <c r="J1063" i="24"/>
  <c r="K1063" i="24" s="1"/>
  <c r="J1064" i="24"/>
  <c r="K1064" i="24" s="1"/>
  <c r="J1065" i="24"/>
  <c r="K1065" i="24" s="1"/>
  <c r="J1066" i="24"/>
  <c r="J1067" i="24"/>
  <c r="J1068" i="24"/>
  <c r="J1069" i="24"/>
  <c r="J1070" i="24"/>
  <c r="J1071" i="24"/>
  <c r="J1072" i="24"/>
  <c r="J1073" i="24"/>
  <c r="J1074" i="24"/>
  <c r="J1075" i="24"/>
  <c r="K1075" i="24" s="1"/>
  <c r="J1076" i="24"/>
  <c r="K1076" i="24" s="1"/>
  <c r="J1077" i="24"/>
  <c r="K1077" i="24" s="1"/>
  <c r="J1078" i="24"/>
  <c r="K1078" i="24" s="1"/>
  <c r="J1079" i="24"/>
  <c r="K1079" i="24" s="1"/>
  <c r="J1080" i="24"/>
  <c r="K1080" i="24" s="1"/>
  <c r="J1081" i="24"/>
  <c r="K1081" i="24" s="1"/>
  <c r="J1082" i="24"/>
  <c r="K1082" i="24" s="1"/>
  <c r="J1083" i="24"/>
  <c r="K1083" i="24" s="1"/>
  <c r="J1084" i="24"/>
  <c r="K1084" i="24" s="1"/>
  <c r="J1085" i="24"/>
  <c r="K1085" i="24" s="1"/>
  <c r="J1086" i="24"/>
  <c r="K1086" i="24" s="1"/>
  <c r="J1087" i="24"/>
  <c r="K1087" i="24" s="1"/>
  <c r="J1088" i="24"/>
  <c r="K1088" i="24" s="1"/>
  <c r="J1089" i="24"/>
  <c r="K1089" i="24" s="1"/>
  <c r="J1090" i="24"/>
  <c r="K1090" i="24" s="1"/>
  <c r="J1091" i="24"/>
  <c r="K1091" i="24" s="1"/>
  <c r="J1092" i="24"/>
  <c r="K1092" i="24" s="1"/>
  <c r="J1093" i="24"/>
  <c r="K1093" i="24" s="1"/>
  <c r="J1094" i="24"/>
  <c r="K1094" i="24" s="1"/>
  <c r="J1095" i="24"/>
  <c r="K1095" i="24" s="1"/>
  <c r="J1096" i="24"/>
  <c r="K1096" i="24" s="1"/>
  <c r="J1097" i="24"/>
  <c r="K1097" i="24" s="1"/>
  <c r="J1098" i="24"/>
  <c r="J1099" i="24"/>
  <c r="K1099" i="24" s="1"/>
  <c r="J1100" i="24"/>
  <c r="K1100" i="24" s="1"/>
  <c r="J1101" i="24"/>
  <c r="K1101" i="24" s="1"/>
  <c r="J1102" i="24"/>
  <c r="K1102" i="24" s="1"/>
  <c r="J1103" i="24"/>
  <c r="K1103" i="24" s="1"/>
  <c r="J1104" i="24"/>
  <c r="K1104" i="24" s="1"/>
  <c r="J1105" i="24"/>
  <c r="K1105" i="24" s="1"/>
  <c r="J1106" i="24"/>
  <c r="K1106" i="24" s="1"/>
  <c r="J1107" i="24"/>
  <c r="K1107" i="24" s="1"/>
  <c r="J1108" i="24"/>
  <c r="K1108" i="24" s="1"/>
  <c r="J1109" i="24"/>
  <c r="K1109" i="24" s="1"/>
  <c r="J1110" i="24"/>
  <c r="K1110" i="24" s="1"/>
  <c r="J1111" i="24"/>
  <c r="K1111" i="24" s="1"/>
  <c r="J1112" i="24"/>
  <c r="K1112" i="24" s="1"/>
  <c r="J1113" i="24"/>
  <c r="K1113" i="24" s="1"/>
  <c r="J1114" i="24"/>
  <c r="J1115" i="24"/>
  <c r="J1116" i="24"/>
  <c r="J1117" i="24"/>
  <c r="J1118" i="24"/>
  <c r="J1119" i="24"/>
  <c r="K1119" i="24" s="1"/>
  <c r="J1120" i="24"/>
  <c r="K1120" i="24" s="1"/>
  <c r="J1121" i="24"/>
  <c r="J1122" i="24"/>
  <c r="J1123" i="24"/>
  <c r="J1124" i="24"/>
  <c r="K1124" i="24" s="1"/>
  <c r="J1125" i="24"/>
  <c r="K1125" i="24" s="1"/>
  <c r="J1126" i="24"/>
  <c r="K1126" i="24" s="1"/>
  <c r="J1127" i="24"/>
  <c r="J1128" i="24"/>
  <c r="J1129" i="24"/>
  <c r="K1129" i="24" s="1"/>
  <c r="J1130" i="24"/>
  <c r="K1130" i="24" s="1"/>
  <c r="J1131" i="24"/>
  <c r="K1131" i="24" s="1"/>
  <c r="J1132" i="24"/>
  <c r="J1133" i="24"/>
  <c r="J1134" i="24"/>
  <c r="J1135" i="24"/>
  <c r="J1136" i="24"/>
  <c r="J1137" i="24"/>
  <c r="J1138" i="24"/>
  <c r="J1139" i="24"/>
  <c r="J1140" i="24"/>
  <c r="J1141" i="24"/>
  <c r="K1141" i="24" s="1"/>
  <c r="R1817" i="35" l="1"/>
  <c r="R1669" i="35"/>
  <c r="R1668" i="35"/>
  <c r="R1670" i="35"/>
  <c r="R422" i="35"/>
  <c r="AS2379" i="35"/>
  <c r="AR2379" i="35"/>
  <c r="AT2379" i="35" l="1"/>
  <c r="AR2398" i="35" l="1"/>
  <c r="AR2397" i="35"/>
  <c r="AR2532" i="35"/>
  <c r="AR2331" i="35" l="1"/>
  <c r="AR2335" i="35"/>
  <c r="AR2478" i="35" l="1"/>
  <c r="AR2219" i="35"/>
  <c r="AR2302" i="35"/>
  <c r="AR2355" i="35"/>
  <c r="AR2316" i="35"/>
  <c r="AR2354" i="35"/>
  <c r="AR2213" i="35"/>
  <c r="AR2214" i="35"/>
  <c r="AR2356" i="35"/>
  <c r="AR2360" i="35"/>
  <c r="AR2296" i="35"/>
  <c r="AR2556" i="35" l="1"/>
  <c r="AR2481" i="35"/>
  <c r="AR2448" i="35"/>
  <c r="AR2342" i="35"/>
  <c r="AR2528" i="35"/>
  <c r="AR2534" i="35"/>
  <c r="AR2417" i="35"/>
  <c r="AR1226" i="35"/>
  <c r="AR2177" i="35"/>
  <c r="AR2147" i="35"/>
  <c r="AR2163" i="35"/>
  <c r="AR2021" i="35"/>
  <c r="AR2280" i="35"/>
  <c r="AR2224" i="35"/>
  <c r="AR2328" i="35"/>
  <c r="AR2231" i="35"/>
  <c r="AR2208" i="35"/>
  <c r="AR2284" i="35"/>
  <c r="AR2452" i="35"/>
  <c r="AR2544" i="35"/>
  <c r="AR2514" i="35"/>
  <c r="AR2455" i="35"/>
  <c r="AR2393" i="35"/>
  <c r="AR2429" i="35"/>
  <c r="AR2428" i="35"/>
  <c r="AR2492" i="35"/>
  <c r="AR2458" i="35"/>
  <c r="AR2488" i="35"/>
  <c r="AR2555" i="35"/>
  <c r="AR2419" i="35"/>
  <c r="AR2045" i="35"/>
  <c r="AR2106" i="35"/>
  <c r="AR2016" i="35"/>
  <c r="AR2112" i="35"/>
  <c r="AR2076" i="35"/>
  <c r="AR2171" i="35"/>
  <c r="AR2227" i="35"/>
  <c r="AR2273" i="35"/>
  <c r="AR2239" i="35"/>
  <c r="AR2238" i="35"/>
  <c r="AR2375" i="35"/>
  <c r="AR2376" i="35"/>
  <c r="AR2310" i="35"/>
  <c r="AR2353" i="35"/>
  <c r="AR2509" i="35"/>
  <c r="AR2399" i="35"/>
  <c r="AR2395" i="35"/>
  <c r="AR2391" i="35"/>
  <c r="AR2424" i="35"/>
  <c r="AR2197" i="35"/>
  <c r="AR2347" i="35"/>
  <c r="AR2343" i="35"/>
  <c r="AR2486" i="35"/>
  <c r="AR2464" i="35"/>
  <c r="AR2388" i="35"/>
  <c r="AR2012" i="35"/>
  <c r="AR2160" i="35"/>
  <c r="AR2099" i="35"/>
  <c r="AR2221" i="35"/>
  <c r="AR2223" i="35"/>
  <c r="AR2222" i="35"/>
  <c r="AR2291" i="35"/>
  <c r="AR2438" i="35"/>
  <c r="AR2144" i="35"/>
  <c r="AR2057" i="35"/>
  <c r="AR2483" i="35"/>
  <c r="AR2451" i="35"/>
  <c r="AR2143" i="35"/>
  <c r="AR2456" i="35"/>
  <c r="AR2240" i="35"/>
  <c r="AR2352" i="35"/>
  <c r="AR2518" i="35"/>
  <c r="AR2248" i="35"/>
  <c r="AR2318" i="35"/>
  <c r="AR2351" i="35"/>
  <c r="AR2543" i="35"/>
  <c r="AR2511" i="35"/>
  <c r="AR2007" i="35"/>
  <c r="AR2275" i="35"/>
  <c r="AR2274" i="35"/>
  <c r="AR2204" i="35"/>
  <c r="AR2441" i="35"/>
  <c r="AR2348" i="35"/>
  <c r="AR2211" i="35"/>
  <c r="AR2472" i="35"/>
  <c r="AR2473" i="35"/>
  <c r="AR2304" i="35"/>
  <c r="AR2445" i="35"/>
  <c r="AR2427" i="35"/>
  <c r="AR2516" i="35"/>
  <c r="AR2184" i="35"/>
  <c r="AR2235" i="35"/>
  <c r="AR2440" i="35"/>
  <c r="AR2435" i="35"/>
  <c r="AR2426" i="35"/>
  <c r="AR2286" i="35"/>
  <c r="AR2405" i="35"/>
  <c r="AR2517" i="35"/>
  <c r="AR2407" i="35"/>
  <c r="AR2475" i="35"/>
  <c r="AR2474" i="35"/>
  <c r="AR2530" i="35"/>
  <c r="AR2154" i="35"/>
  <c r="AR2165" i="35"/>
  <c r="AR2114" i="35"/>
  <c r="AR2097" i="35"/>
  <c r="AR2188" i="35"/>
  <c r="AR2265" i="35"/>
  <c r="AR2317" i="35"/>
  <c r="AR2366" i="35"/>
  <c r="AR2295" i="35"/>
  <c r="AR2357" i="35"/>
  <c r="AR2297" i="35"/>
  <c r="AR2359" i="35"/>
  <c r="AR2502" i="35"/>
  <c r="AR2389" i="35"/>
  <c r="AR2497" i="35"/>
  <c r="AR2365" i="35"/>
  <c r="AR2212" i="35"/>
  <c r="AR2525" i="35"/>
  <c r="AR2554" i="35"/>
  <c r="AR2553" i="35"/>
  <c r="AR2489" i="35"/>
  <c r="AR2476" i="35"/>
  <c r="AR2536" i="35"/>
  <c r="AR2479" i="35"/>
  <c r="AR2408" i="35"/>
  <c r="AR2409" i="35"/>
  <c r="AR760" i="35"/>
  <c r="AR759" i="35"/>
  <c r="AR2084" i="35"/>
  <c r="AR2010" i="35"/>
  <c r="AR2303" i="35"/>
  <c r="AR2430" i="35"/>
  <c r="AR2449" i="35"/>
  <c r="AR422" i="35"/>
  <c r="AR2210" i="35"/>
  <c r="AR2505" i="35"/>
  <c r="AR2457" i="35"/>
  <c r="AR2270" i="35"/>
  <c r="AR2207" i="35"/>
  <c r="AR2442" i="35"/>
  <c r="AR2551" i="35"/>
  <c r="AR2487" i="35"/>
  <c r="AR2461" i="35"/>
  <c r="AR2523" i="35"/>
  <c r="AR2550" i="35"/>
  <c r="AR2048" i="35"/>
  <c r="AR2308" i="35"/>
  <c r="AR1890" i="35"/>
  <c r="AR1993" i="35"/>
  <c r="AR2153" i="35"/>
  <c r="AR2170" i="35"/>
  <c r="AR2022" i="35"/>
  <c r="AR2254" i="35"/>
  <c r="AR2190" i="35"/>
  <c r="AR2206" i="35"/>
  <c r="AR2299" i="35"/>
  <c r="AR2444" i="35"/>
  <c r="AR2501" i="35"/>
  <c r="AR2394" i="35"/>
  <c r="AR2433" i="35"/>
  <c r="AR2495" i="35"/>
  <c r="AR2288" i="35"/>
  <c r="AR2334" i="35"/>
  <c r="AR2522" i="35"/>
  <c r="AR2420" i="35"/>
  <c r="AR2529" i="35"/>
  <c r="AR2009" i="35"/>
  <c r="AR2262" i="35"/>
  <c r="AR2459" i="35"/>
  <c r="AR2460" i="35"/>
  <c r="AR2548" i="35"/>
  <c r="AR2547" i="35"/>
  <c r="AR2225" i="35"/>
  <c r="AR2282" i="35"/>
  <c r="AR2003" i="35"/>
  <c r="AR2002" i="35"/>
  <c r="AR2436" i="35"/>
  <c r="AR2382" i="35"/>
  <c r="AR2374" i="35"/>
  <c r="AR2373" i="35"/>
  <c r="AR2504" i="35"/>
  <c r="AR2199" i="35"/>
  <c r="AR2471" i="35"/>
  <c r="AR2470" i="35"/>
  <c r="AR2052" i="35"/>
  <c r="AR2000" i="35"/>
  <c r="AR2094" i="35"/>
  <c r="AR2266" i="35"/>
  <c r="AR2363" i="35"/>
  <c r="AR2503" i="35"/>
  <c r="AR2403" i="35"/>
  <c r="AR2526" i="35"/>
  <c r="AR1817" i="35"/>
  <c r="AR1814" i="35"/>
  <c r="AR2453" i="35"/>
  <c r="AR2513" i="35"/>
  <c r="AR2491" i="35"/>
  <c r="AR2559" i="35"/>
  <c r="AR2315" i="35"/>
  <c r="AR2466" i="35"/>
  <c r="AR2361" i="35"/>
  <c r="AR2172" i="35"/>
  <c r="AR2174" i="35"/>
  <c r="AR2173" i="35"/>
  <c r="AR2074" i="35"/>
  <c r="AR2183" i="35"/>
  <c r="AR2264" i="35"/>
  <c r="AR2233" i="35"/>
  <c r="AR2230" i="35"/>
  <c r="AR2345" i="35"/>
  <c r="AR2369" i="35"/>
  <c r="AR2216" i="35"/>
  <c r="AR2439" i="35"/>
  <c r="AR2434" i="35"/>
  <c r="AR2390" i="35"/>
  <c r="AR2338" i="35"/>
  <c r="AR2333" i="35"/>
  <c r="AR2552" i="35"/>
  <c r="AR2524" i="35"/>
  <c r="AR2413" i="35"/>
  <c r="AR2477" i="35"/>
  <c r="AR2490" i="35"/>
  <c r="AR2558" i="35"/>
  <c r="AR2557" i="35"/>
  <c r="AR2535" i="35"/>
  <c r="AR2422" i="35"/>
  <c r="AR2309" i="35"/>
  <c r="AR2381" i="35"/>
  <c r="AR2380" i="35"/>
  <c r="AR2339" i="35"/>
  <c r="AR1432" i="35"/>
  <c r="AR2323" i="35"/>
  <c r="AR2346" i="35"/>
  <c r="AR2132" i="35"/>
  <c r="AR2283" i="35"/>
  <c r="AR2068" i="35"/>
  <c r="AR2267" i="35"/>
  <c r="AR2538" i="35"/>
  <c r="AR2400" i="35"/>
  <c r="AR2272" i="35"/>
  <c r="AR2271" i="35"/>
  <c r="AR2344" i="35"/>
  <c r="AR2506" i="35"/>
  <c r="AR2198" i="35"/>
  <c r="AR2406" i="35"/>
  <c r="AR2090" i="35"/>
  <c r="AR2236" i="35"/>
  <c r="AR2350" i="35"/>
  <c r="AR2404" i="35"/>
  <c r="AR2462" i="35"/>
  <c r="AR2485" i="35"/>
  <c r="AR2515" i="35"/>
  <c r="AR346" i="35"/>
  <c r="AR2038" i="35"/>
  <c r="AR2164" i="35"/>
  <c r="AR2075" i="35"/>
  <c r="AR2185" i="35"/>
  <c r="AR2228" i="35"/>
  <c r="AR2327" i="35"/>
  <c r="AR2234" i="35"/>
  <c r="AR2311" i="35"/>
  <c r="AR2218" i="35"/>
  <c r="AR2217" i="35"/>
  <c r="AR2443" i="35"/>
  <c r="AR2454" i="35"/>
  <c r="AR2545" i="35"/>
  <c r="AR2402" i="35"/>
  <c r="AR2450" i="35"/>
  <c r="AR2512" i="35"/>
  <c r="AR2432" i="35"/>
  <c r="AR2494" i="35"/>
  <c r="AR2493" i="35"/>
  <c r="AR2337" i="35"/>
  <c r="AR2414" i="35"/>
  <c r="AR2418" i="35"/>
  <c r="AR2421" i="35"/>
  <c r="AR2140" i="35"/>
  <c r="AR2251" i="35"/>
  <c r="AR2383" i="35"/>
  <c r="AR2001" i="35"/>
  <c r="AR2259" i="35"/>
  <c r="AR2437" i="35"/>
  <c r="AR2498" i="35"/>
  <c r="AR2519" i="35"/>
  <c r="AR2134" i="35"/>
  <c r="AR2249" i="35"/>
  <c r="AR2378" i="35"/>
  <c r="AR2377" i="35"/>
  <c r="AR2401" i="35"/>
  <c r="AR2484" i="35"/>
  <c r="AR2423" i="35"/>
  <c r="AR2467" i="35"/>
  <c r="AR2542" i="35"/>
  <c r="AR2482" i="35"/>
  <c r="AR2541" i="35"/>
  <c r="AR2540" i="35"/>
  <c r="AR2539" i="35"/>
  <c r="AR2200" i="35"/>
  <c r="AR2510" i="35"/>
  <c r="AR2537" i="35"/>
  <c r="AR1079" i="35"/>
  <c r="AR1982" i="35"/>
  <c r="AR2139" i="35"/>
  <c r="AR2138" i="35"/>
  <c r="AR2175" i="35"/>
  <c r="AR2176" i="35"/>
  <c r="AR2325" i="35"/>
  <c r="AR2281" i="35"/>
  <c r="AR2195" i="35"/>
  <c r="AR2372" i="35"/>
  <c r="AR2371" i="35"/>
  <c r="AR2370" i="35"/>
  <c r="AR2293" i="35"/>
  <c r="AR2215" i="35"/>
  <c r="AR2298" i="35"/>
  <c r="AR2178" i="35"/>
  <c r="AR2396" i="35"/>
  <c r="AR2507" i="35"/>
  <c r="AR2500" i="35"/>
  <c r="AR2431" i="35"/>
  <c r="AR2425" i="35"/>
  <c r="AR2289" i="35"/>
  <c r="AR2336" i="35"/>
  <c r="AR2521" i="35"/>
  <c r="AR2520" i="35"/>
  <c r="AR2527" i="35"/>
  <c r="AR2533" i="35"/>
  <c r="AR2531" i="35"/>
  <c r="AR1294" i="35"/>
  <c r="AR423" i="35"/>
  <c r="AR2305" i="35"/>
  <c r="AR2387" i="35"/>
  <c r="AR2367" i="35"/>
  <c r="AR2358" i="35"/>
  <c r="AR2209" i="35"/>
  <c r="AR2446" i="35"/>
  <c r="AR2341" i="35"/>
  <c r="AR2463" i="35"/>
  <c r="AR2004" i="35"/>
  <c r="AR2447" i="35"/>
  <c r="AR2385" i="35"/>
  <c r="AR2386" i="35"/>
  <c r="AR2384" i="35"/>
  <c r="AR2496" i="35"/>
  <c r="AR2410" i="35"/>
  <c r="AR2546" i="35"/>
  <c r="AR2186" i="35"/>
  <c r="AR2232" i="35"/>
  <c r="AR2508" i="35"/>
  <c r="AR2415" i="35"/>
  <c r="AR2416" i="35"/>
  <c r="AR2290" i="35"/>
  <c r="AR2158" i="35"/>
  <c r="AR2013" i="35"/>
  <c r="AR2105" i="35"/>
  <c r="AR2066" i="35"/>
  <c r="AR2306" i="35"/>
  <c r="AR2241" i="35"/>
  <c r="AR2192" i="35"/>
  <c r="AR2332" i="35"/>
  <c r="AR2300" i="35"/>
  <c r="AR2301" i="35"/>
  <c r="AR2499" i="35"/>
  <c r="AR2392" i="35"/>
  <c r="AR2480" i="35"/>
  <c r="AR2287" i="35"/>
  <c r="AR2340" i="35"/>
  <c r="AR2412" i="35"/>
  <c r="AR2411" i="35"/>
  <c r="AR2549" i="35"/>
  <c r="AR2465" i="35"/>
  <c r="AR2469" i="35"/>
  <c r="AR2468" i="35"/>
  <c r="AR765" i="35" l="1"/>
  <c r="AR355" i="35"/>
  <c r="AR769" i="35"/>
  <c r="AR768" i="35"/>
  <c r="AR767" i="35" l="1"/>
  <c r="AR1456" i="35"/>
  <c r="AR1455" i="35"/>
  <c r="AR1971" i="35"/>
  <c r="AR1627" i="35"/>
  <c r="AR1625" i="35"/>
  <c r="AR1628" i="35"/>
  <c r="AR1626" i="35"/>
  <c r="AR391" i="35"/>
  <c r="AR1944" i="35"/>
  <c r="AR1943" i="35"/>
  <c r="AR1464" i="35"/>
  <c r="AR1463" i="35"/>
  <c r="AR1816" i="35"/>
  <c r="AR332" i="35"/>
  <c r="AR1703" i="35"/>
  <c r="AR1702" i="35"/>
  <c r="AR1705" i="35"/>
  <c r="AR1704" i="35"/>
  <c r="AR1395" i="35"/>
  <c r="AR358" i="35"/>
  <c r="AR1975" i="35"/>
  <c r="AR1183" i="35"/>
  <c r="AR1340" i="35"/>
  <c r="AR1339" i="35"/>
  <c r="AR1078" i="35"/>
  <c r="AR1489" i="35"/>
  <c r="AR1488" i="35"/>
  <c r="AR1555" i="35"/>
  <c r="AR1553" i="35"/>
  <c r="AR1668" i="35" l="1"/>
  <c r="AR1667" i="35"/>
  <c r="AR1669" i="35"/>
  <c r="AR1969" i="35" l="1"/>
  <c r="AR1776" i="35" l="1"/>
  <c r="AR1101" i="35" l="1"/>
  <c r="AR1102" i="35"/>
  <c r="AR1448" i="35"/>
  <c r="AR1546" i="35"/>
  <c r="AR1460" i="35"/>
  <c r="AR791" i="35"/>
  <c r="AR91" i="35"/>
  <c r="AR317" i="35"/>
  <c r="AR1447" i="35"/>
  <c r="AR310" i="35"/>
  <c r="AR309" i="35"/>
  <c r="AR590" i="35"/>
  <c r="AR1152" i="35"/>
  <c r="AR1150" i="35"/>
  <c r="AR1666" i="35"/>
  <c r="AR1670" i="35"/>
  <c r="AR124" i="35"/>
  <c r="AR1360" i="35"/>
  <c r="AR732" i="35"/>
  <c r="AR1185" i="35"/>
  <c r="AR671" i="35" l="1"/>
  <c r="AR1332" i="35"/>
  <c r="AR628" i="35"/>
  <c r="AR627" i="35"/>
  <c r="AR626" i="35"/>
  <c r="AR625" i="35"/>
  <c r="AR1311" i="35"/>
  <c r="AR1330" i="35"/>
  <c r="AR620" i="35"/>
  <c r="AR1767" i="35"/>
  <c r="AR1194" i="35"/>
  <c r="AR1220" i="35"/>
  <c r="AR1793" i="35"/>
  <c r="AR546" i="35"/>
  <c r="AR634" i="35"/>
  <c r="AR631" i="35"/>
  <c r="AR630" i="35"/>
  <c r="AR635" i="35"/>
  <c r="AR633" i="35"/>
  <c r="AR862" i="35"/>
  <c r="AR683" i="35"/>
  <c r="AR814" i="35"/>
  <c r="AR957" i="35"/>
  <c r="AR832" i="35"/>
  <c r="AR831" i="35"/>
  <c r="AR830" i="35"/>
  <c r="AR1333" i="35"/>
  <c r="AR1740" i="35"/>
  <c r="AR1146" i="35" l="1"/>
  <c r="AR1147" i="35"/>
  <c r="AR1149" i="35"/>
  <c r="AR1148" i="35"/>
  <c r="AR1392" i="35"/>
  <c r="AR1391" i="35"/>
  <c r="AR1316" i="35"/>
  <c r="AR1315" i="35"/>
  <c r="AR1485" i="35"/>
  <c r="AR727" i="35"/>
  <c r="AR1172" i="35"/>
  <c r="AR254" i="35"/>
  <c r="J76" i="25" l="1"/>
  <c r="I76" i="25"/>
  <c r="J64" i="25"/>
  <c r="I64" i="25"/>
  <c r="J51" i="25"/>
  <c r="I51" i="25"/>
  <c r="J40" i="25"/>
  <c r="I40" i="25"/>
  <c r="J28" i="25"/>
  <c r="I28" i="25"/>
  <c r="J16" i="25"/>
  <c r="I16" i="25"/>
  <c r="J75" i="25"/>
  <c r="I75" i="25"/>
  <c r="J63" i="25"/>
  <c r="I63" i="25"/>
  <c r="J50" i="25"/>
  <c r="I50" i="25"/>
  <c r="J39" i="25"/>
  <c r="I39" i="25"/>
  <c r="J27" i="25"/>
  <c r="I27" i="25"/>
  <c r="J15" i="25"/>
  <c r="I15" i="25"/>
  <c r="AE2479" i="35"/>
  <c r="Y2479" i="35"/>
  <c r="O2479" i="35"/>
  <c r="R2479" i="35" s="1"/>
  <c r="AD2479" i="35" s="1"/>
  <c r="AE2478" i="35"/>
  <c r="Y2478" i="35"/>
  <c r="O2478" i="35"/>
  <c r="R2478" i="35" s="1"/>
  <c r="AE2422" i="35"/>
  <c r="Y2422" i="35"/>
  <c r="O2422" i="35"/>
  <c r="R2422" i="35" s="1"/>
  <c r="AE2421" i="35"/>
  <c r="Y2421" i="35"/>
  <c r="O2421" i="35"/>
  <c r="R2421" i="35" s="1"/>
  <c r="F1141" i="24"/>
  <c r="H1141" i="24" s="1"/>
  <c r="F1140" i="24"/>
  <c r="H1140" i="24" s="1"/>
  <c r="F1139" i="24"/>
  <c r="H1139" i="24" s="1"/>
  <c r="F1138" i="24"/>
  <c r="H1138" i="24" s="1"/>
  <c r="F1137" i="24"/>
  <c r="H1137" i="24" s="1"/>
  <c r="F1136" i="24"/>
  <c r="H1136" i="24" s="1"/>
  <c r="F1135" i="24"/>
  <c r="H1135" i="24" s="1"/>
  <c r="F1134" i="24"/>
  <c r="H1134" i="24" s="1"/>
  <c r="F1133" i="24"/>
  <c r="H1133" i="24" s="1"/>
  <c r="F1130" i="24"/>
  <c r="H1130" i="24" s="1"/>
  <c r="F1129" i="24"/>
  <c r="H1129" i="24" s="1"/>
  <c r="F1120" i="24"/>
  <c r="H1120" i="24" s="1"/>
  <c r="F1119" i="24"/>
  <c r="H1119" i="24" s="1"/>
  <c r="F1118" i="24"/>
  <c r="H1118" i="24" s="1"/>
  <c r="K76" i="25" l="1"/>
  <c r="M76" i="25" s="1"/>
  <c r="K64" i="25"/>
  <c r="M64" i="25" s="1"/>
  <c r="K51" i="25"/>
  <c r="M51" i="25" s="1"/>
  <c r="K40" i="25"/>
  <c r="M40" i="25" s="1"/>
  <c r="K28" i="25"/>
  <c r="M28" i="25" s="1"/>
  <c r="K16" i="25"/>
  <c r="M16" i="25" s="1"/>
  <c r="K75" i="25"/>
  <c r="M75" i="25" s="1"/>
  <c r="K63" i="25"/>
  <c r="M63" i="25" s="1"/>
  <c r="K50" i="25"/>
  <c r="M50" i="25" s="1"/>
  <c r="K39" i="25"/>
  <c r="M39" i="25" s="1"/>
  <c r="K27" i="25"/>
  <c r="M27" i="25" s="1"/>
  <c r="K15" i="25"/>
  <c r="M15" i="25" s="1"/>
  <c r="AF2479" i="35"/>
  <c r="AG2479" i="35" s="1"/>
  <c r="AB2478" i="35"/>
  <c r="AC2478" i="35"/>
  <c r="AD2478" i="35"/>
  <c r="AF2478" i="35"/>
  <c r="AB2479" i="35"/>
  <c r="AC2479" i="35"/>
  <c r="AF2421" i="35"/>
  <c r="AB2422" i="35"/>
  <c r="AD2422" i="35"/>
  <c r="AC2422" i="35"/>
  <c r="AD2421" i="35"/>
  <c r="AC2421" i="35"/>
  <c r="AB2421" i="35"/>
  <c r="AF2422" i="35"/>
  <c r="Y2559" i="35"/>
  <c r="R2559" i="35"/>
  <c r="AD2559" i="35" s="1"/>
  <c r="Y2490" i="35"/>
  <c r="O2490" i="35"/>
  <c r="R2490" i="35" s="1"/>
  <c r="AD2490" i="35" s="1"/>
  <c r="Y2477" i="35"/>
  <c r="O2477" i="35"/>
  <c r="R2477" i="35" s="1"/>
  <c r="AD2477" i="35" s="1"/>
  <c r="Y2476" i="35"/>
  <c r="O2476" i="35"/>
  <c r="R2476" i="35" s="1"/>
  <c r="AD2476" i="35" s="1"/>
  <c r="AE2558" i="35"/>
  <c r="Y2558" i="35"/>
  <c r="R2558" i="35"/>
  <c r="AD2558" i="35" s="1"/>
  <c r="AE2557" i="35"/>
  <c r="Y2557" i="35"/>
  <c r="R2557" i="35"/>
  <c r="AD2557" i="35" s="1"/>
  <c r="AE2556" i="35"/>
  <c r="Y2556" i="35"/>
  <c r="R2556" i="35"/>
  <c r="AD2556" i="35" s="1"/>
  <c r="Y2536" i="35"/>
  <c r="O2536" i="35"/>
  <c r="R2536" i="35" s="1"/>
  <c r="AE2536" i="35" s="1"/>
  <c r="AE2535" i="35"/>
  <c r="Y2535" i="35"/>
  <c r="O2535" i="35"/>
  <c r="R2535" i="35" s="1"/>
  <c r="AE2534" i="35"/>
  <c r="Y2534" i="35"/>
  <c r="O2534" i="35"/>
  <c r="R2534" i="35" s="1"/>
  <c r="AE2533" i="35"/>
  <c r="Y2533" i="35"/>
  <c r="O2533" i="35"/>
  <c r="R2533" i="35" s="1"/>
  <c r="AD2533" i="35" s="1"/>
  <c r="Y2532" i="35"/>
  <c r="O2532" i="35"/>
  <c r="R2532" i="35" s="1"/>
  <c r="AE2532" i="35" s="1"/>
  <c r="AE2531" i="35"/>
  <c r="Y2531" i="35"/>
  <c r="O2531" i="35"/>
  <c r="R2531" i="35" s="1"/>
  <c r="AE2530" i="35"/>
  <c r="Y2530" i="35"/>
  <c r="O2530" i="35"/>
  <c r="R2530" i="35" s="1"/>
  <c r="AE2529" i="35"/>
  <c r="Y2529" i="35"/>
  <c r="O2529" i="35"/>
  <c r="R2529" i="35" s="1"/>
  <c r="AE2475" i="35"/>
  <c r="Y2475" i="35"/>
  <c r="O2475" i="35"/>
  <c r="R2475" i="35" s="1"/>
  <c r="AD2475" i="35" s="1"/>
  <c r="AE2474" i="35"/>
  <c r="Y2474" i="35"/>
  <c r="O2474" i="35"/>
  <c r="R2474" i="35" s="1"/>
  <c r="AE2473" i="35"/>
  <c r="Y2473" i="35"/>
  <c r="O2473" i="35"/>
  <c r="R2473" i="35" s="1"/>
  <c r="AE2472" i="35"/>
  <c r="Y2472" i="35"/>
  <c r="O2472" i="35"/>
  <c r="R2472" i="35" s="1"/>
  <c r="AE2471" i="35"/>
  <c r="Y2471" i="35"/>
  <c r="O2471" i="35"/>
  <c r="R2471" i="35" s="1"/>
  <c r="AD2471" i="35" s="1"/>
  <c r="AE2470" i="35"/>
  <c r="Y2470" i="35"/>
  <c r="O2470" i="35"/>
  <c r="R2470" i="35" s="1"/>
  <c r="AD2470" i="35" s="1"/>
  <c r="AE2469" i="35"/>
  <c r="Y2469" i="35"/>
  <c r="O2469" i="35"/>
  <c r="R2469" i="35" s="1"/>
  <c r="AE2468" i="35"/>
  <c r="Y2468" i="35"/>
  <c r="O2468" i="35"/>
  <c r="R2468" i="35" s="1"/>
  <c r="AE2467" i="35"/>
  <c r="Y2467" i="35"/>
  <c r="O2467" i="35"/>
  <c r="R2467" i="35" s="1"/>
  <c r="AE2466" i="35"/>
  <c r="Y2466" i="35"/>
  <c r="O2466" i="35"/>
  <c r="R2466" i="35" s="1"/>
  <c r="Y2420" i="35"/>
  <c r="O2420" i="35"/>
  <c r="R2420" i="35" s="1"/>
  <c r="AD2420" i="35" s="1"/>
  <c r="AE2419" i="35"/>
  <c r="Y2419" i="35"/>
  <c r="O2419" i="35"/>
  <c r="R2419" i="35" s="1"/>
  <c r="AE2418" i="35"/>
  <c r="Y2418" i="35"/>
  <c r="O2418" i="35"/>
  <c r="R2418" i="35" s="1"/>
  <c r="AE2417" i="35"/>
  <c r="Y2417" i="35"/>
  <c r="O2417" i="35"/>
  <c r="R2417" i="35" s="1"/>
  <c r="AE2388" i="35"/>
  <c r="Y2388" i="35"/>
  <c r="O2388" i="35"/>
  <c r="R2388" i="35" s="1"/>
  <c r="AD2388" i="35" s="1"/>
  <c r="AE2387" i="35"/>
  <c r="Y2387" i="35"/>
  <c r="O2387" i="35"/>
  <c r="R2387" i="35" s="1"/>
  <c r="AD2387" i="35" s="1"/>
  <c r="AE2386" i="35"/>
  <c r="Y2386" i="35"/>
  <c r="O2386" i="35"/>
  <c r="R2386" i="35" s="1"/>
  <c r="AE2385" i="35"/>
  <c r="Y2385" i="35"/>
  <c r="O2385" i="35"/>
  <c r="R2385" i="35" s="1"/>
  <c r="AE2384" i="35"/>
  <c r="Y2384" i="35"/>
  <c r="O2384" i="35"/>
  <c r="R2384" i="35" s="1"/>
  <c r="F1132" i="24"/>
  <c r="H1132" i="24" s="1"/>
  <c r="F1131" i="24"/>
  <c r="H1131" i="24" s="1"/>
  <c r="F1128" i="24"/>
  <c r="H1128" i="24" s="1"/>
  <c r="F1127" i="24"/>
  <c r="H1127" i="24" s="1"/>
  <c r="F1126" i="24"/>
  <c r="H1126" i="24" s="1"/>
  <c r="F1125" i="24"/>
  <c r="H1125" i="24" s="1"/>
  <c r="F1124" i="24"/>
  <c r="H1124" i="24" s="1"/>
  <c r="F1123" i="24"/>
  <c r="F1122" i="24"/>
  <c r="F1121" i="24"/>
  <c r="F1117" i="24"/>
  <c r="H1117" i="24" s="1"/>
  <c r="F1090" i="24"/>
  <c r="H1090" i="24" s="1"/>
  <c r="F1089" i="24"/>
  <c r="H1089" i="24" s="1"/>
  <c r="F1088" i="24"/>
  <c r="H1088" i="24" s="1"/>
  <c r="F1046" i="24"/>
  <c r="H1046" i="24" s="1"/>
  <c r="F1116" i="24"/>
  <c r="H1116" i="24" s="1"/>
  <c r="F1115" i="24"/>
  <c r="H1115" i="24" s="1"/>
  <c r="F1114" i="24"/>
  <c r="H1114" i="24" s="1"/>
  <c r="F1113" i="24"/>
  <c r="H1113" i="24" s="1"/>
  <c r="F1112" i="24"/>
  <c r="H1112" i="24" s="1"/>
  <c r="F1111" i="24"/>
  <c r="H1111" i="24" s="1"/>
  <c r="F1110" i="24"/>
  <c r="H1110" i="24" s="1"/>
  <c r="F1109" i="24"/>
  <c r="H1109" i="24" s="1"/>
  <c r="F1108" i="24"/>
  <c r="H1108" i="24" s="1"/>
  <c r="F1107" i="24"/>
  <c r="H1107" i="24" s="1"/>
  <c r="F1106" i="24"/>
  <c r="H1106" i="24" s="1"/>
  <c r="F1105" i="24"/>
  <c r="H1105" i="24" s="1"/>
  <c r="F1104" i="24"/>
  <c r="H1104" i="24" s="1"/>
  <c r="F1103" i="24"/>
  <c r="H1103" i="24" s="1"/>
  <c r="F1102" i="24"/>
  <c r="H1102" i="24" s="1"/>
  <c r="F1101" i="24"/>
  <c r="H1101" i="24" s="1"/>
  <c r="F1100" i="24"/>
  <c r="H1100" i="24" s="1"/>
  <c r="F1099" i="24"/>
  <c r="H1099" i="24" s="1"/>
  <c r="F1098" i="24"/>
  <c r="H1098" i="24" s="1"/>
  <c r="F1097" i="24"/>
  <c r="H1097" i="24" s="1"/>
  <c r="H1122" i="24" l="1"/>
  <c r="K1122" i="24"/>
  <c r="H1121" i="24"/>
  <c r="K1121" i="24"/>
  <c r="H1123" i="24"/>
  <c r="K1123" i="24"/>
  <c r="AE2477" i="35"/>
  <c r="AI2479" i="35"/>
  <c r="AS2479" i="35"/>
  <c r="AT2479" i="35" s="1"/>
  <c r="AE2420" i="35"/>
  <c r="AF2559" i="35"/>
  <c r="AE2476" i="35"/>
  <c r="AE2490" i="35"/>
  <c r="AG2421" i="35"/>
  <c r="AF2534" i="35"/>
  <c r="AG2478" i="35"/>
  <c r="AF2386" i="35"/>
  <c r="AF2472" i="35"/>
  <c r="AF2417" i="35"/>
  <c r="AF2467" i="35"/>
  <c r="AF2529" i="35"/>
  <c r="AG2422" i="35"/>
  <c r="AE2559" i="35"/>
  <c r="AB2559" i="35"/>
  <c r="AC2559" i="35"/>
  <c r="AF2490" i="35"/>
  <c r="AB2490" i="35"/>
  <c r="AC2490" i="35"/>
  <c r="AF2477" i="35"/>
  <c r="AG2477" i="35" s="1"/>
  <c r="AB2477" i="35"/>
  <c r="AC2477" i="35"/>
  <c r="AF2476" i="35"/>
  <c r="AG2476" i="35" s="1"/>
  <c r="AB2476" i="35"/>
  <c r="AC2476" i="35"/>
  <c r="AF2558" i="35"/>
  <c r="AG2558" i="35" s="1"/>
  <c r="AI2558" i="35" s="1"/>
  <c r="AB2558" i="35"/>
  <c r="AC2558" i="35"/>
  <c r="AF2557" i="35"/>
  <c r="AG2557" i="35" s="1"/>
  <c r="AI2557" i="35" s="1"/>
  <c r="AF2556" i="35"/>
  <c r="AG2556" i="35" s="1"/>
  <c r="AB2556" i="35"/>
  <c r="AC2556" i="35"/>
  <c r="AB2557" i="35"/>
  <c r="AC2557" i="35"/>
  <c r="AD2536" i="35"/>
  <c r="AC2536" i="35"/>
  <c r="AB2536" i="35"/>
  <c r="AB2535" i="35"/>
  <c r="AC2535" i="35"/>
  <c r="AD2535" i="35"/>
  <c r="AF2536" i="35"/>
  <c r="AD2534" i="35"/>
  <c r="AC2534" i="35"/>
  <c r="AB2534" i="35"/>
  <c r="AF2535" i="35"/>
  <c r="AF2533" i="35"/>
  <c r="AG2533" i="35" s="1"/>
  <c r="AB2533" i="35"/>
  <c r="AB2532" i="35"/>
  <c r="AC2532" i="35"/>
  <c r="AD2532" i="35"/>
  <c r="AD2531" i="35"/>
  <c r="AC2531" i="35"/>
  <c r="AB2531" i="35"/>
  <c r="AF2532" i="35"/>
  <c r="AB2530" i="35"/>
  <c r="AD2530" i="35"/>
  <c r="AC2530" i="35"/>
  <c r="AF2531" i="35"/>
  <c r="AD2529" i="35"/>
  <c r="AB2529" i="35"/>
  <c r="AC2529" i="35"/>
  <c r="AF2530" i="35"/>
  <c r="AC2533" i="35"/>
  <c r="AF2475" i="35"/>
  <c r="AG2475" i="35" s="1"/>
  <c r="AI2475" i="35" s="1"/>
  <c r="AB2474" i="35"/>
  <c r="AD2474" i="35"/>
  <c r="AC2474" i="35"/>
  <c r="AD2473" i="35"/>
  <c r="AC2473" i="35"/>
  <c r="AB2473" i="35"/>
  <c r="AF2474" i="35"/>
  <c r="AB2472" i="35"/>
  <c r="AD2472" i="35"/>
  <c r="AC2472" i="35"/>
  <c r="AF2473" i="35"/>
  <c r="AB2475" i="35"/>
  <c r="AC2475" i="35"/>
  <c r="AF2471" i="35"/>
  <c r="AG2471" i="35" s="1"/>
  <c r="AI2471" i="35" s="1"/>
  <c r="AB2471" i="35"/>
  <c r="AC2471" i="35"/>
  <c r="AF2470" i="35"/>
  <c r="AG2470" i="35" s="1"/>
  <c r="AD2468" i="35"/>
  <c r="AC2468" i="35"/>
  <c r="AB2468" i="35"/>
  <c r="AF2469" i="35"/>
  <c r="AD2466" i="35"/>
  <c r="AC2466" i="35"/>
  <c r="AB2466" i="35"/>
  <c r="AF2466" i="35"/>
  <c r="AB2469" i="35"/>
  <c r="AC2469" i="35"/>
  <c r="AD2469" i="35"/>
  <c r="AB2467" i="35"/>
  <c r="AC2467" i="35"/>
  <c r="AD2467" i="35"/>
  <c r="AF2468" i="35"/>
  <c r="AB2470" i="35"/>
  <c r="AC2470" i="35"/>
  <c r="AF2420" i="35"/>
  <c r="AD2418" i="35"/>
  <c r="AC2418" i="35"/>
  <c r="AB2418" i="35"/>
  <c r="AF2419" i="35"/>
  <c r="AB2419" i="35"/>
  <c r="AC2419" i="35"/>
  <c r="AD2419" i="35"/>
  <c r="AB2417" i="35"/>
  <c r="AC2417" i="35"/>
  <c r="AD2417" i="35"/>
  <c r="AF2418" i="35"/>
  <c r="AB2420" i="35"/>
  <c r="AC2420" i="35"/>
  <c r="AF2388" i="35"/>
  <c r="AG2388" i="35" s="1"/>
  <c r="AB2388" i="35"/>
  <c r="AC2388" i="35"/>
  <c r="AF2384" i="35"/>
  <c r="AF2387" i="35"/>
  <c r="AG2387" i="35" s="1"/>
  <c r="AB2387" i="35"/>
  <c r="AC2387" i="35"/>
  <c r="AD2386" i="35"/>
  <c r="AG2386" i="35" s="1"/>
  <c r="AI2386" i="35" s="1"/>
  <c r="AC2386" i="35"/>
  <c r="AB2386" i="35"/>
  <c r="AB2385" i="35"/>
  <c r="AD2385" i="35"/>
  <c r="AC2385" i="35"/>
  <c r="AF2385" i="35"/>
  <c r="AD2384" i="35"/>
  <c r="AC2384" i="35"/>
  <c r="AB2384" i="35"/>
  <c r="AE2528" i="35"/>
  <c r="Y2528" i="35"/>
  <c r="O2528" i="35"/>
  <c r="R2528" i="35" s="1"/>
  <c r="AE2527" i="35"/>
  <c r="Y2527" i="35"/>
  <c r="O2527" i="35"/>
  <c r="R2527" i="35" s="1"/>
  <c r="AE2526" i="35"/>
  <c r="Y2526" i="35"/>
  <c r="O2526" i="35"/>
  <c r="R2526" i="35" s="1"/>
  <c r="Y2489" i="35"/>
  <c r="O2489" i="35"/>
  <c r="R2489" i="35" s="1"/>
  <c r="AE2489" i="35" s="1"/>
  <c r="AE2555" i="35"/>
  <c r="Y2555" i="35"/>
  <c r="R2555" i="35"/>
  <c r="AD2555" i="35" s="1"/>
  <c r="AE2488" i="35"/>
  <c r="Y2488" i="35"/>
  <c r="O2488" i="35"/>
  <c r="R2488" i="35" s="1"/>
  <c r="AD2488" i="35" s="1"/>
  <c r="AE2465" i="35"/>
  <c r="Y2465" i="35"/>
  <c r="O2465" i="35"/>
  <c r="R2465" i="35" s="1"/>
  <c r="AD2465" i="35" s="1"/>
  <c r="AE2464" i="35"/>
  <c r="Y2464" i="35"/>
  <c r="O2464" i="35"/>
  <c r="R2464" i="35" s="1"/>
  <c r="AE2463" i="35"/>
  <c r="Y2463" i="35"/>
  <c r="O2463" i="35"/>
  <c r="R2463" i="35" s="1"/>
  <c r="Y2462" i="35"/>
  <c r="O2462" i="35"/>
  <c r="R2462" i="35" s="1"/>
  <c r="AE2462" i="35" s="1"/>
  <c r="AE2416" i="35"/>
  <c r="Y2416" i="35"/>
  <c r="O2416" i="35"/>
  <c r="R2416" i="35" s="1"/>
  <c r="AD2416" i="35" s="1"/>
  <c r="AE2415" i="35"/>
  <c r="Y2415" i="35"/>
  <c r="O2415" i="35"/>
  <c r="R2415" i="35" s="1"/>
  <c r="AE2414" i="35"/>
  <c r="Y2414" i="35"/>
  <c r="O2414" i="35"/>
  <c r="R2414" i="35" s="1"/>
  <c r="AE2413" i="35"/>
  <c r="Y2413" i="35"/>
  <c r="O2413" i="35"/>
  <c r="R2413" i="35" s="1"/>
  <c r="AE2383" i="35"/>
  <c r="Y2383" i="35"/>
  <c r="O2383" i="35"/>
  <c r="R2383" i="35" s="1"/>
  <c r="F1096" i="24"/>
  <c r="H1096" i="24" s="1"/>
  <c r="F1095" i="24"/>
  <c r="H1095" i="24" s="1"/>
  <c r="F1094" i="24"/>
  <c r="H1094" i="24" s="1"/>
  <c r="F1093" i="24"/>
  <c r="H1093" i="24" s="1"/>
  <c r="F1092" i="24"/>
  <c r="H1092" i="24" s="1"/>
  <c r="F1091" i="24"/>
  <c r="H1091" i="24" s="1"/>
  <c r="F1087" i="24"/>
  <c r="H1087" i="24" s="1"/>
  <c r="F1086" i="24"/>
  <c r="H1086" i="24" s="1"/>
  <c r="F1075" i="24"/>
  <c r="H1075" i="24" s="1"/>
  <c r="F1074" i="24"/>
  <c r="H1074" i="24" s="1"/>
  <c r="F1073" i="24"/>
  <c r="H1073" i="24" s="1"/>
  <c r="F1062" i="24"/>
  <c r="H1062" i="24" s="1"/>
  <c r="F1061" i="24"/>
  <c r="H1061" i="24" s="1"/>
  <c r="K1142" i="24" l="1"/>
  <c r="I1143" i="24"/>
  <c r="AG2534" i="35"/>
  <c r="AG2559" i="35"/>
  <c r="AI2559" i="35" s="1"/>
  <c r="AG2420" i="35"/>
  <c r="AI2420" i="35" s="1"/>
  <c r="AG2472" i="35"/>
  <c r="AI2533" i="35"/>
  <c r="AS2533" i="35"/>
  <c r="AT2533" i="35" s="1"/>
  <c r="AI2476" i="35"/>
  <c r="AI2478" i="35"/>
  <c r="AS2478" i="35"/>
  <c r="AT2478" i="35" s="1"/>
  <c r="AI2387" i="35"/>
  <c r="AS2387" i="35"/>
  <c r="AT2387" i="35" s="1"/>
  <c r="AI2421" i="35"/>
  <c r="AS2421" i="35"/>
  <c r="AT2421" i="35" s="1"/>
  <c r="AI2534" i="35"/>
  <c r="AS2534" i="35"/>
  <c r="AT2534" i="35" s="1"/>
  <c r="AI2472" i="35"/>
  <c r="AI2477" i="35"/>
  <c r="AI2422" i="35"/>
  <c r="AS2422" i="35"/>
  <c r="AT2422" i="35" s="1"/>
  <c r="AS2559" i="35"/>
  <c r="AT2559" i="35" s="1"/>
  <c r="AI2388" i="35"/>
  <c r="AS2388" i="35"/>
  <c r="AT2388" i="35" s="1"/>
  <c r="AI2470" i="35"/>
  <c r="AS2471" i="35"/>
  <c r="AT2471" i="35" s="1"/>
  <c r="AS2470" i="35"/>
  <c r="AT2470" i="35" s="1"/>
  <c r="AI2556" i="35"/>
  <c r="AS2556" i="35"/>
  <c r="AT2556" i="35" s="1"/>
  <c r="AG2417" i="35"/>
  <c r="AG2490" i="35"/>
  <c r="AI2490" i="35" s="1"/>
  <c r="AG2529" i="35"/>
  <c r="AF2526" i="35"/>
  <c r="AG2467" i="35"/>
  <c r="AG2531" i="35"/>
  <c r="AG2535" i="35"/>
  <c r="AG2536" i="35"/>
  <c r="AI2536" i="35" s="1"/>
  <c r="AG2532" i="35"/>
  <c r="AG2530" i="35"/>
  <c r="AG2473" i="35"/>
  <c r="AI2473" i="35" s="1"/>
  <c r="AG2474" i="35"/>
  <c r="AG2469" i="35"/>
  <c r="AI2469" i="35" s="1"/>
  <c r="AG2466" i="35"/>
  <c r="AG2468" i="35"/>
  <c r="AG2419" i="35"/>
  <c r="AG2418" i="35"/>
  <c r="AG2384" i="35"/>
  <c r="AG2385" i="35"/>
  <c r="AI2385" i="35" s="1"/>
  <c r="AF2462" i="35"/>
  <c r="AB2528" i="35"/>
  <c r="AC2528" i="35"/>
  <c r="AD2528" i="35"/>
  <c r="AD2527" i="35"/>
  <c r="AC2527" i="35"/>
  <c r="AB2527" i="35"/>
  <c r="AF2528" i="35"/>
  <c r="AB2526" i="35"/>
  <c r="AC2526" i="35"/>
  <c r="AD2526" i="35"/>
  <c r="AF2527" i="35"/>
  <c r="AD2489" i="35"/>
  <c r="AC2489" i="35"/>
  <c r="AB2489" i="35"/>
  <c r="AF2489" i="35"/>
  <c r="AF2555" i="35"/>
  <c r="AG2555" i="35" s="1"/>
  <c r="AI2555" i="35" s="1"/>
  <c r="AB2555" i="35"/>
  <c r="AC2555" i="35"/>
  <c r="AF2488" i="35"/>
  <c r="AG2488" i="35" s="1"/>
  <c r="AB2488" i="35"/>
  <c r="AC2488" i="35"/>
  <c r="AF2465" i="35"/>
  <c r="AG2465" i="35" s="1"/>
  <c r="AB2464" i="35"/>
  <c r="AC2464" i="35"/>
  <c r="AD2464" i="35"/>
  <c r="AD2463" i="35"/>
  <c r="AC2463" i="35"/>
  <c r="AB2463" i="35"/>
  <c r="AF2464" i="35"/>
  <c r="AB2462" i="35"/>
  <c r="AC2462" i="35"/>
  <c r="AD2462" i="35"/>
  <c r="AF2463" i="35"/>
  <c r="AB2465" i="35"/>
  <c r="AC2465" i="35"/>
  <c r="AF2416" i="35"/>
  <c r="AG2416" i="35" s="1"/>
  <c r="AI2416" i="35" s="1"/>
  <c r="AB2416" i="35"/>
  <c r="AC2416" i="35"/>
  <c r="AF2413" i="35"/>
  <c r="AB2415" i="35"/>
  <c r="AD2415" i="35"/>
  <c r="AC2415" i="35"/>
  <c r="AD2414" i="35"/>
  <c r="AC2414" i="35"/>
  <c r="AB2414" i="35"/>
  <c r="AF2415" i="35"/>
  <c r="AB2413" i="35"/>
  <c r="AD2413" i="35"/>
  <c r="AC2413" i="35"/>
  <c r="AF2414" i="35"/>
  <c r="AB2383" i="35"/>
  <c r="AD2383" i="35"/>
  <c r="AC2383" i="35"/>
  <c r="AF2383" i="35"/>
  <c r="Y2554" i="35"/>
  <c r="R2554" i="35"/>
  <c r="AD2554" i="35" s="1"/>
  <c r="Y2553" i="35"/>
  <c r="R2553" i="35"/>
  <c r="AD2553" i="35" s="1"/>
  <c r="Y2525" i="35"/>
  <c r="O2525" i="35"/>
  <c r="R2525" i="35" s="1"/>
  <c r="AE2525" i="35" s="1"/>
  <c r="AE2524" i="35"/>
  <c r="Y2524" i="35"/>
  <c r="O2524" i="35"/>
  <c r="R2524" i="35" s="1"/>
  <c r="AD2524" i="35" s="1"/>
  <c r="AE2552" i="35"/>
  <c r="Y2552" i="35"/>
  <c r="R2552" i="35"/>
  <c r="AD2552" i="35" s="1"/>
  <c r="Y2487" i="35"/>
  <c r="O2487" i="35"/>
  <c r="R2487" i="35" s="1"/>
  <c r="AD2487" i="35" s="1"/>
  <c r="Y2523" i="35"/>
  <c r="O2523" i="35"/>
  <c r="R2523" i="35" s="1"/>
  <c r="AD2523" i="35" s="1"/>
  <c r="Y2551" i="35"/>
  <c r="R2551" i="35"/>
  <c r="AD2551" i="35" s="1"/>
  <c r="Y2550" i="35"/>
  <c r="R2550" i="35"/>
  <c r="AD2550" i="35" s="1"/>
  <c r="Y2549" i="35"/>
  <c r="R2549" i="35"/>
  <c r="AD2549" i="35" s="1"/>
  <c r="Y2412" i="35"/>
  <c r="O2412" i="35"/>
  <c r="R2412" i="35" s="1"/>
  <c r="AD2412" i="35" s="1"/>
  <c r="Y2411" i="35"/>
  <c r="O2411" i="35"/>
  <c r="R2411" i="35" s="1"/>
  <c r="AE2411" i="35" s="1"/>
  <c r="AE2548" i="35"/>
  <c r="Y2548" i="35"/>
  <c r="R2548" i="35"/>
  <c r="AD2548" i="35" s="1"/>
  <c r="AE2547" i="35"/>
  <c r="Y2547" i="35"/>
  <c r="R2547" i="35"/>
  <c r="AD2547" i="35" s="1"/>
  <c r="Y2461" i="35"/>
  <c r="O2461" i="35"/>
  <c r="R2461" i="35" s="1"/>
  <c r="AD2461" i="35" s="1"/>
  <c r="AE2460" i="35"/>
  <c r="Y2460" i="35"/>
  <c r="O2460" i="35"/>
  <c r="R2460" i="35" s="1"/>
  <c r="AE2459" i="35"/>
  <c r="Y2459" i="35"/>
  <c r="O2459" i="35"/>
  <c r="R2459" i="35" s="1"/>
  <c r="Y2410" i="35"/>
  <c r="O2410" i="35"/>
  <c r="R2410" i="35" s="1"/>
  <c r="AE2410" i="35" s="1"/>
  <c r="Y2546" i="35"/>
  <c r="R2546" i="35"/>
  <c r="AD2546" i="35" s="1"/>
  <c r="AE2522" i="35"/>
  <c r="Y2522" i="35"/>
  <c r="O2522" i="35"/>
  <c r="R2522" i="35" s="1"/>
  <c r="AD2522" i="35" s="1"/>
  <c r="AE2521" i="35"/>
  <c r="Y2521" i="35"/>
  <c r="O2521" i="35"/>
  <c r="R2521" i="35" s="1"/>
  <c r="AE2520" i="35"/>
  <c r="Y2520" i="35"/>
  <c r="O2520" i="35"/>
  <c r="R2520" i="35" s="1"/>
  <c r="Y2519" i="35"/>
  <c r="O2519" i="35"/>
  <c r="R2519" i="35" s="1"/>
  <c r="AE2519" i="35" s="1"/>
  <c r="Y2518" i="35"/>
  <c r="O2518" i="35"/>
  <c r="R2518" i="35" s="1"/>
  <c r="AE2518" i="35" s="1"/>
  <c r="Y2517" i="35"/>
  <c r="O2517" i="35"/>
  <c r="R2517" i="35" s="1"/>
  <c r="AE2517" i="35" s="1"/>
  <c r="Y2516" i="35"/>
  <c r="O2516" i="35"/>
  <c r="R2516" i="35" s="1"/>
  <c r="AE2516" i="35" s="1"/>
  <c r="AE2486" i="35"/>
  <c r="Y2486" i="35"/>
  <c r="O2486" i="35"/>
  <c r="R2486" i="35" s="1"/>
  <c r="AD2486" i="35" s="1"/>
  <c r="AE2458" i="35"/>
  <c r="Y2458" i="35"/>
  <c r="O2458" i="35"/>
  <c r="R2458" i="35" s="1"/>
  <c r="Y2457" i="35"/>
  <c r="O2457" i="35"/>
  <c r="R2457" i="35" s="1"/>
  <c r="AD2457" i="35" s="1"/>
  <c r="Y2456" i="35"/>
  <c r="O2456" i="35"/>
  <c r="R2456" i="35" s="1"/>
  <c r="AS2472" i="35" l="1"/>
  <c r="AT2472" i="35" s="1"/>
  <c r="AS2473" i="35"/>
  <c r="AT2473" i="35" s="1"/>
  <c r="AG2462" i="35"/>
  <c r="AS2420" i="35"/>
  <c r="AT2420" i="35" s="1"/>
  <c r="AS2476" i="35"/>
  <c r="AT2476" i="35" s="1"/>
  <c r="AS2490" i="35"/>
  <c r="AT2490" i="35" s="1"/>
  <c r="AS2536" i="35"/>
  <c r="AT2536" i="35" s="1"/>
  <c r="AS2477" i="35"/>
  <c r="AT2477" i="35" s="1"/>
  <c r="AI2465" i="35"/>
  <c r="AS2465" i="35"/>
  <c r="AT2465" i="35" s="1"/>
  <c r="AI2530" i="35"/>
  <c r="AS2530" i="35"/>
  <c r="AT2530" i="35" s="1"/>
  <c r="AI2466" i="35"/>
  <c r="AS2466" i="35"/>
  <c r="AT2466" i="35" s="1"/>
  <c r="AI2532" i="35"/>
  <c r="AS2532" i="35"/>
  <c r="AT2532" i="35" s="1"/>
  <c r="AI2468" i="35"/>
  <c r="AS2469" i="35"/>
  <c r="AT2469" i="35" s="1"/>
  <c r="AS2468" i="35"/>
  <c r="AT2468" i="35" s="1"/>
  <c r="AI2474" i="35"/>
  <c r="AS2475" i="35"/>
  <c r="AT2475" i="35" s="1"/>
  <c r="AS2474" i="35"/>
  <c r="AT2474" i="35" s="1"/>
  <c r="AI2488" i="35"/>
  <c r="AS2555" i="35"/>
  <c r="AT2555" i="35" s="1"/>
  <c r="AS2488" i="35"/>
  <c r="AT2488" i="35" s="1"/>
  <c r="AI2535" i="35"/>
  <c r="AS2535" i="35"/>
  <c r="AT2535" i="35" s="1"/>
  <c r="AS2558" i="35"/>
  <c r="AT2558" i="35" s="1"/>
  <c r="AS2557" i="35"/>
  <c r="AT2557" i="35" s="1"/>
  <c r="AI2531" i="35"/>
  <c r="AS2531" i="35"/>
  <c r="AT2531" i="35" s="1"/>
  <c r="AI2462" i="35"/>
  <c r="AS2462" i="35"/>
  <c r="AT2462" i="35" s="1"/>
  <c r="AI2529" i="35"/>
  <c r="AS2529" i="35"/>
  <c r="AT2529" i="35" s="1"/>
  <c r="AI2419" i="35"/>
  <c r="AS2419" i="35"/>
  <c r="AT2419" i="35" s="1"/>
  <c r="AI2467" i="35"/>
  <c r="AS2467" i="35"/>
  <c r="AT2467" i="35" s="1"/>
  <c r="AI2384" i="35"/>
  <c r="AS2386" i="35"/>
  <c r="AT2386" i="35" s="1"/>
  <c r="AS2384" i="35"/>
  <c r="AT2384" i="35" s="1"/>
  <c r="AS2385" i="35"/>
  <c r="AT2385" i="35" s="1"/>
  <c r="AI2418" i="35"/>
  <c r="AS2418" i="35"/>
  <c r="AT2418" i="35" s="1"/>
  <c r="AI2417" i="35"/>
  <c r="AS2417" i="35"/>
  <c r="AT2417" i="35" s="1"/>
  <c r="AG2526" i="35"/>
  <c r="AE2523" i="35"/>
  <c r="AF2553" i="35"/>
  <c r="AE2551" i="35"/>
  <c r="AB2549" i="35"/>
  <c r="AE2550" i="35"/>
  <c r="AE2554" i="35"/>
  <c r="AE2546" i="35"/>
  <c r="AE2461" i="35"/>
  <c r="AE2412" i="35"/>
  <c r="AE2549" i="35"/>
  <c r="AE2487" i="35"/>
  <c r="AE2553" i="35"/>
  <c r="AG2463" i="35"/>
  <c r="AF2548" i="35"/>
  <c r="AG2548" i="35" s="1"/>
  <c r="AI2548" i="35" s="1"/>
  <c r="AF2551" i="35"/>
  <c r="AF2554" i="35"/>
  <c r="AG2527" i="35"/>
  <c r="AG2528" i="35"/>
  <c r="AG2489" i="35"/>
  <c r="AG2464" i="35"/>
  <c r="AG2414" i="35"/>
  <c r="AG2413" i="35"/>
  <c r="AG2415" i="35"/>
  <c r="AG2383" i="35"/>
  <c r="AB2554" i="35"/>
  <c r="AC2554" i="35"/>
  <c r="AB2553" i="35"/>
  <c r="AC2553" i="35"/>
  <c r="AF2525" i="35"/>
  <c r="AB2525" i="35"/>
  <c r="AD2525" i="35"/>
  <c r="AC2525" i="35"/>
  <c r="AF2524" i="35"/>
  <c r="AG2524" i="35" s="1"/>
  <c r="AB2524" i="35"/>
  <c r="AC2524" i="35"/>
  <c r="AF2552" i="35"/>
  <c r="AG2552" i="35" s="1"/>
  <c r="AI2552" i="35" s="1"/>
  <c r="AB2552" i="35"/>
  <c r="AC2552" i="35"/>
  <c r="AF2461" i="35"/>
  <c r="AF2487" i="35"/>
  <c r="AB2487" i="35"/>
  <c r="AC2487" i="35"/>
  <c r="AF2523" i="35"/>
  <c r="AB2523" i="35"/>
  <c r="AC2523" i="35"/>
  <c r="AB2551" i="35"/>
  <c r="AC2551" i="35"/>
  <c r="AF2550" i="35"/>
  <c r="AB2550" i="35"/>
  <c r="AC2549" i="35"/>
  <c r="AF2549" i="35"/>
  <c r="AC2550" i="35"/>
  <c r="AF2412" i="35"/>
  <c r="AF2411" i="35"/>
  <c r="AB2411" i="35"/>
  <c r="AD2411" i="35"/>
  <c r="AC2411" i="35"/>
  <c r="AB2412" i="35"/>
  <c r="AC2412" i="35"/>
  <c r="AF2547" i="35"/>
  <c r="AG2547" i="35" s="1"/>
  <c r="AI2547" i="35" s="1"/>
  <c r="AB2547" i="35"/>
  <c r="AC2547" i="35"/>
  <c r="AB2548" i="35"/>
  <c r="AC2548" i="35"/>
  <c r="AB2460" i="35"/>
  <c r="AD2460" i="35"/>
  <c r="AC2460" i="35"/>
  <c r="AD2459" i="35"/>
  <c r="AC2459" i="35"/>
  <c r="AB2459" i="35"/>
  <c r="AF2460" i="35"/>
  <c r="AF2459" i="35"/>
  <c r="AB2461" i="35"/>
  <c r="AC2461" i="35"/>
  <c r="AB2410" i="35"/>
  <c r="AD2410" i="35"/>
  <c r="AC2410" i="35"/>
  <c r="AF2410" i="35"/>
  <c r="AF2546" i="35"/>
  <c r="AB2546" i="35"/>
  <c r="AC2546" i="35"/>
  <c r="AF2522" i="35"/>
  <c r="AG2522" i="35" s="1"/>
  <c r="AB2522" i="35"/>
  <c r="AC2522" i="35"/>
  <c r="AF2519" i="35"/>
  <c r="AD2518" i="35"/>
  <c r="AC2518" i="35"/>
  <c r="AB2518" i="35"/>
  <c r="AF2518" i="35"/>
  <c r="AD2516" i="35"/>
  <c r="AC2516" i="35"/>
  <c r="AB2516" i="35"/>
  <c r="AF2517" i="35"/>
  <c r="AD2520" i="35"/>
  <c r="AC2520" i="35"/>
  <c r="AB2520" i="35"/>
  <c r="AF2521" i="35"/>
  <c r="AB2517" i="35"/>
  <c r="AD2517" i="35"/>
  <c r="AC2517" i="35"/>
  <c r="AB2521" i="35"/>
  <c r="AD2521" i="35"/>
  <c r="AC2521" i="35"/>
  <c r="AF2516" i="35"/>
  <c r="AB2519" i="35"/>
  <c r="AD2519" i="35"/>
  <c r="AC2519" i="35"/>
  <c r="AF2520" i="35"/>
  <c r="AF2486" i="35"/>
  <c r="AG2486" i="35" s="1"/>
  <c r="AB2486" i="35"/>
  <c r="AC2486" i="35"/>
  <c r="AD2458" i="35"/>
  <c r="AC2458" i="35"/>
  <c r="AB2458" i="35"/>
  <c r="AF2458" i="35"/>
  <c r="AE2457" i="35"/>
  <c r="AF2457" i="35"/>
  <c r="AB2456" i="35"/>
  <c r="AC2456" i="35"/>
  <c r="AE2456" i="35"/>
  <c r="AD2456" i="35"/>
  <c r="AF2456" i="35"/>
  <c r="AB2457" i="35"/>
  <c r="AC2457" i="35"/>
  <c r="AG2523" i="35" l="1"/>
  <c r="AI2523" i="35" s="1"/>
  <c r="AI2528" i="35"/>
  <c r="AS2528" i="35"/>
  <c r="AT2528" i="35" s="1"/>
  <c r="AI2464" i="35"/>
  <c r="AS2464" i="35"/>
  <c r="AT2464" i="35" s="1"/>
  <c r="AI2489" i="35"/>
  <c r="AS2489" i="35"/>
  <c r="AT2489" i="35" s="1"/>
  <c r="AI2524" i="35"/>
  <c r="AS2524" i="35"/>
  <c r="AT2524" i="35" s="1"/>
  <c r="AS2552" i="35"/>
  <c r="AT2552" i="35" s="1"/>
  <c r="AI2522" i="35"/>
  <c r="AS2522" i="35"/>
  <c r="AT2522" i="35" s="1"/>
  <c r="AI2527" i="35"/>
  <c r="AS2527" i="35"/>
  <c r="AT2527" i="35" s="1"/>
  <c r="AI2526" i="35"/>
  <c r="AS2526" i="35"/>
  <c r="AT2526" i="35" s="1"/>
  <c r="AG2546" i="35"/>
  <c r="AI2546" i="35" s="1"/>
  <c r="AG2551" i="35"/>
  <c r="AI2551" i="35" s="1"/>
  <c r="AI2383" i="35"/>
  <c r="AS2383" i="35"/>
  <c r="AT2383" i="35" s="1"/>
  <c r="AI2463" i="35"/>
  <c r="AS2463" i="35"/>
  <c r="AT2463" i="35" s="1"/>
  <c r="AI2415" i="35"/>
  <c r="AS2415" i="35"/>
  <c r="AT2415" i="35" s="1"/>
  <c r="AS2416" i="35"/>
  <c r="AT2416" i="35" s="1"/>
  <c r="AI2486" i="35"/>
  <c r="AS2486" i="35"/>
  <c r="AT2486" i="35" s="1"/>
  <c r="AI2413" i="35"/>
  <c r="AS2413" i="35"/>
  <c r="AT2413" i="35" s="1"/>
  <c r="AI2414" i="35"/>
  <c r="AS2414" i="35"/>
  <c r="AT2414" i="35" s="1"/>
  <c r="AG2412" i="35"/>
  <c r="AI2412" i="35" s="1"/>
  <c r="AG2550" i="35"/>
  <c r="AI2550" i="35" s="1"/>
  <c r="AG2553" i="35"/>
  <c r="AI2553" i="35" s="1"/>
  <c r="AG2461" i="35"/>
  <c r="AG2487" i="35"/>
  <c r="AI2487" i="35" s="1"/>
  <c r="AG2554" i="35"/>
  <c r="AI2554" i="35" s="1"/>
  <c r="AG2549" i="35"/>
  <c r="AI2549" i="35" s="1"/>
  <c r="AG2411" i="35"/>
  <c r="AG2525" i="35"/>
  <c r="AG2459" i="35"/>
  <c r="AG2460" i="35"/>
  <c r="AI2460" i="35" s="1"/>
  <c r="AG2410" i="35"/>
  <c r="AG2519" i="35"/>
  <c r="AG2517" i="35"/>
  <c r="AG2521" i="35"/>
  <c r="AI2521" i="35" s="1"/>
  <c r="AG2520" i="35"/>
  <c r="AG2516" i="35"/>
  <c r="AG2518" i="35"/>
  <c r="AG2458" i="35"/>
  <c r="AG2457" i="35"/>
  <c r="AG2456" i="35"/>
  <c r="AI2518" i="35" l="1"/>
  <c r="AS2518" i="35"/>
  <c r="AT2518" i="35" s="1"/>
  <c r="AI2525" i="35"/>
  <c r="AS2525" i="35"/>
  <c r="AT2525" i="35" s="1"/>
  <c r="AS2554" i="35"/>
  <c r="AT2554" i="35" s="1"/>
  <c r="AS2553" i="35"/>
  <c r="AT2553" i="35" s="1"/>
  <c r="AI2516" i="35"/>
  <c r="AS2516" i="35"/>
  <c r="AT2516" i="35" s="1"/>
  <c r="AI2411" i="35"/>
  <c r="AS2549" i="35"/>
  <c r="AT2549" i="35" s="1"/>
  <c r="AS2412" i="35"/>
  <c r="AT2412" i="35" s="1"/>
  <c r="AS2411" i="35"/>
  <c r="AT2411" i="35" s="1"/>
  <c r="AI2517" i="35"/>
  <c r="AS2517" i="35"/>
  <c r="AT2517" i="35" s="1"/>
  <c r="AI2519" i="35"/>
  <c r="AS2519" i="35"/>
  <c r="AT2519" i="35" s="1"/>
  <c r="AI2410" i="35"/>
  <c r="AS2546" i="35"/>
  <c r="AT2546" i="35" s="1"/>
  <c r="AS2410" i="35"/>
  <c r="AT2410" i="35" s="1"/>
  <c r="AI2459" i="35"/>
  <c r="AS2459" i="35"/>
  <c r="AT2459" i="35" s="1"/>
  <c r="AS2548" i="35"/>
  <c r="AT2548" i="35" s="1"/>
  <c r="AS2460" i="35"/>
  <c r="AT2460" i="35" s="1"/>
  <c r="AS2547" i="35"/>
  <c r="AT2547" i="35" s="1"/>
  <c r="AI2520" i="35"/>
  <c r="AS2520" i="35"/>
  <c r="AT2520" i="35" s="1"/>
  <c r="AS2521" i="35"/>
  <c r="AT2521" i="35" s="1"/>
  <c r="AI2456" i="35"/>
  <c r="AS2456" i="35"/>
  <c r="AT2456" i="35" s="1"/>
  <c r="AI2457" i="35"/>
  <c r="AS2457" i="35"/>
  <c r="AT2457" i="35" s="1"/>
  <c r="AI2461" i="35"/>
  <c r="AS2551" i="35"/>
  <c r="AT2551" i="35" s="1"/>
  <c r="AS2487" i="35"/>
  <c r="AT2487" i="35" s="1"/>
  <c r="AS2550" i="35"/>
  <c r="AT2550" i="35" s="1"/>
  <c r="AS2461" i="35"/>
  <c r="AT2461" i="35" s="1"/>
  <c r="AS2523" i="35"/>
  <c r="AT2523" i="35" s="1"/>
  <c r="AI2458" i="35"/>
  <c r="AS2458" i="35"/>
  <c r="AT2458" i="35" s="1"/>
  <c r="AE2409" i="35"/>
  <c r="Y2409" i="35"/>
  <c r="O2409" i="35"/>
  <c r="R2409" i="35" s="1"/>
  <c r="AE2408" i="35"/>
  <c r="Y2408" i="35"/>
  <c r="O2408" i="35"/>
  <c r="R2408" i="35" s="1"/>
  <c r="AD2408" i="35" s="1"/>
  <c r="Y2407" i="35"/>
  <c r="O2407" i="35"/>
  <c r="R2407" i="35" s="1"/>
  <c r="AE2407" i="35" s="1"/>
  <c r="AE2406" i="35"/>
  <c r="Y2406" i="35"/>
  <c r="O2406" i="35"/>
  <c r="R2406" i="35" s="1"/>
  <c r="AD2406" i="35" s="1"/>
  <c r="Y2405" i="35"/>
  <c r="O2405" i="35"/>
  <c r="R2405" i="35" s="1"/>
  <c r="AD2405" i="35" s="1"/>
  <c r="Y2404" i="35"/>
  <c r="O2404" i="35"/>
  <c r="R2404" i="35" s="1"/>
  <c r="AE2404" i="35" s="1"/>
  <c r="Y2403" i="35"/>
  <c r="O2403" i="35"/>
  <c r="R2403" i="35" s="1"/>
  <c r="AE2403" i="35" s="1"/>
  <c r="AE2382" i="35"/>
  <c r="Y2382" i="35"/>
  <c r="O2382" i="35"/>
  <c r="R2382" i="35" s="1"/>
  <c r="F1035" i="24"/>
  <c r="H1035" i="24" s="1"/>
  <c r="F1034" i="24"/>
  <c r="H1034" i="24" s="1"/>
  <c r="F1033" i="24"/>
  <c r="H1033" i="24" s="1"/>
  <c r="F1032" i="24"/>
  <c r="H1032" i="24" s="1"/>
  <c r="AE2405" i="35" l="1"/>
  <c r="AF2408" i="35"/>
  <c r="AG2408" i="35" s="1"/>
  <c r="AB2409" i="35"/>
  <c r="AC2409" i="35"/>
  <c r="AD2409" i="35"/>
  <c r="AF2409" i="35"/>
  <c r="AB2408" i="35"/>
  <c r="AC2408" i="35"/>
  <c r="AF2406" i="35"/>
  <c r="AG2406" i="35" s="1"/>
  <c r="AF2407" i="35"/>
  <c r="AB2407" i="35"/>
  <c r="AC2407" i="35"/>
  <c r="AD2407" i="35"/>
  <c r="AB2406" i="35"/>
  <c r="AC2406" i="35"/>
  <c r="AF2405" i="35"/>
  <c r="AF2404" i="35"/>
  <c r="AB2404" i="35"/>
  <c r="AD2404" i="35"/>
  <c r="AC2404" i="35"/>
  <c r="AD2403" i="35"/>
  <c r="AC2403" i="35"/>
  <c r="AB2403" i="35"/>
  <c r="AF2403" i="35"/>
  <c r="AB2405" i="35"/>
  <c r="AC2405" i="35"/>
  <c r="AD2382" i="35"/>
  <c r="AC2382" i="35"/>
  <c r="AB2382" i="35"/>
  <c r="AF2382" i="35"/>
  <c r="Y2515" i="35"/>
  <c r="O2515" i="35"/>
  <c r="R2515" i="35" s="1"/>
  <c r="AE2515" i="35" s="1"/>
  <c r="Y2485" i="35"/>
  <c r="O2485" i="35"/>
  <c r="R2485" i="35" s="1"/>
  <c r="AE2485" i="35" s="1"/>
  <c r="Y2455" i="35"/>
  <c r="O2455" i="35"/>
  <c r="R2455" i="35" s="1"/>
  <c r="AD2455" i="35" s="1"/>
  <c r="Y2514" i="35"/>
  <c r="O2514" i="35"/>
  <c r="R2514" i="35" s="1"/>
  <c r="AD2514" i="35" s="1"/>
  <c r="AE2545" i="35"/>
  <c r="Y2545" i="35"/>
  <c r="R2545" i="35"/>
  <c r="AD2545" i="35" s="1"/>
  <c r="AE2454" i="35"/>
  <c r="Y2454" i="35"/>
  <c r="O2454" i="35"/>
  <c r="R2454" i="35" s="1"/>
  <c r="AC2454" i="35" s="1"/>
  <c r="AE2402" i="35"/>
  <c r="Y2402" i="35"/>
  <c r="O2402" i="35"/>
  <c r="R2402" i="35" s="1"/>
  <c r="Y2401" i="35"/>
  <c r="O2401" i="35"/>
  <c r="R2401" i="35" s="1"/>
  <c r="AD2401" i="35" s="1"/>
  <c r="Y2484" i="35"/>
  <c r="O2484" i="35"/>
  <c r="R2484" i="35" s="1"/>
  <c r="AE2484" i="35" s="1"/>
  <c r="Y2453" i="35"/>
  <c r="O2453" i="35"/>
  <c r="R2453" i="35" s="1"/>
  <c r="AD2453" i="35" s="1"/>
  <c r="Y2513" i="35"/>
  <c r="O2513" i="35"/>
  <c r="R2513" i="35" s="1"/>
  <c r="AE2513" i="35" s="1"/>
  <c r="Y2544" i="35"/>
  <c r="R2544" i="35"/>
  <c r="AD2544" i="35" s="1"/>
  <c r="Y2452" i="35"/>
  <c r="O2452" i="35"/>
  <c r="R2452" i="35" s="1"/>
  <c r="AD2452" i="35" s="1"/>
  <c r="AE2483" i="35"/>
  <c r="Y2483" i="35"/>
  <c r="O2483" i="35"/>
  <c r="R2483" i="35" s="1"/>
  <c r="AD2483" i="35" s="1"/>
  <c r="AE2451" i="35"/>
  <c r="Y2451" i="35"/>
  <c r="O2451" i="35"/>
  <c r="R2451" i="35" s="1"/>
  <c r="AD2451" i="35" s="1"/>
  <c r="Y2450" i="35"/>
  <c r="O2450" i="35"/>
  <c r="R2450" i="35" s="1"/>
  <c r="AD2450" i="35" s="1"/>
  <c r="Y2512" i="35"/>
  <c r="O2512" i="35"/>
  <c r="R2512" i="35" s="1"/>
  <c r="AD2512" i="35" s="1"/>
  <c r="Y2511" i="35"/>
  <c r="O2511" i="35"/>
  <c r="R2511" i="35" s="1"/>
  <c r="AD2511" i="35" s="1"/>
  <c r="Y2543" i="35"/>
  <c r="R2543" i="35"/>
  <c r="AD2543" i="35" s="1"/>
  <c r="Y2542" i="35"/>
  <c r="R2542" i="35"/>
  <c r="AD2542" i="35" s="1"/>
  <c r="Y2541" i="35"/>
  <c r="R2541" i="35"/>
  <c r="AD2541" i="35" s="1"/>
  <c r="Y2540" i="35"/>
  <c r="R2540" i="35"/>
  <c r="AD2540" i="35" s="1"/>
  <c r="Y2539" i="35"/>
  <c r="R2539" i="35"/>
  <c r="AC2539" i="35" s="1"/>
  <c r="Y2482" i="35"/>
  <c r="O2482" i="35"/>
  <c r="R2482" i="35" s="1"/>
  <c r="AD2482" i="35" s="1"/>
  <c r="Y2449" i="35"/>
  <c r="O2449" i="35"/>
  <c r="R2449" i="35" s="1"/>
  <c r="AD2449" i="35" s="1"/>
  <c r="Y2448" i="35"/>
  <c r="O2448" i="35"/>
  <c r="R2448" i="35" s="1"/>
  <c r="AD2448" i="35" s="1"/>
  <c r="Y2481" i="35"/>
  <c r="O2481" i="35"/>
  <c r="R2481" i="35" s="1"/>
  <c r="AD2481" i="35" s="1"/>
  <c r="AE2538" i="35"/>
  <c r="Y2538" i="35"/>
  <c r="R2538" i="35"/>
  <c r="AD2538" i="35" s="1"/>
  <c r="AE2510" i="35"/>
  <c r="Y2510" i="35"/>
  <c r="O2510" i="35"/>
  <c r="R2510" i="35" s="1"/>
  <c r="AD2510" i="35" s="1"/>
  <c r="AE2400" i="35"/>
  <c r="Y2400" i="35"/>
  <c r="O2400" i="35"/>
  <c r="R2400" i="35" s="1"/>
  <c r="AD2400" i="35" s="1"/>
  <c r="AE2537" i="35"/>
  <c r="Y2537" i="35"/>
  <c r="R2537" i="35"/>
  <c r="AD2537" i="35" s="1"/>
  <c r="AI2406" i="35" l="1"/>
  <c r="AS2406" i="35"/>
  <c r="AT2406" i="35" s="1"/>
  <c r="AI2408" i="35"/>
  <c r="AS2408" i="35"/>
  <c r="AT2408" i="35" s="1"/>
  <c r="AS2409" i="35"/>
  <c r="AT2409" i="35" s="1"/>
  <c r="AG2405" i="35"/>
  <c r="AE2511" i="35"/>
  <c r="AE2541" i="35"/>
  <c r="AE2540" i="35"/>
  <c r="AE2449" i="35"/>
  <c r="AE2512" i="35"/>
  <c r="AE2539" i="35"/>
  <c r="AE2543" i="35"/>
  <c r="AE2482" i="35"/>
  <c r="AE2542" i="35"/>
  <c r="AE2450" i="35"/>
  <c r="AE2401" i="35"/>
  <c r="AF2541" i="35"/>
  <c r="AG2409" i="35"/>
  <c r="AI2409" i="35" s="1"/>
  <c r="AG2407" i="35"/>
  <c r="AG2404" i="35"/>
  <c r="AG2403" i="35"/>
  <c r="AG2382" i="35"/>
  <c r="AF2542" i="35"/>
  <c r="AE2453" i="35"/>
  <c r="AB2541" i="35"/>
  <c r="AF2544" i="35"/>
  <c r="AE2455" i="35"/>
  <c r="AF2538" i="35"/>
  <c r="AG2538" i="35" s="1"/>
  <c r="AI2538" i="35" s="1"/>
  <c r="AE2481" i="35"/>
  <c r="AE2448" i="35"/>
  <c r="AE2544" i="35"/>
  <c r="AE2514" i="35"/>
  <c r="AE2452" i="35"/>
  <c r="AD2515" i="35"/>
  <c r="AC2515" i="35"/>
  <c r="AB2515" i="35"/>
  <c r="AF2515" i="35"/>
  <c r="AF2485" i="35"/>
  <c r="AB2485" i="35"/>
  <c r="AD2485" i="35"/>
  <c r="AC2485" i="35"/>
  <c r="AF2455" i="35"/>
  <c r="AB2455" i="35"/>
  <c r="AC2455" i="35"/>
  <c r="AF2514" i="35"/>
  <c r="AB2514" i="35"/>
  <c r="AC2514" i="35"/>
  <c r="AF2545" i="35"/>
  <c r="AG2545" i="35" s="1"/>
  <c r="AI2545" i="35" s="1"/>
  <c r="AB2545" i="35"/>
  <c r="AC2545" i="35"/>
  <c r="AF2454" i="35"/>
  <c r="AD2454" i="35"/>
  <c r="AB2454" i="35"/>
  <c r="AB2402" i="35"/>
  <c r="AD2402" i="35"/>
  <c r="AC2402" i="35"/>
  <c r="AF2402" i="35"/>
  <c r="AF2401" i="35"/>
  <c r="AB2401" i="35"/>
  <c r="AC2401" i="35"/>
  <c r="AF2484" i="35"/>
  <c r="AD2484" i="35"/>
  <c r="AC2484" i="35"/>
  <c r="AB2484" i="35"/>
  <c r="AF2453" i="35"/>
  <c r="AB2453" i="35"/>
  <c r="AC2453" i="35"/>
  <c r="AD2513" i="35"/>
  <c r="AC2513" i="35"/>
  <c r="AB2513" i="35"/>
  <c r="AF2513" i="35"/>
  <c r="AB2544" i="35"/>
  <c r="AC2544" i="35"/>
  <c r="AF2452" i="35"/>
  <c r="AB2452" i="35"/>
  <c r="AC2452" i="35"/>
  <c r="AF2483" i="35"/>
  <c r="AG2483" i="35" s="1"/>
  <c r="AI2483" i="35" s="1"/>
  <c r="AB2483" i="35"/>
  <c r="AC2483" i="35"/>
  <c r="AF2451" i="35"/>
  <c r="AG2451" i="35" s="1"/>
  <c r="AB2451" i="35"/>
  <c r="AC2451" i="35"/>
  <c r="AF2450" i="35"/>
  <c r="AB2450" i="35"/>
  <c r="AC2450" i="35"/>
  <c r="AF2512" i="35"/>
  <c r="AB2512" i="35"/>
  <c r="AC2512" i="35"/>
  <c r="AF2511" i="35"/>
  <c r="AB2511" i="35"/>
  <c r="AC2511" i="35"/>
  <c r="AF2543" i="35"/>
  <c r="AB2543" i="35"/>
  <c r="AC2543" i="35"/>
  <c r="AF2540" i="35"/>
  <c r="AB2540" i="35"/>
  <c r="AC2540" i="35"/>
  <c r="AC2541" i="35"/>
  <c r="AB2542" i="35"/>
  <c r="AD2539" i="35"/>
  <c r="AB2539" i="35"/>
  <c r="AF2539" i="35"/>
  <c r="AC2542" i="35"/>
  <c r="AF2482" i="35"/>
  <c r="AB2482" i="35"/>
  <c r="AC2482" i="35"/>
  <c r="AF2449" i="35"/>
  <c r="AB2449" i="35"/>
  <c r="AC2449" i="35"/>
  <c r="AF2448" i="35"/>
  <c r="AB2448" i="35"/>
  <c r="AC2448" i="35"/>
  <c r="AF2481" i="35"/>
  <c r="AB2481" i="35"/>
  <c r="AC2481" i="35"/>
  <c r="AB2538" i="35"/>
  <c r="AC2538" i="35"/>
  <c r="AF2510" i="35"/>
  <c r="AG2510" i="35" s="1"/>
  <c r="AB2510" i="35"/>
  <c r="AC2510" i="35"/>
  <c r="AF2400" i="35"/>
  <c r="AG2400" i="35" s="1"/>
  <c r="AB2400" i="35"/>
  <c r="AC2400" i="35"/>
  <c r="AF2537" i="35"/>
  <c r="AG2537" i="35" s="1"/>
  <c r="AI2537" i="35" s="1"/>
  <c r="AC2537" i="35"/>
  <c r="AB2537" i="35"/>
  <c r="AE2509" i="35"/>
  <c r="Y2509" i="35"/>
  <c r="O2509" i="35"/>
  <c r="R2509" i="35" s="1"/>
  <c r="AE2508" i="35"/>
  <c r="Y2508" i="35"/>
  <c r="O2508" i="35"/>
  <c r="R2508" i="35" s="1"/>
  <c r="AD2508" i="35" s="1"/>
  <c r="Y2507" i="35"/>
  <c r="O2507" i="35"/>
  <c r="R2507" i="35" s="1"/>
  <c r="AE2507" i="35" s="1"/>
  <c r="AE2506" i="35"/>
  <c r="Y2506" i="35"/>
  <c r="O2506" i="35"/>
  <c r="R2506" i="35" s="1"/>
  <c r="AE2505" i="35"/>
  <c r="Y2505" i="35"/>
  <c r="O2505" i="35"/>
  <c r="R2505" i="35" s="1"/>
  <c r="Y2504" i="35"/>
  <c r="O2504" i="35"/>
  <c r="R2504" i="35" s="1"/>
  <c r="AE2503" i="35"/>
  <c r="Y2503" i="35"/>
  <c r="O2503" i="35"/>
  <c r="R2503" i="35" s="1"/>
  <c r="AE2502" i="35"/>
  <c r="Y2502" i="35"/>
  <c r="O2502" i="35"/>
  <c r="R2502" i="35" s="1"/>
  <c r="AD2502" i="35" s="1"/>
  <c r="Y2501" i="35"/>
  <c r="O2501" i="35"/>
  <c r="R2501" i="35" s="1"/>
  <c r="AE2501" i="35" s="1"/>
  <c r="Y2500" i="35"/>
  <c r="O2500" i="35"/>
  <c r="R2500" i="35" s="1"/>
  <c r="AE2500" i="35" s="1"/>
  <c r="Y2499" i="35"/>
  <c r="O2499" i="35"/>
  <c r="R2499" i="35" s="1"/>
  <c r="AE2499" i="35" s="1"/>
  <c r="Y2498" i="35"/>
  <c r="O2498" i="35"/>
  <c r="R2498" i="35" s="1"/>
  <c r="AD2498" i="35" s="1"/>
  <c r="Y2497" i="35"/>
  <c r="O2497" i="35"/>
  <c r="R2497" i="35" s="1"/>
  <c r="AE2497" i="35" s="1"/>
  <c r="Y2496" i="35"/>
  <c r="O2496" i="35"/>
  <c r="R2496" i="35" s="1"/>
  <c r="AD2496" i="35" s="1"/>
  <c r="AE2495" i="35"/>
  <c r="Y2495" i="35"/>
  <c r="O2495" i="35"/>
  <c r="R2495" i="35" s="1"/>
  <c r="AE2494" i="35"/>
  <c r="Y2494" i="35"/>
  <c r="O2494" i="35"/>
  <c r="R2494" i="35" s="1"/>
  <c r="AD2494" i="35" s="1"/>
  <c r="AE2493" i="35"/>
  <c r="Y2493" i="35"/>
  <c r="O2493" i="35"/>
  <c r="R2493" i="35" s="1"/>
  <c r="AE2492" i="35"/>
  <c r="Y2492" i="35"/>
  <c r="O2492" i="35"/>
  <c r="R2492" i="35" s="1"/>
  <c r="AD2492" i="35" s="1"/>
  <c r="AE2491" i="35"/>
  <c r="Y2491" i="35"/>
  <c r="O2491" i="35"/>
  <c r="R2491" i="35" s="1"/>
  <c r="AD2491" i="35" s="1"/>
  <c r="AE2480" i="35"/>
  <c r="Y2480" i="35"/>
  <c r="O2480" i="35"/>
  <c r="R2480" i="35" s="1"/>
  <c r="AD2480" i="35" s="1"/>
  <c r="AE2447" i="35"/>
  <c r="Y2447" i="35"/>
  <c r="O2447" i="35"/>
  <c r="R2447" i="35" s="1"/>
  <c r="AE2446" i="35"/>
  <c r="Y2446" i="35"/>
  <c r="O2446" i="35"/>
  <c r="R2446" i="35" s="1"/>
  <c r="Y2445" i="35"/>
  <c r="O2445" i="35"/>
  <c r="R2445" i="35" s="1"/>
  <c r="AE2445" i="35" s="1"/>
  <c r="AE2444" i="35"/>
  <c r="Y2444" i="35"/>
  <c r="O2444" i="35"/>
  <c r="R2444" i="35" s="1"/>
  <c r="Y2443" i="35"/>
  <c r="O2443" i="35"/>
  <c r="R2443" i="35" s="1"/>
  <c r="AE2443" i="35" s="1"/>
  <c r="Y2442" i="35"/>
  <c r="O2442" i="35"/>
  <c r="R2442" i="35" s="1"/>
  <c r="AE2442" i="35" s="1"/>
  <c r="Y2441" i="35"/>
  <c r="O2441" i="35"/>
  <c r="R2441" i="35" s="1"/>
  <c r="AE2441" i="35" s="1"/>
  <c r="Y2440" i="35"/>
  <c r="O2440" i="35"/>
  <c r="R2440" i="35" s="1"/>
  <c r="AE2440" i="35" s="1"/>
  <c r="AE2439" i="35"/>
  <c r="Y2439" i="35"/>
  <c r="O2439" i="35"/>
  <c r="R2439" i="35" s="1"/>
  <c r="AE2438" i="35"/>
  <c r="Y2438" i="35"/>
  <c r="O2438" i="35"/>
  <c r="R2438" i="35" s="1"/>
  <c r="AE2437" i="35"/>
  <c r="Y2437" i="35"/>
  <c r="O2437" i="35"/>
  <c r="R2437" i="35" s="1"/>
  <c r="AE2436" i="35"/>
  <c r="Y2436" i="35"/>
  <c r="O2436" i="35"/>
  <c r="R2436" i="35" s="1"/>
  <c r="AE2435" i="35"/>
  <c r="Y2435" i="35"/>
  <c r="O2435" i="35"/>
  <c r="R2435" i="35" s="1"/>
  <c r="AD2435" i="35" s="1"/>
  <c r="AE2434" i="35"/>
  <c r="Y2434" i="35"/>
  <c r="O2434" i="35"/>
  <c r="R2434" i="35" s="1"/>
  <c r="AE2433" i="35"/>
  <c r="Y2433" i="35"/>
  <c r="O2433" i="35"/>
  <c r="R2433" i="35" s="1"/>
  <c r="Y2432" i="35"/>
  <c r="O2432" i="35"/>
  <c r="R2432" i="35" s="1"/>
  <c r="AE2432" i="35" s="1"/>
  <c r="AE2431" i="35"/>
  <c r="Y2431" i="35"/>
  <c r="O2431" i="35"/>
  <c r="R2431" i="35" s="1"/>
  <c r="Y2430" i="35"/>
  <c r="O2430" i="35"/>
  <c r="R2430" i="35" s="1"/>
  <c r="AE2430" i="35" s="1"/>
  <c r="AE2429" i="35"/>
  <c r="Y2429" i="35"/>
  <c r="O2429" i="35"/>
  <c r="R2429" i="35" s="1"/>
  <c r="AE2428" i="35"/>
  <c r="Y2428" i="35"/>
  <c r="O2428" i="35"/>
  <c r="R2428" i="35" s="1"/>
  <c r="AE2427" i="35"/>
  <c r="Y2427" i="35"/>
  <c r="O2427" i="35"/>
  <c r="R2427" i="35" s="1"/>
  <c r="Y2426" i="35"/>
  <c r="O2426" i="35"/>
  <c r="R2426" i="35" s="1"/>
  <c r="AE2426" i="35" s="1"/>
  <c r="Y2425" i="35"/>
  <c r="O2425" i="35"/>
  <c r="R2425" i="35" s="1"/>
  <c r="AE2425" i="35" s="1"/>
  <c r="Y2424" i="35"/>
  <c r="O2424" i="35"/>
  <c r="R2424" i="35" s="1"/>
  <c r="AE2424" i="35" s="1"/>
  <c r="Y2423" i="35"/>
  <c r="O2423" i="35"/>
  <c r="R2423" i="35" s="1"/>
  <c r="AD2423" i="35" s="1"/>
  <c r="Y2399" i="35"/>
  <c r="O2399" i="35"/>
  <c r="R2399" i="35" s="1"/>
  <c r="AE2399" i="35" s="1"/>
  <c r="Y2398" i="35"/>
  <c r="O2398" i="35"/>
  <c r="R2398" i="35" s="1"/>
  <c r="AE2398" i="35" s="1"/>
  <c r="Y2397" i="35"/>
  <c r="O2397" i="35"/>
  <c r="R2397" i="35" s="1"/>
  <c r="AE2397" i="35" s="1"/>
  <c r="AE2396" i="35"/>
  <c r="Y2396" i="35"/>
  <c r="O2396" i="35"/>
  <c r="R2396" i="35" s="1"/>
  <c r="Y2395" i="35"/>
  <c r="O2395" i="35"/>
  <c r="R2395" i="35" s="1"/>
  <c r="AE2395" i="35" s="1"/>
  <c r="Y2394" i="35"/>
  <c r="O2394" i="35"/>
  <c r="R2394" i="35" s="1"/>
  <c r="AE2394" i="35" s="1"/>
  <c r="Y2393" i="35"/>
  <c r="O2393" i="35"/>
  <c r="R2393" i="35" s="1"/>
  <c r="AE2393" i="35" s="1"/>
  <c r="Y2392" i="35"/>
  <c r="O2392" i="35"/>
  <c r="R2392" i="35" s="1"/>
  <c r="AE2392" i="35" s="1"/>
  <c r="Y2391" i="35"/>
  <c r="O2391" i="35"/>
  <c r="R2391" i="35" s="1"/>
  <c r="AE2391" i="35" s="1"/>
  <c r="Y2390" i="35"/>
  <c r="O2390" i="35"/>
  <c r="R2390" i="35" s="1"/>
  <c r="AE2390" i="35" s="1"/>
  <c r="Y2389" i="35"/>
  <c r="O2389" i="35"/>
  <c r="R2389" i="35" s="1"/>
  <c r="AC2389" i="35" s="1"/>
  <c r="AE2381" i="35"/>
  <c r="Y2381" i="35"/>
  <c r="O2381" i="35"/>
  <c r="R2381" i="35" s="1"/>
  <c r="AD2381" i="35" s="1"/>
  <c r="AE2380" i="35"/>
  <c r="Y2380" i="35"/>
  <c r="O2380" i="35"/>
  <c r="R2380" i="35" s="1"/>
  <c r="F1085" i="24"/>
  <c r="H1085" i="24" s="1"/>
  <c r="F1084" i="24"/>
  <c r="H1084" i="24" s="1"/>
  <c r="F1083" i="24"/>
  <c r="H1083" i="24" s="1"/>
  <c r="F1082" i="24"/>
  <c r="H1082" i="24" s="1"/>
  <c r="F1081" i="24"/>
  <c r="H1081" i="24" s="1"/>
  <c r="F1080" i="24"/>
  <c r="H1080" i="24" s="1"/>
  <c r="F1079" i="24"/>
  <c r="H1079" i="24" s="1"/>
  <c r="F1078" i="24"/>
  <c r="H1078" i="24" s="1"/>
  <c r="F1077" i="24"/>
  <c r="H1077" i="24" s="1"/>
  <c r="F1076" i="24"/>
  <c r="H1076" i="24" s="1"/>
  <c r="F1072" i="24"/>
  <c r="H1072" i="24" s="1"/>
  <c r="F1071" i="24"/>
  <c r="H1071" i="24" s="1"/>
  <c r="F1070" i="24"/>
  <c r="H1070" i="24" s="1"/>
  <c r="F1069" i="24"/>
  <c r="H1069" i="24" s="1"/>
  <c r="F1068" i="24"/>
  <c r="H1068" i="24" s="1"/>
  <c r="F1067" i="24"/>
  <c r="H1067" i="24" s="1"/>
  <c r="F1066" i="24"/>
  <c r="H1066" i="24" s="1"/>
  <c r="F1065" i="24"/>
  <c r="H1065" i="24" s="1"/>
  <c r="F1064" i="24"/>
  <c r="H1064" i="24" s="1"/>
  <c r="F1063" i="24"/>
  <c r="H1063" i="24" s="1"/>
  <c r="F1060" i="24"/>
  <c r="H1060" i="24" s="1"/>
  <c r="F1059" i="24"/>
  <c r="H1059" i="24" s="1"/>
  <c r="F1058" i="24"/>
  <c r="H1058" i="24" s="1"/>
  <c r="F1057" i="24"/>
  <c r="H1057" i="24" s="1"/>
  <c r="F1056" i="24"/>
  <c r="H1056" i="24" s="1"/>
  <c r="F1055" i="24"/>
  <c r="H1055" i="24" s="1"/>
  <c r="F1054" i="24"/>
  <c r="H1054" i="24" s="1"/>
  <c r="F1053" i="24"/>
  <c r="H1053" i="24" s="1"/>
  <c r="F1052" i="24"/>
  <c r="H1052" i="24" s="1"/>
  <c r="F1051" i="24"/>
  <c r="H1051" i="24" s="1"/>
  <c r="F1050" i="24"/>
  <c r="H1050" i="24" s="1"/>
  <c r="F1049" i="24"/>
  <c r="H1049" i="24" s="1"/>
  <c r="F1048" i="24"/>
  <c r="H1048" i="24" s="1"/>
  <c r="F1047" i="24"/>
  <c r="H1047" i="24" s="1"/>
  <c r="F1045" i="24"/>
  <c r="H1045" i="24" s="1"/>
  <c r="F1044" i="24"/>
  <c r="H1044" i="24" s="1"/>
  <c r="F1043" i="24"/>
  <c r="H1043" i="24" s="1"/>
  <c r="F1042" i="24"/>
  <c r="H1042" i="24" s="1"/>
  <c r="F1041" i="24"/>
  <c r="H1041" i="24" s="1"/>
  <c r="F1040" i="24"/>
  <c r="H1040" i="24" s="1"/>
  <c r="F1039" i="24"/>
  <c r="H1039" i="24" s="1"/>
  <c r="F1038" i="24"/>
  <c r="H1038" i="24" s="1"/>
  <c r="F1037" i="24"/>
  <c r="H1037" i="24" s="1"/>
  <c r="F1036" i="24"/>
  <c r="H1036" i="24" s="1"/>
  <c r="F1031" i="24"/>
  <c r="H1031" i="24" s="1"/>
  <c r="F1030" i="24"/>
  <c r="H1030" i="24" s="1"/>
  <c r="F1029" i="24"/>
  <c r="H1029" i="24" s="1"/>
  <c r="F1028" i="24"/>
  <c r="H1028" i="24" s="1"/>
  <c r="F1027" i="24"/>
  <c r="H1027" i="24" s="1"/>
  <c r="F1026" i="24"/>
  <c r="H1026" i="24" s="1"/>
  <c r="F1025" i="24"/>
  <c r="H1025" i="24" s="1"/>
  <c r="F1024" i="24"/>
  <c r="H1024" i="24" s="1"/>
  <c r="F1023" i="24"/>
  <c r="H1023" i="24" s="1"/>
  <c r="F1022" i="24"/>
  <c r="H1022" i="24" s="1"/>
  <c r="F1021" i="24"/>
  <c r="H1021" i="24" s="1"/>
  <c r="F1020" i="24"/>
  <c r="H1020" i="24" s="1"/>
  <c r="F1019" i="24"/>
  <c r="H1019" i="24" s="1"/>
  <c r="F1018" i="24"/>
  <c r="H1018" i="24" s="1"/>
  <c r="F1017" i="24"/>
  <c r="H1017" i="24" s="1"/>
  <c r="F1016" i="24"/>
  <c r="H1016" i="24" s="1"/>
  <c r="F1015" i="24"/>
  <c r="H1015" i="24" s="1"/>
  <c r="F1014" i="24"/>
  <c r="H1014" i="24" s="1"/>
  <c r="F1013" i="24"/>
  <c r="H1013" i="24" s="1"/>
  <c r="F1012" i="24"/>
  <c r="H1012" i="24" s="1"/>
  <c r="F1011" i="24"/>
  <c r="H1011" i="24" s="1"/>
  <c r="F1010" i="24"/>
  <c r="H1010" i="24" s="1"/>
  <c r="F1009" i="24"/>
  <c r="H1009" i="24" s="1"/>
  <c r="F1008" i="24"/>
  <c r="H1008" i="24" s="1"/>
  <c r="F1007" i="24"/>
  <c r="H1007" i="24" s="1"/>
  <c r="F1006" i="24"/>
  <c r="H1006" i="24" s="1"/>
  <c r="F1005" i="24"/>
  <c r="H1005" i="24" s="1"/>
  <c r="F1004" i="24"/>
  <c r="H1004" i="24" s="1"/>
  <c r="F1003" i="24"/>
  <c r="H1003" i="24" s="1"/>
  <c r="F1002" i="24"/>
  <c r="H1002" i="24" s="1"/>
  <c r="F1001" i="24"/>
  <c r="H1001" i="24" s="1"/>
  <c r="F1000" i="24"/>
  <c r="H1000" i="24" s="1"/>
  <c r="F999" i="24"/>
  <c r="H999" i="24" s="1"/>
  <c r="F998" i="24"/>
  <c r="H998" i="24" s="1"/>
  <c r="F997" i="24"/>
  <c r="H997" i="24" s="1"/>
  <c r="F996" i="24"/>
  <c r="H996" i="24" s="1"/>
  <c r="F995" i="24"/>
  <c r="H995" i="24" s="1"/>
  <c r="F994" i="24"/>
  <c r="H994" i="24" s="1"/>
  <c r="F993" i="24"/>
  <c r="H993" i="24" s="1"/>
  <c r="F992" i="24"/>
  <c r="H992" i="24" s="1"/>
  <c r="F991" i="24"/>
  <c r="H991" i="24" s="1"/>
  <c r="F990" i="24"/>
  <c r="H990" i="24" s="1"/>
  <c r="F989" i="24"/>
  <c r="H989" i="24" s="1"/>
  <c r="F988" i="24"/>
  <c r="H988" i="24" s="1"/>
  <c r="F987" i="24"/>
  <c r="H987" i="24" s="1"/>
  <c r="F986" i="24"/>
  <c r="H986" i="24" s="1"/>
  <c r="F985" i="24"/>
  <c r="H985" i="24" s="1"/>
  <c r="F984" i="24"/>
  <c r="H984" i="24" s="1"/>
  <c r="F983" i="24"/>
  <c r="H983" i="24" s="1"/>
  <c r="F982" i="24"/>
  <c r="H982" i="24" s="1"/>
  <c r="F981" i="24"/>
  <c r="H981" i="24" s="1"/>
  <c r="F980" i="24"/>
  <c r="H980" i="24" s="1"/>
  <c r="F979" i="24"/>
  <c r="H979" i="24" s="1"/>
  <c r="F978" i="24"/>
  <c r="H978" i="24" s="1"/>
  <c r="F977" i="24"/>
  <c r="H977" i="24" s="1"/>
  <c r="F976" i="24"/>
  <c r="H976" i="24" s="1"/>
  <c r="F975" i="24"/>
  <c r="H975" i="24" s="1"/>
  <c r="F974" i="24"/>
  <c r="H974" i="24" s="1"/>
  <c r="F973" i="24"/>
  <c r="H973" i="24" s="1"/>
  <c r="F972" i="24"/>
  <c r="H972" i="24" s="1"/>
  <c r="F971" i="24"/>
  <c r="H971" i="24" s="1"/>
  <c r="F970" i="24"/>
  <c r="H970" i="24" s="1"/>
  <c r="F969" i="24"/>
  <c r="H969" i="24" s="1"/>
  <c r="F968" i="24"/>
  <c r="H968" i="24" s="1"/>
  <c r="AG2543" i="35" l="1"/>
  <c r="AI2543" i="35" s="1"/>
  <c r="AI2400" i="35"/>
  <c r="AS2538" i="35"/>
  <c r="AT2538" i="35" s="1"/>
  <c r="AS2400" i="35"/>
  <c r="AT2400" i="35" s="1"/>
  <c r="AI2510" i="35"/>
  <c r="AS2510" i="35"/>
  <c r="AT2510" i="35" s="1"/>
  <c r="AS2537" i="35"/>
  <c r="AT2537" i="35" s="1"/>
  <c r="AI2382" i="35"/>
  <c r="AS2382" i="35"/>
  <c r="AT2382" i="35" s="1"/>
  <c r="AI2403" i="35"/>
  <c r="AS2403" i="35"/>
  <c r="AT2403" i="35" s="1"/>
  <c r="AI2405" i="35"/>
  <c r="AS2405" i="35"/>
  <c r="AT2405" i="35" s="1"/>
  <c r="AI2404" i="35"/>
  <c r="AS2404" i="35"/>
  <c r="AT2404" i="35" s="1"/>
  <c r="AG2450" i="35"/>
  <c r="AI2407" i="35"/>
  <c r="AS2407" i="35"/>
  <c r="AT2407" i="35" s="1"/>
  <c r="AI2451" i="35"/>
  <c r="AS2483" i="35"/>
  <c r="AT2483" i="35" s="1"/>
  <c r="AS2451" i="35"/>
  <c r="AT2451" i="35" s="1"/>
  <c r="AG2512" i="35"/>
  <c r="AI2512" i="35" s="1"/>
  <c r="AG2511" i="35"/>
  <c r="AG2541" i="35"/>
  <c r="AI2541" i="35" s="1"/>
  <c r="AG2482" i="35"/>
  <c r="AG2540" i="35"/>
  <c r="AI2540" i="35" s="1"/>
  <c r="AG2401" i="35"/>
  <c r="AG2449" i="35"/>
  <c r="AG2542" i="35"/>
  <c r="AI2542" i="35" s="1"/>
  <c r="AE2389" i="35"/>
  <c r="AE2498" i="35"/>
  <c r="AG2455" i="35"/>
  <c r="AG2544" i="35"/>
  <c r="AI2544" i="35" s="1"/>
  <c r="AG2453" i="35"/>
  <c r="AG2448" i="35"/>
  <c r="AG2481" i="35"/>
  <c r="AI2481" i="35" s="1"/>
  <c r="AG2485" i="35"/>
  <c r="AG2539" i="35"/>
  <c r="AI2539" i="35" s="1"/>
  <c r="AG2452" i="35"/>
  <c r="AD2504" i="35"/>
  <c r="AE2504" i="35"/>
  <c r="AE2423" i="35"/>
  <c r="AF2507" i="35"/>
  <c r="AE2496" i="35"/>
  <c r="AG2514" i="35"/>
  <c r="AI2514" i="35" s="1"/>
  <c r="AG2515" i="35"/>
  <c r="AI2515" i="35" s="1"/>
  <c r="AG2454" i="35"/>
  <c r="AI2454" i="35" s="1"/>
  <c r="AG2402" i="35"/>
  <c r="AG2484" i="35"/>
  <c r="AI2484" i="35" s="1"/>
  <c r="AG2513" i="35"/>
  <c r="AI2513" i="35" s="1"/>
  <c r="AF2502" i="35"/>
  <c r="AG2502" i="35" s="1"/>
  <c r="AF2443" i="35"/>
  <c r="AF2509" i="35"/>
  <c r="AF2508" i="35"/>
  <c r="AG2508" i="35" s="1"/>
  <c r="AD2506" i="35"/>
  <c r="AC2506" i="35"/>
  <c r="AB2506" i="35"/>
  <c r="AB2505" i="35"/>
  <c r="AD2505" i="35"/>
  <c r="AC2505" i="35"/>
  <c r="AF2506" i="35"/>
  <c r="AF2505" i="35"/>
  <c r="AB2509" i="35"/>
  <c r="AD2509" i="35"/>
  <c r="AC2509" i="35"/>
  <c r="AB2507" i="35"/>
  <c r="AD2507" i="35"/>
  <c r="AC2507" i="35"/>
  <c r="AB2508" i="35"/>
  <c r="AC2508" i="35"/>
  <c r="AF2504" i="35"/>
  <c r="AF2500" i="35"/>
  <c r="AF2498" i="35"/>
  <c r="AF2496" i="35"/>
  <c r="AF2494" i="35"/>
  <c r="AG2494" i="35" s="1"/>
  <c r="AI2494" i="35" s="1"/>
  <c r="AF2492" i="35"/>
  <c r="AG2492" i="35" s="1"/>
  <c r="AB2499" i="35"/>
  <c r="AC2499" i="35"/>
  <c r="AD2499" i="35"/>
  <c r="AF2499" i="35"/>
  <c r="AB2495" i="35"/>
  <c r="AC2495" i="35"/>
  <c r="AD2495" i="35"/>
  <c r="AF2497" i="35"/>
  <c r="AB2501" i="35"/>
  <c r="AD2501" i="35"/>
  <c r="AC2501" i="35"/>
  <c r="AF2503" i="35"/>
  <c r="AB2497" i="35"/>
  <c r="AC2497" i="35"/>
  <c r="AD2497" i="35"/>
  <c r="AB2503" i="35"/>
  <c r="AD2503" i="35"/>
  <c r="AC2503" i="35"/>
  <c r="AF2493" i="35"/>
  <c r="AB2493" i="35"/>
  <c r="AD2493" i="35"/>
  <c r="AC2493" i="35"/>
  <c r="AF2495" i="35"/>
  <c r="AD2500" i="35"/>
  <c r="AC2500" i="35"/>
  <c r="AB2500" i="35"/>
  <c r="AF2501" i="35"/>
  <c r="AB2492" i="35"/>
  <c r="AB2494" i="35"/>
  <c r="AB2496" i="35"/>
  <c r="AB2498" i="35"/>
  <c r="AB2502" i="35"/>
  <c r="AB2504" i="35"/>
  <c r="AC2492" i="35"/>
  <c r="AC2494" i="35"/>
  <c r="AC2496" i="35"/>
  <c r="AC2498" i="35"/>
  <c r="AC2502" i="35"/>
  <c r="AC2504" i="35"/>
  <c r="AF2491" i="35"/>
  <c r="AG2491" i="35" s="1"/>
  <c r="AB2491" i="35"/>
  <c r="AC2491" i="35"/>
  <c r="AF2480" i="35"/>
  <c r="AG2480" i="35" s="1"/>
  <c r="AB2480" i="35"/>
  <c r="AC2480" i="35"/>
  <c r="AF2438" i="35"/>
  <c r="AF2390" i="35"/>
  <c r="AF2447" i="35"/>
  <c r="AF2446" i="35"/>
  <c r="AF2442" i="35"/>
  <c r="AF2439" i="35"/>
  <c r="AF2437" i="35"/>
  <c r="AB2440" i="35"/>
  <c r="AC2440" i="35"/>
  <c r="AD2440" i="35"/>
  <c r="AB2444" i="35"/>
  <c r="AC2444" i="35"/>
  <c r="AD2444" i="35"/>
  <c r="AF2436" i="35"/>
  <c r="AD2439" i="35"/>
  <c r="AC2439" i="35"/>
  <c r="AB2439" i="35"/>
  <c r="AF2440" i="35"/>
  <c r="AD2443" i="35"/>
  <c r="AC2443" i="35"/>
  <c r="AB2443" i="35"/>
  <c r="AF2444" i="35"/>
  <c r="AD2447" i="35"/>
  <c r="AC2447" i="35"/>
  <c r="AB2447" i="35"/>
  <c r="AD2437" i="35"/>
  <c r="AC2437" i="35"/>
  <c r="AB2437" i="35"/>
  <c r="AD2441" i="35"/>
  <c r="AC2441" i="35"/>
  <c r="AB2441" i="35"/>
  <c r="AD2445" i="35"/>
  <c r="AC2445" i="35"/>
  <c r="AB2445" i="35"/>
  <c r="AB2436" i="35"/>
  <c r="AC2436" i="35"/>
  <c r="AD2436" i="35"/>
  <c r="AF2441" i="35"/>
  <c r="AF2445" i="35"/>
  <c r="AB2438" i="35"/>
  <c r="AC2438" i="35"/>
  <c r="AD2438" i="35"/>
  <c r="AB2442" i="35"/>
  <c r="AC2442" i="35"/>
  <c r="AD2442" i="35"/>
  <c r="AB2446" i="35"/>
  <c r="AD2446" i="35"/>
  <c r="AC2446" i="35"/>
  <c r="AF2435" i="35"/>
  <c r="AG2435" i="35" s="1"/>
  <c r="AB2435" i="35"/>
  <c r="AF2431" i="35"/>
  <c r="AF2427" i="35"/>
  <c r="AD2425" i="35"/>
  <c r="AC2425" i="35"/>
  <c r="AB2425" i="35"/>
  <c r="AB2424" i="35"/>
  <c r="AD2424" i="35"/>
  <c r="AC2424" i="35"/>
  <c r="AB2426" i="35"/>
  <c r="AD2426" i="35"/>
  <c r="AC2426" i="35"/>
  <c r="AB2430" i="35"/>
  <c r="AD2430" i="35"/>
  <c r="AC2430" i="35"/>
  <c r="AB2434" i="35"/>
  <c r="AD2434" i="35"/>
  <c r="AC2434" i="35"/>
  <c r="AF2426" i="35"/>
  <c r="AD2429" i="35"/>
  <c r="AB2429" i="35"/>
  <c r="AC2429" i="35"/>
  <c r="AF2430" i="35"/>
  <c r="AD2433" i="35"/>
  <c r="AB2433" i="35"/>
  <c r="AC2433" i="35"/>
  <c r="AF2434" i="35"/>
  <c r="AF2425" i="35"/>
  <c r="AB2428" i="35"/>
  <c r="AD2428" i="35"/>
  <c r="AC2428" i="35"/>
  <c r="AF2429" i="35"/>
  <c r="AB2432" i="35"/>
  <c r="AD2432" i="35"/>
  <c r="AC2432" i="35"/>
  <c r="AF2433" i="35"/>
  <c r="AF2424" i="35"/>
  <c r="AD2427" i="35"/>
  <c r="AC2427" i="35"/>
  <c r="AB2427" i="35"/>
  <c r="AF2428" i="35"/>
  <c r="AD2431" i="35"/>
  <c r="AC2431" i="35"/>
  <c r="AB2431" i="35"/>
  <c r="AF2432" i="35"/>
  <c r="AC2435" i="35"/>
  <c r="AF2423" i="35"/>
  <c r="AB2423" i="35"/>
  <c r="AC2423" i="35"/>
  <c r="AF2398" i="35"/>
  <c r="AF2395" i="35"/>
  <c r="AF2394" i="35"/>
  <c r="AF2391" i="35"/>
  <c r="AD2397" i="35"/>
  <c r="AC2397" i="35"/>
  <c r="AB2397" i="35"/>
  <c r="AB2392" i="35"/>
  <c r="AD2392" i="35"/>
  <c r="AC2392" i="35"/>
  <c r="AF2393" i="35"/>
  <c r="AB2396" i="35"/>
  <c r="AD2396" i="35"/>
  <c r="AC2396" i="35"/>
  <c r="AF2397" i="35"/>
  <c r="AD2391" i="35"/>
  <c r="AC2391" i="35"/>
  <c r="AB2391" i="35"/>
  <c r="AF2392" i="35"/>
  <c r="AD2395" i="35"/>
  <c r="AC2395" i="35"/>
  <c r="AB2395" i="35"/>
  <c r="AF2396" i="35"/>
  <c r="AD2399" i="35"/>
  <c r="AC2399" i="35"/>
  <c r="AB2399" i="35"/>
  <c r="AD2393" i="35"/>
  <c r="AC2393" i="35"/>
  <c r="AB2393" i="35"/>
  <c r="AB2390" i="35"/>
  <c r="AD2390" i="35"/>
  <c r="AC2390" i="35"/>
  <c r="AB2394" i="35"/>
  <c r="AD2394" i="35"/>
  <c r="AC2394" i="35"/>
  <c r="AB2398" i="35"/>
  <c r="AD2398" i="35"/>
  <c r="AC2398" i="35"/>
  <c r="AF2399" i="35"/>
  <c r="AF2389" i="35"/>
  <c r="AB2389" i="35"/>
  <c r="AD2389" i="35"/>
  <c r="AF2381" i="35"/>
  <c r="AG2381" i="35" s="1"/>
  <c r="AI2381" i="35" s="1"/>
  <c r="AB2381" i="35"/>
  <c r="AC2381" i="35"/>
  <c r="AF2380" i="35"/>
  <c r="AD2380" i="35"/>
  <c r="AC2380" i="35"/>
  <c r="AB2380" i="35"/>
  <c r="R2568" i="35"/>
  <c r="F23" i="30"/>
  <c r="AG2423" i="35" l="1"/>
  <c r="AG2507" i="35"/>
  <c r="AI2492" i="35"/>
  <c r="AS2492" i="35"/>
  <c r="AT2492" i="35" s="1"/>
  <c r="AI2449" i="35"/>
  <c r="AS2449" i="35"/>
  <c r="AT2449" i="35" s="1"/>
  <c r="AI2401" i="35"/>
  <c r="AS2484" i="35"/>
  <c r="AT2484" i="35" s="1"/>
  <c r="AS2401" i="35"/>
  <c r="AT2401" i="35" s="1"/>
  <c r="AI2423" i="35"/>
  <c r="AS2423" i="35"/>
  <c r="AT2423" i="35" s="1"/>
  <c r="AI2455" i="35"/>
  <c r="AS2455" i="35"/>
  <c r="AT2455" i="35" s="1"/>
  <c r="AS2514" i="35"/>
  <c r="AT2514" i="35" s="1"/>
  <c r="AI2435" i="35"/>
  <c r="AS2435" i="35"/>
  <c r="AT2435" i="35" s="1"/>
  <c r="AI2482" i="35"/>
  <c r="AS2542" i="35"/>
  <c r="AT2542" i="35" s="1"/>
  <c r="AS2541" i="35"/>
  <c r="AT2541" i="35" s="1"/>
  <c r="AS2540" i="35"/>
  <c r="AT2540" i="35" s="1"/>
  <c r="AS2539" i="35"/>
  <c r="AT2539" i="35" s="1"/>
  <c r="AS2482" i="35"/>
  <c r="AT2482" i="35" s="1"/>
  <c r="AI2480" i="35"/>
  <c r="AS2480" i="35"/>
  <c r="AT2480" i="35" s="1"/>
  <c r="AI2452" i="35"/>
  <c r="AS2452" i="35"/>
  <c r="AT2452" i="35" s="1"/>
  <c r="AS2544" i="35"/>
  <c r="AT2544" i="35" s="1"/>
  <c r="AI2511" i="35"/>
  <c r="AS2543" i="35"/>
  <c r="AT2543" i="35" s="1"/>
  <c r="AS2511" i="35"/>
  <c r="AT2511" i="35" s="1"/>
  <c r="AI2508" i="35"/>
  <c r="AS2508" i="35"/>
  <c r="AT2508" i="35" s="1"/>
  <c r="AG2431" i="35"/>
  <c r="AI2491" i="35"/>
  <c r="AS2491" i="35"/>
  <c r="AT2491" i="35" s="1"/>
  <c r="AI2485" i="35"/>
  <c r="AS2485" i="35"/>
  <c r="AT2485" i="35" s="1"/>
  <c r="AS2515" i="35"/>
  <c r="AT2515" i="35" s="1"/>
  <c r="AI2450" i="35"/>
  <c r="AS2450" i="35"/>
  <c r="AT2450" i="35" s="1"/>
  <c r="AS2512" i="35"/>
  <c r="AT2512" i="35" s="1"/>
  <c r="AI2507" i="35"/>
  <c r="AS2507" i="35"/>
  <c r="AT2507" i="35" s="1"/>
  <c r="AI2502" i="35"/>
  <c r="AS2502" i="35"/>
  <c r="AT2502" i="35" s="1"/>
  <c r="AI2448" i="35"/>
  <c r="AS2481" i="35"/>
  <c r="AT2481" i="35" s="1"/>
  <c r="AS2448" i="35"/>
  <c r="AT2448" i="35" s="1"/>
  <c r="AI2402" i="35"/>
  <c r="AS2454" i="35"/>
  <c r="AT2454" i="35" s="1"/>
  <c r="AS2402" i="35"/>
  <c r="AT2402" i="35" s="1"/>
  <c r="AS2545" i="35"/>
  <c r="AT2545" i="35" s="1"/>
  <c r="AI2453" i="35"/>
  <c r="AS2453" i="35"/>
  <c r="AT2453" i="35" s="1"/>
  <c r="AS2513" i="35"/>
  <c r="AT2513" i="35" s="1"/>
  <c r="AG2498" i="35"/>
  <c r="AG2496" i="35"/>
  <c r="AG2442" i="35"/>
  <c r="AG2438" i="35"/>
  <c r="AG2504" i="35"/>
  <c r="AG2509" i="35"/>
  <c r="AG2443" i="35"/>
  <c r="AG2390" i="35"/>
  <c r="AG2436" i="35"/>
  <c r="AG2505" i="35"/>
  <c r="AG2506" i="35"/>
  <c r="AG2500" i="35"/>
  <c r="AG2497" i="35"/>
  <c r="AG2495" i="35"/>
  <c r="AG2499" i="35"/>
  <c r="AG2501" i="35"/>
  <c r="AG2493" i="35"/>
  <c r="AG2503" i="35"/>
  <c r="AG2437" i="35"/>
  <c r="AG2446" i="35"/>
  <c r="AG2441" i="35"/>
  <c r="AG2428" i="35"/>
  <c r="AG2439" i="35"/>
  <c r="AG2447" i="35"/>
  <c r="AG2440" i="35"/>
  <c r="AG2444" i="35"/>
  <c r="AG2445" i="35"/>
  <c r="AG2432" i="35"/>
  <c r="AG2427" i="35"/>
  <c r="AG2434" i="35"/>
  <c r="AG2426" i="35"/>
  <c r="AG2430" i="35"/>
  <c r="AG2433" i="35"/>
  <c r="AG2429" i="35"/>
  <c r="AI2429" i="35" s="1"/>
  <c r="AG2424" i="35"/>
  <c r="AG2425" i="35"/>
  <c r="AG2389" i="35"/>
  <c r="AG2398" i="35"/>
  <c r="AG2395" i="35"/>
  <c r="AG2394" i="35"/>
  <c r="AG2393" i="35"/>
  <c r="AG2391" i="35"/>
  <c r="AG2399" i="35"/>
  <c r="AG2396" i="35"/>
  <c r="AG2392" i="35"/>
  <c r="AG2397" i="35"/>
  <c r="AG2380" i="35"/>
  <c r="AI2389" i="35" l="1"/>
  <c r="AS2389" i="35"/>
  <c r="AT2389" i="35" s="1"/>
  <c r="AI2441" i="35"/>
  <c r="AS2441" i="35"/>
  <c r="AT2441" i="35" s="1"/>
  <c r="AI2504" i="35"/>
  <c r="AS2504" i="35"/>
  <c r="AT2504" i="35" s="1"/>
  <c r="AI2394" i="35"/>
  <c r="AS2394" i="35"/>
  <c r="AT2394" i="35" s="1"/>
  <c r="AI2447" i="35"/>
  <c r="AS2447" i="35"/>
  <c r="AT2447" i="35" s="1"/>
  <c r="AI2390" i="35"/>
  <c r="AS2390" i="35"/>
  <c r="AT2390" i="35" s="1"/>
  <c r="AI2395" i="35"/>
  <c r="AS2395" i="35"/>
  <c r="AT2395" i="35" s="1"/>
  <c r="AI2439" i="35"/>
  <c r="AS2439" i="35"/>
  <c r="AT2439" i="35" s="1"/>
  <c r="AI2443" i="35"/>
  <c r="AS2443" i="35"/>
  <c r="AT2443" i="35" s="1"/>
  <c r="AI2424" i="35"/>
  <c r="AS2424" i="35"/>
  <c r="AT2424" i="35" s="1"/>
  <c r="AI2437" i="35"/>
  <c r="AS2437" i="35"/>
  <c r="AT2437" i="35" s="1"/>
  <c r="AI2442" i="35"/>
  <c r="AS2442" i="35"/>
  <c r="AT2442" i="35" s="1"/>
  <c r="AI2398" i="35"/>
  <c r="AS2398" i="35"/>
  <c r="AT2398" i="35" s="1"/>
  <c r="AI2428" i="35"/>
  <c r="AS2429" i="35"/>
  <c r="AT2429" i="35" s="1"/>
  <c r="AS2428" i="35"/>
  <c r="AT2428" i="35" s="1"/>
  <c r="AI2509" i="35"/>
  <c r="AS2509" i="35"/>
  <c r="AT2509" i="35" s="1"/>
  <c r="AI2446" i="35"/>
  <c r="AS2446" i="35"/>
  <c r="AT2446" i="35" s="1"/>
  <c r="AI2438" i="35"/>
  <c r="AS2438" i="35"/>
  <c r="AT2438" i="35" s="1"/>
  <c r="AI2503" i="35"/>
  <c r="AS2503" i="35"/>
  <c r="AT2503" i="35" s="1"/>
  <c r="AI2496" i="35"/>
  <c r="AS2496" i="35"/>
  <c r="AT2496" i="35" s="1"/>
  <c r="AI2433" i="35"/>
  <c r="AS2433" i="35"/>
  <c r="AT2433" i="35" s="1"/>
  <c r="AI2493" i="35"/>
  <c r="AS2494" i="35"/>
  <c r="AT2494" i="35" s="1"/>
  <c r="AS2493" i="35"/>
  <c r="AT2493" i="35" s="1"/>
  <c r="AI2498" i="35"/>
  <c r="AS2498" i="35"/>
  <c r="AT2498" i="35" s="1"/>
  <c r="AI2425" i="35"/>
  <c r="AS2425" i="35"/>
  <c r="AT2425" i="35" s="1"/>
  <c r="AI2430" i="35"/>
  <c r="AS2430" i="35"/>
  <c r="AT2430" i="35" s="1"/>
  <c r="AI2501" i="35"/>
  <c r="AS2501" i="35"/>
  <c r="AT2501" i="35" s="1"/>
  <c r="AI2397" i="35"/>
  <c r="AS2397" i="35"/>
  <c r="AT2397" i="35" s="1"/>
  <c r="AI2434" i="35"/>
  <c r="AS2434" i="35"/>
  <c r="AT2434" i="35" s="1"/>
  <c r="AI2495" i="35"/>
  <c r="AS2495" i="35"/>
  <c r="AT2495" i="35" s="1"/>
  <c r="AI2399" i="35"/>
  <c r="AS2399" i="35"/>
  <c r="AT2399" i="35" s="1"/>
  <c r="AI2445" i="35"/>
  <c r="AS2445" i="35"/>
  <c r="AT2445" i="35" s="1"/>
  <c r="AI2506" i="35"/>
  <c r="AS2506" i="35"/>
  <c r="AT2506" i="35" s="1"/>
  <c r="AI2391" i="35"/>
  <c r="AS2391" i="35"/>
  <c r="AT2391" i="35" s="1"/>
  <c r="AI2444" i="35"/>
  <c r="AS2444" i="35"/>
  <c r="AT2444" i="35" s="1"/>
  <c r="AI2505" i="35"/>
  <c r="AS2505" i="35"/>
  <c r="AT2505" i="35" s="1"/>
  <c r="AI2431" i="35"/>
  <c r="AS2431" i="35"/>
  <c r="AT2431" i="35" s="1"/>
  <c r="AI2393" i="35"/>
  <c r="AS2393" i="35"/>
  <c r="AT2393" i="35" s="1"/>
  <c r="AI2440" i="35"/>
  <c r="AS2440" i="35"/>
  <c r="AT2440" i="35" s="1"/>
  <c r="AI2436" i="35"/>
  <c r="AS2436" i="35"/>
  <c r="AT2436" i="35" s="1"/>
  <c r="AI2380" i="35"/>
  <c r="AS2381" i="35"/>
  <c r="AT2381" i="35" s="1"/>
  <c r="AS2380" i="35"/>
  <c r="AT2380" i="35" s="1"/>
  <c r="AI2426" i="35"/>
  <c r="AS2426" i="35"/>
  <c r="AT2426" i="35" s="1"/>
  <c r="AI2499" i="35"/>
  <c r="AS2499" i="35"/>
  <c r="AT2499" i="35" s="1"/>
  <c r="AI2392" i="35"/>
  <c r="AS2392" i="35"/>
  <c r="AT2392" i="35" s="1"/>
  <c r="AI2427" i="35"/>
  <c r="AS2427" i="35"/>
  <c r="AT2427" i="35" s="1"/>
  <c r="AI2497" i="35"/>
  <c r="AS2497" i="35"/>
  <c r="AT2497" i="35" s="1"/>
  <c r="AI2396" i="35"/>
  <c r="AS2396" i="35"/>
  <c r="AT2396" i="35" s="1"/>
  <c r="AI2432" i="35"/>
  <c r="AS2432" i="35"/>
  <c r="AT2432" i="35" s="1"/>
  <c r="AI2500" i="35"/>
  <c r="AS2500" i="35"/>
  <c r="AT2500" i="35" s="1"/>
  <c r="AE2361" i="35"/>
  <c r="Y2361" i="35"/>
  <c r="O2361" i="35"/>
  <c r="R2361" i="35" s="1"/>
  <c r="Y2360" i="35"/>
  <c r="O2360" i="35"/>
  <c r="R2360" i="35" s="1"/>
  <c r="AE2360" i="35" s="1"/>
  <c r="Y2359" i="35"/>
  <c r="O2359" i="35"/>
  <c r="R2359" i="35" s="1"/>
  <c r="AE2359" i="35" s="1"/>
  <c r="AE2302" i="35"/>
  <c r="Y2302" i="35"/>
  <c r="O2302" i="35"/>
  <c r="R2302" i="35" s="1"/>
  <c r="Y2301" i="35"/>
  <c r="O2301" i="35"/>
  <c r="R2301" i="35" s="1"/>
  <c r="AE2301" i="35" s="1"/>
  <c r="Y2300" i="35"/>
  <c r="O2300" i="35"/>
  <c r="R2300" i="35" s="1"/>
  <c r="AE2300" i="35" s="1"/>
  <c r="Y2299" i="35"/>
  <c r="O2299" i="35"/>
  <c r="R2299" i="35" s="1"/>
  <c r="AD2299" i="35" s="1"/>
  <c r="AE2219" i="35"/>
  <c r="Y2219" i="35"/>
  <c r="O2219" i="35"/>
  <c r="R2219" i="35" s="1"/>
  <c r="AD2219" i="35" s="1"/>
  <c r="AE2218" i="35"/>
  <c r="Y2218" i="35"/>
  <c r="O2218" i="35"/>
  <c r="R2218" i="35" s="1"/>
  <c r="AE2217" i="35"/>
  <c r="Y2217" i="35"/>
  <c r="O2217" i="35"/>
  <c r="R2217" i="35" s="1"/>
  <c r="AD2217" i="35" s="1"/>
  <c r="AE2216" i="35"/>
  <c r="Y2216" i="35"/>
  <c r="O2216" i="35"/>
  <c r="R2216" i="35" s="1"/>
  <c r="Y2178" i="35"/>
  <c r="O2178" i="35"/>
  <c r="R2178" i="35" s="1"/>
  <c r="AD2178" i="35" s="1"/>
  <c r="F967" i="24"/>
  <c r="H967" i="24" s="1"/>
  <c r="F966" i="24"/>
  <c r="H966" i="24" s="1"/>
  <c r="F965" i="24"/>
  <c r="H965" i="24" s="1"/>
  <c r="F964" i="24"/>
  <c r="H964" i="24" s="1"/>
  <c r="F963" i="24"/>
  <c r="H963" i="24" s="1"/>
  <c r="F962" i="24"/>
  <c r="H962" i="24" s="1"/>
  <c r="F24" i="32"/>
  <c r="F23" i="32"/>
  <c r="AE2299" i="35" l="1"/>
  <c r="AF2300" i="35"/>
  <c r="AF2360" i="35"/>
  <c r="AB2359" i="35"/>
  <c r="AD2359" i="35"/>
  <c r="AC2359" i="35"/>
  <c r="AF2359" i="35"/>
  <c r="AB2361" i="35"/>
  <c r="AD2361" i="35"/>
  <c r="AC2361" i="35"/>
  <c r="AD2360" i="35"/>
  <c r="AC2360" i="35"/>
  <c r="AB2360" i="35"/>
  <c r="AF2361" i="35"/>
  <c r="AD2302" i="35"/>
  <c r="AB2302" i="35"/>
  <c r="AC2302" i="35"/>
  <c r="AB2301" i="35"/>
  <c r="AD2301" i="35"/>
  <c r="AC2301" i="35"/>
  <c r="AF2302" i="35"/>
  <c r="AD2300" i="35"/>
  <c r="AC2300" i="35"/>
  <c r="AB2300" i="35"/>
  <c r="AF2301" i="35"/>
  <c r="AF2299" i="35"/>
  <c r="AB2299" i="35"/>
  <c r="AC2299" i="35"/>
  <c r="AF2219" i="35"/>
  <c r="AG2219" i="35" s="1"/>
  <c r="AB2219" i="35"/>
  <c r="AC2219" i="35"/>
  <c r="AB2218" i="35"/>
  <c r="AD2218" i="35"/>
  <c r="AC2218" i="35"/>
  <c r="AF2218" i="35"/>
  <c r="AF2217" i="35"/>
  <c r="AG2217" i="35" s="1"/>
  <c r="AB2216" i="35"/>
  <c r="AC2216" i="35"/>
  <c r="AD2216" i="35"/>
  <c r="AF2216" i="35"/>
  <c r="AB2217" i="35"/>
  <c r="AC2217" i="35"/>
  <c r="AF2178" i="35"/>
  <c r="AE2178" i="35"/>
  <c r="AB2178" i="35"/>
  <c r="AC2178" i="35"/>
  <c r="J74" i="25"/>
  <c r="I74" i="25"/>
  <c r="J62" i="25"/>
  <c r="I62" i="25"/>
  <c r="J49" i="25"/>
  <c r="I49" i="25"/>
  <c r="J38" i="25"/>
  <c r="I38" i="25"/>
  <c r="J26" i="25"/>
  <c r="I26" i="25"/>
  <c r="J14" i="25"/>
  <c r="I14" i="25"/>
  <c r="J73" i="25"/>
  <c r="I73" i="25"/>
  <c r="J61" i="25"/>
  <c r="I61" i="25"/>
  <c r="J48" i="25"/>
  <c r="I48" i="25"/>
  <c r="J37" i="25"/>
  <c r="I37" i="25"/>
  <c r="J25" i="25"/>
  <c r="I25" i="25"/>
  <c r="J13" i="25"/>
  <c r="I13" i="25"/>
  <c r="Y1118" i="35"/>
  <c r="O1118" i="35"/>
  <c r="R1118" i="35" s="1"/>
  <c r="AC1118" i="35" s="1"/>
  <c r="Y1116" i="35"/>
  <c r="O1116" i="35"/>
  <c r="R1116" i="35" s="1"/>
  <c r="AC1116" i="35" s="1"/>
  <c r="AE2567" i="35"/>
  <c r="AO2568" i="35"/>
  <c r="AE2215" i="35"/>
  <c r="Y2215" i="35"/>
  <c r="O2215" i="35"/>
  <c r="R2215" i="35" s="1"/>
  <c r="AD2215" i="35" s="1"/>
  <c r="AE2298" i="35"/>
  <c r="Y2298" i="35"/>
  <c r="O2298" i="35"/>
  <c r="R2298" i="35" s="1"/>
  <c r="AD2298" i="35" s="1"/>
  <c r="Y2297" i="35"/>
  <c r="O2297" i="35"/>
  <c r="R2297" i="35" s="1"/>
  <c r="AD2297" i="35" s="1"/>
  <c r="Y2367" i="35"/>
  <c r="R2367" i="35"/>
  <c r="AD2367" i="35" s="1"/>
  <c r="Y2358" i="35"/>
  <c r="O2358" i="35"/>
  <c r="R2358" i="35" s="1"/>
  <c r="AD2358" i="35" s="1"/>
  <c r="Y2357" i="35"/>
  <c r="O2357" i="35"/>
  <c r="R2357" i="35" s="1"/>
  <c r="AE2357" i="35" s="1"/>
  <c r="AE2356" i="35"/>
  <c r="Y2356" i="35"/>
  <c r="O2356" i="35"/>
  <c r="R2356" i="35" s="1"/>
  <c r="Y2355" i="35"/>
  <c r="O2355" i="35"/>
  <c r="R2355" i="35" s="1"/>
  <c r="AE2355" i="35" s="1"/>
  <c r="Y2354" i="35"/>
  <c r="O2354" i="35"/>
  <c r="R2354" i="35" s="1"/>
  <c r="AE2354" i="35" s="1"/>
  <c r="AE2353" i="35"/>
  <c r="Y2353" i="35"/>
  <c r="O2353" i="35"/>
  <c r="R2353" i="35" s="1"/>
  <c r="AE2352" i="35"/>
  <c r="Y2352" i="35"/>
  <c r="O2352" i="35"/>
  <c r="R2352" i="35" s="1"/>
  <c r="AE2351" i="35"/>
  <c r="Y2351" i="35"/>
  <c r="O2351" i="35"/>
  <c r="R2351" i="35" s="1"/>
  <c r="Y2350" i="35"/>
  <c r="O2350" i="35"/>
  <c r="R2350" i="35" s="1"/>
  <c r="AE2350" i="35" s="1"/>
  <c r="AE2316" i="35"/>
  <c r="Y2316" i="35"/>
  <c r="O2316" i="35"/>
  <c r="R2316" i="35" s="1"/>
  <c r="Y2315" i="35"/>
  <c r="O2315" i="35"/>
  <c r="R2315" i="35" s="1"/>
  <c r="AE2315" i="35" s="1"/>
  <c r="AE2296" i="35"/>
  <c r="Y2296" i="35"/>
  <c r="O2296" i="35"/>
  <c r="R2296" i="35" s="1"/>
  <c r="AE2214" i="35"/>
  <c r="Y2214" i="35"/>
  <c r="O2214" i="35"/>
  <c r="R2214" i="35" s="1"/>
  <c r="Y2213" i="35"/>
  <c r="O2213" i="35"/>
  <c r="R2213" i="35" s="1"/>
  <c r="AE2213" i="35" s="1"/>
  <c r="F961" i="24"/>
  <c r="H961" i="24" s="1"/>
  <c r="AI2219" i="35" l="1"/>
  <c r="AS2219" i="35"/>
  <c r="AT2219" i="35" s="1"/>
  <c r="AI2217" i="35"/>
  <c r="AS2217" i="35"/>
  <c r="AT2217" i="35" s="1"/>
  <c r="K74" i="25"/>
  <c r="M74" i="25" s="1"/>
  <c r="AE2297" i="35"/>
  <c r="AE2367" i="35"/>
  <c r="AG2299" i="35"/>
  <c r="AE2358" i="35"/>
  <c r="AG2300" i="35"/>
  <c r="AG2360" i="35"/>
  <c r="AG2359" i="35"/>
  <c r="AG2361" i="35"/>
  <c r="AG2301" i="35"/>
  <c r="AI2301" i="35" s="1"/>
  <c r="AG2302" i="35"/>
  <c r="AG2178" i="35"/>
  <c r="AG2218" i="35"/>
  <c r="AI2218" i="35" s="1"/>
  <c r="AG2216" i="35"/>
  <c r="K62" i="25"/>
  <c r="M62" i="25" s="1"/>
  <c r="K49" i="25"/>
  <c r="M49" i="25" s="1"/>
  <c r="K38" i="25"/>
  <c r="M38" i="25" s="1"/>
  <c r="K26" i="25"/>
  <c r="M26" i="25" s="1"/>
  <c r="K14" i="25"/>
  <c r="M14" i="25" s="1"/>
  <c r="K73" i="25"/>
  <c r="M73" i="25" s="1"/>
  <c r="K61" i="25"/>
  <c r="M61" i="25" s="1"/>
  <c r="K48" i="25"/>
  <c r="M48" i="25" s="1"/>
  <c r="K37" i="25"/>
  <c r="M37" i="25" s="1"/>
  <c r="K25" i="25"/>
  <c r="M25" i="25" s="1"/>
  <c r="K13" i="25"/>
  <c r="M13" i="25" s="1"/>
  <c r="AF1118" i="35"/>
  <c r="AB1118" i="35"/>
  <c r="AF1116" i="35"/>
  <c r="AB1116" i="35"/>
  <c r="AF2354" i="35"/>
  <c r="AF2350" i="35"/>
  <c r="AF2215" i="35"/>
  <c r="AG2215" i="35" s="1"/>
  <c r="AB2215" i="35"/>
  <c r="AC2215" i="35"/>
  <c r="AF2298" i="35"/>
  <c r="AG2298" i="35" s="1"/>
  <c r="AI2298" i="35" s="1"/>
  <c r="AB2298" i="35"/>
  <c r="AC2298" i="35"/>
  <c r="AF2297" i="35"/>
  <c r="AG2297" i="35" s="1"/>
  <c r="AB2297" i="35"/>
  <c r="AC2297" i="35"/>
  <c r="AF2367" i="35"/>
  <c r="AG2367" i="35" s="1"/>
  <c r="AI2367" i="35" s="1"/>
  <c r="AB2367" i="35"/>
  <c r="AC2367" i="35"/>
  <c r="AF2358" i="35"/>
  <c r="AB2357" i="35"/>
  <c r="AC2357" i="35"/>
  <c r="AD2357" i="35"/>
  <c r="AF2357" i="35"/>
  <c r="AB2358" i="35"/>
  <c r="AC2358" i="35"/>
  <c r="AF2353" i="35"/>
  <c r="AD2356" i="35"/>
  <c r="AC2356" i="35"/>
  <c r="AB2356" i="35"/>
  <c r="AB2355" i="35"/>
  <c r="AD2355" i="35"/>
  <c r="AC2355" i="35"/>
  <c r="AF2356" i="35"/>
  <c r="AB2353" i="35"/>
  <c r="AC2353" i="35"/>
  <c r="AD2353" i="35"/>
  <c r="AD2354" i="35"/>
  <c r="AC2354" i="35"/>
  <c r="AB2354" i="35"/>
  <c r="AF2355" i="35"/>
  <c r="AD2352" i="35"/>
  <c r="AC2352" i="35"/>
  <c r="AB2352" i="35"/>
  <c r="AB2351" i="35"/>
  <c r="AD2351" i="35"/>
  <c r="AC2351" i="35"/>
  <c r="AF2352" i="35"/>
  <c r="AD2350" i="35"/>
  <c r="AC2350" i="35"/>
  <c r="AB2350" i="35"/>
  <c r="AF2351" i="35"/>
  <c r="AF2315" i="35"/>
  <c r="AB2316" i="35"/>
  <c r="AD2316" i="35"/>
  <c r="AC2316" i="35"/>
  <c r="AD2315" i="35"/>
  <c r="AC2315" i="35"/>
  <c r="AB2315" i="35"/>
  <c r="AF2316" i="35"/>
  <c r="AB2296" i="35"/>
  <c r="AD2296" i="35"/>
  <c r="AC2296" i="35"/>
  <c r="AF2296" i="35"/>
  <c r="AD2214" i="35"/>
  <c r="AC2214" i="35"/>
  <c r="AB2214" i="35"/>
  <c r="AF2214" i="35"/>
  <c r="AB2213" i="35"/>
  <c r="AD2213" i="35"/>
  <c r="AC2213" i="35"/>
  <c r="AF2213" i="35"/>
  <c r="F960" i="24"/>
  <c r="H960" i="24" s="1"/>
  <c r="F959" i="24"/>
  <c r="H959" i="24" s="1"/>
  <c r="F958" i="24"/>
  <c r="H958" i="24" s="1"/>
  <c r="F957" i="24"/>
  <c r="H957" i="24" s="1"/>
  <c r="F956" i="24"/>
  <c r="H956" i="24" s="1"/>
  <c r="F955" i="24"/>
  <c r="H955" i="24" s="1"/>
  <c r="F954" i="24"/>
  <c r="H954" i="24" s="1"/>
  <c r="F953" i="24"/>
  <c r="H953" i="24" s="1"/>
  <c r="F952" i="24"/>
  <c r="H952" i="24" s="1"/>
  <c r="F951" i="24"/>
  <c r="H951" i="24" s="1"/>
  <c r="F950" i="24"/>
  <c r="H950" i="24" s="1"/>
  <c r="F949" i="24"/>
  <c r="H949" i="24" s="1"/>
  <c r="F948" i="24"/>
  <c r="H948" i="24" s="1"/>
  <c r="F947" i="24"/>
  <c r="H947" i="24" s="1"/>
  <c r="F946" i="24"/>
  <c r="H946" i="24" s="1"/>
  <c r="F945" i="24"/>
  <c r="H945" i="24" s="1"/>
  <c r="F944" i="24"/>
  <c r="H944" i="24" s="1"/>
  <c r="F943" i="24"/>
  <c r="H943" i="24" s="1"/>
  <c r="F942" i="24"/>
  <c r="H942" i="24" s="1"/>
  <c r="F941" i="24"/>
  <c r="H941" i="24" s="1"/>
  <c r="F940" i="24"/>
  <c r="H940" i="24" s="1"/>
  <c r="F939" i="24"/>
  <c r="H939" i="24" s="1"/>
  <c r="F938" i="24"/>
  <c r="H938" i="24" s="1"/>
  <c r="F937" i="24"/>
  <c r="H937" i="24" s="1"/>
  <c r="AS2218" i="35" l="1"/>
  <c r="AT2218" i="35" s="1"/>
  <c r="AI2361" i="35"/>
  <c r="AS2361" i="35"/>
  <c r="AT2361" i="35" s="1"/>
  <c r="AI2359" i="35"/>
  <c r="AS2359" i="35"/>
  <c r="AT2359" i="35" s="1"/>
  <c r="AI2300" i="35"/>
  <c r="AS2301" i="35"/>
  <c r="AT2301" i="35" s="1"/>
  <c r="AS2300" i="35"/>
  <c r="AT2300" i="35" s="1"/>
  <c r="AI2360" i="35"/>
  <c r="AS2360" i="35"/>
  <c r="AT2360" i="35" s="1"/>
  <c r="AI2302" i="35"/>
  <c r="AS2302" i="35"/>
  <c r="AT2302" i="35" s="1"/>
  <c r="AI2297" i="35"/>
  <c r="AI2299" i="35"/>
  <c r="AS2299" i="35"/>
  <c r="AT2299" i="35" s="1"/>
  <c r="AI2215" i="35"/>
  <c r="AS2215" i="35"/>
  <c r="AT2215" i="35" s="1"/>
  <c r="AS2298" i="35"/>
  <c r="AT2298" i="35" s="1"/>
  <c r="AI2216" i="35"/>
  <c r="AS2216" i="35"/>
  <c r="AT2216" i="35" s="1"/>
  <c r="AI2178" i="35"/>
  <c r="AS2178" i="35"/>
  <c r="AT2178" i="35" s="1"/>
  <c r="AG2358" i="35"/>
  <c r="AG2354" i="35"/>
  <c r="AG2350" i="35"/>
  <c r="AG1118" i="35"/>
  <c r="AI1118" i="35" s="1"/>
  <c r="AG1116" i="35"/>
  <c r="AI1116" i="35" s="1"/>
  <c r="AG2357" i="35"/>
  <c r="AI2357" i="35" s="1"/>
  <c r="AG2315" i="35"/>
  <c r="AG2355" i="35"/>
  <c r="AG2353" i="35"/>
  <c r="AG2356" i="35"/>
  <c r="AG2351" i="35"/>
  <c r="AG2352" i="35"/>
  <c r="AG2316" i="35"/>
  <c r="AG2296" i="35"/>
  <c r="AG2214" i="35"/>
  <c r="AG2213" i="35"/>
  <c r="AE2212" i="35"/>
  <c r="Y2212" i="35"/>
  <c r="O2212" i="35"/>
  <c r="R2212" i="35" s="1"/>
  <c r="AD2212" i="35" s="1"/>
  <c r="AE2295" i="35"/>
  <c r="Y2295" i="35"/>
  <c r="O2295" i="35"/>
  <c r="R2295" i="35" s="1"/>
  <c r="AD2295" i="35" s="1"/>
  <c r="AE2366" i="35"/>
  <c r="Y2366" i="35"/>
  <c r="R2366" i="35"/>
  <c r="AD2366" i="35" s="1"/>
  <c r="AE2365" i="35"/>
  <c r="Y2365" i="35"/>
  <c r="R2365" i="35"/>
  <c r="AD2365" i="35" s="1"/>
  <c r="Y2364" i="35"/>
  <c r="R2364" i="35"/>
  <c r="AD2364" i="35" s="1"/>
  <c r="AE2211" i="35"/>
  <c r="Y2211" i="35"/>
  <c r="O2211" i="35"/>
  <c r="R2211" i="35" s="1"/>
  <c r="Y2349" i="35"/>
  <c r="O2349" i="35"/>
  <c r="R2349" i="35" s="1"/>
  <c r="AD2349" i="35" s="1"/>
  <c r="AE2348" i="35"/>
  <c r="Y2348" i="35"/>
  <c r="O2348" i="35"/>
  <c r="R2348" i="35" s="1"/>
  <c r="AE2363" i="35"/>
  <c r="Y2363" i="35"/>
  <c r="R2363" i="35"/>
  <c r="AD2363" i="35" s="1"/>
  <c r="AE2369" i="35"/>
  <c r="Y2369" i="35"/>
  <c r="R2369" i="35"/>
  <c r="AD2369" i="35" s="1"/>
  <c r="AE2347" i="35"/>
  <c r="Y2347" i="35"/>
  <c r="O2347" i="35"/>
  <c r="R2347" i="35" s="1"/>
  <c r="AD2347" i="35" s="1"/>
  <c r="AE2346" i="35"/>
  <c r="Y2346" i="35"/>
  <c r="O2346" i="35"/>
  <c r="R2346" i="35" s="1"/>
  <c r="AE2345" i="35"/>
  <c r="Y2345" i="35"/>
  <c r="O2345" i="35"/>
  <c r="R2345" i="35" s="1"/>
  <c r="AE2344" i="35"/>
  <c r="Y2344" i="35"/>
  <c r="O2344" i="35"/>
  <c r="R2344" i="35" s="1"/>
  <c r="AE2343" i="35"/>
  <c r="Y2343" i="35"/>
  <c r="R2343" i="35"/>
  <c r="Y2342" i="35"/>
  <c r="O2342" i="35"/>
  <c r="R2342" i="35" s="1"/>
  <c r="AD2342" i="35" s="1"/>
  <c r="Y2341" i="35"/>
  <c r="O2341" i="35"/>
  <c r="R2341" i="35" s="1"/>
  <c r="AE2341" i="35" s="1"/>
  <c r="Y2340" i="35"/>
  <c r="O2340" i="35"/>
  <c r="R2340" i="35" s="1"/>
  <c r="AE2340" i="35" s="1"/>
  <c r="Y2339" i="35"/>
  <c r="O2339" i="35"/>
  <c r="R2339" i="35" s="1"/>
  <c r="AE2339" i="35" s="1"/>
  <c r="Y2338" i="35"/>
  <c r="O2338" i="35"/>
  <c r="R2338" i="35" s="1"/>
  <c r="AE2338" i="35" s="1"/>
  <c r="Y2337" i="35"/>
  <c r="O2337" i="35"/>
  <c r="R2337" i="35" s="1"/>
  <c r="AE2337" i="35" s="1"/>
  <c r="Y2336" i="35"/>
  <c r="O2336" i="35"/>
  <c r="R2336" i="35" s="1"/>
  <c r="AE2336" i="35" s="1"/>
  <c r="Y2335" i="35"/>
  <c r="O2335" i="35"/>
  <c r="R2335" i="35" s="1"/>
  <c r="AE2335" i="35" s="1"/>
  <c r="Y2334" i="35"/>
  <c r="O2334" i="35"/>
  <c r="R2334" i="35" s="1"/>
  <c r="AD2334" i="35" s="1"/>
  <c r="AE2333" i="35"/>
  <c r="Y2333" i="35"/>
  <c r="O2333" i="35"/>
  <c r="R2333" i="35" s="1"/>
  <c r="Y2332" i="35"/>
  <c r="O2332" i="35"/>
  <c r="R2332" i="35" s="1"/>
  <c r="AD2332" i="35" s="1"/>
  <c r="Y2331" i="35"/>
  <c r="O2331" i="35"/>
  <c r="R2331" i="35" s="1"/>
  <c r="AE2331" i="35" s="1"/>
  <c r="AS2297" i="35" l="1"/>
  <c r="AT2297" i="35" s="1"/>
  <c r="AS2357" i="35"/>
  <c r="AT2357" i="35" s="1"/>
  <c r="AI2350" i="35"/>
  <c r="AS2350" i="35"/>
  <c r="AT2350" i="35" s="1"/>
  <c r="AI2354" i="35"/>
  <c r="AS2354" i="35"/>
  <c r="AT2354" i="35" s="1"/>
  <c r="AI2358" i="35"/>
  <c r="AS2358" i="35"/>
  <c r="AT2358" i="35" s="1"/>
  <c r="AS2367" i="35"/>
  <c r="AT2367" i="35" s="1"/>
  <c r="AI2353" i="35"/>
  <c r="AS2353" i="35"/>
  <c r="AT2353" i="35" s="1"/>
  <c r="AI2214" i="35"/>
  <c r="AS2214" i="35"/>
  <c r="AT2214" i="35" s="1"/>
  <c r="AI2315" i="35"/>
  <c r="AS2315" i="35"/>
  <c r="AT2315" i="35" s="1"/>
  <c r="AI2296" i="35"/>
  <c r="AS2296" i="35"/>
  <c r="AT2296" i="35" s="1"/>
  <c r="AI2316" i="35"/>
  <c r="AS2316" i="35"/>
  <c r="AT2316" i="35" s="1"/>
  <c r="AI2355" i="35"/>
  <c r="AS2355" i="35"/>
  <c r="AT2355" i="35" s="1"/>
  <c r="AI2352" i="35"/>
  <c r="AS2352" i="35"/>
  <c r="AT2352" i="35" s="1"/>
  <c r="AI2213" i="35"/>
  <c r="AS2213" i="35"/>
  <c r="AT2213" i="35" s="1"/>
  <c r="AI2351" i="35"/>
  <c r="AS2351" i="35"/>
  <c r="AT2351" i="35" s="1"/>
  <c r="AI2356" i="35"/>
  <c r="AS2356" i="35"/>
  <c r="AT2356" i="35" s="1"/>
  <c r="AE2334" i="35"/>
  <c r="AE2332" i="35"/>
  <c r="AE2342" i="35"/>
  <c r="AE2349" i="35"/>
  <c r="AE2364" i="35"/>
  <c r="AF2363" i="35"/>
  <c r="AG2363" i="35" s="1"/>
  <c r="AF2344" i="35"/>
  <c r="AF2339" i="35"/>
  <c r="AF2365" i="35"/>
  <c r="AG2365" i="35" s="1"/>
  <c r="AI2365" i="35" s="1"/>
  <c r="AF2212" i="35"/>
  <c r="AG2212" i="35" s="1"/>
  <c r="AB2212" i="35"/>
  <c r="AC2212" i="35"/>
  <c r="AF2295" i="35"/>
  <c r="AG2295" i="35" s="1"/>
  <c r="AB2295" i="35"/>
  <c r="AC2295" i="35"/>
  <c r="AF2366" i="35"/>
  <c r="AG2366" i="35" s="1"/>
  <c r="AI2366" i="35" s="1"/>
  <c r="AB2366" i="35"/>
  <c r="AC2366" i="35"/>
  <c r="AB2365" i="35"/>
  <c r="AC2365" i="35"/>
  <c r="AF2364" i="35"/>
  <c r="AG2364" i="35" s="1"/>
  <c r="AI2364" i="35" s="1"/>
  <c r="AB2364" i="35"/>
  <c r="AC2364" i="35"/>
  <c r="AF2349" i="35"/>
  <c r="AD2211" i="35"/>
  <c r="AC2211" i="35"/>
  <c r="AB2211" i="35"/>
  <c r="AF2211" i="35"/>
  <c r="AB2348" i="35"/>
  <c r="AC2348" i="35"/>
  <c r="AD2348" i="35"/>
  <c r="AF2348" i="35"/>
  <c r="AB2349" i="35"/>
  <c r="AC2349" i="35"/>
  <c r="AB2363" i="35"/>
  <c r="AC2363" i="35"/>
  <c r="AF2347" i="35"/>
  <c r="AG2347" i="35" s="1"/>
  <c r="AI2347" i="35" s="1"/>
  <c r="AF2369" i="35"/>
  <c r="AG2369" i="35" s="1"/>
  <c r="AI2369" i="35" s="1"/>
  <c r="AB2369" i="35"/>
  <c r="AC2369" i="35"/>
  <c r="AD2343" i="35"/>
  <c r="AC2343" i="35"/>
  <c r="AB2343" i="35"/>
  <c r="AF2343" i="35"/>
  <c r="AB2346" i="35"/>
  <c r="AC2346" i="35"/>
  <c r="AD2346" i="35"/>
  <c r="AD2345" i="35"/>
  <c r="AC2345" i="35"/>
  <c r="AB2345" i="35"/>
  <c r="AF2346" i="35"/>
  <c r="AB2344" i="35"/>
  <c r="AD2344" i="35"/>
  <c r="AC2344" i="35"/>
  <c r="AF2345" i="35"/>
  <c r="AB2347" i="35"/>
  <c r="AC2347" i="35"/>
  <c r="AF2342" i="35"/>
  <c r="AF2335" i="35"/>
  <c r="AF2334" i="35"/>
  <c r="AF2332" i="35"/>
  <c r="AD2338" i="35"/>
  <c r="AC2338" i="35"/>
  <c r="AB2338" i="35"/>
  <c r="AF2333" i="35"/>
  <c r="AF2331" i="35"/>
  <c r="AF2337" i="35"/>
  <c r="AD2340" i="35"/>
  <c r="AC2340" i="35"/>
  <c r="AB2340" i="35"/>
  <c r="AF2341" i="35"/>
  <c r="AB2333" i="35"/>
  <c r="AC2333" i="35"/>
  <c r="AD2333" i="35"/>
  <c r="AB2331" i="35"/>
  <c r="AC2331" i="35"/>
  <c r="AD2331" i="35"/>
  <c r="AB2337" i="35"/>
  <c r="AD2337" i="35"/>
  <c r="AC2337" i="35"/>
  <c r="AF2338" i="35"/>
  <c r="AB2341" i="35"/>
  <c r="AC2341" i="35"/>
  <c r="AD2341" i="35"/>
  <c r="AD2336" i="35"/>
  <c r="AC2336" i="35"/>
  <c r="AB2336" i="35"/>
  <c r="AB2335" i="35"/>
  <c r="AC2335" i="35"/>
  <c r="AD2335" i="35"/>
  <c r="AF2336" i="35"/>
  <c r="AB2339" i="35"/>
  <c r="AC2339" i="35"/>
  <c r="AD2339" i="35"/>
  <c r="AF2340" i="35"/>
  <c r="AB2332" i="35"/>
  <c r="AB2334" i="35"/>
  <c r="AB2342" i="35"/>
  <c r="AC2332" i="35"/>
  <c r="AC2334" i="35"/>
  <c r="AC2342" i="35"/>
  <c r="Y2314" i="35"/>
  <c r="O2314" i="35"/>
  <c r="R2314" i="35" s="1"/>
  <c r="AD2314" i="35" s="1"/>
  <c r="Y2313" i="35"/>
  <c r="O2313" i="35"/>
  <c r="R2313" i="35" s="1"/>
  <c r="AE2313" i="35" s="1"/>
  <c r="Y2312" i="35"/>
  <c r="O2312" i="35"/>
  <c r="R2312" i="35" s="1"/>
  <c r="AE2312" i="35" s="1"/>
  <c r="Y2294" i="35"/>
  <c r="O2294" i="35"/>
  <c r="R2294" i="35" s="1"/>
  <c r="AD2294" i="35" s="1"/>
  <c r="Y2293" i="35"/>
  <c r="O2293" i="35"/>
  <c r="R2293" i="35" s="1"/>
  <c r="AE2293" i="35" s="1"/>
  <c r="Y2292" i="35"/>
  <c r="O2292" i="35"/>
  <c r="R2292" i="35" s="1"/>
  <c r="AE2292" i="35" s="1"/>
  <c r="AE2291" i="35"/>
  <c r="Y2291" i="35"/>
  <c r="O2291" i="35"/>
  <c r="R2291" i="35" s="1"/>
  <c r="AE2290" i="35"/>
  <c r="Y2290" i="35"/>
  <c r="O2290" i="35"/>
  <c r="R2290" i="35" s="1"/>
  <c r="Y2289" i="35"/>
  <c r="O2289" i="35"/>
  <c r="R2289" i="35" s="1"/>
  <c r="AE2289" i="35" s="1"/>
  <c r="Y2288" i="35"/>
  <c r="O2288" i="35"/>
  <c r="R2288" i="35" s="1"/>
  <c r="AD2288" i="35" s="1"/>
  <c r="Y2287" i="35"/>
  <c r="O2287" i="35"/>
  <c r="R2287" i="35" s="1"/>
  <c r="AE2287" i="35" s="1"/>
  <c r="AE2286" i="35"/>
  <c r="Y2286" i="35"/>
  <c r="O2286" i="35"/>
  <c r="R2286" i="35" s="1"/>
  <c r="Y2285" i="35"/>
  <c r="O2285" i="35"/>
  <c r="R2285" i="35" s="1"/>
  <c r="AE2285" i="35" s="1"/>
  <c r="AE2284" i="35"/>
  <c r="Y2284" i="35"/>
  <c r="O2284" i="35"/>
  <c r="R2284" i="35" s="1"/>
  <c r="Y2283" i="35"/>
  <c r="O2283" i="35"/>
  <c r="R2283" i="35" s="1"/>
  <c r="AE2283" i="35" s="1"/>
  <c r="Y2282" i="35"/>
  <c r="O2282" i="35"/>
  <c r="R2282" i="35" s="1"/>
  <c r="AE2282" i="35" s="1"/>
  <c r="Y2210" i="35"/>
  <c r="O2210" i="35"/>
  <c r="R2210" i="35" s="1"/>
  <c r="AD2210" i="35" s="1"/>
  <c r="AE2209" i="35"/>
  <c r="Y2209" i="35"/>
  <c r="O2209" i="35"/>
  <c r="R2209" i="35" s="1"/>
  <c r="AD2209" i="35" s="1"/>
  <c r="Y2208" i="35"/>
  <c r="O2208" i="35"/>
  <c r="R2208" i="35" s="1"/>
  <c r="AE2208" i="35" s="1"/>
  <c r="AE2207" i="35"/>
  <c r="Y2207" i="35"/>
  <c r="O2207" i="35"/>
  <c r="R2207" i="35" s="1"/>
  <c r="AD2207" i="35" s="1"/>
  <c r="AE2206" i="35"/>
  <c r="Y2206" i="35"/>
  <c r="O2206" i="35"/>
  <c r="R2206" i="35" s="1"/>
  <c r="Y2205" i="35"/>
  <c r="O2205" i="35"/>
  <c r="R2205" i="35" s="1"/>
  <c r="AD2205" i="35" s="1"/>
  <c r="AE2204" i="35"/>
  <c r="Y2204" i="35"/>
  <c r="O2204" i="35"/>
  <c r="R2204" i="35" s="1"/>
  <c r="Y2203" i="35"/>
  <c r="O2203" i="35"/>
  <c r="R2203" i="35" s="1"/>
  <c r="Y2202" i="35"/>
  <c r="O2202" i="35"/>
  <c r="R2202" i="35" s="1"/>
  <c r="AE2202" i="35" s="1"/>
  <c r="Y2201" i="35"/>
  <c r="O2201" i="35"/>
  <c r="R2201" i="35" s="1"/>
  <c r="AD2201" i="35" s="1"/>
  <c r="AE2200" i="35"/>
  <c r="Y2200" i="35"/>
  <c r="O2200" i="35"/>
  <c r="R2200" i="35" s="1"/>
  <c r="AE2199" i="35"/>
  <c r="Y2199" i="35"/>
  <c r="O2199" i="35"/>
  <c r="R2199" i="35" s="1"/>
  <c r="AE2198" i="35"/>
  <c r="Y2198" i="35"/>
  <c r="O2198" i="35"/>
  <c r="R2198" i="35" s="1"/>
  <c r="Y2197" i="35"/>
  <c r="O2197" i="35"/>
  <c r="R2197" i="35" s="1"/>
  <c r="AE2197" i="35" s="1"/>
  <c r="AG2332" i="35" l="1"/>
  <c r="AI2295" i="35"/>
  <c r="AS2366" i="35"/>
  <c r="AT2366" i="35" s="1"/>
  <c r="AS2295" i="35"/>
  <c r="AT2295" i="35" s="1"/>
  <c r="AG2342" i="35"/>
  <c r="AI2212" i="35"/>
  <c r="AS2365" i="35"/>
  <c r="AT2365" i="35" s="1"/>
  <c r="AS2212" i="35"/>
  <c r="AT2212" i="35" s="1"/>
  <c r="AG2334" i="35"/>
  <c r="AG2349" i="35"/>
  <c r="AI2349" i="35" s="1"/>
  <c r="AI2363" i="35"/>
  <c r="AS2363" i="35"/>
  <c r="AT2363" i="35" s="1"/>
  <c r="AE2210" i="35"/>
  <c r="AE2288" i="35"/>
  <c r="AG2339" i="35"/>
  <c r="AG2337" i="35"/>
  <c r="AE2314" i="35"/>
  <c r="AE2294" i="35"/>
  <c r="AE2205" i="35"/>
  <c r="AG2344" i="35"/>
  <c r="AF2291" i="35"/>
  <c r="AD2203" i="35"/>
  <c r="AE2203" i="35"/>
  <c r="AG2335" i="35"/>
  <c r="AE2201" i="35"/>
  <c r="AG2345" i="35"/>
  <c r="AF2203" i="35"/>
  <c r="AG2331" i="35"/>
  <c r="AB2203" i="35"/>
  <c r="AG2211" i="35"/>
  <c r="AG2348" i="35"/>
  <c r="AI2348" i="35" s="1"/>
  <c r="AG2346" i="35"/>
  <c r="AG2343" i="35"/>
  <c r="AG2341" i="35"/>
  <c r="AG2340" i="35"/>
  <c r="AG2336" i="35"/>
  <c r="AG2333" i="35"/>
  <c r="AG2338" i="35"/>
  <c r="AF2314" i="35"/>
  <c r="AB2313" i="35"/>
  <c r="AC2313" i="35"/>
  <c r="AD2313" i="35"/>
  <c r="AD2312" i="35"/>
  <c r="AC2312" i="35"/>
  <c r="AB2312" i="35"/>
  <c r="AF2313" i="35"/>
  <c r="AF2312" i="35"/>
  <c r="AB2314" i="35"/>
  <c r="AC2314" i="35"/>
  <c r="AF2294" i="35"/>
  <c r="AG2294" i="35" s="1"/>
  <c r="AI2294" i="35" s="1"/>
  <c r="AD2290" i="35"/>
  <c r="AC2290" i="35"/>
  <c r="AB2290" i="35"/>
  <c r="AB2289" i="35"/>
  <c r="AC2289" i="35"/>
  <c r="AD2289" i="35"/>
  <c r="AF2290" i="35"/>
  <c r="AB2293" i="35"/>
  <c r="AD2293" i="35"/>
  <c r="AC2293" i="35"/>
  <c r="AF2289" i="35"/>
  <c r="AD2292" i="35"/>
  <c r="AC2292" i="35"/>
  <c r="AB2292" i="35"/>
  <c r="AF2293" i="35"/>
  <c r="AB2291" i="35"/>
  <c r="AD2291" i="35"/>
  <c r="AC2291" i="35"/>
  <c r="AF2292" i="35"/>
  <c r="AB2294" i="35"/>
  <c r="AC2294" i="35"/>
  <c r="AF2288" i="35"/>
  <c r="AB2288" i="35"/>
  <c r="AF2284" i="35"/>
  <c r="AB2287" i="35"/>
  <c r="AD2287" i="35"/>
  <c r="AC2287" i="35"/>
  <c r="AF2283" i="35"/>
  <c r="AF2287" i="35"/>
  <c r="AF2282" i="35"/>
  <c r="AB2285" i="35"/>
  <c r="AD2285" i="35"/>
  <c r="AC2285" i="35"/>
  <c r="AF2286" i="35"/>
  <c r="AB2283" i="35"/>
  <c r="AD2283" i="35"/>
  <c r="AC2283" i="35"/>
  <c r="AD2282" i="35"/>
  <c r="AB2282" i="35"/>
  <c r="AC2282" i="35"/>
  <c r="AD2286" i="35"/>
  <c r="AB2286" i="35"/>
  <c r="AC2286" i="35"/>
  <c r="AD2284" i="35"/>
  <c r="AB2284" i="35"/>
  <c r="AC2284" i="35"/>
  <c r="AF2285" i="35"/>
  <c r="AC2288" i="35"/>
  <c r="AF2210" i="35"/>
  <c r="AB2210" i="35"/>
  <c r="AC2210" i="35"/>
  <c r="AF2209" i="35"/>
  <c r="AG2209" i="35" s="1"/>
  <c r="AB2209" i="35"/>
  <c r="AF2207" i="35"/>
  <c r="AG2207" i="35" s="1"/>
  <c r="AB2207" i="35"/>
  <c r="AF2205" i="35"/>
  <c r="AB2205" i="35"/>
  <c r="AB2204" i="35"/>
  <c r="AD2204" i="35"/>
  <c r="AC2204" i="35"/>
  <c r="AB2202" i="35"/>
  <c r="AD2202" i="35"/>
  <c r="AC2202" i="35"/>
  <c r="AB2206" i="35"/>
  <c r="AC2206" i="35"/>
  <c r="AD2206" i="35"/>
  <c r="AB2208" i="35"/>
  <c r="AC2208" i="35"/>
  <c r="AD2208" i="35"/>
  <c r="AF2202" i="35"/>
  <c r="AF2204" i="35"/>
  <c r="AF2206" i="35"/>
  <c r="AF2208" i="35"/>
  <c r="AC2203" i="35"/>
  <c r="AC2205" i="35"/>
  <c r="AC2207" i="35"/>
  <c r="AC2209" i="35"/>
  <c r="AF2201" i="35"/>
  <c r="AF2198" i="35"/>
  <c r="AD2197" i="35"/>
  <c r="AC2197" i="35"/>
  <c r="AB2197" i="35"/>
  <c r="AF2197" i="35"/>
  <c r="AB2200" i="35"/>
  <c r="AC2200" i="35"/>
  <c r="AD2200" i="35"/>
  <c r="AD2199" i="35"/>
  <c r="AC2199" i="35"/>
  <c r="AB2199" i="35"/>
  <c r="AF2200" i="35"/>
  <c r="AB2198" i="35"/>
  <c r="AC2198" i="35"/>
  <c r="AD2198" i="35"/>
  <c r="AF2199" i="35"/>
  <c r="AB2201" i="35"/>
  <c r="AC2201" i="35"/>
  <c r="F936" i="24"/>
  <c r="H936" i="24" s="1"/>
  <c r="F935" i="24"/>
  <c r="H935" i="24" s="1"/>
  <c r="F934" i="24"/>
  <c r="H934" i="24" s="1"/>
  <c r="F933" i="24"/>
  <c r="H933" i="24" s="1"/>
  <c r="F932" i="24"/>
  <c r="H932" i="24" s="1"/>
  <c r="F931" i="24"/>
  <c r="H931" i="24" s="1"/>
  <c r="F930" i="24"/>
  <c r="H930" i="24" s="1"/>
  <c r="F929" i="24"/>
  <c r="H929" i="24" s="1"/>
  <c r="F928" i="24"/>
  <c r="H928" i="24" s="1"/>
  <c r="F927" i="24"/>
  <c r="H927" i="24" s="1"/>
  <c r="F926" i="24"/>
  <c r="H926" i="24" s="1"/>
  <c r="F925" i="24"/>
  <c r="H925" i="24" s="1"/>
  <c r="F924" i="24"/>
  <c r="H924" i="24" s="1"/>
  <c r="F923" i="24"/>
  <c r="H923" i="24" s="1"/>
  <c r="F922" i="24"/>
  <c r="H922" i="24" s="1"/>
  <c r="F921" i="24"/>
  <c r="H921" i="24" s="1"/>
  <c r="F920" i="24"/>
  <c r="H920" i="24" s="1"/>
  <c r="F919" i="24"/>
  <c r="H919" i="24" s="1"/>
  <c r="F918" i="24"/>
  <c r="H918" i="24" s="1"/>
  <c r="F917" i="24"/>
  <c r="H917" i="24" s="1"/>
  <c r="F916" i="24"/>
  <c r="H916" i="24" s="1"/>
  <c r="F915" i="24"/>
  <c r="H915" i="24" s="1"/>
  <c r="F914" i="24"/>
  <c r="H914" i="24" s="1"/>
  <c r="F913" i="24"/>
  <c r="H913" i="24" s="1"/>
  <c r="F912" i="24"/>
  <c r="H912" i="24" s="1"/>
  <c r="F911" i="24"/>
  <c r="H911" i="24" s="1"/>
  <c r="F910" i="24"/>
  <c r="H910" i="24" s="1"/>
  <c r="F909" i="24"/>
  <c r="H909" i="24" s="1"/>
  <c r="F908" i="24"/>
  <c r="H908" i="24" s="1"/>
  <c r="AI2346" i="35" l="1"/>
  <c r="AS2346" i="35"/>
  <c r="AT2346" i="35" s="1"/>
  <c r="AI2339" i="35"/>
  <c r="AS2339" i="35"/>
  <c r="AT2339" i="35" s="1"/>
  <c r="AI2337" i="35"/>
  <c r="AS2337" i="35"/>
  <c r="AT2337" i="35" s="1"/>
  <c r="AI2334" i="35"/>
  <c r="AS2334" i="35"/>
  <c r="AT2334" i="35" s="1"/>
  <c r="AI2211" i="35"/>
  <c r="AS2211" i="35"/>
  <c r="AT2211" i="35" s="1"/>
  <c r="AS2348" i="35"/>
  <c r="AT2348" i="35" s="1"/>
  <c r="AI2207" i="35"/>
  <c r="AS2207" i="35"/>
  <c r="AT2207" i="35" s="1"/>
  <c r="AI2338" i="35"/>
  <c r="AS2338" i="35"/>
  <c r="AT2338" i="35" s="1"/>
  <c r="AI2331" i="35"/>
  <c r="AS2331" i="35"/>
  <c r="AT2331" i="35" s="1"/>
  <c r="AI2345" i="35"/>
  <c r="AS2345" i="35"/>
  <c r="AT2345" i="35" s="1"/>
  <c r="AS2369" i="35"/>
  <c r="AT2369" i="35" s="1"/>
  <c r="AG2288" i="35"/>
  <c r="AI2209" i="35"/>
  <c r="AS2209" i="35"/>
  <c r="AT2209" i="35" s="1"/>
  <c r="AI2333" i="35"/>
  <c r="AS2333" i="35"/>
  <c r="AT2333" i="35" s="1"/>
  <c r="AI2342" i="35"/>
  <c r="AS2342" i="35"/>
  <c r="AT2342" i="35" s="1"/>
  <c r="AI2335" i="35"/>
  <c r="AS2335" i="35"/>
  <c r="AT2335" i="35" s="1"/>
  <c r="AI2336" i="35"/>
  <c r="AS2336" i="35"/>
  <c r="AT2336" i="35" s="1"/>
  <c r="AI2344" i="35"/>
  <c r="AS2344" i="35"/>
  <c r="AT2344" i="35" s="1"/>
  <c r="AI2341" i="35"/>
  <c r="AS2341" i="35"/>
  <c r="AT2341" i="35" s="1"/>
  <c r="AG2210" i="35"/>
  <c r="AI2340" i="35"/>
  <c r="AS2340" i="35"/>
  <c r="AT2340" i="35" s="1"/>
  <c r="AI2343" i="35"/>
  <c r="AS2347" i="35"/>
  <c r="AT2347" i="35" s="1"/>
  <c r="AS2343" i="35"/>
  <c r="AT2343" i="35" s="1"/>
  <c r="AI2332" i="35"/>
  <c r="AS2332" i="35"/>
  <c r="AT2332" i="35" s="1"/>
  <c r="AG2284" i="35"/>
  <c r="AG2205" i="35"/>
  <c r="AI2205" i="35" s="1"/>
  <c r="AG2314" i="35"/>
  <c r="AI2314" i="35" s="1"/>
  <c r="AG2291" i="35"/>
  <c r="AG2203" i="35"/>
  <c r="AI2203" i="35" s="1"/>
  <c r="AG2201" i="35"/>
  <c r="AI2201" i="35" s="1"/>
  <c r="AG2287" i="35"/>
  <c r="AG2198" i="35"/>
  <c r="AG2292" i="35"/>
  <c r="AI2292" i="35" s="1"/>
  <c r="AG2313" i="35"/>
  <c r="AI2313" i="35" s="1"/>
  <c r="AG2312" i="35"/>
  <c r="AI2312" i="35" s="1"/>
  <c r="AG2289" i="35"/>
  <c r="AG2293" i="35"/>
  <c r="AG2290" i="35"/>
  <c r="AG2285" i="35"/>
  <c r="AI2285" i="35" s="1"/>
  <c r="AG2283" i="35"/>
  <c r="AG2282" i="35"/>
  <c r="AG2286" i="35"/>
  <c r="AG2204" i="35"/>
  <c r="AG2208" i="35"/>
  <c r="AG2206" i="35"/>
  <c r="AG2202" i="35"/>
  <c r="AI2202" i="35" s="1"/>
  <c r="AG2199" i="35"/>
  <c r="AG2200" i="35"/>
  <c r="AG2197" i="35"/>
  <c r="F907" i="24"/>
  <c r="H907" i="24" s="1"/>
  <c r="F906" i="24"/>
  <c r="H906" i="24" s="1"/>
  <c r="F905" i="24"/>
  <c r="H905" i="24" s="1"/>
  <c r="F904" i="24"/>
  <c r="H904" i="24" s="1"/>
  <c r="F903" i="24"/>
  <c r="H903" i="24" s="1"/>
  <c r="F902" i="24"/>
  <c r="H902" i="24" s="1"/>
  <c r="F901" i="24"/>
  <c r="H901" i="24" s="1"/>
  <c r="F900" i="24"/>
  <c r="H900" i="24" s="1"/>
  <c r="F899" i="24"/>
  <c r="H899" i="24" s="1"/>
  <c r="F898" i="24"/>
  <c r="H898" i="24" s="1"/>
  <c r="F897" i="24"/>
  <c r="H897" i="24" s="1"/>
  <c r="F896" i="24"/>
  <c r="H896" i="24" s="1"/>
  <c r="F895" i="24"/>
  <c r="H895" i="24" s="1"/>
  <c r="H894" i="24"/>
  <c r="F893" i="24"/>
  <c r="H893" i="24" s="1"/>
  <c r="F892" i="24"/>
  <c r="H892" i="24" s="1"/>
  <c r="F891" i="24"/>
  <c r="H891" i="24" s="1"/>
  <c r="F890" i="24"/>
  <c r="H890" i="24" s="1"/>
  <c r="F889" i="24"/>
  <c r="H889" i="24" s="1"/>
  <c r="F888" i="24"/>
  <c r="H888" i="24" s="1"/>
  <c r="F887" i="24"/>
  <c r="H887" i="24" s="1"/>
  <c r="F886" i="24"/>
  <c r="H886" i="24" s="1"/>
  <c r="F885" i="24"/>
  <c r="H885" i="24" s="1"/>
  <c r="F884" i="24"/>
  <c r="H884" i="24" s="1"/>
  <c r="F883" i="24"/>
  <c r="H883" i="24" s="1"/>
  <c r="F882" i="24"/>
  <c r="H882" i="24" s="1"/>
  <c r="F881" i="24"/>
  <c r="H881" i="24" s="1"/>
  <c r="F880" i="24"/>
  <c r="H880" i="24" s="1"/>
  <c r="F879" i="24"/>
  <c r="H879" i="24" s="1"/>
  <c r="F878" i="24"/>
  <c r="H878" i="24" s="1"/>
  <c r="F877" i="24"/>
  <c r="H877" i="24" s="1"/>
  <c r="F876" i="24"/>
  <c r="H876" i="24" s="1"/>
  <c r="F875" i="24"/>
  <c r="H875" i="24" s="1"/>
  <c r="F874" i="24"/>
  <c r="H874" i="24" s="1"/>
  <c r="F873" i="24"/>
  <c r="H873" i="24" s="1"/>
  <c r="AI2284" i="35" l="1"/>
  <c r="AS2284" i="35"/>
  <c r="AT2284" i="35" s="1"/>
  <c r="AI2282" i="35"/>
  <c r="AS2282" i="35"/>
  <c r="AT2282" i="35" s="1"/>
  <c r="AI2283" i="35"/>
  <c r="AS2283" i="35"/>
  <c r="AT2283" i="35" s="1"/>
  <c r="AI2290" i="35"/>
  <c r="AS2290" i="35"/>
  <c r="AT2290" i="35" s="1"/>
  <c r="AI2293" i="35"/>
  <c r="AS2293" i="35"/>
  <c r="AT2293" i="35" s="1"/>
  <c r="AI2288" i="35"/>
  <c r="AS2288" i="35"/>
  <c r="AT2288" i="35" s="1"/>
  <c r="AI2206" i="35"/>
  <c r="AS2206" i="35"/>
  <c r="AT2206" i="35" s="1"/>
  <c r="AI2208" i="35"/>
  <c r="AS2208" i="35"/>
  <c r="AT2208" i="35" s="1"/>
  <c r="AI2291" i="35"/>
  <c r="AS2291" i="35"/>
  <c r="AT2291" i="35" s="1"/>
  <c r="AI2289" i="35"/>
  <c r="AS2289" i="35"/>
  <c r="AT2289" i="35" s="1"/>
  <c r="AI2197" i="35"/>
  <c r="AS2197" i="35"/>
  <c r="AT2197" i="35" s="1"/>
  <c r="AI2210" i="35"/>
  <c r="AS2210" i="35"/>
  <c r="AT2210" i="35" s="1"/>
  <c r="AI2200" i="35"/>
  <c r="AS2200" i="35"/>
  <c r="AT2200" i="35" s="1"/>
  <c r="AI2198" i="35"/>
  <c r="AS2198" i="35"/>
  <c r="AT2198" i="35" s="1"/>
  <c r="AI2199" i="35"/>
  <c r="AS2199" i="35"/>
  <c r="AT2199" i="35" s="1"/>
  <c r="AI2287" i="35"/>
  <c r="AS2287" i="35"/>
  <c r="AT2287" i="35" s="1"/>
  <c r="AI2204" i="35"/>
  <c r="AS2204" i="35"/>
  <c r="AT2204" i="35" s="1"/>
  <c r="AI2286" i="35"/>
  <c r="AS2286" i="35"/>
  <c r="AT2286" i="35" s="1"/>
  <c r="AE2378" i="35"/>
  <c r="Y2378" i="35"/>
  <c r="R2378" i="35"/>
  <c r="AD2378" i="35" s="1"/>
  <c r="AE2377" i="35"/>
  <c r="Y2377" i="35"/>
  <c r="R2377" i="35"/>
  <c r="AD2377" i="35" s="1"/>
  <c r="AE2376" i="35"/>
  <c r="Y2376" i="35"/>
  <c r="R2376" i="35"/>
  <c r="AD2376" i="35" s="1"/>
  <c r="AE2374" i="35"/>
  <c r="Y2374" i="35"/>
  <c r="O2374" i="35"/>
  <c r="R2374" i="35" s="1"/>
  <c r="AD2374" i="35" s="1"/>
  <c r="AE2373" i="35"/>
  <c r="Y2373" i="35"/>
  <c r="O2373" i="35"/>
  <c r="R2373" i="35" s="1"/>
  <c r="AE2372" i="35"/>
  <c r="Y2372" i="35"/>
  <c r="O2372" i="35"/>
  <c r="R2372" i="35" s="1"/>
  <c r="AD2372" i="35" s="1"/>
  <c r="AE2375" i="35"/>
  <c r="Y2375" i="35"/>
  <c r="R2375" i="35"/>
  <c r="AD2375" i="35" s="1"/>
  <c r="AE2371" i="35"/>
  <c r="Y2371" i="35"/>
  <c r="O2371" i="35"/>
  <c r="R2371" i="35" s="1"/>
  <c r="AD2371" i="35" s="1"/>
  <c r="AE2370" i="35"/>
  <c r="Y2370" i="35"/>
  <c r="O2370" i="35"/>
  <c r="R2370" i="35" s="1"/>
  <c r="Y2368" i="35"/>
  <c r="R2368" i="35"/>
  <c r="AD2368" i="35" s="1"/>
  <c r="Y2362" i="35"/>
  <c r="R2362" i="35"/>
  <c r="AD2362" i="35" s="1"/>
  <c r="Y2196" i="35"/>
  <c r="O2196" i="35"/>
  <c r="R2196" i="35" s="1"/>
  <c r="AD2196" i="35" s="1"/>
  <c r="Y2195" i="35"/>
  <c r="O2195" i="35"/>
  <c r="R2195" i="35" s="1"/>
  <c r="AE2195" i="35" s="1"/>
  <c r="Y2281" i="35"/>
  <c r="O2281" i="35"/>
  <c r="R2281" i="35" s="1"/>
  <c r="AE2281" i="35" s="1"/>
  <c r="AE2280" i="35"/>
  <c r="Y2280" i="35"/>
  <c r="O2280" i="35"/>
  <c r="R2280" i="35" s="1"/>
  <c r="AD2280" i="35" s="1"/>
  <c r="Y2279" i="35"/>
  <c r="O2279" i="35"/>
  <c r="R2279" i="35" s="1"/>
  <c r="AE2279" i="35" s="1"/>
  <c r="Y2278" i="35"/>
  <c r="O2278" i="35"/>
  <c r="R2278" i="35" s="1"/>
  <c r="AE2278" i="35" s="1"/>
  <c r="Y2277" i="35"/>
  <c r="O2277" i="35"/>
  <c r="R2277" i="35" s="1"/>
  <c r="AD2277" i="35" s="1"/>
  <c r="Y2330" i="35"/>
  <c r="O2330" i="35"/>
  <c r="R2330" i="35" s="1"/>
  <c r="AE2330" i="35" s="1"/>
  <c r="Y2329" i="35"/>
  <c r="O2329" i="35"/>
  <c r="R2329" i="35" s="1"/>
  <c r="AD2329" i="35" s="1"/>
  <c r="AE2328" i="35"/>
  <c r="Y2328" i="35"/>
  <c r="O2328" i="35"/>
  <c r="R2328" i="35" s="1"/>
  <c r="AE2362" i="35" l="1"/>
  <c r="AE2196" i="35"/>
  <c r="AE2329" i="35"/>
  <c r="AE2277" i="35"/>
  <c r="AF2362" i="35"/>
  <c r="AG2362" i="35" s="1"/>
  <c r="AI2362" i="35" s="1"/>
  <c r="AF2375" i="35"/>
  <c r="AG2375" i="35" s="1"/>
  <c r="AF2372" i="35"/>
  <c r="AG2372" i="35" s="1"/>
  <c r="AI2372" i="35" s="1"/>
  <c r="AF2378" i="35"/>
  <c r="AG2378" i="35" s="1"/>
  <c r="AI2378" i="35" s="1"/>
  <c r="AF2377" i="35"/>
  <c r="AG2377" i="35" s="1"/>
  <c r="AB2377" i="35"/>
  <c r="AF2376" i="35"/>
  <c r="AG2376" i="35" s="1"/>
  <c r="AI2376" i="35" s="1"/>
  <c r="AB2376" i="35"/>
  <c r="AC2376" i="35"/>
  <c r="AC2377" i="35"/>
  <c r="AB2378" i="35"/>
  <c r="AC2378" i="35"/>
  <c r="AF2374" i="35"/>
  <c r="AG2374" i="35" s="1"/>
  <c r="AI2374" i="35" s="1"/>
  <c r="AB2373" i="35"/>
  <c r="AC2373" i="35"/>
  <c r="AD2373" i="35"/>
  <c r="AF2373" i="35"/>
  <c r="AB2374" i="35"/>
  <c r="AC2374" i="35"/>
  <c r="AB2372" i="35"/>
  <c r="AC2372" i="35"/>
  <c r="AF2371" i="35"/>
  <c r="AG2371" i="35" s="1"/>
  <c r="AI2371" i="35" s="1"/>
  <c r="AB2371" i="35"/>
  <c r="AB2375" i="35"/>
  <c r="AC2375" i="35"/>
  <c r="AB2370" i="35"/>
  <c r="AD2370" i="35"/>
  <c r="AC2370" i="35"/>
  <c r="AF2370" i="35"/>
  <c r="AC2371" i="35"/>
  <c r="AF2368" i="35"/>
  <c r="AE2368" i="35"/>
  <c r="AB2368" i="35"/>
  <c r="AC2368" i="35"/>
  <c r="AB2362" i="35"/>
  <c r="AC2362" i="35"/>
  <c r="AF2196" i="35"/>
  <c r="AB2196" i="35"/>
  <c r="AC2196" i="35"/>
  <c r="AB2195" i="35"/>
  <c r="AD2195" i="35"/>
  <c r="AC2195" i="35"/>
  <c r="AF2195" i="35"/>
  <c r="AB2281" i="35"/>
  <c r="AD2281" i="35"/>
  <c r="AC2281" i="35"/>
  <c r="AF2281" i="35"/>
  <c r="AF2280" i="35"/>
  <c r="AG2280" i="35" s="1"/>
  <c r="AI2280" i="35" s="1"/>
  <c r="AB2280" i="35"/>
  <c r="AC2280" i="35"/>
  <c r="AD2279" i="35"/>
  <c r="AC2279" i="35"/>
  <c r="AB2279" i="35"/>
  <c r="AB2278" i="35"/>
  <c r="AC2278" i="35"/>
  <c r="AD2278" i="35"/>
  <c r="AF2279" i="35"/>
  <c r="AF2278" i="35"/>
  <c r="AF2277" i="35"/>
  <c r="AB2277" i="35"/>
  <c r="AC2277" i="35"/>
  <c r="AF2329" i="35"/>
  <c r="AD2330" i="35"/>
  <c r="AC2330" i="35"/>
  <c r="AF2330" i="35"/>
  <c r="AB2330" i="35"/>
  <c r="AB2328" i="35"/>
  <c r="AD2328" i="35"/>
  <c r="AC2328" i="35"/>
  <c r="AF2328" i="35"/>
  <c r="AB2329" i="35"/>
  <c r="AC2329" i="35"/>
  <c r="Y2327" i="35"/>
  <c r="O2327" i="35"/>
  <c r="R2327" i="35" s="1"/>
  <c r="AE2327" i="35" s="1"/>
  <c r="Y2326" i="35"/>
  <c r="O2326" i="35"/>
  <c r="R2326" i="35" s="1"/>
  <c r="AE2326" i="35" s="1"/>
  <c r="Y2325" i="35"/>
  <c r="O2325" i="35"/>
  <c r="R2325" i="35" s="1"/>
  <c r="AE2325" i="35" s="1"/>
  <c r="Y2324" i="35"/>
  <c r="O2324" i="35"/>
  <c r="R2324" i="35" s="1"/>
  <c r="AE2324" i="35" s="1"/>
  <c r="Y2323" i="35"/>
  <c r="O2323" i="35"/>
  <c r="R2323" i="35" s="1"/>
  <c r="AE2323" i="35" s="1"/>
  <c r="Y2322" i="35"/>
  <c r="O2322" i="35"/>
  <c r="R2322" i="35" s="1"/>
  <c r="AE2322" i="35" s="1"/>
  <c r="Y2321" i="35"/>
  <c r="O2321" i="35"/>
  <c r="R2321" i="35" s="1"/>
  <c r="AE2321" i="35" s="1"/>
  <c r="Y2320" i="35"/>
  <c r="O2320" i="35"/>
  <c r="R2320" i="35" s="1"/>
  <c r="AE2320" i="35" s="1"/>
  <c r="Y2319" i="35"/>
  <c r="O2319" i="35"/>
  <c r="R2319" i="35" s="1"/>
  <c r="AE2319" i="35" s="1"/>
  <c r="Y2318" i="35"/>
  <c r="O2318" i="35"/>
  <c r="R2318" i="35" s="1"/>
  <c r="AE2318" i="35" s="1"/>
  <c r="AE2317" i="35"/>
  <c r="Y2317" i="35"/>
  <c r="O2317" i="35"/>
  <c r="R2317" i="35" s="1"/>
  <c r="AD2317" i="35" s="1"/>
  <c r="Y2311" i="35"/>
  <c r="O2311" i="35"/>
  <c r="R2311" i="35" s="1"/>
  <c r="AE2311" i="35" s="1"/>
  <c r="Y2310" i="35"/>
  <c r="O2310" i="35"/>
  <c r="R2310" i="35" s="1"/>
  <c r="AD2310" i="35" s="1"/>
  <c r="Y2309" i="35"/>
  <c r="O2309" i="35"/>
  <c r="R2309" i="35" s="1"/>
  <c r="AE2309" i="35" s="1"/>
  <c r="Y2308" i="35"/>
  <c r="O2308" i="35"/>
  <c r="R2308" i="35" s="1"/>
  <c r="AD2308" i="35" s="1"/>
  <c r="Y2307" i="35"/>
  <c r="O2307" i="35"/>
  <c r="R2307" i="35" s="1"/>
  <c r="AE2307" i="35" s="1"/>
  <c r="Y2306" i="35"/>
  <c r="O2306" i="35"/>
  <c r="R2306" i="35" s="1"/>
  <c r="AD2306" i="35" s="1"/>
  <c r="Y2305" i="35"/>
  <c r="O2305" i="35"/>
  <c r="R2305" i="35" s="1"/>
  <c r="AE2305" i="35" s="1"/>
  <c r="O2304" i="35"/>
  <c r="R2304" i="35" s="1"/>
  <c r="AD2304" i="35" s="1"/>
  <c r="O2303" i="35"/>
  <c r="R2303" i="35" s="1"/>
  <c r="AD2303" i="35" s="1"/>
  <c r="Y2304" i="35"/>
  <c r="Y2303" i="35"/>
  <c r="Y2276" i="35"/>
  <c r="O2276" i="35"/>
  <c r="R2276" i="35" s="1"/>
  <c r="AD2276" i="35" s="1"/>
  <c r="Y2275" i="35"/>
  <c r="O2275" i="35"/>
  <c r="R2275" i="35" s="1"/>
  <c r="AE2275" i="35" s="1"/>
  <c r="Y2274" i="35"/>
  <c r="O2274" i="35"/>
  <c r="R2274" i="35" s="1"/>
  <c r="AE2274" i="35" s="1"/>
  <c r="Y2273" i="35"/>
  <c r="O2273" i="35"/>
  <c r="R2273" i="35" s="1"/>
  <c r="AE2273" i="35" s="1"/>
  <c r="AE2272" i="35"/>
  <c r="Y2272" i="35"/>
  <c r="O2272" i="35"/>
  <c r="R2272" i="35" s="1"/>
  <c r="AE2271" i="35"/>
  <c r="Y2271" i="35"/>
  <c r="O2271" i="35"/>
  <c r="R2271" i="35" s="1"/>
  <c r="Y2270" i="35"/>
  <c r="O2270" i="35"/>
  <c r="R2270" i="35" s="1"/>
  <c r="AE2270" i="35" s="1"/>
  <c r="Y2269" i="35"/>
  <c r="O2269" i="35"/>
  <c r="R2269" i="35" s="1"/>
  <c r="AE2269" i="35" s="1"/>
  <c r="Y2268" i="35"/>
  <c r="O2268" i="35"/>
  <c r="R2268" i="35" s="1"/>
  <c r="AE2268" i="35" s="1"/>
  <c r="Y2267" i="35"/>
  <c r="O2267" i="35"/>
  <c r="R2267" i="35" s="1"/>
  <c r="AE2267" i="35" s="1"/>
  <c r="Y2266" i="35"/>
  <c r="O2266" i="35"/>
  <c r="R2266" i="35" s="1"/>
  <c r="AE2266" i="35" s="1"/>
  <c r="Y2265" i="35"/>
  <c r="O2265" i="35"/>
  <c r="R2265" i="35" s="1"/>
  <c r="AE2265" i="35" s="1"/>
  <c r="Y2264" i="35"/>
  <c r="O2264" i="35"/>
  <c r="R2264" i="35" s="1"/>
  <c r="AE2264" i="35" s="1"/>
  <c r="Y2263" i="35"/>
  <c r="O2263" i="35"/>
  <c r="R2263" i="35" s="1"/>
  <c r="AE2263" i="35" s="1"/>
  <c r="Y2262" i="35"/>
  <c r="O2262" i="35"/>
  <c r="R2262" i="35" s="1"/>
  <c r="AE2262" i="35" s="1"/>
  <c r="Y2261" i="35"/>
  <c r="O2261" i="35"/>
  <c r="R2261" i="35" s="1"/>
  <c r="AE2261" i="35" s="1"/>
  <c r="Y2260" i="35"/>
  <c r="O2260" i="35"/>
  <c r="R2260" i="35" s="1"/>
  <c r="AE2260" i="35" s="1"/>
  <c r="Y2259" i="35"/>
  <c r="O2259" i="35"/>
  <c r="R2259" i="35" s="1"/>
  <c r="AE2259" i="35" s="1"/>
  <c r="Y2258" i="35"/>
  <c r="O2258" i="35"/>
  <c r="R2258" i="35" s="1"/>
  <c r="AE2258" i="35" s="1"/>
  <c r="Y2257" i="35"/>
  <c r="O2257" i="35"/>
  <c r="R2257" i="35" s="1"/>
  <c r="AE2257" i="35" s="1"/>
  <c r="Y2256" i="35"/>
  <c r="O2256" i="35"/>
  <c r="R2256" i="35" s="1"/>
  <c r="AE2256" i="35" s="1"/>
  <c r="Y2255" i="35"/>
  <c r="O2255" i="35"/>
  <c r="R2255" i="35" s="1"/>
  <c r="AD2255" i="35" s="1"/>
  <c r="Y2254" i="35"/>
  <c r="O2254" i="35"/>
  <c r="R2254" i="35" s="1"/>
  <c r="AE2254" i="35" s="1"/>
  <c r="Y2253" i="35"/>
  <c r="O2253" i="35"/>
  <c r="R2253" i="35" s="1"/>
  <c r="AE2253" i="35" s="1"/>
  <c r="Y2252" i="35"/>
  <c r="O2252" i="35"/>
  <c r="R2252" i="35" s="1"/>
  <c r="AE2252" i="35" s="1"/>
  <c r="Y2251" i="35"/>
  <c r="O2251" i="35"/>
  <c r="R2251" i="35" s="1"/>
  <c r="AE2251" i="35" s="1"/>
  <c r="Y2250" i="35"/>
  <c r="O2250" i="35"/>
  <c r="R2250" i="35" s="1"/>
  <c r="AE2250" i="35" s="1"/>
  <c r="AE2249" i="35"/>
  <c r="Y2249" i="35"/>
  <c r="O2249" i="35"/>
  <c r="R2249" i="35" s="1"/>
  <c r="Y2248" i="35"/>
  <c r="O2248" i="35"/>
  <c r="R2248" i="35" s="1"/>
  <c r="AE2248" i="35" s="1"/>
  <c r="Y2247" i="35"/>
  <c r="O2247" i="35"/>
  <c r="R2247" i="35" s="1"/>
  <c r="AD2247" i="35" s="1"/>
  <c r="Y2246" i="35"/>
  <c r="O2246" i="35"/>
  <c r="R2246" i="35" s="1"/>
  <c r="AE2246" i="35" s="1"/>
  <c r="Y2245" i="35"/>
  <c r="O2245" i="35"/>
  <c r="R2245" i="35" s="1"/>
  <c r="AD2245" i="35" s="1"/>
  <c r="Y2244" i="35"/>
  <c r="O2244" i="35"/>
  <c r="R2244" i="35" s="1"/>
  <c r="AE2244" i="35" s="1"/>
  <c r="Y2243" i="35"/>
  <c r="O2243" i="35"/>
  <c r="R2243" i="35" s="1"/>
  <c r="AD2243" i="35" s="1"/>
  <c r="Y2242" i="35"/>
  <c r="O2242" i="35"/>
  <c r="R2242" i="35" s="1"/>
  <c r="AE2242" i="35" s="1"/>
  <c r="AE2241" i="35"/>
  <c r="Y2241" i="35"/>
  <c r="O2241" i="35"/>
  <c r="R2241" i="35" s="1"/>
  <c r="AD2241" i="35" s="1"/>
  <c r="AE2240" i="35"/>
  <c r="Y2240" i="35"/>
  <c r="O2240" i="35"/>
  <c r="R2240" i="35" s="1"/>
  <c r="Y2239" i="35"/>
  <c r="O2239" i="35"/>
  <c r="R2239" i="35" s="1"/>
  <c r="AD2239" i="35" s="1"/>
  <c r="Y2238" i="35"/>
  <c r="O2238" i="35"/>
  <c r="R2238" i="35" s="1"/>
  <c r="AE2238" i="35" s="1"/>
  <c r="Y2237" i="35"/>
  <c r="O2237" i="35"/>
  <c r="R2237" i="35" s="1"/>
  <c r="AD2237" i="35" s="1"/>
  <c r="Y2236" i="35"/>
  <c r="O2236" i="35"/>
  <c r="R2236" i="35" s="1"/>
  <c r="AE2236" i="35" s="1"/>
  <c r="Y2235" i="35"/>
  <c r="O2235" i="35"/>
  <c r="R2235" i="35" s="1"/>
  <c r="AD2235" i="35" s="1"/>
  <c r="AE2234" i="35"/>
  <c r="Y2234" i="35"/>
  <c r="O2234" i="35"/>
  <c r="R2234" i="35" s="1"/>
  <c r="AE2233" i="35"/>
  <c r="Y2233" i="35"/>
  <c r="O2233" i="35"/>
  <c r="R2233" i="35" s="1"/>
  <c r="AD2233" i="35" s="1"/>
  <c r="Y2232" i="35"/>
  <c r="O2232" i="35"/>
  <c r="R2232" i="35" s="1"/>
  <c r="AE2232" i="35" s="1"/>
  <c r="Y2231" i="35"/>
  <c r="O2231" i="35"/>
  <c r="R2231" i="35" s="1"/>
  <c r="AD2231" i="35" s="1"/>
  <c r="Y2230" i="35"/>
  <c r="O2230" i="35"/>
  <c r="R2230" i="35" s="1"/>
  <c r="AE2230" i="35" s="1"/>
  <c r="Y2223" i="35"/>
  <c r="O2223" i="35"/>
  <c r="R2223" i="35" s="1"/>
  <c r="AE2223" i="35" s="1"/>
  <c r="Y2222" i="35"/>
  <c r="O2222" i="35"/>
  <c r="R2222" i="35" s="1"/>
  <c r="AE2222" i="35" s="1"/>
  <c r="Y2229" i="35"/>
  <c r="O2229" i="35"/>
  <c r="R2229" i="35" s="1"/>
  <c r="AE2229" i="35" s="1"/>
  <c r="AE2228" i="35"/>
  <c r="Y2228" i="35"/>
  <c r="O2228" i="35"/>
  <c r="R2228" i="35" s="1"/>
  <c r="Y2227" i="35"/>
  <c r="O2227" i="35"/>
  <c r="R2227" i="35" s="1"/>
  <c r="AE2227" i="35" s="1"/>
  <c r="Y2226" i="35"/>
  <c r="O2226" i="35"/>
  <c r="R2226" i="35" s="1"/>
  <c r="AE2226" i="35" s="1"/>
  <c r="Y2225" i="35"/>
  <c r="O2225" i="35"/>
  <c r="R2225" i="35" s="1"/>
  <c r="AE2225" i="35" s="1"/>
  <c r="AE2224" i="35"/>
  <c r="Y2224" i="35"/>
  <c r="O2224" i="35"/>
  <c r="R2224" i="35" s="1"/>
  <c r="Y2221" i="35"/>
  <c r="O2221" i="35"/>
  <c r="R2221" i="35" s="1"/>
  <c r="AE2221" i="35" s="1"/>
  <c r="Y2220" i="35"/>
  <c r="O2220" i="35"/>
  <c r="R2220" i="35" s="1"/>
  <c r="AD2220" i="35" s="1"/>
  <c r="Y2194" i="35"/>
  <c r="O2194" i="35"/>
  <c r="R2194" i="35" s="1"/>
  <c r="AD2194" i="35" s="1"/>
  <c r="Y2193" i="35"/>
  <c r="O2193" i="35"/>
  <c r="R2193" i="35" s="1"/>
  <c r="AE2193" i="35" s="1"/>
  <c r="Y2192" i="35"/>
  <c r="O2192" i="35"/>
  <c r="R2192" i="35" s="1"/>
  <c r="AE2192" i="35" s="1"/>
  <c r="Y2191" i="35"/>
  <c r="O2191" i="35"/>
  <c r="R2191" i="35" s="1"/>
  <c r="AE2191" i="35" s="1"/>
  <c r="Y2190" i="35"/>
  <c r="O2190" i="35"/>
  <c r="R2190" i="35" s="1"/>
  <c r="AE2190" i="35" s="1"/>
  <c r="Y2182" i="35"/>
  <c r="O2182" i="35"/>
  <c r="R2182" i="35" s="1"/>
  <c r="AD2182" i="35" s="1"/>
  <c r="Y2181" i="35"/>
  <c r="O2181" i="35"/>
  <c r="R2181" i="35" s="1"/>
  <c r="AE2181" i="35" s="1"/>
  <c r="Y2189" i="35"/>
  <c r="O2189" i="35"/>
  <c r="R2189" i="35" s="1"/>
  <c r="AD2189" i="35" s="1"/>
  <c r="Y2188" i="35"/>
  <c r="O2188" i="35"/>
  <c r="R2188" i="35" s="1"/>
  <c r="AE2188" i="35" s="1"/>
  <c r="Y2187" i="35"/>
  <c r="O2187" i="35"/>
  <c r="R2187" i="35" s="1"/>
  <c r="AD2187" i="35" s="1"/>
  <c r="Y2186" i="35"/>
  <c r="O2186" i="35"/>
  <c r="R2186" i="35" s="1"/>
  <c r="AE2186" i="35" s="1"/>
  <c r="AE2185" i="35"/>
  <c r="Y2185" i="35"/>
  <c r="O2185" i="35"/>
  <c r="R2185" i="35" s="1"/>
  <c r="AD2185" i="35" s="1"/>
  <c r="Y2184" i="35"/>
  <c r="O2184" i="35"/>
  <c r="R2184" i="35" s="1"/>
  <c r="AE2184" i="35" s="1"/>
  <c r="Y2183" i="35"/>
  <c r="O2183" i="35"/>
  <c r="R2183" i="35" s="1"/>
  <c r="AD2183" i="35" s="1"/>
  <c r="Y2180" i="35"/>
  <c r="O2180" i="35"/>
  <c r="R2180" i="35" s="1"/>
  <c r="AE2180" i="35" s="1"/>
  <c r="Y2179" i="35"/>
  <c r="O2179" i="35"/>
  <c r="R2179" i="35" s="1"/>
  <c r="AD2179" i="35" s="1"/>
  <c r="AI2377" i="35" l="1"/>
  <c r="AS2378" i="35"/>
  <c r="AT2378" i="35" s="1"/>
  <c r="AS2377" i="35"/>
  <c r="AT2377" i="35" s="1"/>
  <c r="AI2375" i="35"/>
  <c r="AS2375" i="35"/>
  <c r="AT2375" i="35" s="1"/>
  <c r="AS2376" i="35"/>
  <c r="AT2376" i="35" s="1"/>
  <c r="AE2304" i="35"/>
  <c r="AE2239" i="35"/>
  <c r="AE2306" i="35"/>
  <c r="AE2310" i="35"/>
  <c r="AE2231" i="35"/>
  <c r="AE2235" i="35"/>
  <c r="AE2183" i="35"/>
  <c r="AE2308" i="35"/>
  <c r="AG2196" i="35"/>
  <c r="AI2196" i="35" s="1"/>
  <c r="AG2329" i="35"/>
  <c r="AI2329" i="35" s="1"/>
  <c r="AE2187" i="35"/>
  <c r="AE2247" i="35"/>
  <c r="AE2189" i="35"/>
  <c r="AE2243" i="35"/>
  <c r="AE2245" i="35"/>
  <c r="AE2194" i="35"/>
  <c r="AE2237" i="35"/>
  <c r="AE2182" i="35"/>
  <c r="AE2276" i="35"/>
  <c r="AE2255" i="35"/>
  <c r="AG2277" i="35"/>
  <c r="AI2277" i="35" s="1"/>
  <c r="AE2220" i="35"/>
  <c r="AF2191" i="35"/>
  <c r="AE2179" i="35"/>
  <c r="AG2373" i="35"/>
  <c r="AG2370" i="35"/>
  <c r="AG2368" i="35"/>
  <c r="AI2368" i="35" s="1"/>
  <c r="AG2195" i="35"/>
  <c r="AG2281" i="35"/>
  <c r="AI2281" i="35" s="1"/>
  <c r="AG2278" i="35"/>
  <c r="AG2279" i="35"/>
  <c r="AI2279" i="35" s="1"/>
  <c r="AF2321" i="35"/>
  <c r="AF2325" i="35"/>
  <c r="AF2181" i="35"/>
  <c r="AF2248" i="35"/>
  <c r="AF2252" i="35"/>
  <c r="AG2330" i="35"/>
  <c r="AI2330" i="35" s="1"/>
  <c r="AG2328" i="35"/>
  <c r="AB2320" i="35"/>
  <c r="AD2320" i="35"/>
  <c r="AC2320" i="35"/>
  <c r="AB2324" i="35"/>
  <c r="AD2324" i="35"/>
  <c r="AC2324" i="35"/>
  <c r="AD2319" i="35"/>
  <c r="AB2319" i="35"/>
  <c r="AC2319" i="35"/>
  <c r="AF2320" i="35"/>
  <c r="AD2323" i="35"/>
  <c r="AB2323" i="35"/>
  <c r="AC2323" i="35"/>
  <c r="AF2324" i="35"/>
  <c r="AD2327" i="35"/>
  <c r="AB2327" i="35"/>
  <c r="AC2327" i="35"/>
  <c r="AB2318" i="35"/>
  <c r="AD2318" i="35"/>
  <c r="AC2318" i="35"/>
  <c r="AF2319" i="35"/>
  <c r="AB2322" i="35"/>
  <c r="AD2322" i="35"/>
  <c r="AC2322" i="35"/>
  <c r="AF2323" i="35"/>
  <c r="AB2326" i="35"/>
  <c r="AD2326" i="35"/>
  <c r="AC2326" i="35"/>
  <c r="AF2327" i="35"/>
  <c r="AF2318" i="35"/>
  <c r="AD2321" i="35"/>
  <c r="AC2321" i="35"/>
  <c r="AB2321" i="35"/>
  <c r="AF2322" i="35"/>
  <c r="AD2325" i="35"/>
  <c r="AB2325" i="35"/>
  <c r="AC2325" i="35"/>
  <c r="AF2326" i="35"/>
  <c r="AF2317" i="35"/>
  <c r="AG2317" i="35" s="1"/>
  <c r="AB2317" i="35"/>
  <c r="AC2317" i="35"/>
  <c r="AF2233" i="35"/>
  <c r="AG2233" i="35" s="1"/>
  <c r="AF2257" i="35"/>
  <c r="AF2261" i="35"/>
  <c r="AF2265" i="35"/>
  <c r="AF2269" i="35"/>
  <c r="AF2273" i="35"/>
  <c r="AF2182" i="35"/>
  <c r="AF2187" i="35"/>
  <c r="AF2310" i="35"/>
  <c r="AF2308" i="35"/>
  <c r="AF2306" i="35"/>
  <c r="AF2311" i="35"/>
  <c r="AB2311" i="35"/>
  <c r="AC2311" i="35"/>
  <c r="AD2311" i="35"/>
  <c r="AF2309" i="35"/>
  <c r="AB2309" i="35"/>
  <c r="AC2309" i="35"/>
  <c r="AD2309" i="35"/>
  <c r="AF2307" i="35"/>
  <c r="AB2307" i="35"/>
  <c r="AD2307" i="35"/>
  <c r="AC2307" i="35"/>
  <c r="AF2305" i="35"/>
  <c r="AB2305" i="35"/>
  <c r="AC2305" i="35"/>
  <c r="AD2305" i="35"/>
  <c r="AB2306" i="35"/>
  <c r="AB2308" i="35"/>
  <c r="AB2310" i="35"/>
  <c r="AC2306" i="35"/>
  <c r="AC2308" i="35"/>
  <c r="AC2310" i="35"/>
  <c r="AF2304" i="35"/>
  <c r="AB2304" i="35"/>
  <c r="AC2304" i="35"/>
  <c r="AF2303" i="35"/>
  <c r="AE2303" i="35"/>
  <c r="AB2303" i="35"/>
  <c r="AC2303" i="35"/>
  <c r="AF2276" i="35"/>
  <c r="AD2256" i="35"/>
  <c r="AC2256" i="35"/>
  <c r="AB2256" i="35"/>
  <c r="AD2260" i="35"/>
  <c r="AC2260" i="35"/>
  <c r="AB2260" i="35"/>
  <c r="AD2264" i="35"/>
  <c r="AC2264" i="35"/>
  <c r="AB2264" i="35"/>
  <c r="AD2268" i="35"/>
  <c r="AC2268" i="35"/>
  <c r="AB2268" i="35"/>
  <c r="AF2256" i="35"/>
  <c r="AF2260" i="35"/>
  <c r="AB2267" i="35"/>
  <c r="AD2267" i="35"/>
  <c r="AC2267" i="35"/>
  <c r="AD2258" i="35"/>
  <c r="AC2258" i="35"/>
  <c r="AB2258" i="35"/>
  <c r="AF2259" i="35"/>
  <c r="AD2262" i="35"/>
  <c r="AC2262" i="35"/>
  <c r="AB2262" i="35"/>
  <c r="AF2263" i="35"/>
  <c r="AD2266" i="35"/>
  <c r="AC2266" i="35"/>
  <c r="AB2266" i="35"/>
  <c r="AF2267" i="35"/>
  <c r="AD2270" i="35"/>
  <c r="AC2270" i="35"/>
  <c r="AB2270" i="35"/>
  <c r="AF2271" i="35"/>
  <c r="AD2274" i="35"/>
  <c r="AC2274" i="35"/>
  <c r="AB2274" i="35"/>
  <c r="AF2275" i="35"/>
  <c r="AD2272" i="35"/>
  <c r="AC2272" i="35"/>
  <c r="AB2272" i="35"/>
  <c r="AB2259" i="35"/>
  <c r="AD2259" i="35"/>
  <c r="AC2259" i="35"/>
  <c r="AB2263" i="35"/>
  <c r="AD2263" i="35"/>
  <c r="AC2263" i="35"/>
  <c r="AF2264" i="35"/>
  <c r="AF2268" i="35"/>
  <c r="AB2271" i="35"/>
  <c r="AD2271" i="35"/>
  <c r="AC2271" i="35"/>
  <c r="AF2272" i="35"/>
  <c r="AB2275" i="35"/>
  <c r="AD2275" i="35"/>
  <c r="AC2275" i="35"/>
  <c r="AB2257" i="35"/>
  <c r="AC2257" i="35"/>
  <c r="AD2257" i="35"/>
  <c r="AF2258" i="35"/>
  <c r="AB2261" i="35"/>
  <c r="AD2261" i="35"/>
  <c r="AC2261" i="35"/>
  <c r="AF2262" i="35"/>
  <c r="AB2265" i="35"/>
  <c r="AD2265" i="35"/>
  <c r="AC2265" i="35"/>
  <c r="AF2266" i="35"/>
  <c r="AB2269" i="35"/>
  <c r="AD2269" i="35"/>
  <c r="AC2269" i="35"/>
  <c r="AF2270" i="35"/>
  <c r="AB2273" i="35"/>
  <c r="AD2273" i="35"/>
  <c r="AC2273" i="35"/>
  <c r="AF2274" i="35"/>
  <c r="AB2276" i="35"/>
  <c r="AC2276" i="35"/>
  <c r="AF2255" i="35"/>
  <c r="AF2247" i="35"/>
  <c r="AF2245" i="35"/>
  <c r="AF2243" i="35"/>
  <c r="AF2241" i="35"/>
  <c r="AG2241" i="35" s="1"/>
  <c r="AF2239" i="35"/>
  <c r="AF2237" i="35"/>
  <c r="AF2235" i="35"/>
  <c r="AF2231" i="35"/>
  <c r="AB2230" i="35"/>
  <c r="AC2230" i="35"/>
  <c r="AD2230" i="35"/>
  <c r="AF2238" i="35"/>
  <c r="AB2238" i="35"/>
  <c r="AC2238" i="35"/>
  <c r="AD2238" i="35"/>
  <c r="AD2251" i="35"/>
  <c r="AC2251" i="35"/>
  <c r="AB2251" i="35"/>
  <c r="AF2244" i="35"/>
  <c r="AB2244" i="35"/>
  <c r="AD2244" i="35"/>
  <c r="AC2244" i="35"/>
  <c r="AF2246" i="35"/>
  <c r="AB2250" i="35"/>
  <c r="AC2250" i="35"/>
  <c r="AD2250" i="35"/>
  <c r="AF2251" i="35"/>
  <c r="AB2254" i="35"/>
  <c r="AC2254" i="35"/>
  <c r="AD2254" i="35"/>
  <c r="AF2242" i="35"/>
  <c r="AB2242" i="35"/>
  <c r="AC2242" i="35"/>
  <c r="AD2242" i="35"/>
  <c r="AD2249" i="35"/>
  <c r="AC2249" i="35"/>
  <c r="AB2249" i="35"/>
  <c r="AF2250" i="35"/>
  <c r="AD2253" i="35"/>
  <c r="AC2253" i="35"/>
  <c r="AB2253" i="35"/>
  <c r="AF2254" i="35"/>
  <c r="AB2246" i="35"/>
  <c r="AC2246" i="35"/>
  <c r="AD2246" i="35"/>
  <c r="AF2230" i="35"/>
  <c r="AF2236" i="35"/>
  <c r="AB2236" i="35"/>
  <c r="AC2236" i="35"/>
  <c r="AD2236" i="35"/>
  <c r="AF2234" i="35"/>
  <c r="AB2234" i="35"/>
  <c r="AD2234" i="35"/>
  <c r="AC2234" i="35"/>
  <c r="AF2232" i="35"/>
  <c r="AB2232" i="35"/>
  <c r="AC2232" i="35"/>
  <c r="AD2232" i="35"/>
  <c r="AF2240" i="35"/>
  <c r="AB2240" i="35"/>
  <c r="AC2240" i="35"/>
  <c r="AD2240" i="35"/>
  <c r="AB2248" i="35"/>
  <c r="AC2248" i="35"/>
  <c r="AD2248" i="35"/>
  <c r="AF2249" i="35"/>
  <c r="AB2252" i="35"/>
  <c r="AC2252" i="35"/>
  <c r="AD2252" i="35"/>
  <c r="AF2253" i="35"/>
  <c r="AB2231" i="35"/>
  <c r="AB2233" i="35"/>
  <c r="AB2235" i="35"/>
  <c r="AB2237" i="35"/>
  <c r="AB2239" i="35"/>
  <c r="AB2241" i="35"/>
  <c r="AB2243" i="35"/>
  <c r="AB2245" i="35"/>
  <c r="AB2247" i="35"/>
  <c r="AB2255" i="35"/>
  <c r="AC2231" i="35"/>
  <c r="AC2233" i="35"/>
  <c r="AC2235" i="35"/>
  <c r="AC2237" i="35"/>
  <c r="AC2239" i="35"/>
  <c r="AC2241" i="35"/>
  <c r="AC2243" i="35"/>
  <c r="AC2245" i="35"/>
  <c r="AC2247" i="35"/>
  <c r="AC2255" i="35"/>
  <c r="AF2227" i="35"/>
  <c r="AB2223" i="35"/>
  <c r="AD2223" i="35"/>
  <c r="AC2223" i="35"/>
  <c r="AD2222" i="35"/>
  <c r="AC2222" i="35"/>
  <c r="AB2222" i="35"/>
  <c r="AF2223" i="35"/>
  <c r="AF2222" i="35"/>
  <c r="AD2226" i="35"/>
  <c r="AC2226" i="35"/>
  <c r="AB2226" i="35"/>
  <c r="AB2221" i="35"/>
  <c r="AD2221" i="35"/>
  <c r="AC2221" i="35"/>
  <c r="AB2225" i="35"/>
  <c r="AD2225" i="35"/>
  <c r="AC2225" i="35"/>
  <c r="AF2226" i="35"/>
  <c r="AB2229" i="35"/>
  <c r="AD2229" i="35"/>
  <c r="AC2229" i="35"/>
  <c r="AF2221" i="35"/>
  <c r="AD2224" i="35"/>
  <c r="AC2224" i="35"/>
  <c r="AB2224" i="35"/>
  <c r="AF2225" i="35"/>
  <c r="AD2228" i="35"/>
  <c r="AC2228" i="35"/>
  <c r="AB2228" i="35"/>
  <c r="AF2229" i="35"/>
  <c r="AF2224" i="35"/>
  <c r="AB2227" i="35"/>
  <c r="AD2227" i="35"/>
  <c r="AC2227" i="35"/>
  <c r="AF2228" i="35"/>
  <c r="AF2220" i="35"/>
  <c r="AB2220" i="35"/>
  <c r="AC2220" i="35"/>
  <c r="AF2194" i="35"/>
  <c r="AB2194" i="35"/>
  <c r="AC2194" i="35"/>
  <c r="AB2190" i="35"/>
  <c r="AC2190" i="35"/>
  <c r="AD2190" i="35"/>
  <c r="AF2190" i="35"/>
  <c r="AD2193" i="35"/>
  <c r="AC2193" i="35"/>
  <c r="AB2193" i="35"/>
  <c r="AB2192" i="35"/>
  <c r="AD2192" i="35"/>
  <c r="AC2192" i="35"/>
  <c r="AF2193" i="35"/>
  <c r="AD2191" i="35"/>
  <c r="AC2191" i="35"/>
  <c r="AB2191" i="35"/>
  <c r="AF2192" i="35"/>
  <c r="AF2189" i="35"/>
  <c r="AF2185" i="35"/>
  <c r="AG2185" i="35" s="1"/>
  <c r="AF2183" i="35"/>
  <c r="AB2181" i="35"/>
  <c r="AD2181" i="35"/>
  <c r="AC2181" i="35"/>
  <c r="AB2182" i="35"/>
  <c r="AC2182" i="35"/>
  <c r="AF2180" i="35"/>
  <c r="AB2180" i="35"/>
  <c r="AC2180" i="35"/>
  <c r="AD2180" i="35"/>
  <c r="AF2186" i="35"/>
  <c r="AB2186" i="35"/>
  <c r="AD2186" i="35"/>
  <c r="AC2186" i="35"/>
  <c r="AF2188" i="35"/>
  <c r="AB2188" i="35"/>
  <c r="AD2188" i="35"/>
  <c r="AC2188" i="35"/>
  <c r="AF2184" i="35"/>
  <c r="AB2184" i="35"/>
  <c r="AC2184" i="35"/>
  <c r="AD2184" i="35"/>
  <c r="AB2183" i="35"/>
  <c r="AB2185" i="35"/>
  <c r="AB2187" i="35"/>
  <c r="AB2189" i="35"/>
  <c r="AC2183" i="35"/>
  <c r="AC2185" i="35"/>
  <c r="AC2187" i="35"/>
  <c r="AC2189" i="35"/>
  <c r="AF2179" i="35"/>
  <c r="AB2179" i="35"/>
  <c r="AC2179" i="35"/>
  <c r="F872" i="24"/>
  <c r="H872" i="24" s="1"/>
  <c r="F871" i="24"/>
  <c r="H871" i="24" s="1"/>
  <c r="F870" i="24"/>
  <c r="H870" i="24" s="1"/>
  <c r="F869" i="24"/>
  <c r="H869" i="24" s="1"/>
  <c r="F868" i="24"/>
  <c r="H868" i="24" s="1"/>
  <c r="F867" i="24"/>
  <c r="H867" i="24" s="1"/>
  <c r="F866" i="24"/>
  <c r="H866" i="24" s="1"/>
  <c r="F865" i="24"/>
  <c r="H865" i="24" s="1"/>
  <c r="F864" i="24"/>
  <c r="H864" i="24" s="1"/>
  <c r="F863" i="24"/>
  <c r="H863" i="24" s="1"/>
  <c r="F862" i="24"/>
  <c r="H862" i="24" s="1"/>
  <c r="F861" i="24"/>
  <c r="H861" i="24" s="1"/>
  <c r="F860" i="24"/>
  <c r="H860" i="24" s="1"/>
  <c r="F859" i="24"/>
  <c r="H859" i="24" s="1"/>
  <c r="F858" i="24"/>
  <c r="H858" i="24" s="1"/>
  <c r="F857" i="24"/>
  <c r="H857" i="24" s="1"/>
  <c r="F856" i="24"/>
  <c r="H856" i="24" s="1"/>
  <c r="F855" i="24"/>
  <c r="H855" i="24" s="1"/>
  <c r="F854" i="24"/>
  <c r="H854" i="24" s="1"/>
  <c r="F853" i="24"/>
  <c r="H853" i="24" s="1"/>
  <c r="F852" i="24"/>
  <c r="H852" i="24" s="1"/>
  <c r="F851" i="24"/>
  <c r="H851" i="24" s="1"/>
  <c r="F850" i="24"/>
  <c r="H850" i="24" s="1"/>
  <c r="F849" i="24"/>
  <c r="H849" i="24" s="1"/>
  <c r="F848" i="24"/>
  <c r="H848" i="24" s="1"/>
  <c r="F847" i="24"/>
  <c r="H847" i="24" s="1"/>
  <c r="F846" i="24"/>
  <c r="H846" i="24" s="1"/>
  <c r="F845" i="24"/>
  <c r="H845" i="24" s="1"/>
  <c r="F844" i="24"/>
  <c r="H844" i="24" s="1"/>
  <c r="F843" i="24"/>
  <c r="H843" i="24" s="1"/>
  <c r="F842" i="24"/>
  <c r="H842" i="24" s="1"/>
  <c r="F841" i="24"/>
  <c r="H841" i="24" s="1"/>
  <c r="F840" i="24"/>
  <c r="H840" i="24" s="1"/>
  <c r="F839" i="24"/>
  <c r="H839" i="24" s="1"/>
  <c r="F838" i="24"/>
  <c r="H838" i="24" s="1"/>
  <c r="F837" i="24"/>
  <c r="H837" i="24" s="1"/>
  <c r="F836" i="24"/>
  <c r="H836" i="24" s="1"/>
  <c r="F835" i="24"/>
  <c r="H835" i="24" s="1"/>
  <c r="F834" i="24"/>
  <c r="H834" i="24" s="1"/>
  <c r="F833" i="24"/>
  <c r="H833" i="24" s="1"/>
  <c r="F832" i="24"/>
  <c r="H832" i="24" s="1"/>
  <c r="F831" i="24"/>
  <c r="H831" i="24" s="1"/>
  <c r="F830" i="24"/>
  <c r="H830" i="24" s="1"/>
  <c r="F829" i="24"/>
  <c r="H829" i="24" s="1"/>
  <c r="F828" i="24"/>
  <c r="H828" i="24" s="1"/>
  <c r="F827" i="24"/>
  <c r="H827" i="24" s="1"/>
  <c r="F826" i="24"/>
  <c r="H826" i="24" s="1"/>
  <c r="F825" i="24"/>
  <c r="H825" i="24" s="1"/>
  <c r="F824" i="24"/>
  <c r="H824" i="24" s="1"/>
  <c r="F823" i="24"/>
  <c r="H823" i="24" s="1"/>
  <c r="F822" i="24"/>
  <c r="H822" i="24" s="1"/>
  <c r="F821" i="24"/>
  <c r="H821" i="24" s="1"/>
  <c r="F820" i="24"/>
  <c r="H820" i="24" s="1"/>
  <c r="F819" i="24"/>
  <c r="H819" i="24" s="1"/>
  <c r="F818" i="24"/>
  <c r="H818" i="24" s="1"/>
  <c r="F817" i="24"/>
  <c r="H817" i="24" s="1"/>
  <c r="F816" i="24"/>
  <c r="H816" i="24" s="1"/>
  <c r="F815" i="24"/>
  <c r="H815" i="24" s="1"/>
  <c r="F814" i="24"/>
  <c r="H814" i="24" s="1"/>
  <c r="F813" i="24"/>
  <c r="H813" i="24" s="1"/>
  <c r="F812" i="24"/>
  <c r="H812" i="24" s="1"/>
  <c r="F811" i="24"/>
  <c r="H811" i="24" s="1"/>
  <c r="F810" i="24"/>
  <c r="H810" i="24" s="1"/>
  <c r="F809" i="24"/>
  <c r="H809" i="24" s="1"/>
  <c r="F808" i="24"/>
  <c r="H808" i="24" s="1"/>
  <c r="F807" i="24"/>
  <c r="H807" i="24" s="1"/>
  <c r="F806" i="24"/>
  <c r="H806" i="24" s="1"/>
  <c r="F805" i="24"/>
  <c r="H805" i="24" s="1"/>
  <c r="F804" i="24"/>
  <c r="H804" i="24" s="1"/>
  <c r="F803" i="24"/>
  <c r="H803" i="24" s="1"/>
  <c r="F802" i="24"/>
  <c r="H802" i="24" s="1"/>
  <c r="F801" i="24"/>
  <c r="H801" i="24" s="1"/>
  <c r="F800" i="24"/>
  <c r="H800" i="24" s="1"/>
  <c r="F799" i="24"/>
  <c r="H799" i="24" s="1"/>
  <c r="F798" i="24"/>
  <c r="H798" i="24" s="1"/>
  <c r="F797" i="24"/>
  <c r="H797" i="24" s="1"/>
  <c r="F796" i="24"/>
  <c r="H796" i="24" s="1"/>
  <c r="AG2304" i="35" l="1"/>
  <c r="AG2310" i="35"/>
  <c r="AI2310" i="35" s="1"/>
  <c r="AG2306" i="35"/>
  <c r="AG2235" i="35"/>
  <c r="AG2239" i="35"/>
  <c r="AI2239" i="35" s="1"/>
  <c r="AI2328" i="35"/>
  <c r="AS2328" i="35"/>
  <c r="AT2328" i="35" s="1"/>
  <c r="AI2373" i="35"/>
  <c r="AS2374" i="35"/>
  <c r="AT2374" i="35" s="1"/>
  <c r="AS2373" i="35"/>
  <c r="AT2373" i="35" s="1"/>
  <c r="AI2241" i="35"/>
  <c r="AS2241" i="35"/>
  <c r="AT2241" i="35" s="1"/>
  <c r="AI2304" i="35"/>
  <c r="AS2304" i="35"/>
  <c r="AT2304" i="35" s="1"/>
  <c r="AI2233" i="35"/>
  <c r="AS2233" i="35"/>
  <c r="AT2233" i="35" s="1"/>
  <c r="AI2370" i="35"/>
  <c r="AS2372" i="35"/>
  <c r="AT2372" i="35" s="1"/>
  <c r="AS2371" i="35"/>
  <c r="AT2371" i="35" s="1"/>
  <c r="AS2370" i="35"/>
  <c r="AT2370" i="35" s="1"/>
  <c r="AS2310" i="35"/>
  <c r="AT2310" i="35" s="1"/>
  <c r="AG2231" i="35"/>
  <c r="AI2278" i="35"/>
  <c r="AS2280" i="35"/>
  <c r="AT2280" i="35" s="1"/>
  <c r="AI2317" i="35"/>
  <c r="AS2317" i="35"/>
  <c r="AT2317" i="35" s="1"/>
  <c r="AI2195" i="35"/>
  <c r="AS2281" i="35"/>
  <c r="AT2281" i="35" s="1"/>
  <c r="AS2195" i="35"/>
  <c r="AT2195" i="35" s="1"/>
  <c r="AI2306" i="35"/>
  <c r="AS2306" i="35"/>
  <c r="AT2306" i="35" s="1"/>
  <c r="AI2235" i="35"/>
  <c r="AS2235" i="35"/>
  <c r="AT2235" i="35" s="1"/>
  <c r="AI2185" i="35"/>
  <c r="AS2185" i="35"/>
  <c r="AT2185" i="35" s="1"/>
  <c r="AG2308" i="35"/>
  <c r="AG2187" i="35"/>
  <c r="AI2187" i="35" s="1"/>
  <c r="AG2183" i="35"/>
  <c r="AG2245" i="35"/>
  <c r="AI2245" i="35" s="1"/>
  <c r="AG2263" i="35"/>
  <c r="AI2263" i="35" s="1"/>
  <c r="AG2273" i="35"/>
  <c r="AG2325" i="35"/>
  <c r="AG2247" i="35"/>
  <c r="AI2247" i="35" s="1"/>
  <c r="AG2220" i="35"/>
  <c r="AI2220" i="35" s="1"/>
  <c r="AG2237" i="35"/>
  <c r="AI2237" i="35" s="1"/>
  <c r="AG2189" i="35"/>
  <c r="AI2189" i="35" s="1"/>
  <c r="AG2182" i="35"/>
  <c r="AI2182" i="35" s="1"/>
  <c r="AG2243" i="35"/>
  <c r="AI2243" i="35" s="1"/>
  <c r="AG2179" i="35"/>
  <c r="AI2179" i="35" s="1"/>
  <c r="AG2194" i="35"/>
  <c r="AI2194" i="35" s="1"/>
  <c r="AG2255" i="35"/>
  <c r="AI2255" i="35" s="1"/>
  <c r="AG2252" i="35"/>
  <c r="AI2252" i="35" s="1"/>
  <c r="AG2321" i="35"/>
  <c r="AI2321" i="35" s="1"/>
  <c r="AG2191" i="35"/>
  <c r="AI2191" i="35" s="1"/>
  <c r="AG2276" i="35"/>
  <c r="AI2276" i="35" s="1"/>
  <c r="AG2257" i="35"/>
  <c r="AI2257" i="35" s="1"/>
  <c r="AG2326" i="35"/>
  <c r="AI2326" i="35" s="1"/>
  <c r="AG2322" i="35"/>
  <c r="AI2322" i="35" s="1"/>
  <c r="AG2318" i="35"/>
  <c r="AG2269" i="35"/>
  <c r="AI2269" i="35" s="1"/>
  <c r="AG2181" i="35"/>
  <c r="AI2181" i="35" s="1"/>
  <c r="AG2223" i="35"/>
  <c r="AI2223" i="35" s="1"/>
  <c r="AG2188" i="35"/>
  <c r="AG2186" i="35"/>
  <c r="AG2261" i="35"/>
  <c r="AI2261" i="35" s="1"/>
  <c r="AG2248" i="35"/>
  <c r="AG2323" i="35"/>
  <c r="AG2319" i="35"/>
  <c r="AI2319" i="35" s="1"/>
  <c r="AG2180" i="35"/>
  <c r="AI2180" i="35" s="1"/>
  <c r="AG2327" i="35"/>
  <c r="AG2320" i="35"/>
  <c r="AI2320" i="35" s="1"/>
  <c r="AG2324" i="35"/>
  <c r="AI2324" i="35" s="1"/>
  <c r="AG2251" i="35"/>
  <c r="AG2305" i="35"/>
  <c r="AG2230" i="35"/>
  <c r="AG2265" i="35"/>
  <c r="AG2307" i="35"/>
  <c r="AI2307" i="35" s="1"/>
  <c r="AG2267" i="35"/>
  <c r="AG2260" i="35"/>
  <c r="AI2260" i="35" s="1"/>
  <c r="AG2311" i="35"/>
  <c r="AG2309" i="35"/>
  <c r="AG2303" i="35"/>
  <c r="AG2264" i="35"/>
  <c r="AG2275" i="35"/>
  <c r="AI2275" i="35" s="1"/>
  <c r="AG2271" i="35"/>
  <c r="AG2259" i="35"/>
  <c r="AG2272" i="35"/>
  <c r="AI2272" i="35" s="1"/>
  <c r="AG2274" i="35"/>
  <c r="AG2270" i="35"/>
  <c r="AG2266" i="35"/>
  <c r="AG2262" i="35"/>
  <c r="AG2258" i="35"/>
  <c r="AI2258" i="35" s="1"/>
  <c r="AG2268" i="35"/>
  <c r="AI2268" i="35" s="1"/>
  <c r="AG2256" i="35"/>
  <c r="AI2256" i="35" s="1"/>
  <c r="AG2253" i="35"/>
  <c r="AI2253" i="35" s="1"/>
  <c r="AG2249" i="35"/>
  <c r="AG2232" i="35"/>
  <c r="AG2236" i="35"/>
  <c r="AG2242" i="35"/>
  <c r="AI2242" i="35" s="1"/>
  <c r="AG2254" i="35"/>
  <c r="AG2250" i="35"/>
  <c r="AI2250" i="35" s="1"/>
  <c r="AG2240" i="35"/>
  <c r="AG2238" i="35"/>
  <c r="AG2234" i="35"/>
  <c r="AG2246" i="35"/>
  <c r="AI2246" i="35" s="1"/>
  <c r="AG2244" i="35"/>
  <c r="AI2244" i="35" s="1"/>
  <c r="AG2221" i="35"/>
  <c r="AG2229" i="35"/>
  <c r="AI2229" i="35" s="1"/>
  <c r="AG2225" i="35"/>
  <c r="AG2228" i="35"/>
  <c r="AG2227" i="35"/>
  <c r="AG2226" i="35"/>
  <c r="AI2226" i="35" s="1"/>
  <c r="AG2224" i="35"/>
  <c r="AG2222" i="35"/>
  <c r="AI2222" i="35" s="1"/>
  <c r="AG2190" i="35"/>
  <c r="AG2192" i="35"/>
  <c r="AG2193" i="35"/>
  <c r="AI2193" i="35" s="1"/>
  <c r="AG2184" i="35"/>
  <c r="AE2177" i="35"/>
  <c r="Y2177" i="35"/>
  <c r="O2177" i="35"/>
  <c r="R2177" i="35" s="1"/>
  <c r="AD2177" i="35" s="1"/>
  <c r="AT2560" i="35" l="1"/>
  <c r="AI2228" i="35"/>
  <c r="AS2228" i="35"/>
  <c r="AT2228" i="35" s="1"/>
  <c r="AI2267" i="35"/>
  <c r="AS2267" i="35"/>
  <c r="AT2267" i="35" s="1"/>
  <c r="AI2254" i="35"/>
  <c r="AS2254" i="35"/>
  <c r="AT2254" i="35" s="1"/>
  <c r="AI2190" i="35"/>
  <c r="AS2190" i="35"/>
  <c r="AT2190" i="35" s="1"/>
  <c r="AI2264" i="35"/>
  <c r="AS2264" i="35"/>
  <c r="AT2264" i="35" s="1"/>
  <c r="AI2303" i="35"/>
  <c r="AS2303" i="35"/>
  <c r="AT2303" i="35" s="1"/>
  <c r="AI2232" i="35"/>
  <c r="AS2232" i="35"/>
  <c r="AT2232" i="35" s="1"/>
  <c r="AI2227" i="35"/>
  <c r="AS2227" i="35"/>
  <c r="AT2227" i="35" s="1"/>
  <c r="AI2265" i="35"/>
  <c r="AS2265" i="35"/>
  <c r="AT2265" i="35" s="1"/>
  <c r="AI2305" i="35"/>
  <c r="AS2305" i="35"/>
  <c r="AT2305" i="35" s="1"/>
  <c r="AI2325" i="35"/>
  <c r="AS2325" i="35"/>
  <c r="AT2325" i="35" s="1"/>
  <c r="AI2192" i="35"/>
  <c r="AS2192" i="35"/>
  <c r="AT2192" i="35" s="1"/>
  <c r="AI2308" i="35"/>
  <c r="AS2308" i="35"/>
  <c r="AT2308" i="35" s="1"/>
  <c r="AI2323" i="35"/>
  <c r="AS2323" i="35"/>
  <c r="AT2323" i="35" s="1"/>
  <c r="AI2311" i="35"/>
  <c r="AS2311" i="35"/>
  <c r="AT2311" i="35" s="1"/>
  <c r="AI2274" i="35"/>
  <c r="AS2275" i="35"/>
  <c r="AT2275" i="35" s="1"/>
  <c r="AS2274" i="35"/>
  <c r="AT2274" i="35" s="1"/>
  <c r="AI2236" i="35"/>
  <c r="AS2236" i="35"/>
  <c r="AT2236" i="35" s="1"/>
  <c r="AI2248" i="35"/>
  <c r="AS2248" i="35"/>
  <c r="AT2248" i="35" s="1"/>
  <c r="AI2224" i="35"/>
  <c r="AS2224" i="35"/>
  <c r="AT2224" i="35" s="1"/>
  <c r="AI2309" i="35"/>
  <c r="AS2309" i="35"/>
  <c r="AT2309" i="35" s="1"/>
  <c r="AI2188" i="35"/>
  <c r="AS2188" i="35"/>
  <c r="AT2188" i="35" s="1"/>
  <c r="AI2230" i="35"/>
  <c r="AS2230" i="35"/>
  <c r="AT2230" i="35" s="1"/>
  <c r="AI2266" i="35"/>
  <c r="AS2266" i="35"/>
  <c r="AT2266" i="35" s="1"/>
  <c r="AI2238" i="35"/>
  <c r="AS2239" i="35"/>
  <c r="AT2239" i="35" s="1"/>
  <c r="AS2238" i="35"/>
  <c r="AT2238" i="35" s="1"/>
  <c r="AI2249" i="35"/>
  <c r="AS2249" i="35"/>
  <c r="AT2249" i="35" s="1"/>
  <c r="AI2186" i="35"/>
  <c r="AS2186" i="35"/>
  <c r="AT2186" i="35" s="1"/>
  <c r="AI2225" i="35"/>
  <c r="AS2225" i="35"/>
  <c r="AT2225" i="35" s="1"/>
  <c r="AI2221" i="35"/>
  <c r="AS2223" i="35"/>
  <c r="AT2223" i="35" s="1"/>
  <c r="AS2221" i="35"/>
  <c r="AT2221" i="35" s="1"/>
  <c r="AS2222" i="35"/>
  <c r="AT2222" i="35" s="1"/>
  <c r="AI2251" i="35"/>
  <c r="AS2251" i="35"/>
  <c r="AT2251" i="35" s="1"/>
  <c r="AI2184" i="35"/>
  <c r="AS2184" i="35"/>
  <c r="AT2184" i="35" s="1"/>
  <c r="AI2240" i="35"/>
  <c r="AS2240" i="35"/>
  <c r="AT2240" i="35" s="1"/>
  <c r="AI2259" i="35"/>
  <c r="AS2259" i="35"/>
  <c r="AT2259" i="35" s="1"/>
  <c r="AI2327" i="35"/>
  <c r="AS2327" i="35"/>
  <c r="AT2327" i="35" s="1"/>
  <c r="AI2183" i="35"/>
  <c r="AS2183" i="35"/>
  <c r="AT2183" i="35" s="1"/>
  <c r="AI2231" i="35"/>
  <c r="AS2231" i="35"/>
  <c r="AT2231" i="35" s="1"/>
  <c r="AI2262" i="35"/>
  <c r="AS2262" i="35"/>
  <c r="AT2262" i="35" s="1"/>
  <c r="AI2318" i="35"/>
  <c r="AS2318" i="35"/>
  <c r="AT2318" i="35" s="1"/>
  <c r="AI2270" i="35"/>
  <c r="AS2270" i="35"/>
  <c r="AT2270" i="35" s="1"/>
  <c r="AI2273" i="35"/>
  <c r="AS2273" i="35"/>
  <c r="AT2273" i="35" s="1"/>
  <c r="AI2234" i="35"/>
  <c r="AS2234" i="35"/>
  <c r="AT2234" i="35" s="1"/>
  <c r="AI2271" i="35"/>
  <c r="AS2272" i="35"/>
  <c r="AT2272" i="35" s="1"/>
  <c r="AS2271" i="35"/>
  <c r="AT2271" i="35" s="1"/>
  <c r="AF2177" i="35"/>
  <c r="AG2177" i="35" s="1"/>
  <c r="AB2177" i="35"/>
  <c r="AC2177" i="35"/>
  <c r="AG1964" i="35"/>
  <c r="R1776" i="35"/>
  <c r="AC1776" i="35" s="1"/>
  <c r="Y1776" i="35"/>
  <c r="F22" i="32"/>
  <c r="J72" i="25"/>
  <c r="I72" i="25"/>
  <c r="J36" i="25"/>
  <c r="I36" i="25"/>
  <c r="J24" i="25"/>
  <c r="I24" i="25"/>
  <c r="J12" i="25"/>
  <c r="I12" i="25"/>
  <c r="J70" i="25"/>
  <c r="I70" i="25"/>
  <c r="J59" i="25"/>
  <c r="I59" i="25"/>
  <c r="J46" i="25"/>
  <c r="I46" i="25"/>
  <c r="J34" i="25"/>
  <c r="I34" i="25"/>
  <c r="J22" i="25"/>
  <c r="I22" i="25"/>
  <c r="J10" i="25"/>
  <c r="I10" i="25"/>
  <c r="J71" i="25"/>
  <c r="I71" i="25"/>
  <c r="J60" i="25"/>
  <c r="I60" i="25"/>
  <c r="J47" i="25"/>
  <c r="I47" i="25"/>
  <c r="J35" i="25"/>
  <c r="I35" i="25"/>
  <c r="J23" i="25"/>
  <c r="I23" i="25"/>
  <c r="J11" i="25"/>
  <c r="I11" i="25"/>
  <c r="AI2177" i="35" l="1"/>
  <c r="AS2177" i="35"/>
  <c r="AT2177" i="35" s="1"/>
  <c r="AB1776" i="35"/>
  <c r="AF1776" i="35"/>
  <c r="AE1776" i="35"/>
  <c r="AD1776" i="35"/>
  <c r="K72" i="25"/>
  <c r="M72" i="25" s="1"/>
  <c r="K36" i="25"/>
  <c r="M36" i="25" s="1"/>
  <c r="K24" i="25"/>
  <c r="M24" i="25" s="1"/>
  <c r="K12" i="25"/>
  <c r="M12" i="25" s="1"/>
  <c r="K70" i="25"/>
  <c r="M70" i="25" s="1"/>
  <c r="K59" i="25"/>
  <c r="M59" i="25" s="1"/>
  <c r="K46" i="25"/>
  <c r="M46" i="25" s="1"/>
  <c r="K34" i="25"/>
  <c r="M34" i="25" s="1"/>
  <c r="K22" i="25"/>
  <c r="M22" i="25" s="1"/>
  <c r="K10" i="25"/>
  <c r="M10" i="25" s="1"/>
  <c r="K71" i="25"/>
  <c r="M71" i="25" s="1"/>
  <c r="K60" i="25"/>
  <c r="M60" i="25" s="1"/>
  <c r="K47" i="25"/>
  <c r="M47" i="25" s="1"/>
  <c r="K35" i="25"/>
  <c r="M35" i="25" s="1"/>
  <c r="K23" i="25"/>
  <c r="M23" i="25" s="1"/>
  <c r="K11" i="25"/>
  <c r="M11" i="25" s="1"/>
  <c r="Y1153" i="35"/>
  <c r="O1153" i="35"/>
  <c r="R1153" i="35" s="1"/>
  <c r="AC1153" i="35" s="1"/>
  <c r="Y1151" i="35"/>
  <c r="O1151" i="35"/>
  <c r="R1151" i="35" s="1"/>
  <c r="AC1151" i="35" s="1"/>
  <c r="Y1044" i="35"/>
  <c r="O1044" i="35"/>
  <c r="R1044" i="35" s="1"/>
  <c r="Y1041" i="35"/>
  <c r="O1041" i="35"/>
  <c r="R1041" i="35" s="1"/>
  <c r="AC1041" i="35" s="1"/>
  <c r="Y2568" i="35"/>
  <c r="AF2568" i="35" s="1"/>
  <c r="AG2568" i="35" s="1"/>
  <c r="AC2568" i="35"/>
  <c r="O2568" i="35"/>
  <c r="Y1036" i="35"/>
  <c r="O1036" i="35"/>
  <c r="R1036" i="35" s="1"/>
  <c r="AC1036" i="35" s="1"/>
  <c r="Y1034" i="35"/>
  <c r="O1034" i="35"/>
  <c r="R1034" i="35" s="1"/>
  <c r="Y2022" i="35"/>
  <c r="O2022" i="35"/>
  <c r="R2022" i="35" s="1"/>
  <c r="AD2022" i="35" s="1"/>
  <c r="Y2153" i="35"/>
  <c r="O2153" i="35"/>
  <c r="R2153" i="35" s="1"/>
  <c r="AD2153" i="35" s="1"/>
  <c r="Y2170" i="35"/>
  <c r="R2170" i="35"/>
  <c r="AD2170" i="35" s="1"/>
  <c r="Y2102" i="35"/>
  <c r="O2102" i="35"/>
  <c r="R2102" i="35" s="1"/>
  <c r="AD2102" i="35" s="1"/>
  <c r="Y2101" i="35"/>
  <c r="O2101" i="35"/>
  <c r="R2101" i="35" s="1"/>
  <c r="AE2101" i="35" s="1"/>
  <c r="Y2100" i="35"/>
  <c r="O2100" i="35"/>
  <c r="R2100" i="35" s="1"/>
  <c r="AD2100" i="35" s="1"/>
  <c r="AE2099" i="35"/>
  <c r="Y2099" i="35"/>
  <c r="O2099" i="35"/>
  <c r="R2099" i="35" s="1"/>
  <c r="Y2098" i="35"/>
  <c r="O2098" i="35"/>
  <c r="R2098" i="35" s="1"/>
  <c r="AC2098" i="35" s="1"/>
  <c r="AE2097" i="35"/>
  <c r="Y2097" i="35"/>
  <c r="O2097" i="35"/>
  <c r="R2097" i="35" s="1"/>
  <c r="Y2096" i="35"/>
  <c r="O2096" i="35"/>
  <c r="R2096" i="35" s="1"/>
  <c r="AE2096" i="35" s="1"/>
  <c r="Y2095" i="35"/>
  <c r="O2095" i="35"/>
  <c r="R2095" i="35" s="1"/>
  <c r="AE2095" i="35" s="1"/>
  <c r="Y2094" i="35"/>
  <c r="O2094" i="35"/>
  <c r="R2094" i="35" s="1"/>
  <c r="AE2094" i="35" s="1"/>
  <c r="Y2093" i="35"/>
  <c r="O2093" i="35"/>
  <c r="R2093" i="35" s="1"/>
  <c r="AE2093" i="35" s="1"/>
  <c r="Y2169" i="35"/>
  <c r="R2169" i="35"/>
  <c r="AD2169" i="35" s="1"/>
  <c r="Y2168" i="35"/>
  <c r="R2168" i="35"/>
  <c r="AD2168" i="35" s="1"/>
  <c r="Y2152" i="35"/>
  <c r="O2152" i="35"/>
  <c r="R2152" i="35" s="1"/>
  <c r="AD2152" i="35" s="1"/>
  <c r="Y2151" i="35"/>
  <c r="O2151" i="35"/>
  <c r="R2151" i="35" s="1"/>
  <c r="Y2150" i="35"/>
  <c r="O2150" i="35"/>
  <c r="R2150" i="35" s="1"/>
  <c r="Y2092" i="35"/>
  <c r="O2092" i="35"/>
  <c r="R2092" i="35" s="1"/>
  <c r="AD2092" i="35" s="1"/>
  <c r="Y2091" i="35"/>
  <c r="O2091" i="35"/>
  <c r="R2091" i="35" s="1"/>
  <c r="AE2091" i="35" s="1"/>
  <c r="Y2090" i="35"/>
  <c r="O2090" i="35"/>
  <c r="R2090" i="35" s="1"/>
  <c r="AE2090" i="35" s="1"/>
  <c r="Y2089" i="35"/>
  <c r="O2089" i="35"/>
  <c r="R2089" i="35" s="1"/>
  <c r="AE2089" i="35" s="1"/>
  <c r="Y2088" i="35"/>
  <c r="O2088" i="35"/>
  <c r="R2088" i="35" s="1"/>
  <c r="AE2088" i="35" s="1"/>
  <c r="Y2087" i="35"/>
  <c r="O2087" i="35"/>
  <c r="R2087" i="35" s="1"/>
  <c r="AE2087" i="35" s="1"/>
  <c r="Y2086" i="35"/>
  <c r="O2086" i="35"/>
  <c r="R2086" i="35" s="1"/>
  <c r="AE2086" i="35" s="1"/>
  <c r="Y2085" i="35"/>
  <c r="O2085" i="35"/>
  <c r="R2085" i="35" s="1"/>
  <c r="AE2085" i="35" s="1"/>
  <c r="AE2170" i="35" l="1"/>
  <c r="AE2022" i="35"/>
  <c r="AE2153" i="35"/>
  <c r="AE2098" i="35"/>
  <c r="AE2100" i="35"/>
  <c r="AE2102" i="35"/>
  <c r="AE2168" i="35"/>
  <c r="AE2092" i="35"/>
  <c r="AE2169" i="35"/>
  <c r="AF2153" i="35"/>
  <c r="AE1153" i="35"/>
  <c r="AF1153" i="35"/>
  <c r="AB1153" i="35"/>
  <c r="AE1151" i="35"/>
  <c r="AF1151" i="35"/>
  <c r="AB1151" i="35"/>
  <c r="AF1044" i="35"/>
  <c r="AC1044" i="35"/>
  <c r="AB1044" i="35"/>
  <c r="AF1041" i="35"/>
  <c r="AB1041" i="35"/>
  <c r="AB2568" i="35"/>
  <c r="AF1036" i="35"/>
  <c r="AB1036" i="35"/>
  <c r="AF1034" i="35"/>
  <c r="AC1034" i="35"/>
  <c r="AB1034" i="35"/>
  <c r="AF2022" i="35"/>
  <c r="AG2022" i="35" s="1"/>
  <c r="AB2022" i="35"/>
  <c r="AC2022" i="35"/>
  <c r="AB2153" i="35"/>
  <c r="AC2153" i="35"/>
  <c r="AF2170" i="35"/>
  <c r="AG2170" i="35" s="1"/>
  <c r="AI2170" i="35" s="1"/>
  <c r="AB2170" i="35"/>
  <c r="AC2170" i="35"/>
  <c r="AB2169" i="35"/>
  <c r="AF2152" i="35"/>
  <c r="AF2095" i="35"/>
  <c r="AE2152" i="35"/>
  <c r="AF2169" i="35"/>
  <c r="AF2085" i="35"/>
  <c r="AF2102" i="35"/>
  <c r="AF2100" i="35"/>
  <c r="AF2098" i="35"/>
  <c r="AF2101" i="35"/>
  <c r="AB2101" i="35"/>
  <c r="AD2101" i="35"/>
  <c r="AC2101" i="35"/>
  <c r="AF2099" i="35"/>
  <c r="AD2099" i="35"/>
  <c r="AC2099" i="35"/>
  <c r="AB2099" i="35"/>
  <c r="AD2098" i="35"/>
  <c r="AB2098" i="35"/>
  <c r="AB2100" i="35"/>
  <c r="AB2102" i="35"/>
  <c r="AC2100" i="35"/>
  <c r="AC2102" i="35"/>
  <c r="AB2094" i="35"/>
  <c r="AC2094" i="35"/>
  <c r="AD2094" i="35"/>
  <c r="AD2093" i="35"/>
  <c r="AC2093" i="35"/>
  <c r="AB2093" i="35"/>
  <c r="AF2094" i="35"/>
  <c r="AD2097" i="35"/>
  <c r="AC2097" i="35"/>
  <c r="AB2097" i="35"/>
  <c r="AF2093" i="35"/>
  <c r="AB2096" i="35"/>
  <c r="AD2096" i="35"/>
  <c r="AC2096" i="35"/>
  <c r="AF2097" i="35"/>
  <c r="AD2095" i="35"/>
  <c r="AC2095" i="35"/>
  <c r="AB2095" i="35"/>
  <c r="AF2096" i="35"/>
  <c r="AF2092" i="35"/>
  <c r="AF2089" i="35"/>
  <c r="AF2168" i="35"/>
  <c r="AB2168" i="35"/>
  <c r="AC2168" i="35"/>
  <c r="AC2169" i="35"/>
  <c r="AB2151" i="35"/>
  <c r="AE2151" i="35"/>
  <c r="AC2151" i="35"/>
  <c r="AD2151" i="35"/>
  <c r="AD2150" i="35"/>
  <c r="AC2150" i="35"/>
  <c r="AE2150" i="35"/>
  <c r="AB2150" i="35"/>
  <c r="AF2150" i="35"/>
  <c r="AF2151" i="35"/>
  <c r="AB2152" i="35"/>
  <c r="AC2152" i="35"/>
  <c r="AD2088" i="35"/>
  <c r="AC2088" i="35"/>
  <c r="AB2088" i="35"/>
  <c r="AF2088" i="35"/>
  <c r="AB2091" i="35"/>
  <c r="AC2091" i="35"/>
  <c r="AD2091" i="35"/>
  <c r="AD2090" i="35"/>
  <c r="AC2090" i="35"/>
  <c r="AB2090" i="35"/>
  <c r="AB2087" i="35"/>
  <c r="AD2087" i="35"/>
  <c r="AC2087" i="35"/>
  <c r="AD2086" i="35"/>
  <c r="AC2086" i="35"/>
  <c r="AB2086" i="35"/>
  <c r="AF2087" i="35"/>
  <c r="AF2091" i="35"/>
  <c r="AB2085" i="35"/>
  <c r="AD2085" i="35"/>
  <c r="AC2085" i="35"/>
  <c r="AF2086" i="35"/>
  <c r="AB2089" i="35"/>
  <c r="AD2089" i="35"/>
  <c r="AC2089" i="35"/>
  <c r="AF2090" i="35"/>
  <c r="AB2092" i="35"/>
  <c r="AC2092" i="35"/>
  <c r="Y2167" i="35"/>
  <c r="R2167" i="35"/>
  <c r="AD2167" i="35" s="1"/>
  <c r="AE2021" i="35"/>
  <c r="Y2021" i="35"/>
  <c r="O2021" i="35"/>
  <c r="R2021" i="35" s="1"/>
  <c r="Y2020" i="35"/>
  <c r="O2020" i="35"/>
  <c r="R2020" i="35" s="1"/>
  <c r="AE2020" i="35" s="1"/>
  <c r="Y2019" i="35"/>
  <c r="O2019" i="35"/>
  <c r="R2019" i="35" s="1"/>
  <c r="AE2019" i="35" s="1"/>
  <c r="Y2018" i="35"/>
  <c r="O2018" i="35"/>
  <c r="R2018" i="35" s="1"/>
  <c r="AE2018" i="35" s="1"/>
  <c r="Y2017" i="35"/>
  <c r="O2017" i="35"/>
  <c r="R2017" i="35" s="1"/>
  <c r="AE2017" i="35" s="1"/>
  <c r="Y1984" i="35"/>
  <c r="O1984" i="35"/>
  <c r="R1984" i="35" s="1"/>
  <c r="AD1984" i="35" s="1"/>
  <c r="AI2022" i="35" l="1"/>
  <c r="AS2170" i="35"/>
  <c r="AT2170" i="35" s="1"/>
  <c r="AG2153" i="35"/>
  <c r="AI2153" i="35" s="1"/>
  <c r="AG2102" i="35"/>
  <c r="AI2102" i="35" s="1"/>
  <c r="AG2169" i="35"/>
  <c r="AI2169" i="35" s="1"/>
  <c r="AG2100" i="35"/>
  <c r="AI2100" i="35" s="1"/>
  <c r="AG2168" i="35"/>
  <c r="AI2168" i="35" s="1"/>
  <c r="AE1984" i="35"/>
  <c r="AE2167" i="35"/>
  <c r="AG2092" i="35"/>
  <c r="AI2092" i="35" s="1"/>
  <c r="AG1034" i="35"/>
  <c r="AI1034" i="35" s="1"/>
  <c r="AG1153" i="35"/>
  <c r="AI1153" i="35" s="1"/>
  <c r="AG2151" i="35"/>
  <c r="AI2151" i="35" s="1"/>
  <c r="AG1151" i="35"/>
  <c r="AI1151" i="35" s="1"/>
  <c r="AG1044" i="35"/>
  <c r="AI1044" i="35" s="1"/>
  <c r="AG1041" i="35"/>
  <c r="AI1041" i="35" s="1"/>
  <c r="AI2568" i="35"/>
  <c r="AG1036" i="35"/>
  <c r="AI1036" i="35" s="1"/>
  <c r="AG2152" i="35"/>
  <c r="AI2152" i="35" s="1"/>
  <c r="AG2089" i="35"/>
  <c r="AI2089" i="35" s="1"/>
  <c r="AG2085" i="35"/>
  <c r="AI2085" i="35" s="1"/>
  <c r="AG2090" i="35"/>
  <c r="AG2095" i="35"/>
  <c r="AI2095" i="35" s="1"/>
  <c r="AG2099" i="35"/>
  <c r="AG2098" i="35"/>
  <c r="AI2098" i="35" s="1"/>
  <c r="AG2101" i="35"/>
  <c r="AI2101" i="35" s="1"/>
  <c r="AG2097" i="35"/>
  <c r="AG2093" i="35"/>
  <c r="AI2093" i="35" s="1"/>
  <c r="AG2094" i="35"/>
  <c r="AG2096" i="35"/>
  <c r="AI2096" i="35" s="1"/>
  <c r="AG2091" i="35"/>
  <c r="AI2091" i="35" s="1"/>
  <c r="AG2087" i="35"/>
  <c r="AI2087" i="35" s="1"/>
  <c r="AG2150" i="35"/>
  <c r="AI2150" i="35" s="1"/>
  <c r="AG2086" i="35"/>
  <c r="AI2086" i="35" s="1"/>
  <c r="AG2088" i="35"/>
  <c r="AI2088" i="35" s="1"/>
  <c r="AF2018" i="35"/>
  <c r="AF2167" i="35"/>
  <c r="AB2167" i="35"/>
  <c r="AC2167" i="35"/>
  <c r="AD2017" i="35"/>
  <c r="AC2017" i="35"/>
  <c r="AB2017" i="35"/>
  <c r="AD2021" i="35"/>
  <c r="AC2021" i="35"/>
  <c r="AB2021" i="35"/>
  <c r="AF2017" i="35"/>
  <c r="AB2020" i="35"/>
  <c r="AD2020" i="35"/>
  <c r="AC2020" i="35"/>
  <c r="AF2021" i="35"/>
  <c r="AD2019" i="35"/>
  <c r="AC2019" i="35"/>
  <c r="AB2019" i="35"/>
  <c r="AF2020" i="35"/>
  <c r="AB2018" i="35"/>
  <c r="AD2018" i="35"/>
  <c r="AC2018" i="35"/>
  <c r="AF2019" i="35"/>
  <c r="AF1984" i="35"/>
  <c r="AB1984" i="35"/>
  <c r="AC1984" i="35"/>
  <c r="F795" i="24"/>
  <c r="H795" i="24" s="1"/>
  <c r="F794" i="24"/>
  <c r="H794" i="24" s="1"/>
  <c r="F793" i="24"/>
  <c r="H793" i="24" s="1"/>
  <c r="F792" i="24"/>
  <c r="H792" i="24" s="1"/>
  <c r="F791" i="24"/>
  <c r="H791" i="24" s="1"/>
  <c r="F790" i="24"/>
  <c r="H790" i="24" s="1"/>
  <c r="F789" i="24"/>
  <c r="H789" i="24" s="1"/>
  <c r="F788" i="24"/>
  <c r="H788" i="24" s="1"/>
  <c r="F787" i="24"/>
  <c r="H787" i="24" s="1"/>
  <c r="F786" i="24"/>
  <c r="H786" i="24" s="1"/>
  <c r="F785" i="24"/>
  <c r="H785" i="24" s="1"/>
  <c r="F784" i="24"/>
  <c r="H784" i="24" s="1"/>
  <c r="F783" i="24"/>
  <c r="H783" i="24" s="1"/>
  <c r="AS2022" i="35" l="1"/>
  <c r="AT2022" i="35" s="1"/>
  <c r="AS2153" i="35"/>
  <c r="AT2153" i="35" s="1"/>
  <c r="AI2099" i="35"/>
  <c r="AS2099" i="35"/>
  <c r="AT2099" i="35" s="1"/>
  <c r="AI2094" i="35"/>
  <c r="AS2094" i="35"/>
  <c r="AT2094" i="35" s="1"/>
  <c r="AI2090" i="35"/>
  <c r="AS2090" i="35"/>
  <c r="AT2090" i="35" s="1"/>
  <c r="AI2097" i="35"/>
  <c r="AS2097" i="35"/>
  <c r="AT2097" i="35" s="1"/>
  <c r="AG2167" i="35"/>
  <c r="AI2167" i="35" s="1"/>
  <c r="AG1984" i="35"/>
  <c r="AI1984" i="35" s="1"/>
  <c r="AG2017" i="35"/>
  <c r="AI2017" i="35" s="1"/>
  <c r="AG2018" i="35"/>
  <c r="AI2018" i="35" s="1"/>
  <c r="AG2021" i="35"/>
  <c r="AG2020" i="35"/>
  <c r="AI2020" i="35" s="1"/>
  <c r="AG2019" i="35"/>
  <c r="AI2019" i="35" s="1"/>
  <c r="AE2176" i="35"/>
  <c r="Y2176" i="35"/>
  <c r="R2176" i="35"/>
  <c r="AD2176" i="35" s="1"/>
  <c r="AE2175" i="35"/>
  <c r="Y2175" i="35"/>
  <c r="R2175" i="35"/>
  <c r="AD2175" i="35" s="1"/>
  <c r="AE2174" i="35"/>
  <c r="Y2174" i="35"/>
  <c r="O2174" i="35"/>
  <c r="R2174" i="35" s="1"/>
  <c r="AE2173" i="35"/>
  <c r="Y2173" i="35"/>
  <c r="O2173" i="35"/>
  <c r="R2173" i="35" s="1"/>
  <c r="AD2173" i="35" s="1"/>
  <c r="AE2172" i="35"/>
  <c r="Y2172" i="35"/>
  <c r="O2172" i="35"/>
  <c r="R2172" i="35" s="1"/>
  <c r="Y2149" i="35"/>
  <c r="O2149" i="35"/>
  <c r="R2149" i="35" s="1"/>
  <c r="AE2149" i="35" s="1"/>
  <c r="Y2117" i="35"/>
  <c r="O2117" i="35"/>
  <c r="R2117" i="35" s="1"/>
  <c r="AE2117" i="35" s="1"/>
  <c r="Y2116" i="35"/>
  <c r="O2116" i="35"/>
  <c r="R2116" i="35" s="1"/>
  <c r="AE2116" i="35" s="1"/>
  <c r="Y2148" i="35"/>
  <c r="O2148" i="35"/>
  <c r="R2148" i="35" s="1"/>
  <c r="AD2148" i="35" s="1"/>
  <c r="Y2115" i="35"/>
  <c r="O2115" i="35"/>
  <c r="R2115" i="35" s="1"/>
  <c r="AE2115" i="35" s="1"/>
  <c r="Y2078" i="35"/>
  <c r="O2078" i="35"/>
  <c r="R2078" i="35" s="1"/>
  <c r="AD2078" i="35" s="1"/>
  <c r="Y2171" i="35"/>
  <c r="O2171" i="35"/>
  <c r="R2171" i="35" s="1"/>
  <c r="AE2084" i="35"/>
  <c r="Y2084" i="35"/>
  <c r="O2084" i="35"/>
  <c r="R2084" i="35" s="1"/>
  <c r="AD2084" i="35" s="1"/>
  <c r="AE2016" i="35"/>
  <c r="Y2016" i="35"/>
  <c r="O2016" i="35"/>
  <c r="R2016" i="35" s="1"/>
  <c r="Y2166" i="35"/>
  <c r="R2166" i="35"/>
  <c r="AD2166" i="35" s="1"/>
  <c r="Y2165" i="35"/>
  <c r="R2165" i="35"/>
  <c r="AC2165" i="35" s="1"/>
  <c r="Y2164" i="35"/>
  <c r="R2164" i="35"/>
  <c r="AD2164" i="35" s="1"/>
  <c r="Y2163" i="35"/>
  <c r="R2163" i="35"/>
  <c r="AD2163" i="35" s="1"/>
  <c r="Y2162" i="35"/>
  <c r="R2162" i="35"/>
  <c r="AD2162" i="35" s="1"/>
  <c r="Y2161" i="35"/>
  <c r="R2161" i="35"/>
  <c r="AD2161" i="35" s="1"/>
  <c r="AE2160" i="35"/>
  <c r="Y2160" i="35"/>
  <c r="R2160" i="35"/>
  <c r="Y2159" i="35"/>
  <c r="R2159" i="35"/>
  <c r="AC2159" i="35" s="1"/>
  <c r="AE2158" i="35"/>
  <c r="Y2158" i="35"/>
  <c r="R2158" i="35"/>
  <c r="AD2158" i="35" s="1"/>
  <c r="Y2157" i="35"/>
  <c r="R2157" i="35"/>
  <c r="AD2157" i="35" s="1"/>
  <c r="Y2156" i="35"/>
  <c r="R2156" i="35"/>
  <c r="AE2156" i="35" s="1"/>
  <c r="Y2155" i="35"/>
  <c r="R2155" i="35"/>
  <c r="AB2155" i="35" s="1"/>
  <c r="Y2154" i="35"/>
  <c r="R2154" i="35"/>
  <c r="AD2154" i="35" s="1"/>
  <c r="Y2147" i="35"/>
  <c r="O2147" i="35"/>
  <c r="R2147" i="35" s="1"/>
  <c r="AD2147" i="35" s="1"/>
  <c r="Y2146" i="35"/>
  <c r="O2146" i="35"/>
  <c r="R2146" i="35" s="1"/>
  <c r="AE2146" i="35" s="1"/>
  <c r="Y2114" i="35"/>
  <c r="O2114" i="35"/>
  <c r="R2114" i="35" s="1"/>
  <c r="AE2114" i="35" s="1"/>
  <c r="Y2113" i="35"/>
  <c r="O2113" i="35"/>
  <c r="R2113" i="35" s="1"/>
  <c r="AE2113" i="35" s="1"/>
  <c r="AE2112" i="35"/>
  <c r="Y2112" i="35"/>
  <c r="O2112" i="35"/>
  <c r="R2112" i="35" s="1"/>
  <c r="AD2112" i="35" s="1"/>
  <c r="Y2083" i="35"/>
  <c r="O2083" i="35"/>
  <c r="R2083" i="35" s="1"/>
  <c r="AD2083" i="35" s="1"/>
  <c r="Y2082" i="35"/>
  <c r="O2082" i="35"/>
  <c r="R2082" i="35" s="1"/>
  <c r="AE2082" i="35" s="1"/>
  <c r="Y2081" i="35"/>
  <c r="O2081" i="35"/>
  <c r="R2081" i="35" s="1"/>
  <c r="AE2081" i="35" s="1"/>
  <c r="Y2080" i="35"/>
  <c r="O2080" i="35"/>
  <c r="R2080" i="35" s="1"/>
  <c r="AE2080" i="35" s="1"/>
  <c r="Y2079" i="35"/>
  <c r="O2079" i="35"/>
  <c r="R2079" i="35" s="1"/>
  <c r="AE2079" i="35" s="1"/>
  <c r="Y2077" i="35"/>
  <c r="O2077" i="35"/>
  <c r="R2077" i="35" s="1"/>
  <c r="AE2077" i="35" s="1"/>
  <c r="AE2076" i="35"/>
  <c r="Y2076" i="35"/>
  <c r="O2076" i="35"/>
  <c r="R2076" i="35" s="1"/>
  <c r="Y2075" i="35"/>
  <c r="O2075" i="35"/>
  <c r="R2075" i="35" s="1"/>
  <c r="AE2075" i="35" s="1"/>
  <c r="Y2015" i="35"/>
  <c r="O2015" i="35"/>
  <c r="R2015" i="35" s="1"/>
  <c r="AD2015" i="35" s="1"/>
  <c r="Y2014" i="35"/>
  <c r="O2014" i="35"/>
  <c r="R2014" i="35" s="1"/>
  <c r="AE2014" i="35" s="1"/>
  <c r="AE2013" i="35"/>
  <c r="Y2013" i="35"/>
  <c r="O2013" i="35"/>
  <c r="R2013" i="35" s="1"/>
  <c r="AD2013" i="35" s="1"/>
  <c r="AE2012" i="35"/>
  <c r="Y2012" i="35"/>
  <c r="O2012" i="35"/>
  <c r="R2012" i="35" s="1"/>
  <c r="Y2011" i="35"/>
  <c r="O2011" i="35"/>
  <c r="R2011" i="35" s="1"/>
  <c r="AE2010" i="35"/>
  <c r="Y2010" i="35"/>
  <c r="O2010" i="35"/>
  <c r="R2010" i="35" s="1"/>
  <c r="AE2009" i="35"/>
  <c r="Y2009" i="35"/>
  <c r="O2009" i="35"/>
  <c r="R2009" i="35" s="1"/>
  <c r="AD2009" i="35" s="1"/>
  <c r="Y2074" i="35"/>
  <c r="O2074" i="35"/>
  <c r="R2074" i="35" s="1"/>
  <c r="AD2074" i="35" s="1"/>
  <c r="Y2145" i="35"/>
  <c r="O2145" i="35"/>
  <c r="R2145" i="35" s="1"/>
  <c r="AE2145" i="35" s="1"/>
  <c r="F782" i="24"/>
  <c r="H782" i="24" s="1"/>
  <c r="F781" i="24"/>
  <c r="H781" i="24" s="1"/>
  <c r="F780" i="24"/>
  <c r="H780" i="24" s="1"/>
  <c r="F779" i="24"/>
  <c r="H779" i="24" s="1"/>
  <c r="F778" i="24"/>
  <c r="H778" i="24" s="1"/>
  <c r="F777" i="24"/>
  <c r="H777" i="24" s="1"/>
  <c r="F776" i="24"/>
  <c r="H776" i="24" s="1"/>
  <c r="F775" i="24"/>
  <c r="H775" i="24" s="1"/>
  <c r="F774" i="24"/>
  <c r="H774" i="24" s="1"/>
  <c r="F773" i="24"/>
  <c r="H773" i="24" s="1"/>
  <c r="F772" i="24"/>
  <c r="H772" i="24" s="1"/>
  <c r="F771" i="24"/>
  <c r="H771" i="24" s="1"/>
  <c r="F770" i="24"/>
  <c r="H770" i="24" s="1"/>
  <c r="F743" i="24"/>
  <c r="H743" i="24" s="1"/>
  <c r="F744" i="24"/>
  <c r="H744" i="24" s="1"/>
  <c r="F733" i="24"/>
  <c r="H733" i="24" s="1"/>
  <c r="F732" i="24"/>
  <c r="H732" i="24" s="1"/>
  <c r="F734" i="24"/>
  <c r="H734" i="24" s="1"/>
  <c r="F769" i="24"/>
  <c r="H769" i="24" s="1"/>
  <c r="F768" i="24"/>
  <c r="H768" i="24" s="1"/>
  <c r="F767" i="24"/>
  <c r="H767" i="24" s="1"/>
  <c r="F766" i="24"/>
  <c r="H766" i="24" s="1"/>
  <c r="F765" i="24"/>
  <c r="H765" i="24" s="1"/>
  <c r="F764" i="24"/>
  <c r="H764" i="24" s="1"/>
  <c r="F763" i="24"/>
  <c r="H763" i="24" s="1"/>
  <c r="F762" i="24"/>
  <c r="H762" i="24" s="1"/>
  <c r="F761" i="24"/>
  <c r="H761" i="24" s="1"/>
  <c r="F760" i="24"/>
  <c r="H760" i="24" s="1"/>
  <c r="F759" i="24"/>
  <c r="H759" i="24" s="1"/>
  <c r="F758" i="24"/>
  <c r="H758" i="24" s="1"/>
  <c r="F757" i="24"/>
  <c r="H757" i="24" s="1"/>
  <c r="F756" i="24"/>
  <c r="H756" i="24" s="1"/>
  <c r="F755" i="24"/>
  <c r="H755" i="24" s="1"/>
  <c r="F754" i="24"/>
  <c r="H754" i="24" s="1"/>
  <c r="F753" i="24"/>
  <c r="H753" i="24" s="1"/>
  <c r="F752" i="24"/>
  <c r="H752" i="24" s="1"/>
  <c r="F751" i="24"/>
  <c r="H751" i="24" s="1"/>
  <c r="F750" i="24"/>
  <c r="H750" i="24" s="1"/>
  <c r="F749" i="24"/>
  <c r="H749" i="24" s="1"/>
  <c r="F748" i="24"/>
  <c r="H748" i="24" s="1"/>
  <c r="F747" i="24"/>
  <c r="H747" i="24" s="1"/>
  <c r="F746" i="24"/>
  <c r="H746" i="24" s="1"/>
  <c r="AI2021" i="35" l="1"/>
  <c r="AS2021" i="35"/>
  <c r="AT2021" i="35" s="1"/>
  <c r="AE2164" i="35"/>
  <c r="AE2074" i="35"/>
  <c r="AE2163" i="35"/>
  <c r="AE2147" i="35"/>
  <c r="AE2165" i="35"/>
  <c r="AE2015" i="35"/>
  <c r="AE2155" i="35"/>
  <c r="AE2166" i="35"/>
  <c r="AE2162" i="35"/>
  <c r="AD2011" i="35"/>
  <c r="AE2011" i="35"/>
  <c r="AE2157" i="35"/>
  <c r="AE2078" i="35"/>
  <c r="AF2117" i="35"/>
  <c r="AE2083" i="35"/>
  <c r="AF2174" i="35"/>
  <c r="AE2161" i="35"/>
  <c r="AF2176" i="35"/>
  <c r="AG2176" i="35" s="1"/>
  <c r="AI2176" i="35" s="1"/>
  <c r="AE2159" i="35"/>
  <c r="AE2148" i="35"/>
  <c r="AF2078" i="35"/>
  <c r="AB2176" i="35"/>
  <c r="AC2176" i="35"/>
  <c r="AF2175" i="35"/>
  <c r="AG2175" i="35" s="1"/>
  <c r="AB2175" i="35"/>
  <c r="AC2175" i="35"/>
  <c r="AD2174" i="35"/>
  <c r="AC2174" i="35"/>
  <c r="AB2174" i="35"/>
  <c r="AF2173" i="35"/>
  <c r="AG2173" i="35" s="1"/>
  <c r="AI2173" i="35" s="1"/>
  <c r="AB2172" i="35"/>
  <c r="AC2172" i="35"/>
  <c r="AD2172" i="35"/>
  <c r="AF2172" i="35"/>
  <c r="AB2173" i="35"/>
  <c r="AC2173" i="35"/>
  <c r="AF2149" i="35"/>
  <c r="AD2149" i="35"/>
  <c r="AC2149" i="35"/>
  <c r="AB2149" i="35"/>
  <c r="AD2117" i="35"/>
  <c r="AC2117" i="35"/>
  <c r="AB2117" i="35"/>
  <c r="AF2116" i="35"/>
  <c r="AD2116" i="35"/>
  <c r="AC2116" i="35"/>
  <c r="AB2116" i="35"/>
  <c r="AF2148" i="35"/>
  <c r="AB2148" i="35"/>
  <c r="AC2148" i="35"/>
  <c r="AD2115" i="35"/>
  <c r="AC2115" i="35"/>
  <c r="AB2115" i="35"/>
  <c r="AF2115" i="35"/>
  <c r="AB2078" i="35"/>
  <c r="AC2078" i="35"/>
  <c r="AD2171" i="35"/>
  <c r="AC2171" i="35"/>
  <c r="AB2171" i="35"/>
  <c r="AE2171" i="35"/>
  <c r="AF2171" i="35"/>
  <c r="AF2084" i="35"/>
  <c r="AG2084" i="35" s="1"/>
  <c r="AI2084" i="35" s="1"/>
  <c r="AB2084" i="35"/>
  <c r="AC2084" i="35"/>
  <c r="AF2016" i="35"/>
  <c r="AD2016" i="35"/>
  <c r="AC2016" i="35"/>
  <c r="AB2016" i="35"/>
  <c r="AF2159" i="35"/>
  <c r="AF2154" i="35"/>
  <c r="AB2166" i="35"/>
  <c r="AC2166" i="35"/>
  <c r="AF2166" i="35"/>
  <c r="AF2164" i="35"/>
  <c r="AB2163" i="35"/>
  <c r="AF2163" i="35"/>
  <c r="AG2163" i="35" s="1"/>
  <c r="AI2163" i="35" s="1"/>
  <c r="AC2163" i="35"/>
  <c r="AB2164" i="35"/>
  <c r="AC2164" i="35"/>
  <c r="AB2165" i="35"/>
  <c r="AF2165" i="35"/>
  <c r="AD2165" i="35"/>
  <c r="AF2162" i="35"/>
  <c r="AB2162" i="35"/>
  <c r="AB2161" i="35"/>
  <c r="AC2161" i="35"/>
  <c r="AF2161" i="35"/>
  <c r="AF2160" i="35"/>
  <c r="AC2160" i="35"/>
  <c r="AF2158" i="35"/>
  <c r="AG2158" i="35" s="1"/>
  <c r="AI2158" i="35" s="1"/>
  <c r="AB2158" i="35"/>
  <c r="AC2157" i="35"/>
  <c r="AF2157" i="35"/>
  <c r="AB2157" i="35"/>
  <c r="AF2156" i="35"/>
  <c r="AC2156" i="35"/>
  <c r="AD2160" i="35"/>
  <c r="AC2158" i="35"/>
  <c r="AB2159" i="35"/>
  <c r="AC2162" i="35"/>
  <c r="AD2159" i="35"/>
  <c r="AD2156" i="35"/>
  <c r="AB2156" i="35"/>
  <c r="AB2160" i="35"/>
  <c r="AF2155" i="35"/>
  <c r="AC2155" i="35"/>
  <c r="AD2155" i="35"/>
  <c r="AE2154" i="35"/>
  <c r="AB2154" i="35"/>
  <c r="AC2154" i="35"/>
  <c r="AF2147" i="35"/>
  <c r="AB2146" i="35"/>
  <c r="AD2146" i="35"/>
  <c r="AC2146" i="35"/>
  <c r="AF2146" i="35"/>
  <c r="AB2147" i="35"/>
  <c r="AC2147" i="35"/>
  <c r="AF2080" i="35"/>
  <c r="AF2011" i="35"/>
  <c r="AD2114" i="35"/>
  <c r="AB2114" i="35"/>
  <c r="AF2114" i="35"/>
  <c r="AB2112" i="35"/>
  <c r="AF2112" i="35"/>
  <c r="AG2112" i="35" s="1"/>
  <c r="AI2112" i="35" s="1"/>
  <c r="AB2113" i="35"/>
  <c r="AD2113" i="35"/>
  <c r="AC2113" i="35"/>
  <c r="AF2113" i="35"/>
  <c r="AC2112" i="35"/>
  <c r="AC2114" i="35"/>
  <c r="AF2083" i="35"/>
  <c r="AF2075" i="35"/>
  <c r="AD2079" i="35"/>
  <c r="AC2079" i="35"/>
  <c r="AB2079" i="35"/>
  <c r="AB2077" i="35"/>
  <c r="AC2077" i="35"/>
  <c r="AD2077" i="35"/>
  <c r="AF2079" i="35"/>
  <c r="AB2082" i="35"/>
  <c r="AD2082" i="35"/>
  <c r="AC2082" i="35"/>
  <c r="AD2076" i="35"/>
  <c r="AC2076" i="35"/>
  <c r="AB2076" i="35"/>
  <c r="AF2077" i="35"/>
  <c r="AD2081" i="35"/>
  <c r="AC2081" i="35"/>
  <c r="AB2081" i="35"/>
  <c r="AF2082" i="35"/>
  <c r="AB2075" i="35"/>
  <c r="AD2075" i="35"/>
  <c r="AC2075" i="35"/>
  <c r="AF2076" i="35"/>
  <c r="AB2080" i="35"/>
  <c r="AD2080" i="35"/>
  <c r="AC2080" i="35"/>
  <c r="AF2081" i="35"/>
  <c r="AB2083" i="35"/>
  <c r="AC2083" i="35"/>
  <c r="AF2015" i="35"/>
  <c r="AF2013" i="35"/>
  <c r="AG2013" i="35" s="1"/>
  <c r="AF2014" i="35"/>
  <c r="AB2014" i="35"/>
  <c r="AD2014" i="35"/>
  <c r="AC2014" i="35"/>
  <c r="AF2012" i="35"/>
  <c r="AB2012" i="35"/>
  <c r="AD2012" i="35"/>
  <c r="AC2012" i="35"/>
  <c r="AF2010" i="35"/>
  <c r="AB2010" i="35"/>
  <c r="AD2010" i="35"/>
  <c r="AC2010" i="35"/>
  <c r="AB2011" i="35"/>
  <c r="AB2013" i="35"/>
  <c r="AB2015" i="35"/>
  <c r="AC2011" i="35"/>
  <c r="AC2013" i="35"/>
  <c r="AC2015" i="35"/>
  <c r="AF2009" i="35"/>
  <c r="AG2009" i="35" s="1"/>
  <c r="AB2009" i="35"/>
  <c r="AC2009" i="35"/>
  <c r="AF2074" i="35"/>
  <c r="AB2074" i="35"/>
  <c r="AC2074" i="35"/>
  <c r="AD2145" i="35"/>
  <c r="AC2145" i="35"/>
  <c r="AF2145" i="35"/>
  <c r="AB2145" i="35"/>
  <c r="Y2139" i="35"/>
  <c r="O2139" i="35"/>
  <c r="R2139" i="35" s="1"/>
  <c r="AD2139" i="35" s="1"/>
  <c r="AE2144" i="35"/>
  <c r="Y2144" i="35"/>
  <c r="O2144" i="35"/>
  <c r="R2144" i="35" s="1"/>
  <c r="Y2143" i="35"/>
  <c r="O2143" i="35"/>
  <c r="R2143" i="35" s="1"/>
  <c r="AE2143" i="35" s="1"/>
  <c r="Y2142" i="35"/>
  <c r="O2142" i="35"/>
  <c r="R2142" i="35" s="1"/>
  <c r="AE2142" i="35" s="1"/>
  <c r="Y2141" i="35"/>
  <c r="O2141" i="35"/>
  <c r="R2141" i="35" s="1"/>
  <c r="AE2141" i="35" s="1"/>
  <c r="Y2140" i="35"/>
  <c r="O2140" i="35"/>
  <c r="R2140" i="35" s="1"/>
  <c r="AE2140" i="35" s="1"/>
  <c r="Y2138" i="35"/>
  <c r="O2138" i="35"/>
  <c r="R2138" i="35" s="1"/>
  <c r="AE2138" i="35" s="1"/>
  <c r="Y2137" i="35"/>
  <c r="O2137" i="35"/>
  <c r="R2137" i="35" s="1"/>
  <c r="AE2137" i="35" s="1"/>
  <c r="Y2136" i="35"/>
  <c r="O2136" i="35"/>
  <c r="R2136" i="35" s="1"/>
  <c r="AE2136" i="35" s="1"/>
  <c r="Y2135" i="35"/>
  <c r="O2135" i="35"/>
  <c r="R2135" i="35" s="1"/>
  <c r="AE2135" i="35" s="1"/>
  <c r="AE2134" i="35"/>
  <c r="Y2134" i="35"/>
  <c r="O2134" i="35"/>
  <c r="R2134" i="35" s="1"/>
  <c r="Y2133" i="35"/>
  <c r="O2133" i="35"/>
  <c r="R2133" i="35" s="1"/>
  <c r="AD2133" i="35" s="1"/>
  <c r="Y2132" i="35"/>
  <c r="O2132" i="35"/>
  <c r="R2132" i="35" s="1"/>
  <c r="AE2132" i="35" s="1"/>
  <c r="Y2131" i="35"/>
  <c r="O2131" i="35"/>
  <c r="R2131" i="35" s="1"/>
  <c r="AE2131" i="35" s="1"/>
  <c r="Y2130" i="35"/>
  <c r="O2130" i="35"/>
  <c r="R2130" i="35" s="1"/>
  <c r="AE2130" i="35" s="1"/>
  <c r="Y2129" i="35"/>
  <c r="O2129" i="35"/>
  <c r="R2129" i="35" s="1"/>
  <c r="AE2129" i="35" s="1"/>
  <c r="Y2128" i="35"/>
  <c r="O2128" i="35"/>
  <c r="R2128" i="35" s="1"/>
  <c r="AE2128" i="35" s="1"/>
  <c r="Y2127" i="35"/>
  <c r="O2127" i="35"/>
  <c r="R2127" i="35" s="1"/>
  <c r="AE2127" i="35" s="1"/>
  <c r="Y2126" i="35"/>
  <c r="O2126" i="35"/>
  <c r="R2126" i="35" s="1"/>
  <c r="AE2126" i="35" s="1"/>
  <c r="Y2125" i="35"/>
  <c r="O2125" i="35"/>
  <c r="R2125" i="35" s="1"/>
  <c r="AE2125" i="35" s="1"/>
  <c r="Y2124" i="35"/>
  <c r="O2124" i="35"/>
  <c r="R2124" i="35" s="1"/>
  <c r="AE2124" i="35" s="1"/>
  <c r="Y2123" i="35"/>
  <c r="O2123" i="35"/>
  <c r="R2123" i="35" s="1"/>
  <c r="AE2123" i="35" s="1"/>
  <c r="Y2122" i="35"/>
  <c r="O2122" i="35"/>
  <c r="R2122" i="35" s="1"/>
  <c r="AE2122" i="35" s="1"/>
  <c r="Y2121" i="35"/>
  <c r="O2121" i="35"/>
  <c r="R2121" i="35" s="1"/>
  <c r="AE2121" i="35" s="1"/>
  <c r="Y2120" i="35"/>
  <c r="O2120" i="35"/>
  <c r="R2120" i="35" s="1"/>
  <c r="AE2120" i="35" s="1"/>
  <c r="Y2119" i="35"/>
  <c r="O2119" i="35"/>
  <c r="R2119" i="35" s="1"/>
  <c r="AE2119" i="35" s="1"/>
  <c r="Y2118" i="35"/>
  <c r="O2118" i="35"/>
  <c r="R2118" i="35" s="1"/>
  <c r="AD2118" i="35" s="1"/>
  <c r="O2103" i="35"/>
  <c r="R2103" i="35" s="1"/>
  <c r="AD2103" i="35" s="1"/>
  <c r="O2104" i="35"/>
  <c r="R2104" i="35" s="1"/>
  <c r="AC2104" i="35" s="1"/>
  <c r="Y2104" i="35"/>
  <c r="Y2103" i="35"/>
  <c r="Y2111" i="35"/>
  <c r="O2111" i="35"/>
  <c r="R2111" i="35" s="1"/>
  <c r="AE2111" i="35" s="1"/>
  <c r="Y2110" i="35"/>
  <c r="O2110" i="35"/>
  <c r="R2110" i="35" s="1"/>
  <c r="AE2110" i="35" s="1"/>
  <c r="Y2109" i="35"/>
  <c r="O2109" i="35"/>
  <c r="R2109" i="35" s="1"/>
  <c r="AE2109" i="35" s="1"/>
  <c r="Y2108" i="35"/>
  <c r="O2108" i="35"/>
  <c r="R2108" i="35" s="1"/>
  <c r="AE2108" i="35" s="1"/>
  <c r="Y2107" i="35"/>
  <c r="O2107" i="35"/>
  <c r="R2107" i="35" s="1"/>
  <c r="AE2107" i="35" s="1"/>
  <c r="Y2106" i="35"/>
  <c r="O2106" i="35"/>
  <c r="R2106" i="35" s="1"/>
  <c r="AE2106" i="35" s="1"/>
  <c r="Y2105" i="35"/>
  <c r="O2105" i="35"/>
  <c r="R2105" i="35" s="1"/>
  <c r="AE2105" i="35" s="1"/>
  <c r="AG2074" i="35" l="1"/>
  <c r="AI2074" i="35" s="1"/>
  <c r="AI2009" i="35"/>
  <c r="AS2009" i="35"/>
  <c r="AT2009" i="35" s="1"/>
  <c r="AS2074" i="35"/>
  <c r="AT2074" i="35" s="1"/>
  <c r="AI2175" i="35"/>
  <c r="AS2176" i="35"/>
  <c r="AT2176" i="35" s="1"/>
  <c r="AS2175" i="35"/>
  <c r="AT2175" i="35" s="1"/>
  <c r="AI2013" i="35"/>
  <c r="AS2158" i="35"/>
  <c r="AT2158" i="35" s="1"/>
  <c r="AS2013" i="35"/>
  <c r="AT2013" i="35" s="1"/>
  <c r="AG2083" i="35"/>
  <c r="AI2083" i="35" s="1"/>
  <c r="AE2139" i="35"/>
  <c r="AG2164" i="35"/>
  <c r="AI2164" i="35" s="1"/>
  <c r="AG2147" i="35"/>
  <c r="AG2075" i="35"/>
  <c r="AG2015" i="35"/>
  <c r="AI2015" i="35" s="1"/>
  <c r="AG2166" i="35"/>
  <c r="AI2166" i="35" s="1"/>
  <c r="AG2011" i="35"/>
  <c r="AI2011" i="35" s="1"/>
  <c r="AG2078" i="35"/>
  <c r="AI2078" i="35" s="1"/>
  <c r="AG2161" i="35"/>
  <c r="AI2161" i="35" s="1"/>
  <c r="AG2162" i="35"/>
  <c r="AI2162" i="35" s="1"/>
  <c r="AE2104" i="35"/>
  <c r="AE2103" i="35"/>
  <c r="AG2148" i="35"/>
  <c r="AI2148" i="35" s="1"/>
  <c r="AG2157" i="35"/>
  <c r="AI2157" i="35" s="1"/>
  <c r="AG2174" i="35"/>
  <c r="AI2174" i="35" s="1"/>
  <c r="AE2118" i="35"/>
  <c r="AG2117" i="35"/>
  <c r="AI2117" i="35" s="1"/>
  <c r="AE2133" i="35"/>
  <c r="AG2156" i="35"/>
  <c r="AI2156" i="35" s="1"/>
  <c r="AG2172" i="35"/>
  <c r="AG2149" i="35"/>
  <c r="AI2149" i="35" s="1"/>
  <c r="AG2116" i="35"/>
  <c r="AI2116" i="35" s="1"/>
  <c r="AG2115" i="35"/>
  <c r="AI2115" i="35" s="1"/>
  <c r="AG2171" i="35"/>
  <c r="AI2171" i="35" s="1"/>
  <c r="AG2016" i="35"/>
  <c r="AG2160" i="35"/>
  <c r="AI2160" i="35" s="1"/>
  <c r="AG2080" i="35"/>
  <c r="AI2080" i="35" s="1"/>
  <c r="AG2159" i="35"/>
  <c r="AI2159" i="35" s="1"/>
  <c r="AG2154" i="35"/>
  <c r="AI2154" i="35" s="1"/>
  <c r="AF2134" i="35"/>
  <c r="AG2165" i="35"/>
  <c r="AI2165" i="35" s="1"/>
  <c r="AG2155" i="35"/>
  <c r="AI2155" i="35" s="1"/>
  <c r="AG2146" i="35"/>
  <c r="AI2146" i="35" s="1"/>
  <c r="AF2138" i="35"/>
  <c r="AG2010" i="35"/>
  <c r="AG2014" i="35"/>
  <c r="AI2014" i="35" s="1"/>
  <c r="AG2081" i="35"/>
  <c r="AI2081" i="35" s="1"/>
  <c r="AG2076" i="35"/>
  <c r="AG2114" i="35"/>
  <c r="AG2113" i="35"/>
  <c r="AI2113" i="35" s="1"/>
  <c r="AG2082" i="35"/>
  <c r="AI2082" i="35" s="1"/>
  <c r="AG2079" i="35"/>
  <c r="AI2079" i="35" s="1"/>
  <c r="AG2077" i="35"/>
  <c r="AI2077" i="35" s="1"/>
  <c r="AG2012" i="35"/>
  <c r="AG2145" i="35"/>
  <c r="AI2145" i="35" s="1"/>
  <c r="AF2130" i="35"/>
  <c r="AF2124" i="35"/>
  <c r="AF2128" i="35"/>
  <c r="AF2133" i="35"/>
  <c r="AF2142" i="35"/>
  <c r="AF2122" i="35"/>
  <c r="AF2126" i="35"/>
  <c r="AF2139" i="35"/>
  <c r="AB2139" i="35"/>
  <c r="AC2139" i="35"/>
  <c r="AB2141" i="35"/>
  <c r="AD2141" i="35"/>
  <c r="AC2141" i="35"/>
  <c r="AD2136" i="35"/>
  <c r="AB2136" i="35"/>
  <c r="AC2136" i="35"/>
  <c r="AC2140" i="35"/>
  <c r="AB2140" i="35"/>
  <c r="AD2140" i="35"/>
  <c r="AC2144" i="35"/>
  <c r="AB2144" i="35"/>
  <c r="AD2144" i="35"/>
  <c r="AD2135" i="35"/>
  <c r="AC2135" i="35"/>
  <c r="AB2135" i="35"/>
  <c r="AF2136" i="35"/>
  <c r="AF2140" i="35"/>
  <c r="AD2143" i="35"/>
  <c r="AC2143" i="35"/>
  <c r="AB2143" i="35"/>
  <c r="AF2144" i="35"/>
  <c r="AD2137" i="35"/>
  <c r="AC2137" i="35"/>
  <c r="AB2137" i="35"/>
  <c r="AF2137" i="35"/>
  <c r="AF2141" i="35"/>
  <c r="AB2134" i="35"/>
  <c r="AD2134" i="35"/>
  <c r="AC2134" i="35"/>
  <c r="AF2135" i="35"/>
  <c r="AD2138" i="35"/>
  <c r="AC2138" i="35"/>
  <c r="AB2138" i="35"/>
  <c r="AD2142" i="35"/>
  <c r="AC2142" i="35"/>
  <c r="AB2142" i="35"/>
  <c r="AF2143" i="35"/>
  <c r="AF2132" i="35"/>
  <c r="AF2120" i="35"/>
  <c r="AD2121" i="35"/>
  <c r="AC2121" i="35"/>
  <c r="AB2121" i="35"/>
  <c r="AD2125" i="35"/>
  <c r="AC2125" i="35"/>
  <c r="AB2125" i="35"/>
  <c r="AD2129" i="35"/>
  <c r="AC2129" i="35"/>
  <c r="AB2129" i="35"/>
  <c r="AB2120" i="35"/>
  <c r="AC2120" i="35"/>
  <c r="AD2120" i="35"/>
  <c r="AF2121" i="35"/>
  <c r="AB2124" i="35"/>
  <c r="AC2124" i="35"/>
  <c r="AD2124" i="35"/>
  <c r="AF2125" i="35"/>
  <c r="AB2128" i="35"/>
  <c r="AC2128" i="35"/>
  <c r="AD2128" i="35"/>
  <c r="AF2129" i="35"/>
  <c r="AB2132" i="35"/>
  <c r="AD2132" i="35"/>
  <c r="AC2132" i="35"/>
  <c r="AD2131" i="35"/>
  <c r="AC2131" i="35"/>
  <c r="AB2131" i="35"/>
  <c r="AD2119" i="35"/>
  <c r="AC2119" i="35"/>
  <c r="AB2119" i="35"/>
  <c r="AD2123" i="35"/>
  <c r="AC2123" i="35"/>
  <c r="AB2123" i="35"/>
  <c r="AD2127" i="35"/>
  <c r="AC2127" i="35"/>
  <c r="AB2127" i="35"/>
  <c r="AF2119" i="35"/>
  <c r="AB2122" i="35"/>
  <c r="AC2122" i="35"/>
  <c r="AD2122" i="35"/>
  <c r="AF2123" i="35"/>
  <c r="AB2126" i="35"/>
  <c r="AC2126" i="35"/>
  <c r="AD2126" i="35"/>
  <c r="AF2127" i="35"/>
  <c r="AB2130" i="35"/>
  <c r="AC2130" i="35"/>
  <c r="AD2130" i="35"/>
  <c r="AF2131" i="35"/>
  <c r="AB2133" i="35"/>
  <c r="AC2133" i="35"/>
  <c r="AF2118" i="35"/>
  <c r="AB2118" i="35"/>
  <c r="AC2118" i="35"/>
  <c r="AF2109" i="35"/>
  <c r="AF2105" i="35"/>
  <c r="AF2104" i="35"/>
  <c r="AD2104" i="35"/>
  <c r="AF2103" i="35"/>
  <c r="AB2104" i="35"/>
  <c r="AB2103" i="35"/>
  <c r="AC2103" i="35"/>
  <c r="AB2108" i="35"/>
  <c r="AD2108" i="35"/>
  <c r="AC2108" i="35"/>
  <c r="AD2107" i="35"/>
  <c r="AC2107" i="35"/>
  <c r="AB2107" i="35"/>
  <c r="AF2108" i="35"/>
  <c r="AD2111" i="35"/>
  <c r="AC2111" i="35"/>
  <c r="AB2111" i="35"/>
  <c r="AB2106" i="35"/>
  <c r="AD2106" i="35"/>
  <c r="AC2106" i="35"/>
  <c r="AF2107" i="35"/>
  <c r="AB2110" i="35"/>
  <c r="AD2110" i="35"/>
  <c r="AC2110" i="35"/>
  <c r="AF2111" i="35"/>
  <c r="AD2105" i="35"/>
  <c r="AC2105" i="35"/>
  <c r="AB2105" i="35"/>
  <c r="AF2106" i="35"/>
  <c r="AD2109" i="35"/>
  <c r="AC2109" i="35"/>
  <c r="AB2109" i="35"/>
  <c r="AF2110" i="35"/>
  <c r="Y2008" i="35"/>
  <c r="O2008" i="35"/>
  <c r="R2008" i="35" s="1"/>
  <c r="AD2008" i="35" s="1"/>
  <c r="Y2007" i="35"/>
  <c r="O2007" i="35"/>
  <c r="R2007" i="35" s="1"/>
  <c r="AE2007" i="35" s="1"/>
  <c r="Y2006" i="35"/>
  <c r="O2006" i="35"/>
  <c r="R2006" i="35" s="1"/>
  <c r="AD2006" i="35" s="1"/>
  <c r="Y2005" i="35"/>
  <c r="O2005" i="35"/>
  <c r="R2005" i="35" s="1"/>
  <c r="AE2005" i="35" s="1"/>
  <c r="Y2004" i="35"/>
  <c r="O2004" i="35"/>
  <c r="R2004" i="35" s="1"/>
  <c r="AD2004" i="35" s="1"/>
  <c r="Y2003" i="35"/>
  <c r="O2003" i="35"/>
  <c r="R2003" i="35" s="1"/>
  <c r="AE2003" i="35" s="1"/>
  <c r="Y2002" i="35"/>
  <c r="O2002" i="35"/>
  <c r="R2002" i="35" s="1"/>
  <c r="AD2002" i="35" s="1"/>
  <c r="Y2001" i="35"/>
  <c r="O2001" i="35"/>
  <c r="R2001" i="35" s="1"/>
  <c r="AE2001" i="35" s="1"/>
  <c r="Y2000" i="35"/>
  <c r="O2000" i="35"/>
  <c r="R2000" i="35" s="1"/>
  <c r="AD2000" i="35" s="1"/>
  <c r="Y1999" i="35"/>
  <c r="O1999" i="35"/>
  <c r="R1999" i="35" s="1"/>
  <c r="AE1999" i="35" s="1"/>
  <c r="Y2073" i="35"/>
  <c r="O2073" i="35"/>
  <c r="R2073" i="35" s="1"/>
  <c r="AE2073" i="35" s="1"/>
  <c r="Y2072" i="35"/>
  <c r="O2072" i="35"/>
  <c r="R2072" i="35" s="1"/>
  <c r="AE2072" i="35" s="1"/>
  <c r="Y2071" i="35"/>
  <c r="O2071" i="35"/>
  <c r="R2071" i="35" s="1"/>
  <c r="AE2071" i="35" s="1"/>
  <c r="Y2070" i="35"/>
  <c r="O2070" i="35"/>
  <c r="R2070" i="35" s="1"/>
  <c r="AE2070" i="35" s="1"/>
  <c r="Y2069" i="35"/>
  <c r="O2069" i="35"/>
  <c r="R2069" i="35" s="1"/>
  <c r="AE2069" i="35" s="1"/>
  <c r="Y2068" i="35"/>
  <c r="O2068" i="35"/>
  <c r="R2068" i="35" s="1"/>
  <c r="AE2068" i="35" s="1"/>
  <c r="Y2067" i="35"/>
  <c r="O2067" i="35"/>
  <c r="R2067" i="35" s="1"/>
  <c r="AE2067" i="35" s="1"/>
  <c r="AE2066" i="35"/>
  <c r="Y2066" i="35"/>
  <c r="O2066" i="35"/>
  <c r="R2066" i="35" s="1"/>
  <c r="Y2065" i="35"/>
  <c r="O2065" i="35"/>
  <c r="R2065" i="35" s="1"/>
  <c r="AE2065" i="35" s="1"/>
  <c r="Y2064" i="35"/>
  <c r="O2064" i="35"/>
  <c r="R2064" i="35" s="1"/>
  <c r="AE2064" i="35" s="1"/>
  <c r="Y2063" i="35"/>
  <c r="O2063" i="35"/>
  <c r="R2063" i="35" s="1"/>
  <c r="AE2063" i="35" s="1"/>
  <c r="Y2062" i="35"/>
  <c r="O2062" i="35"/>
  <c r="R2062" i="35" s="1"/>
  <c r="AE2062" i="35" s="1"/>
  <c r="Y2061" i="35"/>
  <c r="O2061" i="35"/>
  <c r="R2061" i="35" s="1"/>
  <c r="AE2061" i="35" s="1"/>
  <c r="Y2060" i="35"/>
  <c r="O2060" i="35"/>
  <c r="R2060" i="35" s="1"/>
  <c r="AE2060" i="35" s="1"/>
  <c r="Y2059" i="35"/>
  <c r="O2059" i="35"/>
  <c r="R2059" i="35" s="1"/>
  <c r="AD2059" i="35" s="1"/>
  <c r="Y2058" i="35"/>
  <c r="O2058" i="35"/>
  <c r="R2058" i="35" s="1"/>
  <c r="AE2058" i="35" s="1"/>
  <c r="AE2057" i="35"/>
  <c r="Y2057" i="35"/>
  <c r="O2057" i="35"/>
  <c r="R2057" i="35" s="1"/>
  <c r="Y2056" i="35"/>
  <c r="O2056" i="35"/>
  <c r="R2056" i="35" s="1"/>
  <c r="AE2056" i="35" s="1"/>
  <c r="Y2055" i="35"/>
  <c r="O2055" i="35"/>
  <c r="R2055" i="35" s="1"/>
  <c r="AE2055" i="35" s="1"/>
  <c r="Y2054" i="35"/>
  <c r="O2054" i="35"/>
  <c r="R2054" i="35" s="1"/>
  <c r="AE2054" i="35" s="1"/>
  <c r="Y2053" i="35"/>
  <c r="O2053" i="35"/>
  <c r="R2053" i="35" s="1"/>
  <c r="AE2053" i="35" s="1"/>
  <c r="AE2052" i="35"/>
  <c r="Y2052" i="35"/>
  <c r="O2052" i="35"/>
  <c r="R2052" i="35" s="1"/>
  <c r="Y2051" i="35"/>
  <c r="O2051" i="35"/>
  <c r="R2051" i="35" s="1"/>
  <c r="AE2051" i="35" s="1"/>
  <c r="Y2050" i="35"/>
  <c r="O2050" i="35"/>
  <c r="R2050" i="35" s="1"/>
  <c r="AE2050" i="35" s="1"/>
  <c r="Y2049" i="35"/>
  <c r="O2049" i="35"/>
  <c r="R2049" i="35" s="1"/>
  <c r="AE2049" i="35" s="1"/>
  <c r="AE2048" i="35"/>
  <c r="Y2048" i="35"/>
  <c r="O2048" i="35"/>
  <c r="R2048" i="35" s="1"/>
  <c r="Y2036" i="35"/>
  <c r="O2036" i="35"/>
  <c r="R2036" i="35" s="1"/>
  <c r="AD2036" i="35" s="1"/>
  <c r="Y2035" i="35"/>
  <c r="O2035" i="35"/>
  <c r="R2035" i="35" s="1"/>
  <c r="AE2035" i="35" s="1"/>
  <c r="Y2047" i="35"/>
  <c r="O2047" i="35"/>
  <c r="R2047" i="35" s="1"/>
  <c r="AD2047" i="35" s="1"/>
  <c r="Y2046" i="35"/>
  <c r="O2046" i="35"/>
  <c r="R2046" i="35" s="1"/>
  <c r="AE2046" i="35" s="1"/>
  <c r="Y2045" i="35"/>
  <c r="O2045" i="35"/>
  <c r="R2045" i="35" s="1"/>
  <c r="AE2045" i="35" s="1"/>
  <c r="Y2044" i="35"/>
  <c r="O2044" i="35"/>
  <c r="R2044" i="35" s="1"/>
  <c r="AE2044" i="35" s="1"/>
  <c r="Y2043" i="35"/>
  <c r="O2043" i="35"/>
  <c r="R2043" i="35" s="1"/>
  <c r="AD2043" i="35" s="1"/>
  <c r="Y2042" i="35"/>
  <c r="O2042" i="35"/>
  <c r="R2042" i="35" s="1"/>
  <c r="AE2042" i="35" s="1"/>
  <c r="Y2041" i="35"/>
  <c r="O2041" i="35"/>
  <c r="R2041" i="35" s="1"/>
  <c r="AD2041" i="35" s="1"/>
  <c r="Y2040" i="35"/>
  <c r="O2040" i="35"/>
  <c r="R2040" i="35" s="1"/>
  <c r="AE2040" i="35" s="1"/>
  <c r="Y2039" i="35"/>
  <c r="O2039" i="35"/>
  <c r="R2039" i="35" s="1"/>
  <c r="AD2039" i="35" s="1"/>
  <c r="Y2038" i="35"/>
  <c r="O2038" i="35"/>
  <c r="R2038" i="35" s="1"/>
  <c r="AE2038" i="35" s="1"/>
  <c r="Y2037" i="35"/>
  <c r="O2037" i="35"/>
  <c r="R2037" i="35" s="1"/>
  <c r="AD2037" i="35" s="1"/>
  <c r="Y2034" i="35"/>
  <c r="O2034" i="35"/>
  <c r="R2034" i="35" s="1"/>
  <c r="AE2034" i="35" s="1"/>
  <c r="Y2033" i="35"/>
  <c r="O2033" i="35"/>
  <c r="R2033" i="35" s="1"/>
  <c r="AE2033" i="35" s="1"/>
  <c r="Y2032" i="35"/>
  <c r="O2032" i="35"/>
  <c r="R2032" i="35" s="1"/>
  <c r="AE2032" i="35" s="1"/>
  <c r="Y2031" i="35"/>
  <c r="O2031" i="35"/>
  <c r="R2031" i="35" s="1"/>
  <c r="AD2031" i="35" s="1"/>
  <c r="Y2024" i="35"/>
  <c r="O2024" i="35"/>
  <c r="R2024" i="35" s="1"/>
  <c r="AE2024" i="35" s="1"/>
  <c r="Y2030" i="35"/>
  <c r="O2030" i="35"/>
  <c r="R2030" i="35" s="1"/>
  <c r="AE2030" i="35" s="1"/>
  <c r="Y2029" i="35"/>
  <c r="O2029" i="35"/>
  <c r="R2029" i="35" s="1"/>
  <c r="AE2029" i="35" s="1"/>
  <c r="Y2028" i="35"/>
  <c r="O2028" i="35"/>
  <c r="R2028" i="35" s="1"/>
  <c r="AE2028" i="35" s="1"/>
  <c r="Y2027" i="35"/>
  <c r="O2027" i="35"/>
  <c r="R2027" i="35" s="1"/>
  <c r="AE2027" i="35" s="1"/>
  <c r="Y2026" i="35"/>
  <c r="O2026" i="35"/>
  <c r="R2026" i="35" s="1"/>
  <c r="AE2026" i="35" s="1"/>
  <c r="Y2025" i="35"/>
  <c r="O2025" i="35"/>
  <c r="R2025" i="35" s="1"/>
  <c r="AE2025" i="35" s="1"/>
  <c r="O2023" i="35"/>
  <c r="R2023" i="35" s="1"/>
  <c r="AD2023" i="35" s="1"/>
  <c r="Y2023" i="35"/>
  <c r="AG2139" i="35" l="1"/>
  <c r="AI2139" i="35" s="1"/>
  <c r="AI2172" i="35"/>
  <c r="AS2173" i="35"/>
  <c r="AT2173" i="35" s="1"/>
  <c r="AS2172" i="35"/>
  <c r="AT2172" i="35" s="1"/>
  <c r="AS2174" i="35"/>
  <c r="AT2174" i="35" s="1"/>
  <c r="AI2075" i="35"/>
  <c r="AS2164" i="35"/>
  <c r="AT2164" i="35" s="1"/>
  <c r="AS2075" i="35"/>
  <c r="AT2075" i="35" s="1"/>
  <c r="AI2010" i="35"/>
  <c r="AS2010" i="35"/>
  <c r="AT2010" i="35" s="1"/>
  <c r="AS2084" i="35"/>
  <c r="AT2084" i="35" s="1"/>
  <c r="AI2147" i="35"/>
  <c r="AS2147" i="35"/>
  <c r="AT2147" i="35" s="1"/>
  <c r="AS2163" i="35"/>
  <c r="AT2163" i="35" s="1"/>
  <c r="AI2016" i="35"/>
  <c r="AS2016" i="35"/>
  <c r="AT2016" i="35" s="1"/>
  <c r="AS2112" i="35"/>
  <c r="AT2112" i="35" s="1"/>
  <c r="AI2012" i="35"/>
  <c r="AS2012" i="35"/>
  <c r="AT2012" i="35" s="1"/>
  <c r="AS2160" i="35"/>
  <c r="AT2160" i="35" s="1"/>
  <c r="AI2114" i="35"/>
  <c r="AS2154" i="35"/>
  <c r="AT2154" i="35" s="1"/>
  <c r="AS2114" i="35"/>
  <c r="AT2114" i="35" s="1"/>
  <c r="AS2165" i="35"/>
  <c r="AT2165" i="35" s="1"/>
  <c r="AI2076" i="35"/>
  <c r="AS2171" i="35"/>
  <c r="AT2171" i="35" s="1"/>
  <c r="AS2076" i="35"/>
  <c r="AT2076" i="35" s="1"/>
  <c r="AE2000" i="35"/>
  <c r="AE2004" i="35"/>
  <c r="AE2002" i="35"/>
  <c r="AG2138" i="35"/>
  <c r="AE2006" i="35"/>
  <c r="AG2103" i="35"/>
  <c r="AI2103" i="35" s="1"/>
  <c r="AE2008" i="35"/>
  <c r="AE2043" i="35"/>
  <c r="AE2031" i="35"/>
  <c r="AG2132" i="35"/>
  <c r="AG2118" i="35"/>
  <c r="AI2118" i="35" s="1"/>
  <c r="AG2133" i="35"/>
  <c r="AI2133" i="35" s="1"/>
  <c r="AE2059" i="35"/>
  <c r="AE2047" i="35"/>
  <c r="AE2039" i="35"/>
  <c r="AE2036" i="35"/>
  <c r="AG2130" i="35"/>
  <c r="AI2130" i="35" s="1"/>
  <c r="AE2037" i="35"/>
  <c r="AE2041" i="35"/>
  <c r="AG2134" i="35"/>
  <c r="AG2120" i="35"/>
  <c r="AI2120" i="35" s="1"/>
  <c r="AG2122" i="35"/>
  <c r="AI2122" i="35" s="1"/>
  <c r="AG2124" i="35"/>
  <c r="AI2124" i="35" s="1"/>
  <c r="AG2126" i="35"/>
  <c r="AI2126" i="35" s="1"/>
  <c r="AG2128" i="35"/>
  <c r="AI2128" i="35" s="1"/>
  <c r="AG2109" i="35"/>
  <c r="AI2109" i="35" s="1"/>
  <c r="AG2105" i="35"/>
  <c r="AG2142" i="35"/>
  <c r="AI2142" i="35" s="1"/>
  <c r="AG2104" i="35"/>
  <c r="AI2104" i="35" s="1"/>
  <c r="AG2144" i="35"/>
  <c r="AI2144" i="35" s="1"/>
  <c r="AG2141" i="35"/>
  <c r="AI2141" i="35" s="1"/>
  <c r="AG2136" i="35"/>
  <c r="AI2136" i="35" s="1"/>
  <c r="AG2137" i="35"/>
  <c r="AI2137" i="35" s="1"/>
  <c r="AG2143" i="35"/>
  <c r="AG2135" i="35"/>
  <c r="AI2135" i="35" s="1"/>
  <c r="AG2140" i="35"/>
  <c r="AG2125" i="35"/>
  <c r="AI2125" i="35" s="1"/>
  <c r="AG2123" i="35"/>
  <c r="AI2123" i="35" s="1"/>
  <c r="AG2127" i="35"/>
  <c r="AI2127" i="35" s="1"/>
  <c r="AG2129" i="35"/>
  <c r="AI2129" i="35" s="1"/>
  <c r="AG2131" i="35"/>
  <c r="AI2131" i="35" s="1"/>
  <c r="AG2119" i="35"/>
  <c r="AI2119" i="35" s="1"/>
  <c r="AG2121" i="35"/>
  <c r="AI2121" i="35" s="1"/>
  <c r="AG2110" i="35"/>
  <c r="AI2110" i="35" s="1"/>
  <c r="AG2106" i="35"/>
  <c r="AG2111" i="35"/>
  <c r="AI2111" i="35" s="1"/>
  <c r="AG2107" i="35"/>
  <c r="AI2107" i="35" s="1"/>
  <c r="AG2108" i="35"/>
  <c r="AI2108" i="35" s="1"/>
  <c r="AF2034" i="35"/>
  <c r="AF2066" i="35"/>
  <c r="AF2002" i="35"/>
  <c r="AF2070" i="35"/>
  <c r="AF2047" i="35"/>
  <c r="AF2048" i="35"/>
  <c r="AF2052" i="35"/>
  <c r="AF2056" i="35"/>
  <c r="AF2061" i="35"/>
  <c r="AF2065" i="35"/>
  <c r="AF2069" i="35"/>
  <c r="AF2073" i="35"/>
  <c r="AF2008" i="35"/>
  <c r="AB2007" i="35"/>
  <c r="AD2007" i="35"/>
  <c r="AC2007" i="35"/>
  <c r="AF2007" i="35"/>
  <c r="AB2008" i="35"/>
  <c r="AC2008" i="35"/>
  <c r="AF2006" i="35"/>
  <c r="AF2004" i="35"/>
  <c r="AF2000" i="35"/>
  <c r="AF2003" i="35"/>
  <c r="AB2003" i="35"/>
  <c r="AC2003" i="35"/>
  <c r="AD2003" i="35"/>
  <c r="AF1999" i="35"/>
  <c r="AB1999" i="35"/>
  <c r="AC1999" i="35"/>
  <c r="AD1999" i="35"/>
  <c r="AF2005" i="35"/>
  <c r="AB2005" i="35"/>
  <c r="AD2005" i="35"/>
  <c r="AC2005" i="35"/>
  <c r="AF2001" i="35"/>
  <c r="AB2001" i="35"/>
  <c r="AD2001" i="35"/>
  <c r="AC2001" i="35"/>
  <c r="AB2000" i="35"/>
  <c r="AB2002" i="35"/>
  <c r="AB2004" i="35"/>
  <c r="AB2006" i="35"/>
  <c r="AC2000" i="35"/>
  <c r="AC2002" i="35"/>
  <c r="AC2004" i="35"/>
  <c r="AC2006" i="35"/>
  <c r="AF2062" i="35"/>
  <c r="AD2060" i="35"/>
  <c r="AC2060" i="35"/>
  <c r="AB2060" i="35"/>
  <c r="AD2064" i="35"/>
  <c r="AC2064" i="35"/>
  <c r="AB2064" i="35"/>
  <c r="AD2068" i="35"/>
  <c r="AC2068" i="35"/>
  <c r="AB2068" i="35"/>
  <c r="AF2060" i="35"/>
  <c r="AF2064" i="35"/>
  <c r="AB2067" i="35"/>
  <c r="AC2067" i="35"/>
  <c r="AD2067" i="35"/>
  <c r="AB2071" i="35"/>
  <c r="AC2071" i="35"/>
  <c r="AD2071" i="35"/>
  <c r="AF2072" i="35"/>
  <c r="AD2062" i="35"/>
  <c r="AC2062" i="35"/>
  <c r="AB2062" i="35"/>
  <c r="AF2063" i="35"/>
  <c r="AD2066" i="35"/>
  <c r="AC2066" i="35"/>
  <c r="AB2066" i="35"/>
  <c r="AF2067" i="35"/>
  <c r="AD2070" i="35"/>
  <c r="AC2070" i="35"/>
  <c r="AB2070" i="35"/>
  <c r="AF2071" i="35"/>
  <c r="AD2072" i="35"/>
  <c r="AC2072" i="35"/>
  <c r="AB2072" i="35"/>
  <c r="AB2063" i="35"/>
  <c r="AD2063" i="35"/>
  <c r="AC2063" i="35"/>
  <c r="AF2068" i="35"/>
  <c r="AB2061" i="35"/>
  <c r="AD2061" i="35"/>
  <c r="AC2061" i="35"/>
  <c r="AB2065" i="35"/>
  <c r="AD2065" i="35"/>
  <c r="AC2065" i="35"/>
  <c r="AB2069" i="35"/>
  <c r="AC2069" i="35"/>
  <c r="AD2069" i="35"/>
  <c r="AB2073" i="35"/>
  <c r="AC2073" i="35"/>
  <c r="AD2073" i="35"/>
  <c r="AF2059" i="35"/>
  <c r="AC2051" i="35"/>
  <c r="AB2051" i="35"/>
  <c r="AD2051" i="35"/>
  <c r="AC2055" i="35"/>
  <c r="AB2055" i="35"/>
  <c r="AD2055" i="35"/>
  <c r="AD2050" i="35"/>
  <c r="AC2050" i="35"/>
  <c r="AB2050" i="35"/>
  <c r="AF2051" i="35"/>
  <c r="AD2054" i="35"/>
  <c r="AC2054" i="35"/>
  <c r="AB2054" i="35"/>
  <c r="AF2055" i="35"/>
  <c r="AD2058" i="35"/>
  <c r="AC2058" i="35"/>
  <c r="AB2058" i="35"/>
  <c r="AB2049" i="35"/>
  <c r="AD2049" i="35"/>
  <c r="AC2049" i="35"/>
  <c r="AF2050" i="35"/>
  <c r="AC2053" i="35"/>
  <c r="AB2053" i="35"/>
  <c r="AD2053" i="35"/>
  <c r="AF2054" i="35"/>
  <c r="AD2057" i="35"/>
  <c r="AC2057" i="35"/>
  <c r="AB2057" i="35"/>
  <c r="AF2058" i="35"/>
  <c r="AD2048" i="35"/>
  <c r="AC2048" i="35"/>
  <c r="AB2048" i="35"/>
  <c r="AF2049" i="35"/>
  <c r="AB2052" i="35"/>
  <c r="AD2052" i="35"/>
  <c r="AC2052" i="35"/>
  <c r="AF2053" i="35"/>
  <c r="AB2056" i="35"/>
  <c r="AD2056" i="35"/>
  <c r="AC2056" i="35"/>
  <c r="AF2057" i="35"/>
  <c r="AB2059" i="35"/>
  <c r="AC2059" i="35"/>
  <c r="AF2044" i="35"/>
  <c r="AF2043" i="35"/>
  <c r="AB2043" i="35"/>
  <c r="AF2042" i="35"/>
  <c r="AF2041" i="35"/>
  <c r="AB2041" i="35"/>
  <c r="AF2040" i="35"/>
  <c r="AF2039" i="35"/>
  <c r="AB2039" i="35"/>
  <c r="AF2038" i="35"/>
  <c r="AF2037" i="35"/>
  <c r="AB2037" i="35"/>
  <c r="AF2036" i="35"/>
  <c r="AF2035" i="35"/>
  <c r="AB2035" i="35"/>
  <c r="AC2035" i="35"/>
  <c r="AD2035" i="35"/>
  <c r="AB2036" i="35"/>
  <c r="AC2036" i="35"/>
  <c r="AF2031" i="35"/>
  <c r="AB2031" i="35"/>
  <c r="AD2033" i="35"/>
  <c r="AC2033" i="35"/>
  <c r="AB2033" i="35"/>
  <c r="AF2033" i="35"/>
  <c r="AB2046" i="35"/>
  <c r="AD2046" i="35"/>
  <c r="AC2046" i="35"/>
  <c r="AF2032" i="35"/>
  <c r="AD2045" i="35"/>
  <c r="AC2045" i="35"/>
  <c r="AB2045" i="35"/>
  <c r="AF2046" i="35"/>
  <c r="AB2032" i="35"/>
  <c r="AC2032" i="35"/>
  <c r="AD2032" i="35"/>
  <c r="AB2034" i="35"/>
  <c r="AC2034" i="35"/>
  <c r="AD2034" i="35"/>
  <c r="AB2038" i="35"/>
  <c r="AD2038" i="35"/>
  <c r="AC2038" i="35"/>
  <c r="AB2040" i="35"/>
  <c r="AC2040" i="35"/>
  <c r="AD2040" i="35"/>
  <c r="AB2042" i="35"/>
  <c r="AC2042" i="35"/>
  <c r="AD2042" i="35"/>
  <c r="AB2044" i="35"/>
  <c r="AC2044" i="35"/>
  <c r="AD2044" i="35"/>
  <c r="AF2045" i="35"/>
  <c r="AB2047" i="35"/>
  <c r="AC2031" i="35"/>
  <c r="AC2037" i="35"/>
  <c r="AC2039" i="35"/>
  <c r="AC2041" i="35"/>
  <c r="AC2043" i="35"/>
  <c r="AC2047" i="35"/>
  <c r="AF2028" i="35"/>
  <c r="AC2024" i="35"/>
  <c r="AB2024" i="35"/>
  <c r="AD2024" i="35"/>
  <c r="AF2024" i="35"/>
  <c r="AD2027" i="35"/>
  <c r="AC2027" i="35"/>
  <c r="AB2027" i="35"/>
  <c r="AB2026" i="35"/>
  <c r="AD2026" i="35"/>
  <c r="AC2026" i="35"/>
  <c r="AF2027" i="35"/>
  <c r="AF2026" i="35"/>
  <c r="AD2029" i="35"/>
  <c r="AC2029" i="35"/>
  <c r="AB2029" i="35"/>
  <c r="AF2030" i="35"/>
  <c r="AB2030" i="35"/>
  <c r="AD2030" i="35"/>
  <c r="AC2030" i="35"/>
  <c r="AD2025" i="35"/>
  <c r="AC2025" i="35"/>
  <c r="AB2025" i="35"/>
  <c r="AF2025" i="35"/>
  <c r="AB2028" i="35"/>
  <c r="AD2028" i="35"/>
  <c r="AC2028" i="35"/>
  <c r="AF2029" i="35"/>
  <c r="AF2023" i="35"/>
  <c r="AB2023" i="35"/>
  <c r="AC2023" i="35"/>
  <c r="AE2023" i="35"/>
  <c r="Y1989" i="35"/>
  <c r="O1989" i="35"/>
  <c r="R1989" i="35" s="1"/>
  <c r="AD1989" i="35" s="1"/>
  <c r="Y1998" i="35"/>
  <c r="O1998" i="35"/>
  <c r="R1998" i="35" s="1"/>
  <c r="AE1998" i="35" s="1"/>
  <c r="Y1997" i="35"/>
  <c r="O1997" i="35"/>
  <c r="R1997" i="35" s="1"/>
  <c r="AE1997" i="35" s="1"/>
  <c r="Y1996" i="35"/>
  <c r="O1996" i="35"/>
  <c r="R1996" i="35" s="1"/>
  <c r="AE1996" i="35" s="1"/>
  <c r="Y1995" i="35"/>
  <c r="O1995" i="35"/>
  <c r="R1995" i="35" s="1"/>
  <c r="AE1995" i="35" s="1"/>
  <c r="Y1994" i="35"/>
  <c r="O1994" i="35"/>
  <c r="R1994" i="35" s="1"/>
  <c r="AE1994" i="35" s="1"/>
  <c r="Y1993" i="35"/>
  <c r="O1993" i="35"/>
  <c r="R1993" i="35" s="1"/>
  <c r="AE1993" i="35" s="1"/>
  <c r="Y1992" i="35"/>
  <c r="O1992" i="35"/>
  <c r="R1992" i="35" s="1"/>
  <c r="AE1992" i="35" s="1"/>
  <c r="Y1991" i="35"/>
  <c r="O1991" i="35"/>
  <c r="R1991" i="35" s="1"/>
  <c r="AE1991" i="35" s="1"/>
  <c r="Y1990" i="35"/>
  <c r="O1990" i="35"/>
  <c r="R1990" i="35" s="1"/>
  <c r="AE1990" i="35" s="1"/>
  <c r="Y1988" i="35"/>
  <c r="O1988" i="35"/>
  <c r="R1988" i="35" s="1"/>
  <c r="AE1988" i="35" s="1"/>
  <c r="Y1987" i="35"/>
  <c r="O1987" i="35"/>
  <c r="R1987" i="35" s="1"/>
  <c r="AE1987" i="35" s="1"/>
  <c r="Y1986" i="35"/>
  <c r="O1986" i="35"/>
  <c r="R1986" i="35" s="1"/>
  <c r="AE1986" i="35" s="1"/>
  <c r="Y1985" i="35"/>
  <c r="O1985" i="35"/>
  <c r="R1985" i="35" s="1"/>
  <c r="AD1985" i="35" s="1"/>
  <c r="Y1983" i="35"/>
  <c r="O1983" i="35"/>
  <c r="R1983" i="35" s="1"/>
  <c r="AC1983" i="35" s="1"/>
  <c r="Y1982" i="35"/>
  <c r="O1982" i="35"/>
  <c r="R1982" i="35" s="1"/>
  <c r="AI2143" i="35" l="1"/>
  <c r="AS2143" i="35"/>
  <c r="AT2143" i="35" s="1"/>
  <c r="AI2140" i="35"/>
  <c r="AS2140" i="35"/>
  <c r="AT2140" i="35" s="1"/>
  <c r="AI2138" i="35"/>
  <c r="AS2138" i="35"/>
  <c r="AT2138" i="35" s="1"/>
  <c r="AS2139" i="35"/>
  <c r="AT2139" i="35" s="1"/>
  <c r="AI2106" i="35"/>
  <c r="AS2106" i="35"/>
  <c r="AT2106" i="35" s="1"/>
  <c r="AI2105" i="35"/>
  <c r="AS2105" i="35"/>
  <c r="AT2105" i="35" s="1"/>
  <c r="AI2132" i="35"/>
  <c r="AS2132" i="35"/>
  <c r="AT2132" i="35" s="1"/>
  <c r="AI2134" i="35"/>
  <c r="AS2134" i="35"/>
  <c r="AT2134" i="35" s="1"/>
  <c r="AG2059" i="35"/>
  <c r="AI2059" i="35" s="1"/>
  <c r="AG2004" i="35"/>
  <c r="AG2002" i="35"/>
  <c r="AG2000" i="35"/>
  <c r="AG2066" i="35"/>
  <c r="AG2006" i="35"/>
  <c r="AI2006" i="35" s="1"/>
  <c r="AG2008" i="35"/>
  <c r="AI2008" i="35" s="1"/>
  <c r="AG2043" i="35"/>
  <c r="AI2043" i="35" s="1"/>
  <c r="AE1983" i="35"/>
  <c r="AG2031" i="35"/>
  <c r="AI2031" i="35" s="1"/>
  <c r="AG2047" i="35"/>
  <c r="AI2047" i="35" s="1"/>
  <c r="AG2041" i="35"/>
  <c r="AI2041" i="35" s="1"/>
  <c r="AG2039" i="35"/>
  <c r="AI2039" i="35" s="1"/>
  <c r="AG2037" i="35"/>
  <c r="AI2037" i="35" s="1"/>
  <c r="AG2036" i="35"/>
  <c r="AI2036" i="35" s="1"/>
  <c r="AE1989" i="35"/>
  <c r="AG2056" i="35"/>
  <c r="AI2056" i="35" s="1"/>
  <c r="AG2034" i="35"/>
  <c r="AI2034" i="35" s="1"/>
  <c r="AG2061" i="35"/>
  <c r="AI2061" i="35" s="1"/>
  <c r="AG2001" i="35"/>
  <c r="AG2052" i="35"/>
  <c r="AG2070" i="35"/>
  <c r="AI2070" i="35" s="1"/>
  <c r="AG2044" i="35"/>
  <c r="AI2044" i="35" s="1"/>
  <c r="AG2072" i="35"/>
  <c r="AI2072" i="35" s="1"/>
  <c r="AG2038" i="35"/>
  <c r="AG2073" i="35"/>
  <c r="AI2073" i="35" s="1"/>
  <c r="AG2069" i="35"/>
  <c r="AI2069" i="35" s="1"/>
  <c r="AG2023" i="35"/>
  <c r="AI2023" i="35" s="1"/>
  <c r="AG2051" i="35"/>
  <c r="AI2051" i="35" s="1"/>
  <c r="AG2035" i="35"/>
  <c r="AI2035" i="35" s="1"/>
  <c r="AG2063" i="35"/>
  <c r="AI2063" i="35" s="1"/>
  <c r="AG2071" i="35"/>
  <c r="AI2071" i="35" s="1"/>
  <c r="AG2062" i="35"/>
  <c r="AI2062" i="35" s="1"/>
  <c r="AG2042" i="35"/>
  <c r="AI2042" i="35" s="1"/>
  <c r="AG2053" i="35"/>
  <c r="AI2053" i="35" s="1"/>
  <c r="AG2064" i="35"/>
  <c r="AI2064" i="35" s="1"/>
  <c r="AG2049" i="35"/>
  <c r="AI2049" i="35" s="1"/>
  <c r="AG2058" i="35"/>
  <c r="AI2058" i="35" s="1"/>
  <c r="AG2054" i="35"/>
  <c r="AI2054" i="35" s="1"/>
  <c r="AG2050" i="35"/>
  <c r="AI2050" i="35" s="1"/>
  <c r="AG2065" i="35"/>
  <c r="AI2065" i="35" s="1"/>
  <c r="AG2040" i="35"/>
  <c r="AI2040" i="35" s="1"/>
  <c r="AG2048" i="35"/>
  <c r="AG1999" i="35"/>
  <c r="AI1999" i="35" s="1"/>
  <c r="AG2007" i="35"/>
  <c r="AG2005" i="35"/>
  <c r="AI2005" i="35" s="1"/>
  <c r="AG2003" i="35"/>
  <c r="AI2003" i="35" s="1"/>
  <c r="AG2060" i="35"/>
  <c r="AI2060" i="35" s="1"/>
  <c r="AG2068" i="35"/>
  <c r="AG2067" i="35"/>
  <c r="AI2067" i="35" s="1"/>
  <c r="AG2057" i="35"/>
  <c r="AG2055" i="35"/>
  <c r="AI2055" i="35" s="1"/>
  <c r="AG2046" i="35"/>
  <c r="AI2046" i="35" s="1"/>
  <c r="AG2032" i="35"/>
  <c r="AI2032" i="35" s="1"/>
  <c r="AG2045" i="35"/>
  <c r="AG2033" i="35"/>
  <c r="AI2033" i="35" s="1"/>
  <c r="AF1998" i="35"/>
  <c r="AG2028" i="35"/>
  <c r="AI2028" i="35" s="1"/>
  <c r="AG2025" i="35"/>
  <c r="AI2025" i="35" s="1"/>
  <c r="AG2024" i="35"/>
  <c r="AI2024" i="35" s="1"/>
  <c r="AG2030" i="35"/>
  <c r="AI2030" i="35" s="1"/>
  <c r="AG2029" i="35"/>
  <c r="AI2029" i="35" s="1"/>
  <c r="AG2026" i="35"/>
  <c r="AI2026" i="35" s="1"/>
  <c r="AG2027" i="35"/>
  <c r="AI2027" i="35" s="1"/>
  <c r="AF1989" i="35"/>
  <c r="AF1995" i="35"/>
  <c r="AF1994" i="35"/>
  <c r="AF1991" i="35"/>
  <c r="AF1990" i="35"/>
  <c r="AB1989" i="35"/>
  <c r="AC1989" i="35"/>
  <c r="AF1986" i="35"/>
  <c r="AD1993" i="35"/>
  <c r="AC1993" i="35"/>
  <c r="AB1993" i="35"/>
  <c r="AB1988" i="35"/>
  <c r="AD1988" i="35"/>
  <c r="AC1988" i="35"/>
  <c r="AF1993" i="35"/>
  <c r="AF1997" i="35"/>
  <c r="AD1997" i="35"/>
  <c r="AB1997" i="35"/>
  <c r="AC1997" i="35"/>
  <c r="AB1992" i="35"/>
  <c r="AD1992" i="35"/>
  <c r="AC1992" i="35"/>
  <c r="AB1996" i="35"/>
  <c r="AD1996" i="35"/>
  <c r="AC1996" i="35"/>
  <c r="AD1987" i="35"/>
  <c r="AB1987" i="35"/>
  <c r="AC1987" i="35"/>
  <c r="AF1988" i="35"/>
  <c r="AD1991" i="35"/>
  <c r="AC1991" i="35"/>
  <c r="AB1991" i="35"/>
  <c r="AF1992" i="35"/>
  <c r="AD1995" i="35"/>
  <c r="AB1995" i="35"/>
  <c r="AC1995" i="35"/>
  <c r="AF1996" i="35"/>
  <c r="AB1986" i="35"/>
  <c r="AD1986" i="35"/>
  <c r="AC1986" i="35"/>
  <c r="AF1987" i="35"/>
  <c r="AB1990" i="35"/>
  <c r="AC1990" i="35"/>
  <c r="AD1990" i="35"/>
  <c r="AB1994" i="35"/>
  <c r="AD1994" i="35"/>
  <c r="AC1994" i="35"/>
  <c r="AB1998" i="35"/>
  <c r="AD1998" i="35"/>
  <c r="AC1998" i="35"/>
  <c r="AF1985" i="35"/>
  <c r="AE1985" i="35"/>
  <c r="AB1985" i="35"/>
  <c r="AC1985" i="35"/>
  <c r="AF1983" i="35"/>
  <c r="AD1983" i="35"/>
  <c r="AB1983" i="35"/>
  <c r="AD1982" i="35"/>
  <c r="AB1982" i="35"/>
  <c r="AE1982" i="35"/>
  <c r="AC1982" i="35"/>
  <c r="AF1982" i="35"/>
  <c r="F745" i="24"/>
  <c r="H745" i="24" s="1"/>
  <c r="F742" i="24"/>
  <c r="H742" i="24" s="1"/>
  <c r="F741" i="24"/>
  <c r="H741" i="24" s="1"/>
  <c r="F740" i="24"/>
  <c r="H740" i="24" s="1"/>
  <c r="F739" i="24"/>
  <c r="H739" i="24" s="1"/>
  <c r="F738" i="24"/>
  <c r="H738" i="24" s="1"/>
  <c r="F737" i="24"/>
  <c r="H737" i="24" s="1"/>
  <c r="F736" i="24"/>
  <c r="H736" i="24" s="1"/>
  <c r="F735" i="24"/>
  <c r="H735" i="24" s="1"/>
  <c r="F731" i="24"/>
  <c r="H731" i="24" s="1"/>
  <c r="F730" i="24"/>
  <c r="H730" i="24" s="1"/>
  <c r="F729" i="24"/>
  <c r="H729" i="24" s="1"/>
  <c r="F728" i="24"/>
  <c r="H728" i="24" s="1"/>
  <c r="F727" i="24"/>
  <c r="H727" i="24" s="1"/>
  <c r="F726" i="24"/>
  <c r="H726" i="24" s="1"/>
  <c r="F725" i="24"/>
  <c r="H725" i="24" s="1"/>
  <c r="F724" i="24"/>
  <c r="H724" i="24" s="1"/>
  <c r="F723" i="24"/>
  <c r="H723" i="24" s="1"/>
  <c r="F722" i="24"/>
  <c r="H722" i="24" s="1"/>
  <c r="F721" i="24"/>
  <c r="H721" i="24" s="1"/>
  <c r="F720" i="24"/>
  <c r="H720" i="24" s="1"/>
  <c r="F719" i="24"/>
  <c r="H719" i="24" s="1"/>
  <c r="F718" i="24"/>
  <c r="H718" i="24" s="1"/>
  <c r="F717" i="24"/>
  <c r="H717" i="24" s="1"/>
  <c r="F716" i="24"/>
  <c r="H716" i="24" s="1"/>
  <c r="F715" i="24"/>
  <c r="H715" i="24" s="1"/>
  <c r="F714" i="24"/>
  <c r="H714" i="24" s="1"/>
  <c r="F713" i="24"/>
  <c r="H713" i="24" s="1"/>
  <c r="F712" i="24"/>
  <c r="H712" i="24" s="1"/>
  <c r="F711" i="24"/>
  <c r="H711" i="24" s="1"/>
  <c r="F710" i="24"/>
  <c r="H710" i="24" s="1"/>
  <c r="F709" i="24"/>
  <c r="H709" i="24" s="1"/>
  <c r="F708" i="24"/>
  <c r="H708" i="24" s="1"/>
  <c r="F707" i="24"/>
  <c r="H707" i="24" s="1"/>
  <c r="F706" i="24"/>
  <c r="H706" i="24" s="1"/>
  <c r="F705" i="24"/>
  <c r="H705" i="24" s="1"/>
  <c r="AI2007" i="35" l="1"/>
  <c r="AS2007" i="35"/>
  <c r="AT2007" i="35" s="1"/>
  <c r="AI2048" i="35"/>
  <c r="AS2048" i="35"/>
  <c r="AT2048" i="35" s="1"/>
  <c r="AI2038" i="35"/>
  <c r="AS2038" i="35"/>
  <c r="AT2038" i="35" s="1"/>
  <c r="AI2068" i="35"/>
  <c r="AS2068" i="35"/>
  <c r="AT2068" i="35" s="1"/>
  <c r="AI2001" i="35"/>
  <c r="AS2001" i="35"/>
  <c r="AT2001" i="35" s="1"/>
  <c r="AI2000" i="35"/>
  <c r="AS2000" i="35"/>
  <c r="AT2000" i="35" s="1"/>
  <c r="AI2045" i="35"/>
  <c r="AS2045" i="35"/>
  <c r="AT2045" i="35" s="1"/>
  <c r="AI2052" i="35"/>
  <c r="AS2052" i="35"/>
  <c r="AT2052" i="35" s="1"/>
  <c r="AI2066" i="35"/>
  <c r="AS2066" i="35"/>
  <c r="AT2066" i="35" s="1"/>
  <c r="AI2057" i="35"/>
  <c r="AS2057" i="35"/>
  <c r="AT2057" i="35" s="1"/>
  <c r="AS2144" i="35"/>
  <c r="AT2144" i="35" s="1"/>
  <c r="AI2002" i="35"/>
  <c r="AS2003" i="35"/>
  <c r="AT2003" i="35" s="1"/>
  <c r="AS2002" i="35"/>
  <c r="AT2002" i="35" s="1"/>
  <c r="AI2004" i="35"/>
  <c r="AS2004" i="35"/>
  <c r="AT2004" i="35" s="1"/>
  <c r="AG1995" i="35"/>
  <c r="AI1995" i="35" s="1"/>
  <c r="AG1998" i="35"/>
  <c r="AI1998" i="35" s="1"/>
  <c r="AG1989" i="35"/>
  <c r="AI1989" i="35" s="1"/>
  <c r="AG1990" i="35"/>
  <c r="AI1990" i="35" s="1"/>
  <c r="AG1986" i="35"/>
  <c r="AI1986" i="35" s="1"/>
  <c r="AG1994" i="35"/>
  <c r="AI1994" i="35" s="1"/>
  <c r="AG1991" i="35"/>
  <c r="AI1991" i="35" s="1"/>
  <c r="AG1996" i="35"/>
  <c r="AI1996" i="35" s="1"/>
  <c r="AG1992" i="35"/>
  <c r="AI1992" i="35" s="1"/>
  <c r="AG1997" i="35"/>
  <c r="AI1997" i="35" s="1"/>
  <c r="AG1987" i="35"/>
  <c r="AI1987" i="35" s="1"/>
  <c r="AG1988" i="35"/>
  <c r="AI1988" i="35" s="1"/>
  <c r="AG1993" i="35"/>
  <c r="AG1985" i="35"/>
  <c r="AI1985" i="35" s="1"/>
  <c r="AG1983" i="35"/>
  <c r="AI1983" i="35" s="1"/>
  <c r="AG1982" i="35"/>
  <c r="F704" i="24"/>
  <c r="H704" i="24" s="1"/>
  <c r="F703" i="24"/>
  <c r="H703" i="24" s="1"/>
  <c r="F702" i="24"/>
  <c r="H702" i="24" s="1"/>
  <c r="F701" i="24"/>
  <c r="H701" i="24" s="1"/>
  <c r="F700" i="24"/>
  <c r="H700" i="24" s="1"/>
  <c r="F699" i="24"/>
  <c r="H699" i="24" s="1"/>
  <c r="F698" i="24"/>
  <c r="H698" i="24" s="1"/>
  <c r="F697" i="24"/>
  <c r="H697" i="24" s="1"/>
  <c r="F696" i="24"/>
  <c r="H696" i="24" s="1"/>
  <c r="F695" i="24"/>
  <c r="H695" i="24" s="1"/>
  <c r="F694" i="24"/>
  <c r="H694" i="24" s="1"/>
  <c r="F693" i="24"/>
  <c r="H693" i="24" s="1"/>
  <c r="F692" i="24"/>
  <c r="H692" i="24" s="1"/>
  <c r="F691" i="24"/>
  <c r="H691" i="24" s="1"/>
  <c r="F690" i="24"/>
  <c r="H690" i="24" s="1"/>
  <c r="F689" i="24"/>
  <c r="H689" i="24" s="1"/>
  <c r="F688" i="24"/>
  <c r="H688" i="24" s="1"/>
  <c r="F687" i="24"/>
  <c r="H687" i="24" s="1"/>
  <c r="F686" i="24"/>
  <c r="H686" i="24" s="1"/>
  <c r="F685" i="24"/>
  <c r="H685" i="24" s="1"/>
  <c r="F684" i="24"/>
  <c r="H684" i="24" s="1"/>
  <c r="F683" i="24"/>
  <c r="H683" i="24" s="1"/>
  <c r="F682" i="24"/>
  <c r="H682" i="24" s="1"/>
  <c r="F681" i="24"/>
  <c r="H681" i="24" s="1"/>
  <c r="F680" i="24"/>
  <c r="H680" i="24" s="1"/>
  <c r="F679" i="24"/>
  <c r="H679" i="24" s="1"/>
  <c r="F678" i="24"/>
  <c r="H678" i="24" s="1"/>
  <c r="F677" i="24"/>
  <c r="H677" i="24" s="1"/>
  <c r="F676" i="24"/>
  <c r="H676" i="24" s="1"/>
  <c r="F675" i="24"/>
  <c r="H675" i="24" s="1"/>
  <c r="F674" i="24"/>
  <c r="H674" i="24" s="1"/>
  <c r="F673" i="24"/>
  <c r="H673" i="24" s="1"/>
  <c r="F672" i="24"/>
  <c r="H672" i="24" s="1"/>
  <c r="F671" i="24"/>
  <c r="H671" i="24" s="1"/>
  <c r="F670" i="24"/>
  <c r="H670" i="24" s="1"/>
  <c r="F669" i="24"/>
  <c r="H669" i="24" s="1"/>
  <c r="F668" i="24"/>
  <c r="H668" i="24" s="1"/>
  <c r="F667" i="24"/>
  <c r="H667" i="24" s="1"/>
  <c r="F666" i="24"/>
  <c r="H666" i="24" s="1"/>
  <c r="F665" i="24"/>
  <c r="H665" i="24" s="1"/>
  <c r="F664" i="24"/>
  <c r="H664" i="24" s="1"/>
  <c r="F663" i="24"/>
  <c r="H663" i="24" s="1"/>
  <c r="F662" i="24"/>
  <c r="H662" i="24" s="1"/>
  <c r="F661" i="24"/>
  <c r="H661" i="24" s="1"/>
  <c r="AI1982" i="35" l="1"/>
  <c r="AS1982" i="35"/>
  <c r="AT1982" i="35" s="1"/>
  <c r="AI1993" i="35"/>
  <c r="AS1993" i="35"/>
  <c r="AT1993" i="35" s="1"/>
  <c r="V635" i="35"/>
  <c r="V631" i="35"/>
  <c r="V628" i="35"/>
  <c r="V626" i="35"/>
  <c r="AI1004" i="35" l="1"/>
  <c r="J69" i="25" l="1"/>
  <c r="I69" i="25"/>
  <c r="J58" i="25"/>
  <c r="I58" i="25"/>
  <c r="J45" i="25"/>
  <c r="I45" i="25"/>
  <c r="J33" i="25"/>
  <c r="I33" i="25"/>
  <c r="J21" i="25"/>
  <c r="I21" i="25"/>
  <c r="J9" i="25"/>
  <c r="I9" i="25"/>
  <c r="J79" i="25"/>
  <c r="I79" i="25"/>
  <c r="J68" i="25"/>
  <c r="I68" i="25"/>
  <c r="J57" i="25"/>
  <c r="I57" i="25"/>
  <c r="J44" i="25"/>
  <c r="I44" i="25"/>
  <c r="J32" i="25"/>
  <c r="I32" i="25"/>
  <c r="J20" i="25"/>
  <c r="I20" i="25"/>
  <c r="J8" i="25"/>
  <c r="I8" i="25"/>
  <c r="K69" i="25" l="1"/>
  <c r="M69" i="25" s="1"/>
  <c r="K58" i="25"/>
  <c r="M58" i="25" s="1"/>
  <c r="K45" i="25"/>
  <c r="M45" i="25" s="1"/>
  <c r="K33" i="25"/>
  <c r="M33" i="25" s="1"/>
  <c r="K21" i="25"/>
  <c r="M21" i="25" s="1"/>
  <c r="K9" i="25"/>
  <c r="M9" i="25" s="1"/>
  <c r="K79" i="25"/>
  <c r="M79" i="25" s="1"/>
  <c r="K68" i="25"/>
  <c r="M68" i="25" s="1"/>
  <c r="K57" i="25"/>
  <c r="M57" i="25" s="1"/>
  <c r="K44" i="25"/>
  <c r="M44" i="25" s="1"/>
  <c r="K32" i="25"/>
  <c r="M32" i="25" s="1"/>
  <c r="K20" i="25"/>
  <c r="M20" i="25" s="1"/>
  <c r="K8" i="25"/>
  <c r="M8" i="25" s="1"/>
  <c r="Y1043" i="35"/>
  <c r="O1043" i="35"/>
  <c r="R1043" i="35" s="1"/>
  <c r="AC1043" i="35" s="1"/>
  <c r="O1040" i="35"/>
  <c r="R1040" i="35" s="1"/>
  <c r="AC1040" i="35" s="1"/>
  <c r="Y1040" i="35"/>
  <c r="Y1048" i="35"/>
  <c r="R1048" i="35"/>
  <c r="AC1048" i="35" s="1"/>
  <c r="O1048" i="35"/>
  <c r="Y1046" i="35"/>
  <c r="R1046" i="35"/>
  <c r="AC1046" i="35" s="1"/>
  <c r="O1046" i="35"/>
  <c r="Y1081" i="35"/>
  <c r="O1081" i="35"/>
  <c r="R1081" i="35" s="1"/>
  <c r="AC1081" i="35" s="1"/>
  <c r="Y416" i="35"/>
  <c r="O416" i="35"/>
  <c r="R416" i="35" s="1"/>
  <c r="AE416" i="35" s="1"/>
  <c r="Y1817" i="35"/>
  <c r="AD1817" i="35"/>
  <c r="Y1814" i="35"/>
  <c r="R1814" i="35"/>
  <c r="AD1814" i="35" s="1"/>
  <c r="Y1811" i="35"/>
  <c r="O1811" i="35"/>
  <c r="R1811" i="35" s="1"/>
  <c r="AD1811" i="35" s="1"/>
  <c r="Y760" i="35"/>
  <c r="O760" i="35"/>
  <c r="R760" i="35" s="1"/>
  <c r="AD760" i="35" s="1"/>
  <c r="Y759" i="35"/>
  <c r="O759" i="35"/>
  <c r="R759" i="35" s="1"/>
  <c r="AD759" i="35" s="1"/>
  <c r="Y388" i="35"/>
  <c r="O388" i="35"/>
  <c r="R388" i="35" s="1"/>
  <c r="AE388" i="35" s="1"/>
  <c r="Y341" i="35"/>
  <c r="O341" i="35"/>
  <c r="R341" i="35" s="1"/>
  <c r="AD341" i="35" s="1"/>
  <c r="F660" i="24"/>
  <c r="H660" i="24" s="1"/>
  <c r="F659" i="24"/>
  <c r="H659" i="24" s="1"/>
  <c r="F658" i="24"/>
  <c r="H658" i="24" s="1"/>
  <c r="AE759" i="35" l="1"/>
  <c r="AE760" i="35"/>
  <c r="AE1811" i="35"/>
  <c r="AE1081" i="35"/>
  <c r="AF1043" i="35"/>
  <c r="AB1043" i="35"/>
  <c r="AF1040" i="35"/>
  <c r="AB1040" i="35"/>
  <c r="AF1048" i="35"/>
  <c r="AB1048" i="35"/>
  <c r="AF1046" i="35"/>
  <c r="AB1046" i="35"/>
  <c r="AF1081" i="35"/>
  <c r="AC416" i="35"/>
  <c r="AF416" i="35"/>
  <c r="AD416" i="35"/>
  <c r="AB416" i="35"/>
  <c r="AB1081" i="35"/>
  <c r="AD1081" i="35"/>
  <c r="AF1817" i="35"/>
  <c r="AE1817" i="35"/>
  <c r="AB1817" i="35"/>
  <c r="AC1817" i="35"/>
  <c r="AF1814" i="35"/>
  <c r="AE1814" i="35"/>
  <c r="AB1814" i="35"/>
  <c r="AC1814" i="35"/>
  <c r="AF1811" i="35"/>
  <c r="AB1811" i="35"/>
  <c r="AC1811" i="35"/>
  <c r="AF760" i="35"/>
  <c r="AG760" i="35" s="1"/>
  <c r="AI760" i="35" s="1"/>
  <c r="AF759" i="35"/>
  <c r="AB759" i="35"/>
  <c r="AB760" i="35"/>
  <c r="AC760" i="35"/>
  <c r="AB388" i="35"/>
  <c r="AD388" i="35"/>
  <c r="AC388" i="35"/>
  <c r="AF388" i="35"/>
  <c r="AC759" i="35"/>
  <c r="AF341" i="35"/>
  <c r="AE341" i="35"/>
  <c r="AB341" i="35"/>
  <c r="AC341" i="35"/>
  <c r="F657" i="24"/>
  <c r="H657" i="24" s="1"/>
  <c r="F656" i="24"/>
  <c r="H656" i="24" s="1"/>
  <c r="F655" i="24"/>
  <c r="H655" i="24" s="1"/>
  <c r="F654" i="24"/>
  <c r="H654" i="24" s="1"/>
  <c r="F653" i="24"/>
  <c r="H653" i="24" s="1"/>
  <c r="F652" i="24"/>
  <c r="H652" i="24" s="1"/>
  <c r="F651" i="24"/>
  <c r="H651" i="24" s="1"/>
  <c r="AG759" i="35" l="1"/>
  <c r="AI759" i="35" s="1"/>
  <c r="AS760" i="35"/>
  <c r="AT760" i="35" s="1"/>
  <c r="AS759" i="35"/>
  <c r="AT759" i="35" s="1"/>
  <c r="AG1811" i="35"/>
  <c r="AG1048" i="35"/>
  <c r="AI1048" i="35" s="1"/>
  <c r="AG1043" i="35"/>
  <c r="AI1043" i="35" s="1"/>
  <c r="AG1046" i="35"/>
  <c r="AI1046" i="35" s="1"/>
  <c r="AG341" i="35"/>
  <c r="AI341" i="35" s="1"/>
  <c r="AG1040" i="35"/>
  <c r="AI1040" i="35" s="1"/>
  <c r="AG1814" i="35"/>
  <c r="AI1814" i="35" s="1"/>
  <c r="AG1081" i="35"/>
  <c r="AI1081" i="35" s="1"/>
  <c r="AG416" i="35"/>
  <c r="AI416" i="35" s="1"/>
  <c r="AG1817" i="35"/>
  <c r="AI1817" i="35" s="1"/>
  <c r="AG388" i="35"/>
  <c r="AI388" i="35" s="1"/>
  <c r="Y758" i="35"/>
  <c r="O758" i="35"/>
  <c r="R758" i="35" s="1"/>
  <c r="Y1079" i="35"/>
  <c r="O1079" i="35"/>
  <c r="R1079" i="35" s="1"/>
  <c r="Y1396" i="35"/>
  <c r="O1396" i="35"/>
  <c r="R1396" i="35" s="1"/>
  <c r="Y763" i="35"/>
  <c r="R763" i="35"/>
  <c r="AD763" i="35" s="1"/>
  <c r="Y752" i="35"/>
  <c r="O752" i="35"/>
  <c r="R752" i="35" s="1"/>
  <c r="AD752" i="35" s="1"/>
  <c r="F650" i="24"/>
  <c r="H650" i="24" s="1"/>
  <c r="F649" i="24"/>
  <c r="H649" i="24" s="1"/>
  <c r="F648" i="24"/>
  <c r="H648" i="24" s="1"/>
  <c r="F647" i="24"/>
  <c r="H647" i="24" s="1"/>
  <c r="F646" i="24"/>
  <c r="H646" i="24" s="1"/>
  <c r="AI1811" i="35" l="1"/>
  <c r="AS1817" i="35"/>
  <c r="AT1817" i="35" s="1"/>
  <c r="AS1814" i="35"/>
  <c r="AT1814" i="35" s="1"/>
  <c r="AE763" i="35"/>
  <c r="AE752" i="35"/>
  <c r="AF752" i="35"/>
  <c r="AB758" i="35"/>
  <c r="AE758" i="35"/>
  <c r="AC758" i="35"/>
  <c r="AD758" i="35"/>
  <c r="AD1079" i="35"/>
  <c r="AE1079" i="35"/>
  <c r="AC1079" i="35"/>
  <c r="AB1079" i="35"/>
  <c r="AF1079" i="35"/>
  <c r="AB1396" i="35"/>
  <c r="AC1396" i="35"/>
  <c r="AE1396" i="35"/>
  <c r="AD1396" i="35"/>
  <c r="AF1396" i="35"/>
  <c r="AF758" i="35"/>
  <c r="AF763" i="35"/>
  <c r="AB763" i="35"/>
  <c r="AC763" i="35"/>
  <c r="AB752" i="35"/>
  <c r="AC752" i="35"/>
  <c r="F21" i="32"/>
  <c r="Y415" i="35"/>
  <c r="O415" i="35"/>
  <c r="R415" i="35" s="1"/>
  <c r="AD415" i="35" s="1"/>
  <c r="Y414" i="35"/>
  <c r="O414" i="35"/>
  <c r="R414" i="35" s="1"/>
  <c r="AD414" i="35" s="1"/>
  <c r="Y413" i="35"/>
  <c r="O413" i="35"/>
  <c r="R413" i="35" s="1"/>
  <c r="AE413" i="35" s="1"/>
  <c r="Y412" i="35"/>
  <c r="O412" i="35"/>
  <c r="R412" i="35" s="1"/>
  <c r="AE412" i="35" s="1"/>
  <c r="Y411" i="35"/>
  <c r="O411" i="35"/>
  <c r="R411" i="35" s="1"/>
  <c r="AE411" i="35" s="1"/>
  <c r="Y410" i="35"/>
  <c r="O410" i="35"/>
  <c r="R410" i="35" s="1"/>
  <c r="AE410" i="35" s="1"/>
  <c r="Y394" i="35"/>
  <c r="R394" i="35"/>
  <c r="AD394" i="35" s="1"/>
  <c r="Y393" i="35"/>
  <c r="R393" i="35"/>
  <c r="AD393" i="35" s="1"/>
  <c r="Y387" i="35"/>
  <c r="O387" i="35"/>
  <c r="R387" i="35" s="1"/>
  <c r="AE387" i="35" s="1"/>
  <c r="Y386" i="35"/>
  <c r="O386" i="35"/>
  <c r="R386" i="35" s="1"/>
  <c r="AE386" i="35" s="1"/>
  <c r="Y385" i="35"/>
  <c r="O385" i="35"/>
  <c r="R385" i="35" s="1"/>
  <c r="AE385" i="35" s="1"/>
  <c r="Y384" i="35"/>
  <c r="O384" i="35"/>
  <c r="R384" i="35" s="1"/>
  <c r="AE384" i="35" s="1"/>
  <c r="Y383" i="35"/>
  <c r="O383" i="35"/>
  <c r="R383" i="35" s="1"/>
  <c r="AE383" i="35" s="1"/>
  <c r="Y382" i="35"/>
  <c r="O382" i="35"/>
  <c r="R382" i="35" s="1"/>
  <c r="AE382" i="35" s="1"/>
  <c r="Y381" i="35"/>
  <c r="O381" i="35"/>
  <c r="R381" i="35" s="1"/>
  <c r="AE381" i="35" s="1"/>
  <c r="Y423" i="35"/>
  <c r="R423" i="35"/>
  <c r="AD423" i="35" s="1"/>
  <c r="Y380" i="35"/>
  <c r="O380" i="35"/>
  <c r="R380" i="35" s="1"/>
  <c r="AD380" i="35" s="1"/>
  <c r="Y379" i="35"/>
  <c r="O379" i="35"/>
  <c r="R379" i="35" s="1"/>
  <c r="AE379" i="35" s="1"/>
  <c r="Y378" i="35"/>
  <c r="O378" i="35"/>
  <c r="R378" i="35" s="1"/>
  <c r="AE378" i="35" s="1"/>
  <c r="Y377" i="35"/>
  <c r="O377" i="35"/>
  <c r="R377" i="35" s="1"/>
  <c r="AE377" i="35" s="1"/>
  <c r="Y376" i="35"/>
  <c r="O376" i="35"/>
  <c r="R376" i="35" s="1"/>
  <c r="AE376" i="35" s="1"/>
  <c r="Y375" i="35"/>
  <c r="O375" i="35"/>
  <c r="R375" i="35" s="1"/>
  <c r="AE375" i="35" s="1"/>
  <c r="Y1294" i="35"/>
  <c r="O1294" i="35"/>
  <c r="R1294" i="35" s="1"/>
  <c r="AE1294" i="35" s="1"/>
  <c r="Y374" i="35"/>
  <c r="O374" i="35"/>
  <c r="R374" i="35" s="1"/>
  <c r="AE374" i="35" s="1"/>
  <c r="Y373" i="35"/>
  <c r="O373" i="35"/>
  <c r="R373" i="35" s="1"/>
  <c r="AD373" i="35" s="1"/>
  <c r="Y422" i="35"/>
  <c r="AD422" i="35"/>
  <c r="Y1320" i="35"/>
  <c r="R1320" i="35"/>
  <c r="AD1320" i="35" s="1"/>
  <c r="Y1319" i="35"/>
  <c r="O1319" i="35"/>
  <c r="R1319" i="35" s="1"/>
  <c r="AD1319" i="35" s="1"/>
  <c r="Y1318" i="35"/>
  <c r="O1318" i="35"/>
  <c r="R1318" i="35" s="1"/>
  <c r="AE1318" i="35" s="1"/>
  <c r="Y1230" i="35"/>
  <c r="O1230" i="35"/>
  <c r="R1230" i="35" s="1"/>
  <c r="AD1230" i="35" s="1"/>
  <c r="Y1229" i="35"/>
  <c r="O1229" i="35"/>
  <c r="R1229" i="35" s="1"/>
  <c r="AD1229" i="35" s="1"/>
  <c r="Y372" i="35"/>
  <c r="O372" i="35"/>
  <c r="R372" i="35" s="1"/>
  <c r="AD372" i="35" s="1"/>
  <c r="Y371" i="35"/>
  <c r="O371" i="35"/>
  <c r="R371" i="35" s="1"/>
  <c r="AE371" i="35" s="1"/>
  <c r="Y370" i="35"/>
  <c r="O370" i="35"/>
  <c r="R370" i="35" s="1"/>
  <c r="AE370" i="35" s="1"/>
  <c r="AE1890" i="35"/>
  <c r="Y1890" i="35"/>
  <c r="O1890" i="35"/>
  <c r="R1890" i="35" s="1"/>
  <c r="Y369" i="35"/>
  <c r="O369" i="35"/>
  <c r="R369" i="35" s="1"/>
  <c r="AE369" i="35" s="1"/>
  <c r="Y1228" i="35"/>
  <c r="O1228" i="35"/>
  <c r="R1228" i="35" s="1"/>
  <c r="AE1228" i="35" s="1"/>
  <c r="Y1227" i="35"/>
  <c r="O1227" i="35"/>
  <c r="R1227" i="35" s="1"/>
  <c r="AE1227" i="35" s="1"/>
  <c r="Y886" i="35"/>
  <c r="O886" i="35"/>
  <c r="R886" i="35" s="1"/>
  <c r="AE886" i="35" s="1"/>
  <c r="Y340" i="35"/>
  <c r="O340" i="35"/>
  <c r="R340" i="35" s="1"/>
  <c r="AE340" i="35" s="1"/>
  <c r="F645" i="24"/>
  <c r="H645" i="24" s="1"/>
  <c r="F644" i="24"/>
  <c r="H644" i="24" s="1"/>
  <c r="F643" i="24"/>
  <c r="H643" i="24" s="1"/>
  <c r="F642" i="24"/>
  <c r="H642" i="24" s="1"/>
  <c r="F641" i="24"/>
  <c r="H641" i="24" s="1"/>
  <c r="F640" i="24"/>
  <c r="H640" i="24" s="1"/>
  <c r="F639" i="24"/>
  <c r="H639" i="24" s="1"/>
  <c r="F638" i="24"/>
  <c r="H638" i="24" s="1"/>
  <c r="F637" i="24"/>
  <c r="H637" i="24" s="1"/>
  <c r="AE422" i="35" l="1"/>
  <c r="AE423" i="35"/>
  <c r="AE1230" i="35"/>
  <c r="AE1229" i="35"/>
  <c r="AE1320" i="35"/>
  <c r="AE1319" i="35"/>
  <c r="AE373" i="35"/>
  <c r="AE393" i="35"/>
  <c r="AE372" i="35"/>
  <c r="AE415" i="35"/>
  <c r="AE380" i="35"/>
  <c r="AG752" i="35"/>
  <c r="AI752" i="35" s="1"/>
  <c r="AE414" i="35"/>
  <c r="AG763" i="35"/>
  <c r="AI763" i="35" s="1"/>
  <c r="AF374" i="35"/>
  <c r="AE394" i="35"/>
  <c r="AG758" i="35"/>
  <c r="AI758" i="35" s="1"/>
  <c r="AG1396" i="35"/>
  <c r="AI1396" i="35" s="1"/>
  <c r="AG1079" i="35"/>
  <c r="AF411" i="35"/>
  <c r="AF415" i="35"/>
  <c r="AB415" i="35"/>
  <c r="AC415" i="35"/>
  <c r="AF414" i="35"/>
  <c r="AD410" i="35"/>
  <c r="AC410" i="35"/>
  <c r="AB410" i="35"/>
  <c r="AF410" i="35"/>
  <c r="AB413" i="35"/>
  <c r="AD413" i="35"/>
  <c r="AC413" i="35"/>
  <c r="AD412" i="35"/>
  <c r="AC412" i="35"/>
  <c r="AB412" i="35"/>
  <c r="AF413" i="35"/>
  <c r="AB411" i="35"/>
  <c r="AC411" i="35"/>
  <c r="AD411" i="35"/>
  <c r="AF412" i="35"/>
  <c r="AB414" i="35"/>
  <c r="AC414" i="35"/>
  <c r="AB394" i="35"/>
  <c r="AF394" i="35"/>
  <c r="AB393" i="35"/>
  <c r="AC393" i="35"/>
  <c r="AF393" i="35"/>
  <c r="AC394" i="35"/>
  <c r="AF384" i="35"/>
  <c r="AD387" i="35"/>
  <c r="AC387" i="35"/>
  <c r="AB387" i="35"/>
  <c r="AF387" i="35"/>
  <c r="AB383" i="35"/>
  <c r="AD383" i="35"/>
  <c r="AC383" i="35"/>
  <c r="AD382" i="35"/>
  <c r="AB382" i="35"/>
  <c r="AC382" i="35"/>
  <c r="AF383" i="35"/>
  <c r="AD386" i="35"/>
  <c r="AC386" i="35"/>
  <c r="AB386" i="35"/>
  <c r="AB381" i="35"/>
  <c r="AD381" i="35"/>
  <c r="AC381" i="35"/>
  <c r="AF382" i="35"/>
  <c r="AB385" i="35"/>
  <c r="AD385" i="35"/>
  <c r="AC385" i="35"/>
  <c r="AF386" i="35"/>
  <c r="AF381" i="35"/>
  <c r="AD384" i="35"/>
  <c r="AC384" i="35"/>
  <c r="AB384" i="35"/>
  <c r="AF385" i="35"/>
  <c r="AF380" i="35"/>
  <c r="AF377" i="35"/>
  <c r="AF423" i="35"/>
  <c r="AG423" i="35" s="1"/>
  <c r="AB423" i="35"/>
  <c r="AC423" i="35"/>
  <c r="AB375" i="35"/>
  <c r="AD375" i="35"/>
  <c r="AC375" i="35"/>
  <c r="AF376" i="35"/>
  <c r="AB379" i="35"/>
  <c r="AC379" i="35"/>
  <c r="AD379" i="35"/>
  <c r="AD1294" i="35"/>
  <c r="AC1294" i="35"/>
  <c r="AB1294" i="35"/>
  <c r="AF375" i="35"/>
  <c r="AD378" i="35"/>
  <c r="AC378" i="35"/>
  <c r="AB378" i="35"/>
  <c r="AF379" i="35"/>
  <c r="AD376" i="35"/>
  <c r="AC376" i="35"/>
  <c r="AB376" i="35"/>
  <c r="AB374" i="35"/>
  <c r="AC374" i="35"/>
  <c r="AD374" i="35"/>
  <c r="AF1294" i="35"/>
  <c r="AB377" i="35"/>
  <c r="AC377" i="35"/>
  <c r="AD377" i="35"/>
  <c r="AF378" i="35"/>
  <c r="AB380" i="35"/>
  <c r="AC380" i="35"/>
  <c r="AF373" i="35"/>
  <c r="AB373" i="35"/>
  <c r="AF422" i="35"/>
  <c r="AG422" i="35" s="1"/>
  <c r="AI422" i="35" s="1"/>
  <c r="AB422" i="35"/>
  <c r="AC422" i="35"/>
  <c r="AF372" i="35"/>
  <c r="AF1890" i="35"/>
  <c r="AF1230" i="35"/>
  <c r="AF1320" i="35"/>
  <c r="AG1320" i="35" s="1"/>
  <c r="AI1320" i="35" s="1"/>
  <c r="AB1320" i="35"/>
  <c r="AC1320" i="35"/>
  <c r="AF1319" i="35"/>
  <c r="AB1318" i="35"/>
  <c r="AD1318" i="35"/>
  <c r="AC1318" i="35"/>
  <c r="AF1318" i="35"/>
  <c r="AB1319" i="35"/>
  <c r="AC1319" i="35"/>
  <c r="AB1230" i="35"/>
  <c r="AC1230" i="35"/>
  <c r="AF1229" i="35"/>
  <c r="AB1229" i="35"/>
  <c r="AC1229" i="35"/>
  <c r="AF886" i="35"/>
  <c r="AD369" i="35"/>
  <c r="AC369" i="35"/>
  <c r="AB369" i="35"/>
  <c r="AF369" i="35"/>
  <c r="AB371" i="35"/>
  <c r="AC371" i="35"/>
  <c r="AD371" i="35"/>
  <c r="AD370" i="35"/>
  <c r="AC370" i="35"/>
  <c r="AB370" i="35"/>
  <c r="AF371" i="35"/>
  <c r="AB1890" i="35"/>
  <c r="AD1890" i="35"/>
  <c r="AC1890" i="35"/>
  <c r="AF370" i="35"/>
  <c r="AB372" i="35"/>
  <c r="AC372" i="35"/>
  <c r="AB340" i="35"/>
  <c r="AD340" i="35"/>
  <c r="AC340" i="35"/>
  <c r="AF340" i="35"/>
  <c r="AD1228" i="35"/>
  <c r="AC1228" i="35"/>
  <c r="AB1228" i="35"/>
  <c r="AB1227" i="35"/>
  <c r="AD1227" i="35"/>
  <c r="AC1227" i="35"/>
  <c r="AF1228" i="35"/>
  <c r="AD886" i="35"/>
  <c r="AC886" i="35"/>
  <c r="AB886" i="35"/>
  <c r="AF1227" i="35"/>
  <c r="AE769" i="35"/>
  <c r="Y769" i="35"/>
  <c r="O769" i="35"/>
  <c r="R769" i="35" s="1"/>
  <c r="AE768" i="35"/>
  <c r="Y768" i="35"/>
  <c r="O768" i="35"/>
  <c r="R768" i="35" s="1"/>
  <c r="AE767" i="35"/>
  <c r="Y767" i="35"/>
  <c r="O767" i="35"/>
  <c r="R767" i="35" s="1"/>
  <c r="Y1084" i="35"/>
  <c r="O1084" i="35"/>
  <c r="R1084" i="35" s="1"/>
  <c r="AD1084" i="35" s="1"/>
  <c r="Y1083" i="35"/>
  <c r="O1083" i="35"/>
  <c r="R1083" i="35" s="1"/>
  <c r="AD1083" i="35" s="1"/>
  <c r="Y1082" i="35"/>
  <c r="O1082" i="35"/>
  <c r="R1082" i="35" s="1"/>
  <c r="AE1082" i="35" s="1"/>
  <c r="Y766" i="35"/>
  <c r="R766" i="35"/>
  <c r="AD766" i="35" s="1"/>
  <c r="AE765" i="35"/>
  <c r="Y765" i="35"/>
  <c r="R765" i="35"/>
  <c r="AD765" i="35" s="1"/>
  <c r="Y764" i="35"/>
  <c r="R764" i="35"/>
  <c r="AD764" i="35" s="1"/>
  <c r="Y904" i="35"/>
  <c r="R904" i="35"/>
  <c r="AD904" i="35" s="1"/>
  <c r="Y903" i="35"/>
  <c r="R903" i="35"/>
  <c r="AD903" i="35" s="1"/>
  <c r="Y902" i="35"/>
  <c r="R902" i="35"/>
  <c r="AD902" i="35" s="1"/>
  <c r="Y901" i="35"/>
  <c r="R901" i="35"/>
  <c r="AD901" i="35" s="1"/>
  <c r="Y900" i="35"/>
  <c r="R900" i="35"/>
  <c r="AC900" i="35" s="1"/>
  <c r="Y899" i="35"/>
  <c r="R899" i="35"/>
  <c r="AD899" i="35" s="1"/>
  <c r="Y898" i="35"/>
  <c r="R898" i="35"/>
  <c r="AD898" i="35" s="1"/>
  <c r="Y897" i="35"/>
  <c r="R897" i="35"/>
  <c r="AD897" i="35" s="1"/>
  <c r="Y896" i="35"/>
  <c r="R896" i="35"/>
  <c r="AD896" i="35" s="1"/>
  <c r="Y421" i="35"/>
  <c r="R421" i="35"/>
  <c r="AD421" i="35" s="1"/>
  <c r="Y420" i="35"/>
  <c r="R420" i="35"/>
  <c r="AD420" i="35" s="1"/>
  <c r="Y1891" i="35"/>
  <c r="R1891" i="35"/>
  <c r="AC1891" i="35" s="1"/>
  <c r="AE1670" i="35"/>
  <c r="Y1670" i="35"/>
  <c r="AD1670" i="35"/>
  <c r="Y1587" i="35"/>
  <c r="R1587" i="35"/>
  <c r="AD1587" i="35" s="1"/>
  <c r="Y419" i="35"/>
  <c r="R419" i="35"/>
  <c r="AD419" i="35" s="1"/>
  <c r="Y418" i="35"/>
  <c r="R418" i="35"/>
  <c r="AD418" i="35" s="1"/>
  <c r="Y1352" i="35"/>
  <c r="R1352" i="35"/>
  <c r="AD1352" i="35" s="1"/>
  <c r="Y1296" i="35"/>
  <c r="R1296" i="35"/>
  <c r="AC1296" i="35" s="1"/>
  <c r="Y1295" i="35"/>
  <c r="R1295" i="35"/>
  <c r="AC1295" i="35" s="1"/>
  <c r="Y1978" i="35"/>
  <c r="R1978" i="35"/>
  <c r="AD1978" i="35" s="1"/>
  <c r="Y1185" i="35"/>
  <c r="R1185" i="35"/>
  <c r="AD1185" i="35" s="1"/>
  <c r="Y1241" i="35"/>
  <c r="R1241" i="35"/>
  <c r="AD1241" i="35" s="1"/>
  <c r="Y1456" i="35"/>
  <c r="R1456" i="35"/>
  <c r="AD1456" i="35" s="1"/>
  <c r="Y1705" i="35"/>
  <c r="R1705" i="35"/>
  <c r="AD1705" i="35" s="1"/>
  <c r="Y1704" i="35"/>
  <c r="R1704" i="35"/>
  <c r="AC1704" i="35" s="1"/>
  <c r="Y1555" i="35"/>
  <c r="R1555" i="35"/>
  <c r="AD1555" i="35" s="1"/>
  <c r="Y1464" i="35"/>
  <c r="R1464" i="35"/>
  <c r="AD1464" i="35" s="1"/>
  <c r="Y895" i="35"/>
  <c r="R895" i="35"/>
  <c r="AD895" i="35" s="1"/>
  <c r="AE1340" i="35"/>
  <c r="Y1340" i="35"/>
  <c r="R1340" i="35"/>
  <c r="AD1340" i="35" s="1"/>
  <c r="AE1339" i="35"/>
  <c r="Y1339" i="35"/>
  <c r="R1339" i="35"/>
  <c r="AD1339" i="35" s="1"/>
  <c r="Y1977" i="35"/>
  <c r="R1977" i="35"/>
  <c r="AD1977" i="35" s="1"/>
  <c r="Y1976" i="35"/>
  <c r="R1976" i="35"/>
  <c r="AC1976" i="35" s="1"/>
  <c r="Y1628" i="35"/>
  <c r="R1628" i="35"/>
  <c r="AD1628" i="35" s="1"/>
  <c r="Y1627" i="35"/>
  <c r="R1627" i="35"/>
  <c r="AD1627" i="35" s="1"/>
  <c r="Y1489" i="35"/>
  <c r="R1489" i="35"/>
  <c r="AD1489" i="35" s="1"/>
  <c r="Y417" i="35"/>
  <c r="R417" i="35"/>
  <c r="AD417" i="35" s="1"/>
  <c r="Y1669" i="35"/>
  <c r="AD1669" i="35"/>
  <c r="AI423" i="35" l="1"/>
  <c r="AI1079" i="35"/>
  <c r="AS1079" i="35"/>
  <c r="AT1079" i="35" s="1"/>
  <c r="AE1464" i="35"/>
  <c r="AE1489" i="35"/>
  <c r="AE1456" i="35"/>
  <c r="AE1555" i="35"/>
  <c r="AE1185" i="35"/>
  <c r="AE1628" i="35"/>
  <c r="AE1705" i="35"/>
  <c r="AE1669" i="35"/>
  <c r="AE1627" i="35"/>
  <c r="AE1704" i="35"/>
  <c r="AG1229" i="35"/>
  <c r="AI1229" i="35" s="1"/>
  <c r="AG1230" i="35"/>
  <c r="AI1230" i="35" s="1"/>
  <c r="AE1977" i="35"/>
  <c r="AE1241" i="35"/>
  <c r="AE418" i="35"/>
  <c r="AE1084" i="35"/>
  <c r="AE1083" i="35"/>
  <c r="AG1319" i="35"/>
  <c r="AI1319" i="35" s="1"/>
  <c r="AG373" i="35"/>
  <c r="AI373" i="35" s="1"/>
  <c r="AG393" i="35"/>
  <c r="AI393" i="35" s="1"/>
  <c r="AG372" i="35"/>
  <c r="AI372" i="35" s="1"/>
  <c r="AE420" i="35"/>
  <c r="AE1352" i="35"/>
  <c r="AG415" i="35"/>
  <c r="AI415" i="35" s="1"/>
  <c r="AE419" i="35"/>
  <c r="AE1976" i="35"/>
  <c r="AE421" i="35"/>
  <c r="AG380" i="35"/>
  <c r="AI380" i="35" s="1"/>
  <c r="AE766" i="35"/>
  <c r="AG414" i="35"/>
  <c r="AI414" i="35" s="1"/>
  <c r="AG384" i="35"/>
  <c r="AI384" i="35" s="1"/>
  <c r="AE1891" i="35"/>
  <c r="AG377" i="35"/>
  <c r="AI377" i="35" s="1"/>
  <c r="AG374" i="35"/>
  <c r="AI374" i="35" s="1"/>
  <c r="AE1295" i="35"/>
  <c r="AG394" i="35"/>
  <c r="AI394" i="35" s="1"/>
  <c r="AE417" i="35"/>
  <c r="AE895" i="35"/>
  <c r="AE897" i="35"/>
  <c r="AG411" i="35"/>
  <c r="AI411" i="35" s="1"/>
  <c r="AE1978" i="35"/>
  <c r="AE902" i="35"/>
  <c r="AE901" i="35"/>
  <c r="AE1296" i="35"/>
  <c r="AE1587" i="35"/>
  <c r="AE898" i="35"/>
  <c r="AE896" i="35"/>
  <c r="AE900" i="35"/>
  <c r="AE904" i="35"/>
  <c r="AE899" i="35"/>
  <c r="AE903" i="35"/>
  <c r="AF903" i="35"/>
  <c r="AF767" i="35"/>
  <c r="AG410" i="35"/>
  <c r="AI410" i="35" s="1"/>
  <c r="AG413" i="35"/>
  <c r="AI413" i="35" s="1"/>
  <c r="AG412" i="35"/>
  <c r="AI412" i="35" s="1"/>
  <c r="AF1978" i="35"/>
  <c r="AF897" i="35"/>
  <c r="AF902" i="35"/>
  <c r="AF899" i="35"/>
  <c r="AB897" i="35"/>
  <c r="AF901" i="35"/>
  <c r="AB902" i="35"/>
  <c r="AF1084" i="35"/>
  <c r="AG378" i="35"/>
  <c r="AI378" i="35" s="1"/>
  <c r="AG1294" i="35"/>
  <c r="AI1294" i="35" s="1"/>
  <c r="AG385" i="35"/>
  <c r="AI385" i="35" s="1"/>
  <c r="AG381" i="35"/>
  <c r="AI381" i="35" s="1"/>
  <c r="AG386" i="35"/>
  <c r="AI386" i="35" s="1"/>
  <c r="AG382" i="35"/>
  <c r="AI382" i="35" s="1"/>
  <c r="AG387" i="35"/>
  <c r="AI387" i="35" s="1"/>
  <c r="AG383" i="35"/>
  <c r="AI383" i="35" s="1"/>
  <c r="AG376" i="35"/>
  <c r="AI376" i="35" s="1"/>
  <c r="AG375" i="35"/>
  <c r="AI375" i="35" s="1"/>
  <c r="AG379" i="35"/>
  <c r="AI379" i="35" s="1"/>
  <c r="AF1555" i="35"/>
  <c r="AC897" i="35"/>
  <c r="AB901" i="35"/>
  <c r="AF898" i="35"/>
  <c r="AB898" i="35"/>
  <c r="AC901" i="35"/>
  <c r="AF904" i="35"/>
  <c r="AG1890" i="35"/>
  <c r="AG370" i="35"/>
  <c r="AG1318" i="35"/>
  <c r="AI1318" i="35" s="1"/>
  <c r="AG886" i="35"/>
  <c r="AI886" i="35" s="1"/>
  <c r="AG371" i="35"/>
  <c r="AI371" i="35" s="1"/>
  <c r="AG369" i="35"/>
  <c r="AI369" i="35" s="1"/>
  <c r="AG340" i="35"/>
  <c r="AI340" i="35" s="1"/>
  <c r="AG1227" i="35"/>
  <c r="AI1227" i="35" s="1"/>
  <c r="AG1228" i="35"/>
  <c r="AI1228" i="35" s="1"/>
  <c r="AF769" i="35"/>
  <c r="AD769" i="35"/>
  <c r="AC769" i="35"/>
  <c r="AB769" i="35"/>
  <c r="AB768" i="35"/>
  <c r="AD768" i="35"/>
  <c r="AC768" i="35"/>
  <c r="AD767" i="35"/>
  <c r="AC767" i="35"/>
  <c r="AB767" i="35"/>
  <c r="AF768" i="35"/>
  <c r="AB1084" i="35"/>
  <c r="AC1084" i="35"/>
  <c r="AF1083" i="35"/>
  <c r="AG1083" i="35" s="1"/>
  <c r="AI1083" i="35" s="1"/>
  <c r="AB1082" i="35"/>
  <c r="AD1082" i="35"/>
  <c r="AC1082" i="35"/>
  <c r="AF1082" i="35"/>
  <c r="AB1083" i="35"/>
  <c r="AC1083" i="35"/>
  <c r="AF766" i="35"/>
  <c r="AF765" i="35"/>
  <c r="AG765" i="35" s="1"/>
  <c r="AB765" i="35"/>
  <c r="AC765" i="35"/>
  <c r="AB766" i="35"/>
  <c r="AC766" i="35"/>
  <c r="AF764" i="35"/>
  <c r="AE764" i="35"/>
  <c r="AB764" i="35"/>
  <c r="AC764" i="35"/>
  <c r="AB904" i="35"/>
  <c r="AC904" i="35"/>
  <c r="AD900" i="35"/>
  <c r="AC898" i="35"/>
  <c r="AB899" i="35"/>
  <c r="AC902" i="35"/>
  <c r="AB903" i="35"/>
  <c r="AC899" i="35"/>
  <c r="AB900" i="35"/>
  <c r="AF900" i="35"/>
  <c r="AC903" i="35"/>
  <c r="AF896" i="35"/>
  <c r="AB896" i="35"/>
  <c r="AC896" i="35"/>
  <c r="AB1464" i="35"/>
  <c r="AF1456" i="35"/>
  <c r="AG1456" i="35" s="1"/>
  <c r="AI1456" i="35" s="1"/>
  <c r="AF1339" i="35"/>
  <c r="AG1339" i="35" s="1"/>
  <c r="AI1339" i="35" s="1"/>
  <c r="AF1340" i="35"/>
  <c r="AG1340" i="35" s="1"/>
  <c r="AI1340" i="35" s="1"/>
  <c r="AB1456" i="35"/>
  <c r="AB1339" i="35"/>
  <c r="AF421" i="35"/>
  <c r="AB421" i="35"/>
  <c r="AB420" i="35"/>
  <c r="AC420" i="35"/>
  <c r="AF420" i="35"/>
  <c r="AF1670" i="35"/>
  <c r="AG1670" i="35" s="1"/>
  <c r="AI1670" i="35" s="1"/>
  <c r="AB1587" i="35"/>
  <c r="AF1587" i="35"/>
  <c r="AF419" i="35"/>
  <c r="AC419" i="35"/>
  <c r="AB419" i="35"/>
  <c r="AD1891" i="35"/>
  <c r="AC1587" i="35"/>
  <c r="AB1670" i="35"/>
  <c r="AC421" i="35"/>
  <c r="AC1670" i="35"/>
  <c r="AB1891" i="35"/>
  <c r="AF1891" i="35"/>
  <c r="AF418" i="35"/>
  <c r="AB418" i="35"/>
  <c r="AB1352" i="35"/>
  <c r="AC1352" i="35"/>
  <c r="AF1352" i="35"/>
  <c r="AF1296" i="35"/>
  <c r="AF1295" i="35"/>
  <c r="AB1978" i="35"/>
  <c r="AF1185" i="35"/>
  <c r="AC1185" i="35"/>
  <c r="AB1185" i="35"/>
  <c r="AD1296" i="35"/>
  <c r="AC1978" i="35"/>
  <c r="AB1295" i="35"/>
  <c r="AC418" i="35"/>
  <c r="AD1295" i="35"/>
  <c r="AB1296" i="35"/>
  <c r="AF1241" i="35"/>
  <c r="AB1705" i="35"/>
  <c r="AC1705" i="35"/>
  <c r="AF1705" i="35"/>
  <c r="AF1464" i="35"/>
  <c r="AG1464" i="35" s="1"/>
  <c r="AI1464" i="35" s="1"/>
  <c r="AF895" i="35"/>
  <c r="AC895" i="35"/>
  <c r="AB895" i="35"/>
  <c r="AD1704" i="35"/>
  <c r="AC1464" i="35"/>
  <c r="AB1555" i="35"/>
  <c r="AC1456" i="35"/>
  <c r="AB1241" i="35"/>
  <c r="AC1555" i="35"/>
  <c r="AB1704" i="35"/>
  <c r="AF1704" i="35"/>
  <c r="AC1241" i="35"/>
  <c r="AF1977" i="35"/>
  <c r="AB1977" i="35"/>
  <c r="AC1977" i="35"/>
  <c r="AF1628" i="35"/>
  <c r="AB1627" i="35"/>
  <c r="AF1627" i="35"/>
  <c r="AD1976" i="35"/>
  <c r="AC1627" i="35"/>
  <c r="AB1628" i="35"/>
  <c r="AC1339" i="35"/>
  <c r="AB1340" i="35"/>
  <c r="AC1628" i="35"/>
  <c r="AB1976" i="35"/>
  <c r="AF1976" i="35"/>
  <c r="AC1340" i="35"/>
  <c r="AF1489" i="35"/>
  <c r="AB1489" i="35"/>
  <c r="AC1489" i="35"/>
  <c r="AF417" i="35"/>
  <c r="AB417" i="35"/>
  <c r="AC417" i="35"/>
  <c r="AF1669" i="35"/>
  <c r="AB1669" i="35"/>
  <c r="AC1669" i="35"/>
  <c r="Y1668" i="35"/>
  <c r="AD1668" i="35"/>
  <c r="Y409" i="35"/>
  <c r="O409" i="35"/>
  <c r="R409" i="35" s="1"/>
  <c r="AE409" i="35" s="1"/>
  <c r="Y408" i="35"/>
  <c r="O408" i="35"/>
  <c r="R408" i="35" s="1"/>
  <c r="AD408" i="35" s="1"/>
  <c r="Y339" i="35"/>
  <c r="O339" i="35"/>
  <c r="R339" i="35" s="1"/>
  <c r="AD339" i="35" s="1"/>
  <c r="Y368" i="35"/>
  <c r="O368" i="35"/>
  <c r="R368" i="35" s="1"/>
  <c r="AD368" i="35" s="1"/>
  <c r="Y367" i="35"/>
  <c r="O367" i="35"/>
  <c r="R367" i="35" s="1"/>
  <c r="AD367" i="35" s="1"/>
  <c r="Y1813" i="35"/>
  <c r="O1813" i="35"/>
  <c r="R1813" i="35" s="1"/>
  <c r="AD1813" i="35" s="1"/>
  <c r="Y1812" i="35"/>
  <c r="O1812" i="35"/>
  <c r="R1812" i="35" s="1"/>
  <c r="AE1812" i="35" s="1"/>
  <c r="Y407" i="35"/>
  <c r="O407" i="35"/>
  <c r="R407" i="35" s="1"/>
  <c r="AD407" i="35" s="1"/>
  <c r="Y406" i="35"/>
  <c r="O406" i="35"/>
  <c r="R406" i="35" s="1"/>
  <c r="AD406" i="35" s="1"/>
  <c r="Y392" i="35"/>
  <c r="R392" i="35"/>
  <c r="AD392" i="35" s="1"/>
  <c r="Y405" i="35"/>
  <c r="O405" i="35"/>
  <c r="R405" i="35" s="1"/>
  <c r="AD405" i="35" s="1"/>
  <c r="Y404" i="35"/>
  <c r="O404" i="35"/>
  <c r="R404" i="35" s="1"/>
  <c r="AE404" i="35" s="1"/>
  <c r="Y1667" i="35"/>
  <c r="O1667" i="35"/>
  <c r="R1667" i="35" s="1"/>
  <c r="AE1667" i="35" s="1"/>
  <c r="Y403" i="35"/>
  <c r="O403" i="35"/>
  <c r="R403" i="35" s="1"/>
  <c r="AE403" i="35" s="1"/>
  <c r="Y762" i="35"/>
  <c r="O762" i="35"/>
  <c r="R762" i="35" s="1"/>
  <c r="AE762" i="35" s="1"/>
  <c r="Y402" i="35"/>
  <c r="O402" i="35"/>
  <c r="R402" i="35" s="1"/>
  <c r="AE402" i="35" s="1"/>
  <c r="Y401" i="35"/>
  <c r="O401" i="35"/>
  <c r="R401" i="35" s="1"/>
  <c r="AE401" i="35" s="1"/>
  <c r="Y1397" i="35"/>
  <c r="O1397" i="35"/>
  <c r="R1397" i="35" s="1"/>
  <c r="AE1397" i="35" s="1"/>
  <c r="Y1080" i="35"/>
  <c r="O1080" i="35"/>
  <c r="R1080" i="35" s="1"/>
  <c r="AE1080" i="35" s="1"/>
  <c r="Y400" i="35"/>
  <c r="O400" i="35"/>
  <c r="R400" i="35" s="1"/>
  <c r="AE400" i="35" s="1"/>
  <c r="AE1816" i="35"/>
  <c r="Y1816" i="35"/>
  <c r="O1816" i="35"/>
  <c r="R1816" i="35" s="1"/>
  <c r="Y399" i="35"/>
  <c r="O399" i="35"/>
  <c r="R399" i="35" s="1"/>
  <c r="AE399" i="35" s="1"/>
  <c r="Y1815" i="35"/>
  <c r="O1815" i="35"/>
  <c r="R1815" i="35" s="1"/>
  <c r="AE1815" i="35" s="1"/>
  <c r="Y894" i="35"/>
  <c r="O894" i="35"/>
  <c r="R894" i="35" s="1"/>
  <c r="AE894" i="35" s="1"/>
  <c r="Y398" i="35"/>
  <c r="O398" i="35"/>
  <c r="R398" i="35" s="1"/>
  <c r="AE398" i="35" s="1"/>
  <c r="Y397" i="35"/>
  <c r="O397" i="35"/>
  <c r="R397" i="35" s="1"/>
  <c r="AE397" i="35" s="1"/>
  <c r="Y396" i="35"/>
  <c r="O396" i="35"/>
  <c r="R396" i="35" s="1"/>
  <c r="AE396" i="35" s="1"/>
  <c r="Y395" i="35"/>
  <c r="O395" i="35"/>
  <c r="R395" i="35" s="1"/>
  <c r="AE395" i="35" s="1"/>
  <c r="Y761" i="35"/>
  <c r="O761" i="35"/>
  <c r="R761" i="35" s="1"/>
  <c r="AD761" i="35" s="1"/>
  <c r="Y391" i="35"/>
  <c r="R391" i="35"/>
  <c r="AC391" i="35" s="1"/>
  <c r="Y1554" i="35"/>
  <c r="R1554" i="35"/>
  <c r="AD1554" i="35" s="1"/>
  <c r="Y390" i="35"/>
  <c r="R390" i="35"/>
  <c r="AD390" i="35" s="1"/>
  <c r="Y389" i="35"/>
  <c r="R389" i="35"/>
  <c r="AD389" i="35" s="1"/>
  <c r="Y1947" i="35"/>
  <c r="R1947" i="35"/>
  <c r="AC1947" i="35" s="1"/>
  <c r="Y1946" i="35"/>
  <c r="R1946" i="35"/>
  <c r="AD1946" i="35" s="1"/>
  <c r="Y893" i="35"/>
  <c r="R893" i="35"/>
  <c r="AD893" i="35" s="1"/>
  <c r="Y892" i="35"/>
  <c r="O892" i="35"/>
  <c r="R892" i="35" s="1"/>
  <c r="AE892" i="35" s="1"/>
  <c r="Y1240" i="35"/>
  <c r="O1240" i="35"/>
  <c r="R1240" i="35" s="1"/>
  <c r="AE1240" i="35" s="1"/>
  <c r="Y1455" i="35"/>
  <c r="O1455" i="35"/>
  <c r="R1455" i="35" s="1"/>
  <c r="AD1455" i="35" s="1"/>
  <c r="Y1703" i="35"/>
  <c r="O1703" i="35"/>
  <c r="R1703" i="35" s="1"/>
  <c r="AE1703" i="35" s="1"/>
  <c r="Y1702" i="35"/>
  <c r="O1702" i="35"/>
  <c r="R1702" i="35" s="1"/>
  <c r="AE1702" i="35" s="1"/>
  <c r="Y1553" i="35"/>
  <c r="O1553" i="35"/>
  <c r="R1553" i="35" s="1"/>
  <c r="AE1553" i="35" s="1"/>
  <c r="Y1463" i="35"/>
  <c r="O1463" i="35"/>
  <c r="R1463" i="35" s="1"/>
  <c r="AD1463" i="35" s="1"/>
  <c r="Y891" i="35"/>
  <c r="O891" i="35"/>
  <c r="R891" i="35" s="1"/>
  <c r="AE891" i="35" s="1"/>
  <c r="Y1338" i="35"/>
  <c r="O1338" i="35"/>
  <c r="R1338" i="35" s="1"/>
  <c r="AE1338" i="35" s="1"/>
  <c r="Y1337" i="35"/>
  <c r="O1337" i="35"/>
  <c r="R1337" i="35" s="1"/>
  <c r="AE1337" i="35" s="1"/>
  <c r="Y1975" i="35"/>
  <c r="O1975" i="35"/>
  <c r="R1975" i="35" s="1"/>
  <c r="AE1975" i="35" s="1"/>
  <c r="Y1974" i="35"/>
  <c r="O1974" i="35"/>
  <c r="R1974" i="35" s="1"/>
  <c r="AD1974" i="35" s="1"/>
  <c r="Y1626" i="35"/>
  <c r="O1626" i="35"/>
  <c r="R1626" i="35" s="1"/>
  <c r="AE1626" i="35" s="1"/>
  <c r="Y1625" i="35"/>
  <c r="O1625" i="35"/>
  <c r="R1625" i="35" s="1"/>
  <c r="AD1625" i="35" s="1"/>
  <c r="Y1488" i="35"/>
  <c r="O1488" i="35"/>
  <c r="R1488" i="35" s="1"/>
  <c r="AE1488" i="35" s="1"/>
  <c r="Y366" i="35"/>
  <c r="O366" i="35"/>
  <c r="R366" i="35" s="1"/>
  <c r="AE366" i="35" s="1"/>
  <c r="Y365" i="35"/>
  <c r="O365" i="35"/>
  <c r="R365" i="35" s="1"/>
  <c r="AE365" i="35" s="1"/>
  <c r="Y364" i="35"/>
  <c r="O364" i="35"/>
  <c r="R364" i="35" s="1"/>
  <c r="AE364" i="35" s="1"/>
  <c r="Y1231" i="35"/>
  <c r="O1231" i="35"/>
  <c r="R1231" i="35" s="1"/>
  <c r="AE1231" i="35" s="1"/>
  <c r="Y363" i="35"/>
  <c r="O363" i="35"/>
  <c r="R363" i="35" s="1"/>
  <c r="AE363" i="35" s="1"/>
  <c r="Y362" i="35"/>
  <c r="O362" i="35"/>
  <c r="R362" i="35" s="1"/>
  <c r="AE362" i="35" s="1"/>
  <c r="Y1078" i="35"/>
  <c r="O1078" i="35"/>
  <c r="R1078" i="35" s="1"/>
  <c r="AE1078" i="35" s="1"/>
  <c r="Y1184" i="35"/>
  <c r="O1184" i="35"/>
  <c r="R1184" i="35" s="1"/>
  <c r="AE1184" i="35" s="1"/>
  <c r="Y1454" i="35"/>
  <c r="O1454" i="35"/>
  <c r="R1454" i="35" s="1"/>
  <c r="AE1454" i="35" s="1"/>
  <c r="Y1889" i="35"/>
  <c r="O1889" i="35"/>
  <c r="R1889" i="35" s="1"/>
  <c r="AE1889" i="35" s="1"/>
  <c r="Y361" i="35"/>
  <c r="O361" i="35"/>
  <c r="R361" i="35" s="1"/>
  <c r="AE361" i="35" s="1"/>
  <c r="Y757" i="35"/>
  <c r="O757" i="35"/>
  <c r="R757" i="35" s="1"/>
  <c r="AD757" i="35" s="1"/>
  <c r="Y360" i="35"/>
  <c r="O360" i="35"/>
  <c r="R360" i="35" s="1"/>
  <c r="AE360" i="35" s="1"/>
  <c r="Y359" i="35"/>
  <c r="O359" i="35"/>
  <c r="R359" i="35" s="1"/>
  <c r="AE359" i="35" s="1"/>
  <c r="Y358" i="35"/>
  <c r="O358" i="35"/>
  <c r="R358" i="35" s="1"/>
  <c r="AE358" i="35" s="1"/>
  <c r="Y357" i="35"/>
  <c r="O357" i="35"/>
  <c r="R357" i="35" s="1"/>
  <c r="AE357" i="35" s="1"/>
  <c r="Y890" i="35"/>
  <c r="O890" i="35"/>
  <c r="R890" i="35" s="1"/>
  <c r="AE890" i="35" s="1"/>
  <c r="Y889" i="35"/>
  <c r="O889" i="35"/>
  <c r="R889" i="35" s="1"/>
  <c r="AE889" i="35" s="1"/>
  <c r="Y356" i="35"/>
  <c r="O356" i="35"/>
  <c r="R356" i="35" s="1"/>
  <c r="AE356" i="35" s="1"/>
  <c r="Y1971" i="35"/>
  <c r="O1971" i="35"/>
  <c r="R1971" i="35" s="1"/>
  <c r="AE1971" i="35" s="1"/>
  <c r="Y355" i="35"/>
  <c r="O355" i="35"/>
  <c r="R355" i="35" s="1"/>
  <c r="AE355" i="35" s="1"/>
  <c r="Y354" i="35"/>
  <c r="O354" i="35"/>
  <c r="R354" i="35" s="1"/>
  <c r="AE354" i="35" s="1"/>
  <c r="Y353" i="35"/>
  <c r="O353" i="35"/>
  <c r="R353" i="35" s="1"/>
  <c r="AE353" i="35" s="1"/>
  <c r="Y888" i="35"/>
  <c r="O888" i="35"/>
  <c r="R888" i="35" s="1"/>
  <c r="AE888" i="35" s="1"/>
  <c r="Y756" i="35"/>
  <c r="O756" i="35"/>
  <c r="R756" i="35" s="1"/>
  <c r="AE756" i="35" s="1"/>
  <c r="Y1234" i="35"/>
  <c r="O1234" i="35"/>
  <c r="R1234" i="35" s="1"/>
  <c r="AE1234" i="35" s="1"/>
  <c r="Y755" i="35"/>
  <c r="O755" i="35"/>
  <c r="R755" i="35" s="1"/>
  <c r="AE755" i="35" s="1"/>
  <c r="Y1624" i="35"/>
  <c r="O1624" i="35"/>
  <c r="R1624" i="35" s="1"/>
  <c r="AE1624" i="35" s="1"/>
  <c r="Y352" i="35"/>
  <c r="O352" i="35"/>
  <c r="R352" i="35" s="1"/>
  <c r="AE352" i="35" s="1"/>
  <c r="Y351" i="35"/>
  <c r="O351" i="35"/>
  <c r="R351" i="35" s="1"/>
  <c r="AE351" i="35" s="1"/>
  <c r="Y350" i="35"/>
  <c r="O350" i="35"/>
  <c r="R350" i="35" s="1"/>
  <c r="AE350" i="35" s="1"/>
  <c r="Y349" i="35"/>
  <c r="O349" i="35"/>
  <c r="R349" i="35" s="1"/>
  <c r="AE349" i="35" s="1"/>
  <c r="Y348" i="35"/>
  <c r="O348" i="35"/>
  <c r="R348" i="35" s="1"/>
  <c r="AE348" i="35" s="1"/>
  <c r="Y754" i="35"/>
  <c r="O754" i="35"/>
  <c r="R754" i="35" s="1"/>
  <c r="AE754" i="35" s="1"/>
  <c r="Y753" i="35"/>
  <c r="O753" i="35"/>
  <c r="R753" i="35" s="1"/>
  <c r="AE753" i="35" s="1"/>
  <c r="Y347" i="35"/>
  <c r="O347" i="35"/>
  <c r="R347" i="35" s="1"/>
  <c r="AD347" i="35" s="1"/>
  <c r="Y346" i="35"/>
  <c r="O346" i="35"/>
  <c r="R346" i="35" s="1"/>
  <c r="AE346" i="35" s="1"/>
  <c r="Y345" i="35"/>
  <c r="O345" i="35"/>
  <c r="R345" i="35" s="1"/>
  <c r="AD345" i="35" s="1"/>
  <c r="Y1701" i="35"/>
  <c r="O1701" i="35"/>
  <c r="R1701" i="35" s="1"/>
  <c r="AE1701" i="35" s="1"/>
  <c r="Y1444" i="35"/>
  <c r="O1444" i="35"/>
  <c r="R1444" i="35" s="1"/>
  <c r="AD1444" i="35" s="1"/>
  <c r="Y344" i="35"/>
  <c r="O344" i="35"/>
  <c r="R344" i="35" s="1"/>
  <c r="AE344" i="35" s="1"/>
  <c r="Y887" i="35"/>
  <c r="O887" i="35"/>
  <c r="R887" i="35" s="1"/>
  <c r="AE887" i="35" s="1"/>
  <c r="Y343" i="35"/>
  <c r="O343" i="35"/>
  <c r="R343" i="35" s="1"/>
  <c r="AD343" i="35" s="1"/>
  <c r="Y342" i="35"/>
  <c r="O342" i="35"/>
  <c r="R342" i="35" s="1"/>
  <c r="AD342" i="35" s="1"/>
  <c r="AG1489" i="35" l="1"/>
  <c r="AI1489" i="35" s="1"/>
  <c r="AS423" i="35"/>
  <c r="AT423" i="35" s="1"/>
  <c r="AS1294" i="35"/>
  <c r="AT1294" i="35" s="1"/>
  <c r="AG1084" i="35"/>
  <c r="AI1084" i="35" s="1"/>
  <c r="AG1185" i="35"/>
  <c r="AI1890" i="35"/>
  <c r="AS1890" i="35"/>
  <c r="AT1890" i="35" s="1"/>
  <c r="AI370" i="35"/>
  <c r="AS422" i="35"/>
  <c r="AT422" i="35" s="1"/>
  <c r="AI765" i="35"/>
  <c r="AS765" i="35"/>
  <c r="AT765" i="35" s="1"/>
  <c r="AG1628" i="35"/>
  <c r="AI1628" i="35" s="1"/>
  <c r="AG1669" i="35"/>
  <c r="AI1669" i="35" s="1"/>
  <c r="AG1705" i="35"/>
  <c r="AI1705" i="35" s="1"/>
  <c r="AE1463" i="35"/>
  <c r="AG1555" i="35"/>
  <c r="AI1555" i="35" s="1"/>
  <c r="AE1668" i="35"/>
  <c r="AE391" i="35"/>
  <c r="AG1627" i="35"/>
  <c r="AI1627" i="35" s="1"/>
  <c r="AE1625" i="35"/>
  <c r="AE1455" i="35"/>
  <c r="AG420" i="35"/>
  <c r="AI420" i="35" s="1"/>
  <c r="AG418" i="35"/>
  <c r="AI418" i="35" s="1"/>
  <c r="AG1977" i="35"/>
  <c r="AI1977" i="35" s="1"/>
  <c r="AG1241" i="35"/>
  <c r="AI1241" i="35" s="1"/>
  <c r="AE1947" i="35"/>
  <c r="AE761" i="35"/>
  <c r="AE1813" i="35"/>
  <c r="AE1946" i="35"/>
  <c r="AE407" i="35"/>
  <c r="AG1352" i="35"/>
  <c r="AI1352" i="35" s="1"/>
  <c r="AG419" i="35"/>
  <c r="AI419" i="35" s="1"/>
  <c r="AG421" i="35"/>
  <c r="AI421" i="35" s="1"/>
  <c r="AE345" i="35"/>
  <c r="AE406" i="35"/>
  <c r="AG766" i="35"/>
  <c r="AI766" i="35" s="1"/>
  <c r="AE390" i="35"/>
  <c r="AE1444" i="35"/>
  <c r="AE405" i="35"/>
  <c r="AE1974" i="35"/>
  <c r="AE1554" i="35"/>
  <c r="AG1587" i="35"/>
  <c r="AI1587" i="35" s="1"/>
  <c r="AG896" i="35"/>
  <c r="AI896" i="35" s="1"/>
  <c r="AG1978" i="35"/>
  <c r="AI1978" i="35" s="1"/>
  <c r="AG417" i="35"/>
  <c r="AI417" i="35" s="1"/>
  <c r="AG767" i="35"/>
  <c r="AG902" i="35"/>
  <c r="AI902" i="35" s="1"/>
  <c r="AG898" i="35"/>
  <c r="AI898" i="35" s="1"/>
  <c r="AG895" i="35"/>
  <c r="AI895" i="35" s="1"/>
  <c r="AG901" i="35"/>
  <c r="AI901" i="35" s="1"/>
  <c r="AE408" i="35"/>
  <c r="AG897" i="35"/>
  <c r="AI897" i="35" s="1"/>
  <c r="AE389" i="35"/>
  <c r="AG903" i="35"/>
  <c r="AI903" i="35" s="1"/>
  <c r="AE367" i="35"/>
  <c r="AE392" i="35"/>
  <c r="AE339" i="35"/>
  <c r="AG904" i="35"/>
  <c r="AI904" i="35" s="1"/>
  <c r="AG899" i="35"/>
  <c r="AI899" i="35" s="1"/>
  <c r="AE343" i="35"/>
  <c r="AE342" i="35"/>
  <c r="AE347" i="35"/>
  <c r="AE757" i="35"/>
  <c r="AE368" i="35"/>
  <c r="AG769" i="35"/>
  <c r="AI769" i="35" s="1"/>
  <c r="AG768" i="35"/>
  <c r="AI768" i="35" s="1"/>
  <c r="AG1082" i="35"/>
  <c r="AI1082" i="35" s="1"/>
  <c r="AG764" i="35"/>
  <c r="AI764" i="35" s="1"/>
  <c r="AG900" i="35"/>
  <c r="AI900" i="35" s="1"/>
  <c r="AG1295" i="35"/>
  <c r="AI1295" i="35" s="1"/>
  <c r="AG1296" i="35"/>
  <c r="AI1296" i="35" s="1"/>
  <c r="AG1891" i="35"/>
  <c r="AI1891" i="35" s="1"/>
  <c r="AG1704" i="35"/>
  <c r="AI1704" i="35" s="1"/>
  <c r="AG1976" i="35"/>
  <c r="AI1976" i="35" s="1"/>
  <c r="AF1668" i="35"/>
  <c r="AB1668" i="35"/>
  <c r="AC1668" i="35"/>
  <c r="AF1454" i="35"/>
  <c r="AF363" i="35"/>
  <c r="AF366" i="35"/>
  <c r="AF1975" i="35"/>
  <c r="AF1397" i="35"/>
  <c r="AF409" i="35"/>
  <c r="AD409" i="35"/>
  <c r="AC409" i="35"/>
  <c r="AB409" i="35"/>
  <c r="AF408" i="35"/>
  <c r="AB408" i="35"/>
  <c r="AC408" i="35"/>
  <c r="AF339" i="35"/>
  <c r="AB339" i="35"/>
  <c r="AC339" i="35"/>
  <c r="AF368" i="35"/>
  <c r="AB368" i="35"/>
  <c r="AC368" i="35"/>
  <c r="AF367" i="35"/>
  <c r="AB367" i="35"/>
  <c r="AC367" i="35"/>
  <c r="AF1813" i="35"/>
  <c r="AB1812" i="35"/>
  <c r="AD1812" i="35"/>
  <c r="AC1812" i="35"/>
  <c r="AF1812" i="35"/>
  <c r="AB1813" i="35"/>
  <c r="AC1813" i="35"/>
  <c r="AF407" i="35"/>
  <c r="AB407" i="35"/>
  <c r="AC407" i="35"/>
  <c r="AF406" i="35"/>
  <c r="AB406" i="35"/>
  <c r="AC406" i="35"/>
  <c r="AF405" i="35"/>
  <c r="AB405" i="35"/>
  <c r="AF762" i="35"/>
  <c r="AF1080" i="35"/>
  <c r="AF1816" i="35"/>
  <c r="AF392" i="35"/>
  <c r="AB392" i="35"/>
  <c r="AC392" i="35"/>
  <c r="AB1397" i="35"/>
  <c r="AD1397" i="35"/>
  <c r="AC1397" i="35"/>
  <c r="AF401" i="35"/>
  <c r="AB403" i="35"/>
  <c r="AD403" i="35"/>
  <c r="AC403" i="35"/>
  <c r="AF1667" i="35"/>
  <c r="AB395" i="35"/>
  <c r="AD395" i="35"/>
  <c r="AB397" i="35"/>
  <c r="AD397" i="35"/>
  <c r="AB894" i="35"/>
  <c r="AD894" i="35"/>
  <c r="AB399" i="35"/>
  <c r="AD399" i="35"/>
  <c r="AB400" i="35"/>
  <c r="AD400" i="35"/>
  <c r="AC400" i="35"/>
  <c r="AB402" i="35"/>
  <c r="AD402" i="35"/>
  <c r="AC402" i="35"/>
  <c r="AB404" i="35"/>
  <c r="AD404" i="35"/>
  <c r="AC404" i="35"/>
  <c r="AF395" i="35"/>
  <c r="AD396" i="35"/>
  <c r="AC396" i="35"/>
  <c r="AB396" i="35"/>
  <c r="AF397" i="35"/>
  <c r="AD398" i="35"/>
  <c r="AB398" i="35"/>
  <c r="AC398" i="35"/>
  <c r="AF894" i="35"/>
  <c r="AD1815" i="35"/>
  <c r="AB1815" i="35"/>
  <c r="AC1815" i="35"/>
  <c r="AF399" i="35"/>
  <c r="AD1816" i="35"/>
  <c r="AB1816" i="35"/>
  <c r="AC1816" i="35"/>
  <c r="AF400" i="35"/>
  <c r="AD401" i="35"/>
  <c r="AB401" i="35"/>
  <c r="AC401" i="35"/>
  <c r="AF402" i="35"/>
  <c r="AD1667" i="35"/>
  <c r="AB1667" i="35"/>
  <c r="AC1667" i="35"/>
  <c r="AF404" i="35"/>
  <c r="AC395" i="35"/>
  <c r="AF396" i="35"/>
  <c r="AC397" i="35"/>
  <c r="AF398" i="35"/>
  <c r="AC894" i="35"/>
  <c r="AF1815" i="35"/>
  <c r="AC399" i="35"/>
  <c r="AD1080" i="35"/>
  <c r="AB1080" i="35"/>
  <c r="AC1080" i="35"/>
  <c r="AD762" i="35"/>
  <c r="AB762" i="35"/>
  <c r="AC762" i="35"/>
  <c r="AF403" i="35"/>
  <c r="AC405" i="35"/>
  <c r="AF761" i="35"/>
  <c r="AB761" i="35"/>
  <c r="AC761" i="35"/>
  <c r="AF755" i="35"/>
  <c r="AF356" i="35"/>
  <c r="AF358" i="35"/>
  <c r="AF353" i="35"/>
  <c r="AF1554" i="35"/>
  <c r="AB390" i="35"/>
  <c r="AF390" i="35"/>
  <c r="AB389" i="35"/>
  <c r="AC389" i="35"/>
  <c r="AF389" i="35"/>
  <c r="AC390" i="35"/>
  <c r="AB1554" i="35"/>
  <c r="AD1947" i="35"/>
  <c r="AD391" i="35"/>
  <c r="AB1947" i="35"/>
  <c r="AF1947" i="35"/>
  <c r="AC1554" i="35"/>
  <c r="AB391" i="35"/>
  <c r="AF391" i="35"/>
  <c r="AF1946" i="35"/>
  <c r="AB1946" i="35"/>
  <c r="AC1946" i="35"/>
  <c r="AF893" i="35"/>
  <c r="AE893" i="35"/>
  <c r="AB893" i="35"/>
  <c r="AC893" i="35"/>
  <c r="AF1553" i="35"/>
  <c r="AD892" i="35"/>
  <c r="AC892" i="35"/>
  <c r="AB892" i="35"/>
  <c r="AB1240" i="35"/>
  <c r="AD1240" i="35"/>
  <c r="AC1240" i="35"/>
  <c r="AF1240" i="35"/>
  <c r="AF892" i="35"/>
  <c r="AF1455" i="35"/>
  <c r="AF1463" i="35"/>
  <c r="AG1463" i="35" s="1"/>
  <c r="AF1974" i="35"/>
  <c r="AB891" i="35"/>
  <c r="AC891" i="35"/>
  <c r="AD891" i="35"/>
  <c r="AD1338" i="35"/>
  <c r="AC1338" i="35"/>
  <c r="AB1338" i="35"/>
  <c r="AF891" i="35"/>
  <c r="AB1703" i="35"/>
  <c r="AC1703" i="35"/>
  <c r="AD1703" i="35"/>
  <c r="AB1337" i="35"/>
  <c r="AD1337" i="35"/>
  <c r="AC1337" i="35"/>
  <c r="AF1338" i="35"/>
  <c r="AD1702" i="35"/>
  <c r="AC1702" i="35"/>
  <c r="AB1702" i="35"/>
  <c r="AF1703" i="35"/>
  <c r="AD1975" i="35"/>
  <c r="AC1975" i="35"/>
  <c r="AB1975" i="35"/>
  <c r="AF1337" i="35"/>
  <c r="AB1553" i="35"/>
  <c r="AC1553" i="35"/>
  <c r="AD1553" i="35"/>
  <c r="AF1702" i="35"/>
  <c r="AB1463" i="35"/>
  <c r="AB1455" i="35"/>
  <c r="AC1463" i="35"/>
  <c r="AC1455" i="35"/>
  <c r="AF1625" i="35"/>
  <c r="AB365" i="35"/>
  <c r="AC365" i="35"/>
  <c r="AD365" i="35"/>
  <c r="AD361" i="35"/>
  <c r="AC361" i="35"/>
  <c r="AB361" i="35"/>
  <c r="AD1078" i="35"/>
  <c r="AC1078" i="35"/>
  <c r="AB1078" i="35"/>
  <c r="AD364" i="35"/>
  <c r="AC364" i="35"/>
  <c r="AB364" i="35"/>
  <c r="AF365" i="35"/>
  <c r="AB1626" i="35"/>
  <c r="AC1626" i="35"/>
  <c r="AD1626" i="35"/>
  <c r="AF361" i="35"/>
  <c r="AB1184" i="35"/>
  <c r="AD1184" i="35"/>
  <c r="AC1184" i="35"/>
  <c r="AF1078" i="35"/>
  <c r="AB1231" i="35"/>
  <c r="AC1231" i="35"/>
  <c r="AD1231" i="35"/>
  <c r="AF364" i="35"/>
  <c r="AB1488" i="35"/>
  <c r="AD1488" i="35"/>
  <c r="AC1488" i="35"/>
  <c r="AF1626" i="35"/>
  <c r="AB1889" i="35"/>
  <c r="AC1889" i="35"/>
  <c r="AD1889" i="35"/>
  <c r="AB362" i="35"/>
  <c r="AC362" i="35"/>
  <c r="AD362" i="35"/>
  <c r="AF1889" i="35"/>
  <c r="AF362" i="35"/>
  <c r="AD1454" i="35"/>
  <c r="AC1454" i="35"/>
  <c r="AB1454" i="35"/>
  <c r="AF1184" i="35"/>
  <c r="AD363" i="35"/>
  <c r="AC363" i="35"/>
  <c r="AB363" i="35"/>
  <c r="AF1231" i="35"/>
  <c r="AD366" i="35"/>
  <c r="AC366" i="35"/>
  <c r="AB366" i="35"/>
  <c r="AF1488" i="35"/>
  <c r="AB1625" i="35"/>
  <c r="AB1974" i="35"/>
  <c r="AC1625" i="35"/>
  <c r="AC1974" i="35"/>
  <c r="AF757" i="35"/>
  <c r="AF350" i="35"/>
  <c r="AF753" i="35"/>
  <c r="AB348" i="35"/>
  <c r="AD348" i="35"/>
  <c r="AC348" i="35"/>
  <c r="AF1624" i="35"/>
  <c r="AF888" i="35"/>
  <c r="AF1971" i="35"/>
  <c r="AD754" i="35"/>
  <c r="AC754" i="35"/>
  <c r="AB754" i="35"/>
  <c r="AF348" i="35"/>
  <c r="AD351" i="35"/>
  <c r="AC351" i="35"/>
  <c r="AB351" i="35"/>
  <c r="AF352" i="35"/>
  <c r="AD1234" i="35"/>
  <c r="AC1234" i="35"/>
  <c r="AB1234" i="35"/>
  <c r="AF756" i="35"/>
  <c r="AD354" i="35"/>
  <c r="AC354" i="35"/>
  <c r="AB354" i="35"/>
  <c r="AF355" i="35"/>
  <c r="AD889" i="35"/>
  <c r="AC889" i="35"/>
  <c r="AB889" i="35"/>
  <c r="AF890" i="35"/>
  <c r="AD359" i="35"/>
  <c r="AC359" i="35"/>
  <c r="AB359" i="35"/>
  <c r="AF360" i="35"/>
  <c r="AD349" i="35"/>
  <c r="AC349" i="35"/>
  <c r="AB349" i="35"/>
  <c r="AD1624" i="35"/>
  <c r="AC1624" i="35"/>
  <c r="AB1624" i="35"/>
  <c r="AD888" i="35"/>
  <c r="AC888" i="35"/>
  <c r="AB888" i="35"/>
  <c r="AD1971" i="35"/>
  <c r="AC1971" i="35"/>
  <c r="AB1971" i="35"/>
  <c r="AD357" i="35"/>
  <c r="AC357" i="35"/>
  <c r="AB357" i="35"/>
  <c r="AF349" i="35"/>
  <c r="AB352" i="35"/>
  <c r="AD352" i="35"/>
  <c r="AC352" i="35"/>
  <c r="AB756" i="35"/>
  <c r="AD756" i="35"/>
  <c r="AC756" i="35"/>
  <c r="AB355" i="35"/>
  <c r="AD355" i="35"/>
  <c r="AC355" i="35"/>
  <c r="AB890" i="35"/>
  <c r="AC890" i="35"/>
  <c r="AD890" i="35"/>
  <c r="AF357" i="35"/>
  <c r="AB360" i="35"/>
  <c r="AC360" i="35"/>
  <c r="AD360" i="35"/>
  <c r="AB753" i="35"/>
  <c r="AD753" i="35"/>
  <c r="AC753" i="35"/>
  <c r="AF754" i="35"/>
  <c r="AB350" i="35"/>
  <c r="AD350" i="35"/>
  <c r="AC350" i="35"/>
  <c r="AF351" i="35"/>
  <c r="AB755" i="35"/>
  <c r="AD755" i="35"/>
  <c r="AC755" i="35"/>
  <c r="AF1234" i="35"/>
  <c r="AB353" i="35"/>
  <c r="AC353" i="35"/>
  <c r="AD353" i="35"/>
  <c r="AF354" i="35"/>
  <c r="AB356" i="35"/>
  <c r="AC356" i="35"/>
  <c r="AD356" i="35"/>
  <c r="AF889" i="35"/>
  <c r="AB358" i="35"/>
  <c r="AD358" i="35"/>
  <c r="AC358" i="35"/>
  <c r="AF359" i="35"/>
  <c r="AB757" i="35"/>
  <c r="AC757" i="35"/>
  <c r="AF347" i="35"/>
  <c r="AB347" i="35"/>
  <c r="AF345" i="35"/>
  <c r="AB345" i="35"/>
  <c r="AF1444" i="35"/>
  <c r="AB1444" i="35"/>
  <c r="AB344" i="35"/>
  <c r="AC344" i="35"/>
  <c r="AD344" i="35"/>
  <c r="AB1701" i="35"/>
  <c r="AD1701" i="35"/>
  <c r="AC1701" i="35"/>
  <c r="AB346" i="35"/>
  <c r="AD346" i="35"/>
  <c r="AC346" i="35"/>
  <c r="AD887" i="35"/>
  <c r="AC887" i="35"/>
  <c r="AB887" i="35"/>
  <c r="AF344" i="35"/>
  <c r="AF1701" i="35"/>
  <c r="AF346" i="35"/>
  <c r="AF887" i="35"/>
  <c r="AC1444" i="35"/>
  <c r="AC345" i="35"/>
  <c r="AC347" i="35"/>
  <c r="AF343" i="35"/>
  <c r="AB343" i="35"/>
  <c r="AC343" i="35"/>
  <c r="AF342" i="35"/>
  <c r="AB342" i="35"/>
  <c r="AC342" i="35"/>
  <c r="Y1973" i="35"/>
  <c r="O1973" i="35"/>
  <c r="R1973" i="35" s="1"/>
  <c r="AD1973" i="35" s="1"/>
  <c r="Y1293" i="35"/>
  <c r="O1293" i="35"/>
  <c r="R1293" i="35" s="1"/>
  <c r="AE1293" i="35" s="1"/>
  <c r="Y1292" i="35"/>
  <c r="O1292" i="35"/>
  <c r="R1292" i="35" s="1"/>
  <c r="AD1292" i="35" s="1"/>
  <c r="Y1351" i="35"/>
  <c r="O1351" i="35"/>
  <c r="R1351" i="35" s="1"/>
  <c r="AE1351" i="35" s="1"/>
  <c r="Y1350" i="35"/>
  <c r="O1350" i="35"/>
  <c r="R1350" i="35" s="1"/>
  <c r="AE1350" i="35" s="1"/>
  <c r="Y338" i="35"/>
  <c r="O338" i="35"/>
  <c r="R338" i="35" s="1"/>
  <c r="AE338" i="35" s="1"/>
  <c r="Y337" i="35"/>
  <c r="O337" i="35"/>
  <c r="R337" i="35" s="1"/>
  <c r="AE337" i="35" s="1"/>
  <c r="Y336" i="35"/>
  <c r="O336" i="35"/>
  <c r="R336" i="35" s="1"/>
  <c r="AE336" i="35" s="1"/>
  <c r="Y1586" i="35"/>
  <c r="O1586" i="35"/>
  <c r="R1586" i="35" s="1"/>
  <c r="AE1586" i="35" s="1"/>
  <c r="AE1666" i="35"/>
  <c r="Y1666" i="35"/>
  <c r="O1666" i="35"/>
  <c r="R1666" i="35" s="1"/>
  <c r="Y1888" i="35"/>
  <c r="O1888" i="35"/>
  <c r="R1888" i="35" s="1"/>
  <c r="AE1888" i="35" s="1"/>
  <c r="Y335" i="35"/>
  <c r="O335" i="35"/>
  <c r="R335" i="35" s="1"/>
  <c r="AD335" i="35" s="1"/>
  <c r="Y334" i="35"/>
  <c r="O334" i="35"/>
  <c r="R334" i="35" s="1"/>
  <c r="AE334" i="35" s="1"/>
  <c r="Y1183" i="35"/>
  <c r="O1183" i="35"/>
  <c r="R1183" i="35" s="1"/>
  <c r="AD1183" i="35" s="1"/>
  <c r="Y751" i="35"/>
  <c r="O751" i="35"/>
  <c r="R751" i="35" s="1"/>
  <c r="AE751" i="35" s="1"/>
  <c r="Y1623" i="35"/>
  <c r="O1623" i="35"/>
  <c r="R1623" i="35" s="1"/>
  <c r="AD1623" i="35" s="1"/>
  <c r="Y750" i="35"/>
  <c r="O750" i="35"/>
  <c r="R750" i="35" s="1"/>
  <c r="AE750" i="35" s="1"/>
  <c r="Y1395" i="35"/>
  <c r="O1395" i="35"/>
  <c r="R1395" i="35" s="1"/>
  <c r="AD1395" i="35" s="1"/>
  <c r="Y1970" i="35"/>
  <c r="O1970" i="35"/>
  <c r="R1970" i="35" s="1"/>
  <c r="AE1970" i="35" s="1"/>
  <c r="Y1969" i="35"/>
  <c r="O1969" i="35"/>
  <c r="R1969" i="35" s="1"/>
  <c r="AD1969" i="35" s="1"/>
  <c r="Y333" i="35"/>
  <c r="O333" i="35"/>
  <c r="R333" i="35" s="1"/>
  <c r="AE333" i="35" s="1"/>
  <c r="AE332" i="35"/>
  <c r="Y332" i="35"/>
  <c r="O332" i="35"/>
  <c r="R332" i="35" s="1"/>
  <c r="AD332" i="35" s="1"/>
  <c r="Y331" i="35"/>
  <c r="O331" i="35"/>
  <c r="R331" i="35" s="1"/>
  <c r="AE331" i="35" s="1"/>
  <c r="Y1433" i="35"/>
  <c r="O1433" i="35"/>
  <c r="R1433" i="35" s="1"/>
  <c r="AD1433" i="35" s="1"/>
  <c r="Y1323" i="35"/>
  <c r="O1323" i="35"/>
  <c r="R1323" i="35" s="1"/>
  <c r="AE1323" i="35" s="1"/>
  <c r="Y330" i="35"/>
  <c r="O330" i="35"/>
  <c r="R330" i="35" s="1"/>
  <c r="AD330" i="35" s="1"/>
  <c r="Y329" i="35"/>
  <c r="O329" i="35"/>
  <c r="R329" i="35" s="1"/>
  <c r="AE329" i="35" s="1"/>
  <c r="Y1585" i="35"/>
  <c r="O1585" i="35"/>
  <c r="R1585" i="35" s="1"/>
  <c r="AD1585" i="35" s="1"/>
  <c r="Y1317" i="35"/>
  <c r="O1317" i="35"/>
  <c r="R1317" i="35" s="1"/>
  <c r="AE1317" i="35" s="1"/>
  <c r="Y1552" i="35"/>
  <c r="O1552" i="35"/>
  <c r="R1552" i="35" s="1"/>
  <c r="AD1552" i="35" s="1"/>
  <c r="Y1394" i="35"/>
  <c r="O1394" i="35"/>
  <c r="R1394" i="35" s="1"/>
  <c r="AE1394" i="35" s="1"/>
  <c r="Y1336" i="35"/>
  <c r="O1336" i="35"/>
  <c r="R1336" i="35" s="1"/>
  <c r="Y1335" i="35"/>
  <c r="O1335" i="35"/>
  <c r="R1335" i="35" s="1"/>
  <c r="AE1335" i="35" s="1"/>
  <c r="Y885" i="35"/>
  <c r="O885" i="35"/>
  <c r="R885" i="35" s="1"/>
  <c r="AD885" i="35" s="1"/>
  <c r="Y749" i="35"/>
  <c r="O749" i="35"/>
  <c r="R749" i="35" s="1"/>
  <c r="AE749" i="35" s="1"/>
  <c r="Y1182" i="35"/>
  <c r="O1182" i="35"/>
  <c r="R1182" i="35" s="1"/>
  <c r="AC1182" i="35" s="1"/>
  <c r="AG1668" i="35" l="1"/>
  <c r="AI1668" i="35" s="1"/>
  <c r="AI767" i="35"/>
  <c r="AS769" i="35"/>
  <c r="AT769" i="35" s="1"/>
  <c r="AS768" i="35"/>
  <c r="AT768" i="35" s="1"/>
  <c r="AS767" i="35"/>
  <c r="AT767" i="35" s="1"/>
  <c r="AI1463" i="35"/>
  <c r="AS1463" i="35"/>
  <c r="AT1463" i="35" s="1"/>
  <c r="AS1464" i="35"/>
  <c r="AT1464" i="35" s="1"/>
  <c r="AE1183" i="35"/>
  <c r="AI1185" i="35"/>
  <c r="AS1185" i="35"/>
  <c r="AT1185" i="35" s="1"/>
  <c r="AG1625" i="35"/>
  <c r="AG1455" i="35"/>
  <c r="AE1969" i="35"/>
  <c r="AE1395" i="35"/>
  <c r="AG342" i="35"/>
  <c r="AI342" i="35" s="1"/>
  <c r="AG407" i="35"/>
  <c r="AI407" i="35" s="1"/>
  <c r="AG1813" i="35"/>
  <c r="AI1813" i="35" s="1"/>
  <c r="AG761" i="35"/>
  <c r="AI761" i="35" s="1"/>
  <c r="AG1946" i="35"/>
  <c r="AI1946" i="35" s="1"/>
  <c r="AE1433" i="35"/>
  <c r="AG356" i="35"/>
  <c r="AI356" i="35" s="1"/>
  <c r="AG1454" i="35"/>
  <c r="AI1454" i="35" s="1"/>
  <c r="AG345" i="35"/>
  <c r="AI345" i="35" s="1"/>
  <c r="AG1444" i="35"/>
  <c r="AI1444" i="35" s="1"/>
  <c r="AG406" i="35"/>
  <c r="AI406" i="35" s="1"/>
  <c r="AG1974" i="35"/>
  <c r="AI1974" i="35" s="1"/>
  <c r="AE1552" i="35"/>
  <c r="AE1623" i="35"/>
  <c r="AG1554" i="35"/>
  <c r="AI1554" i="35" s="1"/>
  <c r="AG405" i="35"/>
  <c r="AI405" i="35" s="1"/>
  <c r="AE1585" i="35"/>
  <c r="AE335" i="35"/>
  <c r="AE885" i="35"/>
  <c r="AG390" i="35"/>
  <c r="AI390" i="35" s="1"/>
  <c r="AG755" i="35"/>
  <c r="AG1975" i="35"/>
  <c r="AI1975" i="35" s="1"/>
  <c r="AG753" i="35"/>
  <c r="AI753" i="35" s="1"/>
  <c r="AG408" i="35"/>
  <c r="AI408" i="35" s="1"/>
  <c r="AG389" i="35"/>
  <c r="AI389" i="35" s="1"/>
  <c r="AG1553" i="35"/>
  <c r="AG339" i="35"/>
  <c r="AI339" i="35" s="1"/>
  <c r="AG343" i="35"/>
  <c r="AI343" i="35" s="1"/>
  <c r="AG392" i="35"/>
  <c r="AI392" i="35" s="1"/>
  <c r="AG368" i="35"/>
  <c r="AI368" i="35" s="1"/>
  <c r="AE330" i="35"/>
  <c r="AG757" i="35"/>
  <c r="AI757" i="35" s="1"/>
  <c r="AG363" i="35"/>
  <c r="AI363" i="35" s="1"/>
  <c r="AG367" i="35"/>
  <c r="AI367" i="35" s="1"/>
  <c r="AD1336" i="35"/>
  <c r="AE1336" i="35"/>
  <c r="AE1182" i="35"/>
  <c r="AE1292" i="35"/>
  <c r="AG347" i="35"/>
  <c r="AI347" i="35" s="1"/>
  <c r="AG1397" i="35"/>
  <c r="AI1397" i="35" s="1"/>
  <c r="AE1973" i="35"/>
  <c r="AG893" i="35"/>
  <c r="AI893" i="35" s="1"/>
  <c r="AG358" i="35"/>
  <c r="AG762" i="35"/>
  <c r="AI762" i="35" s="1"/>
  <c r="AG397" i="35"/>
  <c r="AI397" i="35" s="1"/>
  <c r="AG366" i="35"/>
  <c r="AI366" i="35" s="1"/>
  <c r="AG1816" i="35"/>
  <c r="AF1350" i="35"/>
  <c r="AG1080" i="35"/>
  <c r="AI1080" i="35" s="1"/>
  <c r="AG409" i="35"/>
  <c r="AI409" i="35" s="1"/>
  <c r="AG1812" i="35"/>
  <c r="AI1812" i="35" s="1"/>
  <c r="AG404" i="35"/>
  <c r="AI404" i="35" s="1"/>
  <c r="AG399" i="35"/>
  <c r="AI399" i="35" s="1"/>
  <c r="AG398" i="35"/>
  <c r="AI398" i="35" s="1"/>
  <c r="AG1815" i="35"/>
  <c r="AI1815" i="35" s="1"/>
  <c r="AG1667" i="35"/>
  <c r="AG401" i="35"/>
  <c r="AI401" i="35" s="1"/>
  <c r="AG396" i="35"/>
  <c r="AI396" i="35" s="1"/>
  <c r="AG400" i="35"/>
  <c r="AI400" i="35" s="1"/>
  <c r="AG894" i="35"/>
  <c r="AI894" i="35" s="1"/>
  <c r="AG395" i="35"/>
  <c r="AI395" i="35" s="1"/>
  <c r="AG403" i="35"/>
  <c r="AI403" i="35" s="1"/>
  <c r="AG402" i="35"/>
  <c r="AI402" i="35" s="1"/>
  <c r="AG344" i="35"/>
  <c r="AI344" i="35" s="1"/>
  <c r="AG353" i="35"/>
  <c r="AI353" i="35" s="1"/>
  <c r="AG350" i="35"/>
  <c r="AI350" i="35" s="1"/>
  <c r="AG391" i="35"/>
  <c r="AG1947" i="35"/>
  <c r="AI1947" i="35" s="1"/>
  <c r="AF1623" i="35"/>
  <c r="AG361" i="35"/>
  <c r="AI361" i="35" s="1"/>
  <c r="AG349" i="35"/>
  <c r="AI349" i="35" s="1"/>
  <c r="AG754" i="35"/>
  <c r="AI754" i="35" s="1"/>
  <c r="AG362" i="35"/>
  <c r="AI362" i="35" s="1"/>
  <c r="AG1184" i="35"/>
  <c r="AI1184" i="35" s="1"/>
  <c r="AG1240" i="35"/>
  <c r="AI1240" i="35" s="1"/>
  <c r="AG892" i="35"/>
  <c r="AI892" i="35" s="1"/>
  <c r="AG1702" i="35"/>
  <c r="AG1338" i="35"/>
  <c r="AI1338" i="35" s="1"/>
  <c r="AG1337" i="35"/>
  <c r="AG891" i="35"/>
  <c r="AI891" i="35" s="1"/>
  <c r="AG1703" i="35"/>
  <c r="AI1703" i="35" s="1"/>
  <c r="AG1626" i="35"/>
  <c r="AI1626" i="35" s="1"/>
  <c r="AG365" i="35"/>
  <c r="AI365" i="35" s="1"/>
  <c r="AG1231" i="35"/>
  <c r="AI1231" i="35" s="1"/>
  <c r="AG1078" i="35"/>
  <c r="AG1889" i="35"/>
  <c r="AI1889" i="35" s="1"/>
  <c r="AG1488" i="35"/>
  <c r="AG364" i="35"/>
  <c r="AI364" i="35" s="1"/>
  <c r="AG360" i="35"/>
  <c r="AI360" i="35" s="1"/>
  <c r="AG359" i="35"/>
  <c r="AI359" i="35" s="1"/>
  <c r="AG890" i="35"/>
  <c r="AI890" i="35" s="1"/>
  <c r="AG889" i="35"/>
  <c r="AI889" i="35" s="1"/>
  <c r="AG1971" i="35"/>
  <c r="AG355" i="35"/>
  <c r="AG354" i="35"/>
  <c r="AI354" i="35" s="1"/>
  <c r="AG888" i="35"/>
  <c r="AI888" i="35" s="1"/>
  <c r="AG756" i="35"/>
  <c r="AI756" i="35" s="1"/>
  <c r="AG1234" i="35"/>
  <c r="AI1234" i="35" s="1"/>
  <c r="AG352" i="35"/>
  <c r="AI352" i="35" s="1"/>
  <c r="AG351" i="35"/>
  <c r="AI351" i="35" s="1"/>
  <c r="AG1624" i="35"/>
  <c r="AI1624" i="35" s="1"/>
  <c r="AG348" i="35"/>
  <c r="AI348" i="35" s="1"/>
  <c r="AG357" i="35"/>
  <c r="AI357" i="35" s="1"/>
  <c r="AG887" i="35"/>
  <c r="AI887" i="35" s="1"/>
  <c r="AG346" i="35"/>
  <c r="AG1701" i="35"/>
  <c r="AI1701" i="35" s="1"/>
  <c r="AF1973" i="35"/>
  <c r="AF1292" i="35"/>
  <c r="AF1586" i="35"/>
  <c r="AB1666" i="35"/>
  <c r="AC1666" i="35"/>
  <c r="AD1666" i="35"/>
  <c r="AB338" i="35"/>
  <c r="AC338" i="35"/>
  <c r="AD338" i="35"/>
  <c r="AD1888" i="35"/>
  <c r="AC1888" i="35"/>
  <c r="AB1888" i="35"/>
  <c r="AF1666" i="35"/>
  <c r="AD337" i="35"/>
  <c r="AC337" i="35"/>
  <c r="AB337" i="35"/>
  <c r="AF338" i="35"/>
  <c r="AB1293" i="35"/>
  <c r="AD1293" i="35"/>
  <c r="AC1293" i="35"/>
  <c r="AF1888" i="35"/>
  <c r="AB336" i="35"/>
  <c r="AC336" i="35"/>
  <c r="AD336" i="35"/>
  <c r="AF337" i="35"/>
  <c r="AB1351" i="35"/>
  <c r="AD1351" i="35"/>
  <c r="AC1351" i="35"/>
  <c r="AF1293" i="35"/>
  <c r="AD1586" i="35"/>
  <c r="AC1586" i="35"/>
  <c r="AB1586" i="35"/>
  <c r="AF336" i="35"/>
  <c r="AD1350" i="35"/>
  <c r="AC1350" i="35"/>
  <c r="AB1350" i="35"/>
  <c r="AF1351" i="35"/>
  <c r="AB1292" i="35"/>
  <c r="AB1973" i="35"/>
  <c r="AC1292" i="35"/>
  <c r="AC1973" i="35"/>
  <c r="AF335" i="35"/>
  <c r="AF1183" i="35"/>
  <c r="AF751" i="35"/>
  <c r="AF1395" i="35"/>
  <c r="AF1969" i="35"/>
  <c r="AB1969" i="35"/>
  <c r="AF332" i="35"/>
  <c r="AG332" i="35" s="1"/>
  <c r="AB332" i="35"/>
  <c r="AF1433" i="35"/>
  <c r="AB1433" i="35"/>
  <c r="AF330" i="35"/>
  <c r="AB330" i="35"/>
  <c r="AB1585" i="35"/>
  <c r="AF1585" i="35"/>
  <c r="AF1552" i="35"/>
  <c r="AB1552" i="35"/>
  <c r="AB750" i="35"/>
  <c r="AC750" i="35"/>
  <c r="AD750" i="35"/>
  <c r="AB1394" i="35"/>
  <c r="AC1394" i="35"/>
  <c r="AD1394" i="35"/>
  <c r="AB1317" i="35"/>
  <c r="AD1317" i="35"/>
  <c r="AC1317" i="35"/>
  <c r="AB329" i="35"/>
  <c r="AD329" i="35"/>
  <c r="AC329" i="35"/>
  <c r="AB1323" i="35"/>
  <c r="AC1323" i="35"/>
  <c r="AD1323" i="35"/>
  <c r="AB331" i="35"/>
  <c r="AC331" i="35"/>
  <c r="AD331" i="35"/>
  <c r="AB333" i="35"/>
  <c r="AC333" i="35"/>
  <c r="AD333" i="35"/>
  <c r="AB1970" i="35"/>
  <c r="AC1970" i="35"/>
  <c r="AD1970" i="35"/>
  <c r="AF1970" i="35"/>
  <c r="AB334" i="35"/>
  <c r="AC334" i="35"/>
  <c r="AD334" i="35"/>
  <c r="AF750" i="35"/>
  <c r="AF1394" i="35"/>
  <c r="AF1317" i="35"/>
  <c r="AF329" i="35"/>
  <c r="AF1323" i="35"/>
  <c r="AF331" i="35"/>
  <c r="AF333" i="35"/>
  <c r="AB751" i="35"/>
  <c r="AC751" i="35"/>
  <c r="AD751" i="35"/>
  <c r="AF334" i="35"/>
  <c r="AB1395" i="35"/>
  <c r="AB1623" i="35"/>
  <c r="AB1183" i="35"/>
  <c r="AB335" i="35"/>
  <c r="AC1552" i="35"/>
  <c r="AC1585" i="35"/>
  <c r="AC330" i="35"/>
  <c r="AC1433" i="35"/>
  <c r="AC332" i="35"/>
  <c r="AC1969" i="35"/>
  <c r="AC1395" i="35"/>
  <c r="AC1623" i="35"/>
  <c r="AC1183" i="35"/>
  <c r="AC335" i="35"/>
  <c r="AF1336" i="35"/>
  <c r="AF1335" i="35"/>
  <c r="AB885" i="35"/>
  <c r="AF749" i="35"/>
  <c r="AB1182" i="35"/>
  <c r="AF1182" i="35"/>
  <c r="AD1182" i="35"/>
  <c r="AC749" i="35"/>
  <c r="AC1335" i="35"/>
  <c r="AD1335" i="35"/>
  <c r="AB1336" i="35"/>
  <c r="AD749" i="35"/>
  <c r="AF885" i="35"/>
  <c r="AC885" i="35"/>
  <c r="AC1336" i="35"/>
  <c r="AB749" i="35"/>
  <c r="AB1335" i="35"/>
  <c r="Y1393" i="35"/>
  <c r="O1393" i="35"/>
  <c r="R1393" i="35" s="1"/>
  <c r="AD1393" i="35" s="1"/>
  <c r="Y1622" i="35"/>
  <c r="O1622" i="35"/>
  <c r="R1622" i="35" s="1"/>
  <c r="AE1622" i="35" s="1"/>
  <c r="Y748" i="35"/>
  <c r="O748" i="35"/>
  <c r="R748" i="35" s="1"/>
  <c r="AD748" i="35" s="1"/>
  <c r="AE1226" i="35"/>
  <c r="Y1226" i="35"/>
  <c r="O1226" i="35"/>
  <c r="R1226" i="35" s="1"/>
  <c r="Y1181" i="35"/>
  <c r="O1181" i="35"/>
  <c r="R1181" i="35" s="1"/>
  <c r="AD1181" i="35" s="1"/>
  <c r="Y1180" i="35"/>
  <c r="O1180" i="35"/>
  <c r="R1180" i="35" s="1"/>
  <c r="AE1180" i="35" s="1"/>
  <c r="Y328" i="35"/>
  <c r="O328" i="35"/>
  <c r="R328" i="35" s="1"/>
  <c r="AD328" i="35" s="1"/>
  <c r="Y327" i="35"/>
  <c r="O327" i="35"/>
  <c r="R327" i="35" s="1"/>
  <c r="AE327" i="35" s="1"/>
  <c r="Y326" i="35"/>
  <c r="O326" i="35"/>
  <c r="R326" i="35" s="1"/>
  <c r="AD326" i="35" s="1"/>
  <c r="Y1810" i="35"/>
  <c r="O1810" i="35"/>
  <c r="R1810" i="35" s="1"/>
  <c r="AE1810" i="35" s="1"/>
  <c r="Y747" i="35"/>
  <c r="O747" i="35"/>
  <c r="R747" i="35" s="1"/>
  <c r="AD747" i="35" s="1"/>
  <c r="Y1179" i="35"/>
  <c r="O1179" i="35"/>
  <c r="R1179" i="35" s="1"/>
  <c r="AE1179" i="35" s="1"/>
  <c r="Y1178" i="35"/>
  <c r="O1178" i="35"/>
  <c r="R1178" i="35" s="1"/>
  <c r="AD1178" i="35" s="1"/>
  <c r="AE1432" i="35"/>
  <c r="Y1432" i="35"/>
  <c r="O1432" i="35"/>
  <c r="R1432" i="35" s="1"/>
  <c r="Y1177" i="35"/>
  <c r="O1177" i="35"/>
  <c r="R1177" i="35" s="1"/>
  <c r="AD1177" i="35" s="1"/>
  <c r="Y1176" i="35"/>
  <c r="O1176" i="35"/>
  <c r="R1176" i="35" s="1"/>
  <c r="AE1176" i="35" s="1"/>
  <c r="Y1175" i="35"/>
  <c r="O1175" i="35"/>
  <c r="R1175" i="35" s="1"/>
  <c r="AD1175" i="35" s="1"/>
  <c r="Y1809" i="35"/>
  <c r="O1809" i="35"/>
  <c r="R1809" i="35" s="1"/>
  <c r="AE1809" i="35" s="1"/>
  <c r="Y1808" i="35"/>
  <c r="O1808" i="35"/>
  <c r="R1808" i="35" s="1"/>
  <c r="AD1808" i="35" s="1"/>
  <c r="F601" i="24"/>
  <c r="H601" i="24" s="1"/>
  <c r="F636" i="24"/>
  <c r="H636" i="24" s="1"/>
  <c r="F635" i="24"/>
  <c r="H635" i="24" s="1"/>
  <c r="F634" i="24"/>
  <c r="H634" i="24" s="1"/>
  <c r="F633" i="24"/>
  <c r="H633" i="24" s="1"/>
  <c r="F632" i="24"/>
  <c r="H632" i="24" s="1"/>
  <c r="F631" i="24"/>
  <c r="H631" i="24" s="1"/>
  <c r="F630" i="24"/>
  <c r="H630" i="24" s="1"/>
  <c r="F629" i="24"/>
  <c r="H629" i="24" s="1"/>
  <c r="F628" i="24"/>
  <c r="H628" i="24" s="1"/>
  <c r="F627" i="24"/>
  <c r="H627" i="24" s="1"/>
  <c r="F626" i="24"/>
  <c r="H626" i="24" s="1"/>
  <c r="F625" i="24"/>
  <c r="H625" i="24" s="1"/>
  <c r="F624" i="24"/>
  <c r="H624" i="24" s="1"/>
  <c r="F623" i="24"/>
  <c r="H623" i="24" s="1"/>
  <c r="F622" i="24"/>
  <c r="H622" i="24" s="1"/>
  <c r="F621" i="24"/>
  <c r="H621" i="24" s="1"/>
  <c r="F620" i="24"/>
  <c r="H620" i="24" s="1"/>
  <c r="F619" i="24"/>
  <c r="H619" i="24" s="1"/>
  <c r="F618" i="24"/>
  <c r="H618" i="24" s="1"/>
  <c r="F617" i="24"/>
  <c r="H617" i="24" s="1"/>
  <c r="F616" i="24"/>
  <c r="H616" i="24" s="1"/>
  <c r="F615" i="24"/>
  <c r="H615" i="24" s="1"/>
  <c r="F614" i="24"/>
  <c r="H614" i="24" s="1"/>
  <c r="F613" i="24"/>
  <c r="H613" i="24" s="1"/>
  <c r="AG1969" i="35" l="1"/>
  <c r="AG1183" i="35"/>
  <c r="AI1337" i="35"/>
  <c r="AS1339" i="35"/>
  <c r="AT1339" i="35" s="1"/>
  <c r="AS1340" i="35"/>
  <c r="AT1340" i="35" s="1"/>
  <c r="AI1816" i="35"/>
  <c r="AS1816" i="35"/>
  <c r="AT1816" i="35" s="1"/>
  <c r="AI358" i="35"/>
  <c r="AS358" i="35"/>
  <c r="AT358" i="35" s="1"/>
  <c r="AI332" i="35"/>
  <c r="AS332" i="35"/>
  <c r="AT332" i="35" s="1"/>
  <c r="AI1553" i="35"/>
  <c r="AS1555" i="35"/>
  <c r="AT1555" i="35" s="1"/>
  <c r="AS1553" i="35"/>
  <c r="AT1553" i="35" s="1"/>
  <c r="AI355" i="35"/>
  <c r="AS355" i="35"/>
  <c r="AT355" i="35" s="1"/>
  <c r="AI1455" i="35"/>
  <c r="AS1456" i="35"/>
  <c r="AT1456" i="35" s="1"/>
  <c r="AS1455" i="35"/>
  <c r="AT1455" i="35" s="1"/>
  <c r="AI1702" i="35"/>
  <c r="AS1705" i="35"/>
  <c r="AT1705" i="35" s="1"/>
  <c r="AS1704" i="35"/>
  <c r="AT1704" i="35" s="1"/>
  <c r="AS1703" i="35"/>
  <c r="AT1703" i="35" s="1"/>
  <c r="AS1702" i="35"/>
  <c r="AT1702" i="35" s="1"/>
  <c r="AI346" i="35"/>
  <c r="AS346" i="35"/>
  <c r="AT346" i="35" s="1"/>
  <c r="AI1969" i="35"/>
  <c r="AS1969" i="35"/>
  <c r="AT1969" i="35" s="1"/>
  <c r="AI1667" i="35"/>
  <c r="AS1669" i="35"/>
  <c r="AT1669" i="35" s="1"/>
  <c r="AS1668" i="35"/>
  <c r="AT1668" i="35" s="1"/>
  <c r="AS1667" i="35"/>
  <c r="AT1667" i="35" s="1"/>
  <c r="AI1488" i="35"/>
  <c r="AS1488" i="35"/>
  <c r="AT1488" i="35" s="1"/>
  <c r="AS1489" i="35"/>
  <c r="AT1489" i="35" s="1"/>
  <c r="AI1625" i="35"/>
  <c r="AS1628" i="35"/>
  <c r="AT1628" i="35" s="1"/>
  <c r="AS1627" i="35"/>
  <c r="AT1627" i="35" s="1"/>
  <c r="AS1626" i="35"/>
  <c r="AT1626" i="35" s="1"/>
  <c r="AS1625" i="35"/>
  <c r="AT1625" i="35" s="1"/>
  <c r="AI755" i="35"/>
  <c r="AS1975" i="35"/>
  <c r="AT1975" i="35" s="1"/>
  <c r="AI1971" i="35"/>
  <c r="AS1971" i="35"/>
  <c r="AT1971" i="35" s="1"/>
  <c r="AI1183" i="35"/>
  <c r="AS1183" i="35"/>
  <c r="AT1183" i="35" s="1"/>
  <c r="AI1078" i="35"/>
  <c r="AS1078" i="35"/>
  <c r="AT1078" i="35" s="1"/>
  <c r="AI391" i="35"/>
  <c r="AS391" i="35"/>
  <c r="AT391" i="35" s="1"/>
  <c r="AG1395" i="35"/>
  <c r="AG1433" i="35"/>
  <c r="AI1433" i="35" s="1"/>
  <c r="AE1178" i="35"/>
  <c r="AE1175" i="35"/>
  <c r="AG1585" i="35"/>
  <c r="AI1585" i="35" s="1"/>
  <c r="AE1181" i="35"/>
  <c r="AG1552" i="35"/>
  <c r="AI1552" i="35" s="1"/>
  <c r="AG1623" i="35"/>
  <c r="AI1623" i="35" s="1"/>
  <c r="AG335" i="35"/>
  <c r="AI335" i="35" s="1"/>
  <c r="AG885" i="35"/>
  <c r="AI885" i="35" s="1"/>
  <c r="AE1393" i="35"/>
  <c r="AE1177" i="35"/>
  <c r="AE748" i="35"/>
  <c r="AE326" i="35"/>
  <c r="AG1350" i="35"/>
  <c r="AI1350" i="35" s="1"/>
  <c r="AG1973" i="35"/>
  <c r="AI1973" i="35" s="1"/>
  <c r="AG330" i="35"/>
  <c r="AI330" i="35" s="1"/>
  <c r="AG1336" i="35"/>
  <c r="AI1336" i="35" s="1"/>
  <c r="AG1292" i="35"/>
  <c r="AI1292" i="35" s="1"/>
  <c r="AE747" i="35"/>
  <c r="AE328" i="35"/>
  <c r="AG751" i="35"/>
  <c r="AI751" i="35" s="1"/>
  <c r="AG1586" i="35"/>
  <c r="AI1586" i="35" s="1"/>
  <c r="AG1335" i="35"/>
  <c r="AI1335" i="35" s="1"/>
  <c r="AF1178" i="35"/>
  <c r="AG329" i="35"/>
  <c r="AI329" i="35" s="1"/>
  <c r="AF1180" i="35"/>
  <c r="AF1181" i="35"/>
  <c r="AG749" i="35"/>
  <c r="AI749" i="35" s="1"/>
  <c r="AG1293" i="35"/>
  <c r="AI1293" i="35" s="1"/>
  <c r="AG1351" i="35"/>
  <c r="AI1351" i="35" s="1"/>
  <c r="AG337" i="35"/>
  <c r="AI337" i="35" s="1"/>
  <c r="AG1888" i="35"/>
  <c r="AI1888" i="35" s="1"/>
  <c r="AG1666" i="35"/>
  <c r="AG338" i="35"/>
  <c r="AI338" i="35" s="1"/>
  <c r="AG336" i="35"/>
  <c r="AI336" i="35" s="1"/>
  <c r="AG334" i="35"/>
  <c r="AI334" i="35" s="1"/>
  <c r="AG750" i="35"/>
  <c r="AI750" i="35" s="1"/>
  <c r="AG1970" i="35"/>
  <c r="AI1970" i="35" s="1"/>
  <c r="AG1323" i="35"/>
  <c r="AI1323" i="35" s="1"/>
  <c r="AG1317" i="35"/>
  <c r="AI1317" i="35" s="1"/>
  <c r="AG331" i="35"/>
  <c r="AI331" i="35" s="1"/>
  <c r="AG1394" i="35"/>
  <c r="AI1394" i="35" s="1"/>
  <c r="AG333" i="35"/>
  <c r="AI333" i="35" s="1"/>
  <c r="AG1182" i="35"/>
  <c r="AI1182" i="35" s="1"/>
  <c r="AF1393" i="35"/>
  <c r="AF748" i="35"/>
  <c r="AF328" i="35"/>
  <c r="AF326" i="35"/>
  <c r="AF747" i="35"/>
  <c r="AF1432" i="35"/>
  <c r="AF1177" i="35"/>
  <c r="AF1175" i="35"/>
  <c r="AB1176" i="35"/>
  <c r="AC1176" i="35"/>
  <c r="AD1176" i="35"/>
  <c r="AB327" i="35"/>
  <c r="AC327" i="35"/>
  <c r="AD327" i="35"/>
  <c r="AB1809" i="35"/>
  <c r="AC1809" i="35"/>
  <c r="AD1809" i="35"/>
  <c r="AF1176" i="35"/>
  <c r="AB1810" i="35"/>
  <c r="AD1810" i="35"/>
  <c r="AC1810" i="35"/>
  <c r="AF327" i="35"/>
  <c r="AB1622" i="35"/>
  <c r="AD1622" i="35"/>
  <c r="AC1622" i="35"/>
  <c r="AF1809" i="35"/>
  <c r="AB1179" i="35"/>
  <c r="AD1179" i="35"/>
  <c r="AC1179" i="35"/>
  <c r="AF1810" i="35"/>
  <c r="AB1226" i="35"/>
  <c r="AD1226" i="35"/>
  <c r="AC1226" i="35"/>
  <c r="AF1622" i="35"/>
  <c r="AB1432" i="35"/>
  <c r="AC1432" i="35"/>
  <c r="AD1432" i="35"/>
  <c r="AF1179" i="35"/>
  <c r="AB1180" i="35"/>
  <c r="AD1180" i="35"/>
  <c r="AC1180" i="35"/>
  <c r="AF1226" i="35"/>
  <c r="AB1175" i="35"/>
  <c r="AB1177" i="35"/>
  <c r="AB1178" i="35"/>
  <c r="AB747" i="35"/>
  <c r="AB326" i="35"/>
  <c r="AB328" i="35"/>
  <c r="AB1181" i="35"/>
  <c r="AB748" i="35"/>
  <c r="AB1393" i="35"/>
  <c r="AC1175" i="35"/>
  <c r="AC1177" i="35"/>
  <c r="AC1178" i="35"/>
  <c r="AC747" i="35"/>
  <c r="AC326" i="35"/>
  <c r="AC328" i="35"/>
  <c r="AC1181" i="35"/>
  <c r="AC748" i="35"/>
  <c r="AC1393" i="35"/>
  <c r="AF1808" i="35"/>
  <c r="AE1808" i="35"/>
  <c r="AB1808" i="35"/>
  <c r="AC1808" i="35"/>
  <c r="F612" i="24"/>
  <c r="H612" i="24" s="1"/>
  <c r="F611" i="24"/>
  <c r="H611" i="24" s="1"/>
  <c r="F610" i="24"/>
  <c r="H610" i="24" s="1"/>
  <c r="F609" i="24"/>
  <c r="H609" i="24" s="1"/>
  <c r="F608" i="24"/>
  <c r="H608" i="24" s="1"/>
  <c r="F607" i="24"/>
  <c r="H607" i="24" s="1"/>
  <c r="F606" i="24"/>
  <c r="H606" i="24" s="1"/>
  <c r="F605" i="24"/>
  <c r="H605" i="24" s="1"/>
  <c r="F604" i="24"/>
  <c r="H604" i="24" s="1"/>
  <c r="F603" i="24"/>
  <c r="H603" i="24" s="1"/>
  <c r="F602" i="24"/>
  <c r="H602" i="24" s="1"/>
  <c r="F600" i="24"/>
  <c r="H600" i="24" s="1"/>
  <c r="F599" i="24"/>
  <c r="H599" i="24" s="1"/>
  <c r="F598" i="24"/>
  <c r="H598" i="24" s="1"/>
  <c r="F597" i="24"/>
  <c r="H597" i="24" s="1"/>
  <c r="F596" i="24"/>
  <c r="H596" i="24" s="1"/>
  <c r="F595" i="24"/>
  <c r="H595" i="24" s="1"/>
  <c r="F594" i="24"/>
  <c r="H594" i="24" s="1"/>
  <c r="F593" i="24"/>
  <c r="H593" i="24" s="1"/>
  <c r="F592" i="24"/>
  <c r="H592" i="24" s="1"/>
  <c r="F591" i="24"/>
  <c r="H591" i="24" s="1"/>
  <c r="F590" i="24"/>
  <c r="H590" i="24" s="1"/>
  <c r="F589" i="24"/>
  <c r="H589" i="24" s="1"/>
  <c r="F588" i="24"/>
  <c r="H588" i="24" s="1"/>
  <c r="F587" i="24"/>
  <c r="H587" i="24" s="1"/>
  <c r="F586" i="24"/>
  <c r="H586" i="24" s="1"/>
  <c r="F585" i="24"/>
  <c r="H585" i="24" s="1"/>
  <c r="F584" i="24"/>
  <c r="H584" i="24" s="1"/>
  <c r="F583" i="24"/>
  <c r="H583" i="24" s="1"/>
  <c r="F582" i="24"/>
  <c r="H582" i="24" s="1"/>
  <c r="F581" i="24"/>
  <c r="H581" i="24" s="1"/>
  <c r="F580" i="24"/>
  <c r="H580" i="24" s="1"/>
  <c r="F579" i="24"/>
  <c r="H579" i="24" s="1"/>
  <c r="F578" i="24"/>
  <c r="H578" i="24" s="1"/>
  <c r="F577" i="24"/>
  <c r="H577" i="24" s="1"/>
  <c r="F576" i="24"/>
  <c r="H576" i="24" s="1"/>
  <c r="F575" i="24"/>
  <c r="H575" i="24" s="1"/>
  <c r="F574" i="24"/>
  <c r="H574" i="24" s="1"/>
  <c r="F573" i="24"/>
  <c r="H573" i="24" s="1"/>
  <c r="F572" i="24"/>
  <c r="H572" i="24" s="1"/>
  <c r="F571" i="24"/>
  <c r="H571" i="24" s="1"/>
  <c r="F570" i="24"/>
  <c r="H570" i="24" s="1"/>
  <c r="F569" i="24"/>
  <c r="H569" i="24" s="1"/>
  <c r="F568" i="24"/>
  <c r="H568" i="24" s="1"/>
  <c r="F567" i="24"/>
  <c r="H567" i="24" s="1"/>
  <c r="F566" i="24"/>
  <c r="H566" i="24" s="1"/>
  <c r="F565" i="24"/>
  <c r="H565" i="24" s="1"/>
  <c r="F564" i="24"/>
  <c r="H564" i="24" s="1"/>
  <c r="F563" i="24"/>
  <c r="H563" i="24" s="1"/>
  <c r="F562" i="24"/>
  <c r="H562" i="24" s="1"/>
  <c r="F561" i="24"/>
  <c r="H561" i="24" s="1"/>
  <c r="F560" i="24"/>
  <c r="H560" i="24" s="1"/>
  <c r="F559" i="24"/>
  <c r="H559" i="24" s="1"/>
  <c r="F558" i="24"/>
  <c r="H558" i="24" s="1"/>
  <c r="F557" i="24"/>
  <c r="H557" i="24" s="1"/>
  <c r="F556" i="24"/>
  <c r="H556" i="24" s="1"/>
  <c r="F555" i="24"/>
  <c r="H555" i="24" s="1"/>
  <c r="AI1666" i="35" l="1"/>
  <c r="AS1666" i="35"/>
  <c r="AT1666" i="35" s="1"/>
  <c r="AS1670" i="35"/>
  <c r="AT1670" i="35" s="1"/>
  <c r="AI1395" i="35"/>
  <c r="AS1395" i="35"/>
  <c r="AT1395" i="35" s="1"/>
  <c r="AG1177" i="35"/>
  <c r="AI1177" i="35" s="1"/>
  <c r="AG1175" i="35"/>
  <c r="AI1175" i="35" s="1"/>
  <c r="AG1178" i="35"/>
  <c r="AI1178" i="35" s="1"/>
  <c r="AG1181" i="35"/>
  <c r="AI1181" i="35" s="1"/>
  <c r="AG326" i="35"/>
  <c r="AI326" i="35" s="1"/>
  <c r="AG748" i="35"/>
  <c r="AI748" i="35" s="1"/>
  <c r="AG1393" i="35"/>
  <c r="AI1393" i="35" s="1"/>
  <c r="AG747" i="35"/>
  <c r="AI747" i="35" s="1"/>
  <c r="AG328" i="35"/>
  <c r="AI328" i="35" s="1"/>
  <c r="AG1180" i="35"/>
  <c r="AI1180" i="35" s="1"/>
  <c r="AG1432" i="35"/>
  <c r="AG1179" i="35"/>
  <c r="AI1179" i="35" s="1"/>
  <c r="AG1808" i="35"/>
  <c r="AI1808" i="35" s="1"/>
  <c r="AG1622" i="35"/>
  <c r="AI1622" i="35" s="1"/>
  <c r="AG1810" i="35"/>
  <c r="AI1810" i="35" s="1"/>
  <c r="AG1176" i="35"/>
  <c r="AI1176" i="35" s="1"/>
  <c r="AG1226" i="35"/>
  <c r="AG327" i="35"/>
  <c r="AI327" i="35" s="1"/>
  <c r="AG1809" i="35"/>
  <c r="AI1809" i="35" s="1"/>
  <c r="O780" i="35"/>
  <c r="AI1432" i="35" l="1"/>
  <c r="AS1432" i="35"/>
  <c r="AT1432" i="35" s="1"/>
  <c r="AI1226" i="35"/>
  <c r="AS1226" i="35"/>
  <c r="AT1226" i="35" s="1"/>
  <c r="Y716" i="35"/>
  <c r="Y285" i="35"/>
  <c r="Y252" i="35"/>
  <c r="Y3" i="35" l="1"/>
  <c r="J78" i="25" l="1"/>
  <c r="I78" i="25"/>
  <c r="J67" i="25"/>
  <c r="I67" i="25"/>
  <c r="J66" i="25"/>
  <c r="I66" i="25"/>
  <c r="J56" i="25"/>
  <c r="I56" i="25"/>
  <c r="J55" i="25"/>
  <c r="I55" i="25"/>
  <c r="J43" i="25"/>
  <c r="I43" i="25"/>
  <c r="J42" i="25"/>
  <c r="I42" i="25"/>
  <c r="J31" i="25"/>
  <c r="I31" i="25"/>
  <c r="J30" i="25"/>
  <c r="I30" i="25"/>
  <c r="J19" i="25"/>
  <c r="I19" i="25"/>
  <c r="J18" i="25"/>
  <c r="I18" i="25"/>
  <c r="J7" i="25"/>
  <c r="I7" i="25"/>
  <c r="J6" i="25"/>
  <c r="I6" i="25"/>
  <c r="Y635" i="35"/>
  <c r="O635" i="35"/>
  <c r="R635" i="35" s="1"/>
  <c r="AC635" i="35" s="1"/>
  <c r="Y631" i="35"/>
  <c r="O631" i="35"/>
  <c r="R631" i="35" s="1"/>
  <c r="AC631" i="35" s="1"/>
  <c r="K66" i="25" l="1"/>
  <c r="M66" i="25" s="1"/>
  <c r="K42" i="25"/>
  <c r="M42" i="25" s="1"/>
  <c r="K30" i="25"/>
  <c r="M30" i="25" s="1"/>
  <c r="K18" i="25"/>
  <c r="M18" i="25" s="1"/>
  <c r="K78" i="25"/>
  <c r="M78" i="25" s="1"/>
  <c r="K6" i="25"/>
  <c r="M6" i="25" s="1"/>
  <c r="K55" i="25"/>
  <c r="M55" i="25" s="1"/>
  <c r="K7" i="25"/>
  <c r="M7" i="25" s="1"/>
  <c r="K19" i="25"/>
  <c r="M19" i="25" s="1"/>
  <c r="K43" i="25"/>
  <c r="M43" i="25" s="1"/>
  <c r="K56" i="25"/>
  <c r="M56" i="25" s="1"/>
  <c r="K67" i="25"/>
  <c r="M67" i="25" s="1"/>
  <c r="K31" i="25"/>
  <c r="M31" i="25" s="1"/>
  <c r="AE635" i="35"/>
  <c r="AF635" i="35"/>
  <c r="AB635" i="35"/>
  <c r="AF631" i="35"/>
  <c r="AB631" i="35"/>
  <c r="AE631" i="35"/>
  <c r="Y628" i="35"/>
  <c r="R628" i="35"/>
  <c r="AC628" i="35" s="1"/>
  <c r="O628" i="35"/>
  <c r="Y626" i="35"/>
  <c r="R626" i="35"/>
  <c r="AC626" i="35" s="1"/>
  <c r="O626" i="35"/>
  <c r="Y500" i="35"/>
  <c r="O500" i="35"/>
  <c r="R500" i="35" s="1"/>
  <c r="AC500" i="35" s="1"/>
  <c r="O1009" i="35"/>
  <c r="R1009" i="35" s="1"/>
  <c r="O1006" i="35"/>
  <c r="O501" i="35"/>
  <c r="R501" i="35" s="1"/>
  <c r="Y501" i="35"/>
  <c r="Y1149" i="35"/>
  <c r="R1149" i="35"/>
  <c r="AC1149" i="35" s="1"/>
  <c r="O1149" i="35"/>
  <c r="Y1147" i="35"/>
  <c r="O1147" i="35"/>
  <c r="R1147" i="35" s="1"/>
  <c r="AG635" i="35" l="1"/>
  <c r="AI635" i="35" s="1"/>
  <c r="AG631" i="35"/>
  <c r="AI631" i="35" s="1"/>
  <c r="AF628" i="35"/>
  <c r="AE628" i="35"/>
  <c r="AB628" i="35"/>
  <c r="AE626" i="35"/>
  <c r="AF626" i="35"/>
  <c r="AB626" i="35"/>
  <c r="AF500" i="35"/>
  <c r="AB500" i="35"/>
  <c r="AE500" i="35"/>
  <c r="AF501" i="35"/>
  <c r="AB501" i="35"/>
  <c r="AC501" i="35"/>
  <c r="AE501" i="35"/>
  <c r="AF1149" i="35"/>
  <c r="AB1149" i="35"/>
  <c r="AC1147" i="35"/>
  <c r="AB1147" i="35"/>
  <c r="AF1147" i="35"/>
  <c r="O1031" i="35"/>
  <c r="R1031" i="35" s="1"/>
  <c r="AG628" i="35" l="1"/>
  <c r="AI628" i="35" s="1"/>
  <c r="AG501" i="35"/>
  <c r="AI501" i="35" s="1"/>
  <c r="AG500" i="35"/>
  <c r="AI500" i="35" s="1"/>
  <c r="AG626" i="35"/>
  <c r="AI626" i="35" s="1"/>
  <c r="AG1149" i="35"/>
  <c r="AI1149" i="35" s="1"/>
  <c r="AG1147" i="35"/>
  <c r="AI1147" i="35" s="1"/>
  <c r="AE1031" i="35"/>
  <c r="Y1168" i="35" l="1"/>
  <c r="O1168" i="35"/>
  <c r="R1168" i="35" s="1"/>
  <c r="AD1168" i="35" s="1"/>
  <c r="AE1168" i="35" l="1"/>
  <c r="AF1168" i="35"/>
  <c r="AB1168" i="35"/>
  <c r="AC1168" i="35"/>
  <c r="AG1168" i="35" l="1"/>
  <c r="AI1168" i="35" s="1"/>
  <c r="Y1077" i="35"/>
  <c r="R1077" i="35"/>
  <c r="AD1077" i="35" s="1"/>
  <c r="Y1076" i="35"/>
  <c r="R1076" i="35"/>
  <c r="AD1076" i="35" s="1"/>
  <c r="Y325" i="35"/>
  <c r="R325" i="35"/>
  <c r="AD325" i="35" s="1"/>
  <c r="Y322" i="35"/>
  <c r="O322" i="35"/>
  <c r="R322" i="35" s="1"/>
  <c r="AD322" i="35" s="1"/>
  <c r="Y314" i="35"/>
  <c r="R314" i="35"/>
  <c r="AD314" i="35" s="1"/>
  <c r="Y313" i="35"/>
  <c r="R313" i="35"/>
  <c r="AD313" i="35" s="1"/>
  <c r="Y312" i="35"/>
  <c r="R312" i="35"/>
  <c r="AD312" i="35" s="1"/>
  <c r="Y311" i="35"/>
  <c r="R311" i="35"/>
  <c r="AC311" i="35" s="1"/>
  <c r="Y309" i="35"/>
  <c r="O309" i="35"/>
  <c r="R309" i="35" s="1"/>
  <c r="AE309" i="35" s="1"/>
  <c r="Y308" i="35"/>
  <c r="O308" i="35"/>
  <c r="R308" i="35" s="1"/>
  <c r="AD308" i="35" s="1"/>
  <c r="Y1664" i="35"/>
  <c r="O1664" i="35"/>
  <c r="R1664" i="35" s="1"/>
  <c r="AD1664" i="35" s="1"/>
  <c r="Y307" i="35"/>
  <c r="O307" i="35"/>
  <c r="R307" i="35" s="1"/>
  <c r="AE307" i="35" s="1"/>
  <c r="Y1073" i="35"/>
  <c r="O1073" i="35"/>
  <c r="R1073" i="35" s="1"/>
  <c r="AE1073" i="35" s="1"/>
  <c r="Y306" i="35"/>
  <c r="O306" i="35"/>
  <c r="R306" i="35" s="1"/>
  <c r="AE306" i="35" s="1"/>
  <c r="Y880" i="35"/>
  <c r="O880" i="35"/>
  <c r="R880" i="35" s="1"/>
  <c r="AE880" i="35" s="1"/>
  <c r="Y711" i="35"/>
  <c r="O711" i="35"/>
  <c r="R711" i="35" s="1"/>
  <c r="AE711" i="35" s="1"/>
  <c r="Y710" i="35"/>
  <c r="O710" i="35"/>
  <c r="R710" i="35" s="1"/>
  <c r="AE710" i="35" s="1"/>
  <c r="Y1390" i="35"/>
  <c r="O1390" i="35"/>
  <c r="R1390" i="35" s="1"/>
  <c r="AD1390" i="35" s="1"/>
  <c r="Y709" i="35"/>
  <c r="O709" i="35"/>
  <c r="R709" i="35" s="1"/>
  <c r="AE709" i="35" s="1"/>
  <c r="Y1546" i="35"/>
  <c r="O1546" i="35"/>
  <c r="R1546" i="35" s="1"/>
  <c r="AD1546" i="35" s="1"/>
  <c r="Y1072" i="35"/>
  <c r="O1072" i="35"/>
  <c r="R1072" i="35" s="1"/>
  <c r="AE1072" i="35" s="1"/>
  <c r="Y969" i="35"/>
  <c r="O969" i="35"/>
  <c r="R969" i="35" s="1"/>
  <c r="AD969" i="35" s="1"/>
  <c r="F554" i="24"/>
  <c r="H554" i="24" s="1"/>
  <c r="F553" i="24"/>
  <c r="H553" i="24" s="1"/>
  <c r="F552" i="24"/>
  <c r="H552" i="24" s="1"/>
  <c r="F551" i="24"/>
  <c r="H551" i="24" s="1"/>
  <c r="F550" i="24"/>
  <c r="H550" i="24" s="1"/>
  <c r="F549" i="24"/>
  <c r="H549" i="24" s="1"/>
  <c r="F548" i="24"/>
  <c r="H548" i="24" s="1"/>
  <c r="F547" i="24"/>
  <c r="H547" i="24" s="1"/>
  <c r="F546" i="24"/>
  <c r="H546" i="24" s="1"/>
  <c r="F545" i="24"/>
  <c r="H545" i="24" s="1"/>
  <c r="F544" i="24"/>
  <c r="H544" i="24" s="1"/>
  <c r="F543" i="24"/>
  <c r="H543" i="24" s="1"/>
  <c r="F542" i="24"/>
  <c r="H542" i="24" s="1"/>
  <c r="F541" i="24"/>
  <c r="H541" i="24" s="1"/>
  <c r="F540" i="24"/>
  <c r="H540" i="24" s="1"/>
  <c r="F539" i="24"/>
  <c r="H539" i="24" s="1"/>
  <c r="Y1174" i="35"/>
  <c r="R1174" i="35"/>
  <c r="AD1174" i="35" s="1"/>
  <c r="Y1173" i="35"/>
  <c r="R1173" i="35"/>
  <c r="AD1173" i="35" s="1"/>
  <c r="Y324" i="35"/>
  <c r="R324" i="35"/>
  <c r="AD324" i="35" s="1"/>
  <c r="Y1443" i="35"/>
  <c r="R1443" i="35"/>
  <c r="AD1443" i="35" s="1"/>
  <c r="Y746" i="35"/>
  <c r="R746" i="35"/>
  <c r="AD746" i="35" s="1"/>
  <c r="Y323" i="35"/>
  <c r="R323" i="35"/>
  <c r="AC323" i="35" s="1"/>
  <c r="Y1665" i="35"/>
  <c r="R1665" i="35"/>
  <c r="AD1665" i="35" s="1"/>
  <c r="Y1807" i="35"/>
  <c r="R1807" i="35"/>
  <c r="AD1807" i="35" s="1"/>
  <c r="Y1225" i="35"/>
  <c r="R1225" i="35"/>
  <c r="AD1225" i="35" s="1"/>
  <c r="Y1316" i="35"/>
  <c r="R1316" i="35"/>
  <c r="AD1316" i="35" s="1"/>
  <c r="Y1462" i="35"/>
  <c r="R1462" i="35"/>
  <c r="AC1462" i="35" s="1"/>
  <c r="Y745" i="35"/>
  <c r="R745" i="35"/>
  <c r="AD745" i="35" s="1"/>
  <c r="Y1392" i="35"/>
  <c r="R1392" i="35"/>
  <c r="AD1392" i="35" s="1"/>
  <c r="Y1075" i="35"/>
  <c r="R1075" i="35"/>
  <c r="AD1075" i="35" s="1"/>
  <c r="Y321" i="35"/>
  <c r="O321" i="35"/>
  <c r="R321" i="35" s="1"/>
  <c r="AE321" i="35" s="1"/>
  <c r="Y320" i="35"/>
  <c r="O320" i="35"/>
  <c r="R320" i="35" s="1"/>
  <c r="AE320" i="35" s="1"/>
  <c r="Y319" i="35"/>
  <c r="O319" i="35"/>
  <c r="R319" i="35" s="1"/>
  <c r="AE319" i="35" s="1"/>
  <c r="Y318" i="35"/>
  <c r="O318" i="35"/>
  <c r="R318" i="35" s="1"/>
  <c r="AE318" i="35" s="1"/>
  <c r="AE317" i="35"/>
  <c r="Y317" i="35"/>
  <c r="O317" i="35"/>
  <c r="R317" i="35" s="1"/>
  <c r="Y744" i="35"/>
  <c r="O744" i="35"/>
  <c r="Y743" i="35"/>
  <c r="O743" i="35"/>
  <c r="R743" i="35" s="1"/>
  <c r="AE743" i="35" s="1"/>
  <c r="Y742" i="35"/>
  <c r="O742" i="35"/>
  <c r="R742" i="35" s="1"/>
  <c r="AE742" i="35" s="1"/>
  <c r="Y741" i="35"/>
  <c r="O741" i="35"/>
  <c r="R741" i="35" s="1"/>
  <c r="AE741" i="35" s="1"/>
  <c r="Y740" i="35"/>
  <c r="O740" i="35"/>
  <c r="R740" i="35" s="1"/>
  <c r="AE740" i="35" s="1"/>
  <c r="Y1551" i="35"/>
  <c r="O1551" i="35"/>
  <c r="R1551" i="35" s="1"/>
  <c r="AE1551" i="35" s="1"/>
  <c r="Y739" i="35"/>
  <c r="O739" i="35"/>
  <c r="R739" i="35" s="1"/>
  <c r="AC739" i="35" s="1"/>
  <c r="Y738" i="35"/>
  <c r="O738" i="35"/>
  <c r="R738" i="35" s="1"/>
  <c r="AE738" i="35" s="1"/>
  <c r="Y316" i="35"/>
  <c r="O316" i="35"/>
  <c r="R316" i="35" s="1"/>
  <c r="AE316" i="35" s="1"/>
  <c r="Y737" i="35"/>
  <c r="O737" i="35"/>
  <c r="R737" i="35" s="1"/>
  <c r="AE737" i="35" s="1"/>
  <c r="Y884" i="35"/>
  <c r="O884" i="35"/>
  <c r="R884" i="35" s="1"/>
  <c r="AE884" i="35" s="1"/>
  <c r="Y736" i="35"/>
  <c r="O736" i="35"/>
  <c r="R736" i="35" s="1"/>
  <c r="AE736" i="35" s="1"/>
  <c r="Y883" i="35"/>
  <c r="O883" i="35"/>
  <c r="R883" i="35" s="1"/>
  <c r="AE883" i="35" s="1"/>
  <c r="Y315" i="35"/>
  <c r="O315" i="35"/>
  <c r="R315" i="35" s="1"/>
  <c r="AD315" i="35" s="1"/>
  <c r="Y1550" i="35"/>
  <c r="O1550" i="35"/>
  <c r="R1550" i="35" s="1"/>
  <c r="AE1550" i="35" s="1"/>
  <c r="Y305" i="35"/>
  <c r="O305" i="35"/>
  <c r="R305" i="35" s="1"/>
  <c r="AE305" i="35" s="1"/>
  <c r="AE732" i="35"/>
  <c r="Y732" i="35"/>
  <c r="O732" i="35"/>
  <c r="R732" i="35" s="1"/>
  <c r="Y731" i="35"/>
  <c r="O731" i="35"/>
  <c r="R731" i="35" s="1"/>
  <c r="AE731" i="35" s="1"/>
  <c r="Y304" i="35"/>
  <c r="O304" i="35"/>
  <c r="R304" i="35" s="1"/>
  <c r="AE304" i="35" s="1"/>
  <c r="Y303" i="35"/>
  <c r="O303" i="35"/>
  <c r="R303" i="35" s="1"/>
  <c r="AE303" i="35" s="1"/>
  <c r="Y302" i="35"/>
  <c r="O302" i="35"/>
  <c r="R302" i="35" s="1"/>
  <c r="AE302" i="35" s="1"/>
  <c r="Y1699" i="35"/>
  <c r="O1699" i="35"/>
  <c r="R1699" i="35" s="1"/>
  <c r="AD1699" i="35" s="1"/>
  <c r="Y301" i="35"/>
  <c r="O301" i="35"/>
  <c r="R301" i="35" s="1"/>
  <c r="AD301" i="35" s="1"/>
  <c r="Y300" i="35"/>
  <c r="O300" i="35"/>
  <c r="R300" i="35" s="1"/>
  <c r="AE300" i="35" s="1"/>
  <c r="Y299" i="35"/>
  <c r="O299" i="35"/>
  <c r="R299" i="35" s="1"/>
  <c r="AE299" i="35" s="1"/>
  <c r="Y298" i="35"/>
  <c r="O298" i="35"/>
  <c r="R298" i="35" s="1"/>
  <c r="AE298" i="35" s="1"/>
  <c r="Y297" i="35"/>
  <c r="O297" i="35"/>
  <c r="R297" i="35" s="1"/>
  <c r="AE297" i="35" s="1"/>
  <c r="Y730" i="35"/>
  <c r="O730" i="35"/>
  <c r="R730" i="35" s="1"/>
  <c r="AE730" i="35" s="1"/>
  <c r="Y1453" i="35"/>
  <c r="O1453" i="35"/>
  <c r="R1453" i="35" s="1"/>
  <c r="AE1453" i="35" s="1"/>
  <c r="Y1452" i="35"/>
  <c r="O1452" i="35"/>
  <c r="R1452" i="35" s="1"/>
  <c r="AE1452" i="35" s="1"/>
  <c r="Y729" i="35"/>
  <c r="O729" i="35"/>
  <c r="R729" i="35" s="1"/>
  <c r="AE729" i="35" s="1"/>
  <c r="Y296" i="35"/>
  <c r="O296" i="35"/>
  <c r="R296" i="35" s="1"/>
  <c r="AE296" i="35" s="1"/>
  <c r="Y1887" i="35"/>
  <c r="O1887" i="35"/>
  <c r="R1887" i="35" s="1"/>
  <c r="AE1887" i="35" s="1"/>
  <c r="Y728" i="35"/>
  <c r="O728" i="35"/>
  <c r="R728" i="35" s="1"/>
  <c r="AE728" i="35" s="1"/>
  <c r="Y1806" i="35"/>
  <c r="O1806" i="35"/>
  <c r="R1806" i="35" s="1"/>
  <c r="AE1806" i="35" s="1"/>
  <c r="AE1546" i="35" l="1"/>
  <c r="AE1392" i="35"/>
  <c r="AE1316" i="35"/>
  <c r="AE1443" i="35"/>
  <c r="AG1443" i="35" s="1"/>
  <c r="AI1443" i="35" s="1"/>
  <c r="AE1077" i="35"/>
  <c r="AE1076" i="35"/>
  <c r="AE745" i="35"/>
  <c r="AG745" i="35" s="1"/>
  <c r="AI745" i="35" s="1"/>
  <c r="AE1665" i="35"/>
  <c r="AE1075" i="35"/>
  <c r="AE1807" i="35"/>
  <c r="AE311" i="35"/>
  <c r="AE1225" i="35"/>
  <c r="AE324" i="35"/>
  <c r="AE301" i="35"/>
  <c r="AE325" i="35"/>
  <c r="AE1462" i="35"/>
  <c r="AE746" i="35"/>
  <c r="AG746" i="35" s="1"/>
  <c r="AI746" i="35" s="1"/>
  <c r="AE969" i="35"/>
  <c r="AE1390" i="35"/>
  <c r="AE1699" i="35"/>
  <c r="AE739" i="35"/>
  <c r="AE312" i="35"/>
  <c r="AE315" i="35"/>
  <c r="R744" i="35"/>
  <c r="AE1664" i="35"/>
  <c r="AE314" i="35"/>
  <c r="AE322" i="35"/>
  <c r="AE313" i="35"/>
  <c r="AE308" i="35"/>
  <c r="AF313" i="35"/>
  <c r="AF1077" i="35"/>
  <c r="AF312" i="35"/>
  <c r="AB746" i="35"/>
  <c r="AB1443" i="35"/>
  <c r="AB312" i="35"/>
  <c r="AE323" i="35"/>
  <c r="AB1077" i="35"/>
  <c r="AC1077" i="35"/>
  <c r="AF1076" i="35"/>
  <c r="AF325" i="35"/>
  <c r="AB325" i="35"/>
  <c r="AC325" i="35"/>
  <c r="AB1076" i="35"/>
  <c r="AC1076" i="35"/>
  <c r="AF322" i="35"/>
  <c r="AB322" i="35"/>
  <c r="AC322" i="35"/>
  <c r="AF314" i="35"/>
  <c r="AB313" i="35"/>
  <c r="AC312" i="35"/>
  <c r="AD311" i="35"/>
  <c r="AC313" i="35"/>
  <c r="AB314" i="35"/>
  <c r="AB311" i="35"/>
  <c r="AF311" i="35"/>
  <c r="AC314" i="35"/>
  <c r="AF308" i="35"/>
  <c r="AE1173" i="35"/>
  <c r="AF306" i="35"/>
  <c r="AF309" i="35"/>
  <c r="AB309" i="35"/>
  <c r="AD309" i="35"/>
  <c r="AC309" i="35"/>
  <c r="AB308" i="35"/>
  <c r="AC308" i="35"/>
  <c r="AF1664" i="35"/>
  <c r="AF880" i="35"/>
  <c r="AB307" i="35"/>
  <c r="AD307" i="35"/>
  <c r="AC307" i="35"/>
  <c r="AD1073" i="35"/>
  <c r="AC1073" i="35"/>
  <c r="AB1073" i="35"/>
  <c r="AF307" i="35"/>
  <c r="AD880" i="35"/>
  <c r="AC880" i="35"/>
  <c r="AB880" i="35"/>
  <c r="AB306" i="35"/>
  <c r="AD306" i="35"/>
  <c r="AC306" i="35"/>
  <c r="AF1073" i="35"/>
  <c r="AB1664" i="35"/>
  <c r="AC1664" i="35"/>
  <c r="AF736" i="35"/>
  <c r="AF741" i="35"/>
  <c r="AF1665" i="35"/>
  <c r="AF319" i="35"/>
  <c r="AE1174" i="35"/>
  <c r="AF710" i="35"/>
  <c r="AF1390" i="35"/>
  <c r="AF1546" i="35"/>
  <c r="AF969" i="35"/>
  <c r="AB1072" i="35"/>
  <c r="AC1072" i="35"/>
  <c r="AD1072" i="35"/>
  <c r="AF709" i="35"/>
  <c r="AF1072" i="35"/>
  <c r="AD711" i="35"/>
  <c r="AC711" i="35"/>
  <c r="AB711" i="35"/>
  <c r="AB709" i="35"/>
  <c r="AD709" i="35"/>
  <c r="AC709" i="35"/>
  <c r="AB710" i="35"/>
  <c r="AC710" i="35"/>
  <c r="AD710" i="35"/>
  <c r="AF711" i="35"/>
  <c r="AB969" i="35"/>
  <c r="AB1546" i="35"/>
  <c r="AB1390" i="35"/>
  <c r="AC969" i="35"/>
  <c r="AC1546" i="35"/>
  <c r="AC1390" i="35"/>
  <c r="AF1174" i="35"/>
  <c r="AB1174" i="35"/>
  <c r="AC1174" i="35"/>
  <c r="AF1173" i="35"/>
  <c r="AB1173" i="35"/>
  <c r="AC1173" i="35"/>
  <c r="AF324" i="35"/>
  <c r="AC746" i="35"/>
  <c r="AB1665" i="35"/>
  <c r="AC1443" i="35"/>
  <c r="AB324" i="35"/>
  <c r="AC1665" i="35"/>
  <c r="AB323" i="35"/>
  <c r="AF323" i="35"/>
  <c r="AC324" i="35"/>
  <c r="AD323" i="35"/>
  <c r="AF1807" i="35"/>
  <c r="AF1225" i="35"/>
  <c r="AB1225" i="35"/>
  <c r="AF1316" i="35"/>
  <c r="AG1316" i="35" s="1"/>
  <c r="AI1316" i="35" s="1"/>
  <c r="AB1316" i="35"/>
  <c r="AC1316" i="35"/>
  <c r="AF1392" i="35"/>
  <c r="AG1392" i="35" s="1"/>
  <c r="AI1392" i="35" s="1"/>
  <c r="AB1392" i="35"/>
  <c r="AC1392" i="35"/>
  <c r="AB745" i="35"/>
  <c r="AC1225" i="35"/>
  <c r="AB1807" i="35"/>
  <c r="AD1462" i="35"/>
  <c r="AC745" i="35"/>
  <c r="AB1462" i="35"/>
  <c r="AF1462" i="35"/>
  <c r="AC1807" i="35"/>
  <c r="AF1075" i="35"/>
  <c r="AB1075" i="35"/>
  <c r="AC1075" i="35"/>
  <c r="AF297" i="35"/>
  <c r="AD318" i="35"/>
  <c r="AC318" i="35"/>
  <c r="AB318" i="35"/>
  <c r="AB317" i="35"/>
  <c r="AC317" i="35"/>
  <c r="AD317" i="35"/>
  <c r="AF318" i="35"/>
  <c r="AB321" i="35"/>
  <c r="AC321" i="35"/>
  <c r="AD321" i="35"/>
  <c r="AF317" i="35"/>
  <c r="AD320" i="35"/>
  <c r="AC320" i="35"/>
  <c r="AB320" i="35"/>
  <c r="AF321" i="35"/>
  <c r="AB319" i="35"/>
  <c r="AC319" i="35"/>
  <c r="AD319" i="35"/>
  <c r="AF320" i="35"/>
  <c r="AF738" i="35"/>
  <c r="AF883" i="35"/>
  <c r="AB737" i="35"/>
  <c r="AD737" i="35"/>
  <c r="AC737" i="35"/>
  <c r="AF316" i="35"/>
  <c r="AB1551" i="35"/>
  <c r="AD1551" i="35"/>
  <c r="AC1551" i="35"/>
  <c r="AF740" i="35"/>
  <c r="AB743" i="35"/>
  <c r="AD743" i="35"/>
  <c r="AC743" i="35"/>
  <c r="AD883" i="35"/>
  <c r="AC883" i="35"/>
  <c r="AB883" i="35"/>
  <c r="AD884" i="35"/>
  <c r="AC884" i="35"/>
  <c r="AB884" i="35"/>
  <c r="AF737" i="35"/>
  <c r="AD739" i="35"/>
  <c r="AB739" i="35"/>
  <c r="AF1551" i="35"/>
  <c r="AD742" i="35"/>
  <c r="AC742" i="35"/>
  <c r="AB742" i="35"/>
  <c r="AF743" i="35"/>
  <c r="AD316" i="35"/>
  <c r="AC316" i="35"/>
  <c r="AB316" i="35"/>
  <c r="AD740" i="35"/>
  <c r="AC740" i="35"/>
  <c r="AB740" i="35"/>
  <c r="AB736" i="35"/>
  <c r="AD736" i="35"/>
  <c r="AC736" i="35"/>
  <c r="AF884" i="35"/>
  <c r="AB738" i="35"/>
  <c r="AD738" i="35"/>
  <c r="AC738" i="35"/>
  <c r="AB741" i="35"/>
  <c r="AD741" i="35"/>
  <c r="AC741" i="35"/>
  <c r="AF742" i="35"/>
  <c r="AF315" i="35"/>
  <c r="AB315" i="35"/>
  <c r="AC315" i="35"/>
  <c r="AF731" i="35"/>
  <c r="AB1699" i="35"/>
  <c r="AF1699" i="35"/>
  <c r="AB304" i="35"/>
  <c r="AC304" i="35"/>
  <c r="AD304" i="35"/>
  <c r="AB1550" i="35"/>
  <c r="AD1550" i="35"/>
  <c r="AC1550" i="35"/>
  <c r="AD303" i="35"/>
  <c r="AC303" i="35"/>
  <c r="AB303" i="35"/>
  <c r="AF304" i="35"/>
  <c r="AD305" i="35"/>
  <c r="AC305" i="35"/>
  <c r="AB305" i="35"/>
  <c r="AF1550" i="35"/>
  <c r="AB302" i="35"/>
  <c r="AD302" i="35"/>
  <c r="AC302" i="35"/>
  <c r="AF303" i="35"/>
  <c r="AB732" i="35"/>
  <c r="AC732" i="35"/>
  <c r="AD732" i="35"/>
  <c r="AF305" i="35"/>
  <c r="AF302" i="35"/>
  <c r="AD731" i="35"/>
  <c r="AC731" i="35"/>
  <c r="AB731" i="35"/>
  <c r="AF732" i="35"/>
  <c r="AC1699" i="35"/>
  <c r="AF301" i="35"/>
  <c r="AB301" i="35"/>
  <c r="AF1452" i="35"/>
  <c r="AF729" i="35"/>
  <c r="AF728" i="35"/>
  <c r="AF1806" i="35"/>
  <c r="AB296" i="35"/>
  <c r="AD296" i="35"/>
  <c r="AC296" i="35"/>
  <c r="AB730" i="35"/>
  <c r="AD730" i="35"/>
  <c r="AC730" i="35"/>
  <c r="AF296" i="35"/>
  <c r="AD1453" i="35"/>
  <c r="AC1453" i="35"/>
  <c r="AB1453" i="35"/>
  <c r="AD299" i="35"/>
  <c r="AC299" i="35"/>
  <c r="AB299" i="35"/>
  <c r="AF300" i="35"/>
  <c r="AB728" i="35"/>
  <c r="AC728" i="35"/>
  <c r="AD728" i="35"/>
  <c r="AF1887" i="35"/>
  <c r="AB1452" i="35"/>
  <c r="AD1452" i="35"/>
  <c r="AC1452" i="35"/>
  <c r="AF1453" i="35"/>
  <c r="AB298" i="35"/>
  <c r="AC298" i="35"/>
  <c r="AD298" i="35"/>
  <c r="AF299" i="35"/>
  <c r="AB300" i="35"/>
  <c r="AC300" i="35"/>
  <c r="AD300" i="35"/>
  <c r="AD1887" i="35"/>
  <c r="AC1887" i="35"/>
  <c r="AB1887" i="35"/>
  <c r="AF730" i="35"/>
  <c r="AD1806" i="35"/>
  <c r="AC1806" i="35"/>
  <c r="AB1806" i="35"/>
  <c r="AD729" i="35"/>
  <c r="AC729" i="35"/>
  <c r="AB729" i="35"/>
  <c r="AD297" i="35"/>
  <c r="AC297" i="35"/>
  <c r="AB297" i="35"/>
  <c r="AF298" i="35"/>
  <c r="AC301" i="35"/>
  <c r="Y295" i="35"/>
  <c r="O295" i="35"/>
  <c r="R295" i="35" s="1"/>
  <c r="AD295" i="35" s="1"/>
  <c r="Y294" i="35"/>
  <c r="O294" i="35"/>
  <c r="R294" i="35" s="1"/>
  <c r="AE294" i="35" s="1"/>
  <c r="Y293" i="35"/>
  <c r="O293" i="35"/>
  <c r="R293" i="35" s="1"/>
  <c r="AD293" i="35" s="1"/>
  <c r="Y292" i="35"/>
  <c r="O292" i="35"/>
  <c r="R292" i="35" s="1"/>
  <c r="AE292" i="35" s="1"/>
  <c r="Y727" i="35"/>
  <c r="O727" i="35"/>
  <c r="R727" i="35" s="1"/>
  <c r="AD727" i="35" s="1"/>
  <c r="Y726" i="35"/>
  <c r="O726" i="35"/>
  <c r="R726" i="35" s="1"/>
  <c r="AE726" i="35" s="1"/>
  <c r="Y725" i="35"/>
  <c r="O725" i="35"/>
  <c r="R725" i="35" s="1"/>
  <c r="AD725" i="35" s="1"/>
  <c r="Y724" i="35"/>
  <c r="O724" i="35"/>
  <c r="R724" i="35" s="1"/>
  <c r="AE724" i="35" s="1"/>
  <c r="Y708" i="35"/>
  <c r="O708" i="35"/>
  <c r="R708" i="35" s="1"/>
  <c r="AE708" i="35" s="1"/>
  <c r="Y707" i="35"/>
  <c r="O707" i="35"/>
  <c r="R707" i="35" s="1"/>
  <c r="AE707" i="35" s="1"/>
  <c r="Y1450" i="35"/>
  <c r="O1450" i="35"/>
  <c r="R1450" i="35" s="1"/>
  <c r="AD1450" i="35" s="1"/>
  <c r="Y706" i="35"/>
  <c r="O706" i="35"/>
  <c r="R706" i="35" s="1"/>
  <c r="AD706" i="35" s="1"/>
  <c r="Y1884" i="35"/>
  <c r="O1884" i="35"/>
  <c r="R1884" i="35" s="1"/>
  <c r="AE1884" i="35" s="1"/>
  <c r="Y1945" i="35"/>
  <c r="O1945" i="35"/>
  <c r="R1945" i="35" s="1"/>
  <c r="AD1945" i="35" s="1"/>
  <c r="Y1487" i="35"/>
  <c r="O1487" i="35"/>
  <c r="R1487" i="35" s="1"/>
  <c r="AE1487" i="35" s="1"/>
  <c r="Y877" i="35"/>
  <c r="O877" i="35"/>
  <c r="R877" i="35" s="1"/>
  <c r="AD877" i="35" s="1"/>
  <c r="Y1442" i="35"/>
  <c r="O1442" i="35"/>
  <c r="R1442" i="35" s="1"/>
  <c r="AE1442" i="35" s="1"/>
  <c r="Y1944" i="35"/>
  <c r="O1944" i="35"/>
  <c r="R1944" i="35" s="1"/>
  <c r="AD1944" i="35" s="1"/>
  <c r="Y1943" i="35"/>
  <c r="O1943" i="35"/>
  <c r="R1943" i="35" s="1"/>
  <c r="AE1943" i="35" s="1"/>
  <c r="Y1486" i="35"/>
  <c r="O1486" i="35"/>
  <c r="R1486" i="35" s="1"/>
  <c r="AD1486" i="35" s="1"/>
  <c r="Y258" i="35"/>
  <c r="O258" i="35"/>
  <c r="R258" i="35" s="1"/>
  <c r="AE258" i="35" s="1"/>
  <c r="Y876" i="35"/>
  <c r="O876" i="35"/>
  <c r="R876" i="35" s="1"/>
  <c r="AD876" i="35" s="1"/>
  <c r="F538" i="24"/>
  <c r="H538" i="24" s="1"/>
  <c r="F537" i="24"/>
  <c r="H537" i="24" s="1"/>
  <c r="F536" i="24"/>
  <c r="H536" i="24" s="1"/>
  <c r="F533" i="24"/>
  <c r="H533" i="24" s="1"/>
  <c r="F532" i="24"/>
  <c r="H532" i="24" s="1"/>
  <c r="F528" i="24"/>
  <c r="H528" i="24" s="1"/>
  <c r="F529" i="24"/>
  <c r="H529" i="24" s="1"/>
  <c r="F520" i="24"/>
  <c r="H520" i="24" s="1"/>
  <c r="F535" i="24"/>
  <c r="H535" i="24" s="1"/>
  <c r="F534" i="24"/>
  <c r="H534" i="24" s="1"/>
  <c r="F531" i="24"/>
  <c r="H531" i="24" s="1"/>
  <c r="F530" i="24"/>
  <c r="H530" i="24" s="1"/>
  <c r="F527" i="24"/>
  <c r="H527" i="24" s="1"/>
  <c r="F526" i="24"/>
  <c r="H526" i="24" s="1"/>
  <c r="F525" i="24"/>
  <c r="H525" i="24" s="1"/>
  <c r="F524" i="24"/>
  <c r="H524" i="24" s="1"/>
  <c r="F523" i="24"/>
  <c r="H523" i="24" s="1"/>
  <c r="F522" i="24"/>
  <c r="H522" i="24" s="1"/>
  <c r="F521" i="24"/>
  <c r="H521" i="24" s="1"/>
  <c r="F519" i="24"/>
  <c r="H519" i="24" s="1"/>
  <c r="F518" i="24"/>
  <c r="H518" i="24" s="1"/>
  <c r="F517" i="24"/>
  <c r="H517" i="24" s="1"/>
  <c r="F516" i="24"/>
  <c r="H516" i="24" s="1"/>
  <c r="F515" i="24"/>
  <c r="H515" i="24" s="1"/>
  <c r="AG1546" i="35" l="1"/>
  <c r="AI1546" i="35" s="1"/>
  <c r="AS1546" i="35"/>
  <c r="AT1546" i="35" s="1"/>
  <c r="AE727" i="35"/>
  <c r="AE1944" i="35"/>
  <c r="AE876" i="35"/>
  <c r="AG1225" i="35"/>
  <c r="AI1225" i="35" s="1"/>
  <c r="AE725" i="35"/>
  <c r="AG1077" i="35"/>
  <c r="AI1077" i="35" s="1"/>
  <c r="AG324" i="35"/>
  <c r="AI324" i="35" s="1"/>
  <c r="AG1076" i="35"/>
  <c r="AI1076" i="35" s="1"/>
  <c r="AG1665" i="35"/>
  <c r="AI1665" i="35" s="1"/>
  <c r="AG1075" i="35"/>
  <c r="AI1075" i="35" s="1"/>
  <c r="AE1486" i="35"/>
  <c r="AE1945" i="35"/>
  <c r="AE1450" i="35"/>
  <c r="AE706" i="35"/>
  <c r="AG1807" i="35"/>
  <c r="AI1807" i="35" s="1"/>
  <c r="AE293" i="35"/>
  <c r="AG969" i="35"/>
  <c r="AI969" i="35" s="1"/>
  <c r="AG325" i="35"/>
  <c r="AI325" i="35" s="1"/>
  <c r="AG1390" i="35"/>
  <c r="AI1390" i="35" s="1"/>
  <c r="AG301" i="35"/>
  <c r="AI301" i="35" s="1"/>
  <c r="AG315" i="35"/>
  <c r="AI315" i="35" s="1"/>
  <c r="AG312" i="35"/>
  <c r="AI312" i="35" s="1"/>
  <c r="AG1699" i="35"/>
  <c r="AI1699" i="35" s="1"/>
  <c r="AD744" i="35"/>
  <c r="AE744" i="35"/>
  <c r="AE877" i="35"/>
  <c r="AG1664" i="35"/>
  <c r="AI1664" i="35" s="1"/>
  <c r="AF744" i="35"/>
  <c r="AC744" i="35"/>
  <c r="AB744" i="35"/>
  <c r="AG314" i="35"/>
  <c r="AI314" i="35" s="1"/>
  <c r="AG313" i="35"/>
  <c r="AI313" i="35" s="1"/>
  <c r="AG322" i="35"/>
  <c r="AI322" i="35" s="1"/>
  <c r="AG308" i="35"/>
  <c r="AI308" i="35" s="1"/>
  <c r="AG297" i="35"/>
  <c r="AI297" i="35" s="1"/>
  <c r="AG880" i="35"/>
  <c r="AI880" i="35" s="1"/>
  <c r="AG319" i="35"/>
  <c r="AI319" i="35" s="1"/>
  <c r="AE295" i="35"/>
  <c r="AG883" i="35"/>
  <c r="AI883" i="35" s="1"/>
  <c r="AG311" i="35"/>
  <c r="AI311" i="35" s="1"/>
  <c r="AG710" i="35"/>
  <c r="AI710" i="35" s="1"/>
  <c r="AG729" i="35"/>
  <c r="AI729" i="35" s="1"/>
  <c r="AG316" i="35"/>
  <c r="AI316" i="35" s="1"/>
  <c r="AG1452" i="35"/>
  <c r="AI1452" i="35" s="1"/>
  <c r="AG741" i="35"/>
  <c r="AI741" i="35" s="1"/>
  <c r="AG738" i="35"/>
  <c r="AI738" i="35" s="1"/>
  <c r="AG736" i="35"/>
  <c r="AI736" i="35" s="1"/>
  <c r="AG1174" i="35"/>
  <c r="AI1174" i="35" s="1"/>
  <c r="AG306" i="35"/>
  <c r="AI306" i="35" s="1"/>
  <c r="AG299" i="35"/>
  <c r="AI299" i="35" s="1"/>
  <c r="AG732" i="35"/>
  <c r="AG1173" i="35"/>
  <c r="AI1173" i="35" s="1"/>
  <c r="AG309" i="35"/>
  <c r="AG307" i="35"/>
  <c r="AI307" i="35" s="1"/>
  <c r="AG1073" i="35"/>
  <c r="AI1073" i="35" s="1"/>
  <c r="AG323" i="35"/>
  <c r="AI323" i="35" s="1"/>
  <c r="AG1072" i="35"/>
  <c r="AI1072" i="35" s="1"/>
  <c r="AG711" i="35"/>
  <c r="AI711" i="35" s="1"/>
  <c r="AG709" i="35"/>
  <c r="AI709" i="35" s="1"/>
  <c r="AG1806" i="35"/>
  <c r="AI1806" i="35" s="1"/>
  <c r="AG1462" i="35"/>
  <c r="AI1462" i="35" s="1"/>
  <c r="AG884" i="35"/>
  <c r="AI884" i="35" s="1"/>
  <c r="AG321" i="35"/>
  <c r="AI321" i="35" s="1"/>
  <c r="AG317" i="35"/>
  <c r="AG320" i="35"/>
  <c r="AI320" i="35" s="1"/>
  <c r="AG318" i="35"/>
  <c r="AI318" i="35" s="1"/>
  <c r="AG742" i="35"/>
  <c r="AI742" i="35" s="1"/>
  <c r="AG740" i="35"/>
  <c r="AI740" i="35" s="1"/>
  <c r="AG739" i="35"/>
  <c r="AI739" i="35" s="1"/>
  <c r="AG743" i="35"/>
  <c r="AI743" i="35" s="1"/>
  <c r="AG1551" i="35"/>
  <c r="AI1551" i="35" s="1"/>
  <c r="AG737" i="35"/>
  <c r="AI737" i="35" s="1"/>
  <c r="AD708" i="35"/>
  <c r="AB708" i="35"/>
  <c r="AF708" i="35"/>
  <c r="AG728" i="35"/>
  <c r="AI728" i="35" s="1"/>
  <c r="AG303" i="35"/>
  <c r="AI303" i="35" s="1"/>
  <c r="AG1453" i="35"/>
  <c r="AI1453" i="35" s="1"/>
  <c r="AG305" i="35"/>
  <c r="AI305" i="35" s="1"/>
  <c r="AG731" i="35"/>
  <c r="AI731" i="35" s="1"/>
  <c r="AG304" i="35"/>
  <c r="AI304" i="35" s="1"/>
  <c r="AG302" i="35"/>
  <c r="AI302" i="35" s="1"/>
  <c r="AG1550" i="35"/>
  <c r="AI1550" i="35" s="1"/>
  <c r="AG300" i="35"/>
  <c r="AI300" i="35" s="1"/>
  <c r="AG1887" i="35"/>
  <c r="AI1887" i="35" s="1"/>
  <c r="AG296" i="35"/>
  <c r="AI296" i="35" s="1"/>
  <c r="AG298" i="35"/>
  <c r="AI298" i="35" s="1"/>
  <c r="AG730" i="35"/>
  <c r="AI730" i="35" s="1"/>
  <c r="AF295" i="35"/>
  <c r="AF293" i="35"/>
  <c r="AF727" i="35"/>
  <c r="AG727" i="35" s="1"/>
  <c r="AF726" i="35"/>
  <c r="AF725" i="35"/>
  <c r="AG725" i="35" s="1"/>
  <c r="AI725" i="35" s="1"/>
  <c r="AB724" i="35"/>
  <c r="AD724" i="35"/>
  <c r="AC724" i="35"/>
  <c r="AB294" i="35"/>
  <c r="AC294" i="35"/>
  <c r="AD294" i="35"/>
  <c r="AB292" i="35"/>
  <c r="AD292" i="35"/>
  <c r="AC292" i="35"/>
  <c r="AF294" i="35"/>
  <c r="AF724" i="35"/>
  <c r="AB726" i="35"/>
  <c r="AC726" i="35"/>
  <c r="AD726" i="35"/>
  <c r="AF292" i="35"/>
  <c r="AB725" i="35"/>
  <c r="AB727" i="35"/>
  <c r="AB293" i="35"/>
  <c r="AB295" i="35"/>
  <c r="AC725" i="35"/>
  <c r="AC727" i="35"/>
  <c r="AC293" i="35"/>
  <c r="AC295" i="35"/>
  <c r="AB707" i="35"/>
  <c r="AD707" i="35"/>
  <c r="AC707" i="35"/>
  <c r="AF707" i="35"/>
  <c r="AC708" i="35"/>
  <c r="AF1450" i="35"/>
  <c r="AB1450" i="35"/>
  <c r="AC1450" i="35"/>
  <c r="AF706" i="35"/>
  <c r="AF1945" i="35"/>
  <c r="AF877" i="35"/>
  <c r="AF1944" i="35"/>
  <c r="AF1486" i="35"/>
  <c r="AF876" i="35"/>
  <c r="AF1943" i="35"/>
  <c r="AB1943" i="35"/>
  <c r="AD1943" i="35"/>
  <c r="AC1943" i="35"/>
  <c r="AF258" i="35"/>
  <c r="AB258" i="35"/>
  <c r="AD258" i="35"/>
  <c r="AC258" i="35"/>
  <c r="AF1884" i="35"/>
  <c r="AB1884" i="35"/>
  <c r="AD1884" i="35"/>
  <c r="AC1884" i="35"/>
  <c r="AF1487" i="35"/>
  <c r="AB1487" i="35"/>
  <c r="AD1487" i="35"/>
  <c r="AC1487" i="35"/>
  <c r="AF1442" i="35"/>
  <c r="AB1442" i="35"/>
  <c r="AD1442" i="35"/>
  <c r="AC1442" i="35"/>
  <c r="AB876" i="35"/>
  <c r="AB1486" i="35"/>
  <c r="AB1944" i="35"/>
  <c r="AB877" i="35"/>
  <c r="AB1945" i="35"/>
  <c r="AB706" i="35"/>
  <c r="AC876" i="35"/>
  <c r="AC1486" i="35"/>
  <c r="AC1944" i="35"/>
  <c r="AC877" i="35"/>
  <c r="AC1945" i="35"/>
  <c r="AC706" i="35"/>
  <c r="Y310" i="35"/>
  <c r="R310" i="35"/>
  <c r="AD310" i="35" s="1"/>
  <c r="Y882" i="35"/>
  <c r="R882" i="35"/>
  <c r="AD882" i="35" s="1"/>
  <c r="Y1074" i="35"/>
  <c r="R1074" i="35"/>
  <c r="AE1074" i="35" s="1"/>
  <c r="Y1391" i="35"/>
  <c r="R1391" i="35"/>
  <c r="AC1391" i="35" s="1"/>
  <c r="Y735" i="35"/>
  <c r="R735" i="35"/>
  <c r="AD735" i="35" s="1"/>
  <c r="Y734" i="35"/>
  <c r="R734" i="35"/>
  <c r="AD734" i="35" s="1"/>
  <c r="Y733" i="35"/>
  <c r="R733" i="35"/>
  <c r="AE733" i="35" s="1"/>
  <c r="Y881" i="35"/>
  <c r="R881" i="35"/>
  <c r="AC881" i="35" s="1"/>
  <c r="AE310" i="35" l="1"/>
  <c r="AI727" i="35"/>
  <c r="AS727" i="35"/>
  <c r="AT727" i="35" s="1"/>
  <c r="AI309" i="35"/>
  <c r="AS309" i="35"/>
  <c r="AT309" i="35" s="1"/>
  <c r="AI732" i="35"/>
  <c r="AS732" i="35"/>
  <c r="AT732" i="35" s="1"/>
  <c r="AI317" i="35"/>
  <c r="AS317" i="35"/>
  <c r="AT317" i="35" s="1"/>
  <c r="AG1944" i="35"/>
  <c r="AI1944" i="35" s="1"/>
  <c r="AE1391" i="35"/>
  <c r="AE882" i="35"/>
  <c r="AG876" i="35"/>
  <c r="AI876" i="35" s="1"/>
  <c r="AG1945" i="35"/>
  <c r="AI1945" i="35" s="1"/>
  <c r="AG293" i="35"/>
  <c r="AI293" i="35" s="1"/>
  <c r="AG1450" i="35"/>
  <c r="AI1450" i="35" s="1"/>
  <c r="AG1486" i="35"/>
  <c r="AI1486" i="35" s="1"/>
  <c r="AE735" i="35"/>
  <c r="AG706" i="35"/>
  <c r="AI706" i="35" s="1"/>
  <c r="AE881" i="35"/>
  <c r="AG877" i="35"/>
  <c r="AI877" i="35" s="1"/>
  <c r="AG744" i="35"/>
  <c r="AI744" i="35" s="1"/>
  <c r="AG295" i="35"/>
  <c r="AI295" i="35" s="1"/>
  <c r="AF1074" i="35"/>
  <c r="AE734" i="35"/>
  <c r="AG726" i="35"/>
  <c r="AI726" i="35" s="1"/>
  <c r="AG708" i="35"/>
  <c r="AI708" i="35" s="1"/>
  <c r="AG294" i="35"/>
  <c r="AI294" i="35" s="1"/>
  <c r="AG724" i="35"/>
  <c r="AI724" i="35" s="1"/>
  <c r="AG292" i="35"/>
  <c r="AI292" i="35" s="1"/>
  <c r="AG707" i="35"/>
  <c r="AI707" i="35" s="1"/>
  <c r="AG1884" i="35"/>
  <c r="AI1884" i="35" s="1"/>
  <c r="AG1487" i="35"/>
  <c r="AI1487" i="35" s="1"/>
  <c r="AG1442" i="35"/>
  <c r="AI1442" i="35" s="1"/>
  <c r="AG1943" i="35"/>
  <c r="AG258" i="35"/>
  <c r="AI258" i="35" s="1"/>
  <c r="AF310" i="35"/>
  <c r="AG310" i="35" s="1"/>
  <c r="AB310" i="35"/>
  <c r="AB882" i="35"/>
  <c r="AC882" i="35"/>
  <c r="AF882" i="35"/>
  <c r="AC1074" i="35"/>
  <c r="AF1391" i="35"/>
  <c r="AF735" i="35"/>
  <c r="AB735" i="35"/>
  <c r="AC734" i="35"/>
  <c r="AF734" i="35"/>
  <c r="AB734" i="35"/>
  <c r="AF733" i="35"/>
  <c r="AC733" i="35"/>
  <c r="AF881" i="35"/>
  <c r="AD881" i="35"/>
  <c r="AD1391" i="35"/>
  <c r="AD733" i="35"/>
  <c r="AD1074" i="35"/>
  <c r="AB881" i="35"/>
  <c r="AC735" i="35"/>
  <c r="AB1391" i="35"/>
  <c r="AC310" i="35"/>
  <c r="AB733" i="35"/>
  <c r="AB1074" i="35"/>
  <c r="AI310" i="35" l="1"/>
  <c r="AS310" i="35"/>
  <c r="AT310" i="35" s="1"/>
  <c r="AI1943" i="35"/>
  <c r="AS1944" i="35"/>
  <c r="AT1944" i="35" s="1"/>
  <c r="AS1943" i="35"/>
  <c r="AT1943" i="35" s="1"/>
  <c r="AG882" i="35"/>
  <c r="AI882" i="35" s="1"/>
  <c r="AG735" i="35"/>
  <c r="AI735" i="35" s="1"/>
  <c r="AG734" i="35"/>
  <c r="AI734" i="35" s="1"/>
  <c r="AG1074" i="35"/>
  <c r="AI1074" i="35" s="1"/>
  <c r="AG733" i="35"/>
  <c r="AI733" i="35" s="1"/>
  <c r="AG1391" i="35"/>
  <c r="AG881" i="35"/>
  <c r="AI881" i="35" s="1"/>
  <c r="AI1391" i="35" l="1"/>
  <c r="AS1391" i="35"/>
  <c r="AT1391" i="35" s="1"/>
  <c r="AS1392" i="35"/>
  <c r="AT1392" i="35" s="1"/>
  <c r="Y1700" i="35"/>
  <c r="R1700" i="35"/>
  <c r="AC1700" i="35" s="1"/>
  <c r="AF1700" i="35" l="1"/>
  <c r="AD1700" i="35"/>
  <c r="AE1700" i="35"/>
  <c r="AB1700" i="35"/>
  <c r="AE1621" i="35"/>
  <c r="Y1621" i="35"/>
  <c r="O1621" i="35"/>
  <c r="R1621" i="35" s="1"/>
  <c r="AD1621" i="35" s="1"/>
  <c r="AG1700" i="35" l="1"/>
  <c r="AI1700" i="35" s="1"/>
  <c r="AF1621" i="35"/>
  <c r="AG1621" i="35" s="1"/>
  <c r="AI1621" i="35" s="1"/>
  <c r="AB1621" i="35"/>
  <c r="AC1621" i="35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G6" i="34"/>
  <c r="G5" i="34"/>
  <c r="H142" i="27"/>
  <c r="H141" i="27"/>
  <c r="H140" i="27"/>
  <c r="H139" i="27"/>
  <c r="H138" i="27"/>
  <c r="H136" i="27"/>
  <c r="H135" i="27"/>
  <c r="H134" i="27"/>
  <c r="H133" i="27"/>
  <c r="H132" i="27"/>
  <c r="H130" i="27"/>
  <c r="H129" i="27"/>
  <c r="H128" i="27"/>
  <c r="H127" i="27"/>
  <c r="H126" i="27"/>
  <c r="H124" i="27"/>
  <c r="H123" i="27"/>
  <c r="H122" i="27"/>
  <c r="H121" i="27"/>
  <c r="H120" i="27"/>
  <c r="H118" i="27"/>
  <c r="H117" i="27"/>
  <c r="H116" i="27"/>
  <c r="H115" i="27"/>
  <c r="H114" i="27"/>
  <c r="H112" i="27"/>
  <c r="H111" i="27"/>
  <c r="H110" i="27"/>
  <c r="H109" i="27"/>
  <c r="H108" i="27"/>
  <c r="H106" i="27"/>
  <c r="H105" i="27"/>
  <c r="H104" i="27"/>
  <c r="H102" i="27"/>
  <c r="H101" i="27"/>
  <c r="H100" i="27"/>
  <c r="H98" i="27"/>
  <c r="H97" i="27"/>
  <c r="H96" i="27"/>
  <c r="H94" i="27"/>
  <c r="H93" i="27"/>
  <c r="H92" i="27"/>
  <c r="H90" i="27"/>
  <c r="H89" i="27"/>
  <c r="H88" i="27"/>
  <c r="H86" i="27"/>
  <c r="H85" i="27"/>
  <c r="H84" i="27"/>
  <c r="H82" i="27"/>
  <c r="H81" i="27"/>
  <c r="H78" i="27"/>
  <c r="H77" i="27"/>
  <c r="H75" i="27"/>
  <c r="H74" i="27"/>
  <c r="H72" i="27"/>
  <c r="H71" i="27"/>
  <c r="H69" i="27"/>
  <c r="H68" i="27"/>
  <c r="H66" i="27"/>
  <c r="H65" i="27"/>
  <c r="H63" i="27"/>
  <c r="H62" i="27"/>
  <c r="H60" i="27"/>
  <c r="H59" i="27"/>
  <c r="H57" i="27"/>
  <c r="H56" i="27"/>
  <c r="H54" i="27"/>
  <c r="H53" i="27"/>
  <c r="H51" i="27"/>
  <c r="H50" i="27"/>
  <c r="H48" i="27"/>
  <c r="H47" i="27"/>
  <c r="H44" i="27"/>
  <c r="H42" i="27"/>
  <c r="H41" i="27"/>
  <c r="H39" i="27"/>
  <c r="H38" i="27"/>
  <c r="H37" i="27"/>
  <c r="H36" i="27"/>
  <c r="H34" i="27"/>
  <c r="H33" i="27"/>
  <c r="H32" i="27"/>
  <c r="H31" i="27"/>
  <c r="H29" i="27"/>
  <c r="H28" i="27"/>
  <c r="H27" i="27"/>
  <c r="H26" i="27"/>
  <c r="H24" i="27"/>
  <c r="H23" i="27"/>
  <c r="H21" i="27"/>
  <c r="H20" i="27"/>
  <c r="H19" i="27"/>
  <c r="H17" i="27"/>
  <c r="H16" i="27"/>
  <c r="H15" i="27"/>
  <c r="H14" i="27"/>
  <c r="H12" i="27"/>
  <c r="H11" i="27"/>
  <c r="H10" i="27"/>
  <c r="H9" i="27"/>
  <c r="H7" i="27"/>
  <c r="H6" i="27"/>
  <c r="H4" i="27"/>
  <c r="H3" i="27"/>
  <c r="J82" i="25"/>
  <c r="I82" i="25"/>
  <c r="J81" i="25"/>
  <c r="I81" i="25"/>
  <c r="J80" i="25"/>
  <c r="I80" i="25"/>
  <c r="J77" i="25"/>
  <c r="I77" i="25"/>
  <c r="J65" i="25"/>
  <c r="I65" i="25"/>
  <c r="J54" i="25"/>
  <c r="I54" i="25"/>
  <c r="J53" i="25"/>
  <c r="I53" i="25"/>
  <c r="J52" i="25"/>
  <c r="I52" i="25"/>
  <c r="J41" i="25"/>
  <c r="I41" i="25"/>
  <c r="J29" i="25"/>
  <c r="I29" i="25"/>
  <c r="J17" i="25"/>
  <c r="I17" i="25"/>
  <c r="J5" i="25"/>
  <c r="I5" i="25"/>
  <c r="L330" i="26"/>
  <c r="F330" i="26"/>
  <c r="L327" i="26"/>
  <c r="F327" i="26"/>
  <c r="L324" i="26"/>
  <c r="F324" i="26"/>
  <c r="L321" i="26"/>
  <c r="F321" i="26"/>
  <c r="L318" i="26"/>
  <c r="F318" i="26"/>
  <c r="L315" i="26"/>
  <c r="F315" i="26"/>
  <c r="L312" i="26"/>
  <c r="F312" i="26"/>
  <c r="L309" i="26"/>
  <c r="L306" i="26"/>
  <c r="L303" i="26"/>
  <c r="L300" i="26"/>
  <c r="L297" i="26"/>
  <c r="L294" i="26"/>
  <c r="F294" i="26"/>
  <c r="L291" i="26"/>
  <c r="F291" i="26"/>
  <c r="L288" i="26"/>
  <c r="F288" i="26"/>
  <c r="L285" i="26"/>
  <c r="F285" i="26"/>
  <c r="L282" i="26"/>
  <c r="F282" i="26"/>
  <c r="L279" i="26"/>
  <c r="F279" i="26"/>
  <c r="L276" i="26"/>
  <c r="F276" i="26"/>
  <c r="L273" i="26"/>
  <c r="F273" i="26"/>
  <c r="L271" i="26"/>
  <c r="F271" i="26"/>
  <c r="L270" i="26"/>
  <c r="F270" i="26"/>
  <c r="L267" i="26"/>
  <c r="F267" i="26"/>
  <c r="L264" i="26"/>
  <c r="F264" i="26"/>
  <c r="L261" i="26"/>
  <c r="F261" i="26"/>
  <c r="L258" i="26"/>
  <c r="F258" i="26"/>
  <c r="L255" i="26"/>
  <c r="F255" i="26"/>
  <c r="L252" i="26"/>
  <c r="F252" i="26"/>
  <c r="L249" i="26"/>
  <c r="F249" i="26"/>
  <c r="L246" i="26"/>
  <c r="F246" i="26"/>
  <c r="L243" i="26"/>
  <c r="F243" i="26"/>
  <c r="L240" i="26"/>
  <c r="F240" i="26"/>
  <c r="L237" i="26"/>
  <c r="F237" i="26"/>
  <c r="L234" i="26"/>
  <c r="F234" i="26"/>
  <c r="L231" i="26"/>
  <c r="F231" i="26"/>
  <c r="L228" i="26"/>
  <c r="F228" i="26"/>
  <c r="L225" i="26"/>
  <c r="F225" i="26"/>
  <c r="L222" i="26"/>
  <c r="F222" i="26"/>
  <c r="L219" i="26"/>
  <c r="F219" i="26"/>
  <c r="L216" i="26"/>
  <c r="F216" i="26"/>
  <c r="L213" i="26"/>
  <c r="F213" i="26"/>
  <c r="L210" i="26"/>
  <c r="F210" i="26"/>
  <c r="L207" i="26"/>
  <c r="F207" i="26"/>
  <c r="L204" i="26"/>
  <c r="F204" i="26"/>
  <c r="L201" i="26"/>
  <c r="F201" i="26"/>
  <c r="L198" i="26"/>
  <c r="F198" i="26"/>
  <c r="L195" i="26"/>
  <c r="F195" i="26"/>
  <c r="L192" i="26"/>
  <c r="F192" i="26"/>
  <c r="L189" i="26"/>
  <c r="F189" i="26"/>
  <c r="L186" i="26"/>
  <c r="F186" i="26"/>
  <c r="L183" i="26"/>
  <c r="F183" i="26"/>
  <c r="L180" i="26"/>
  <c r="F180" i="26"/>
  <c r="L177" i="26"/>
  <c r="F177" i="26"/>
  <c r="L174" i="26"/>
  <c r="F174" i="26"/>
  <c r="L171" i="26"/>
  <c r="F171" i="26"/>
  <c r="L168" i="26"/>
  <c r="F168" i="26"/>
  <c r="L165" i="26"/>
  <c r="F165" i="26"/>
  <c r="L162" i="26"/>
  <c r="F162" i="26"/>
  <c r="L159" i="26"/>
  <c r="F159" i="26"/>
  <c r="L156" i="26"/>
  <c r="F156" i="26"/>
  <c r="L153" i="26"/>
  <c r="F153" i="26"/>
  <c r="L150" i="26"/>
  <c r="F150" i="26"/>
  <c r="L147" i="26"/>
  <c r="F147" i="26"/>
  <c r="L144" i="26"/>
  <c r="L141" i="26"/>
  <c r="F141" i="26"/>
  <c r="L138" i="26"/>
  <c r="F138" i="26"/>
  <c r="L135" i="26"/>
  <c r="F135" i="26"/>
  <c r="L132" i="26"/>
  <c r="F132" i="26"/>
  <c r="L129" i="26"/>
  <c r="F129" i="26"/>
  <c r="L126" i="26"/>
  <c r="F126" i="26"/>
  <c r="L123" i="26"/>
  <c r="F123" i="26"/>
  <c r="L120" i="26"/>
  <c r="F120" i="26"/>
  <c r="L117" i="26"/>
  <c r="F117" i="26"/>
  <c r="L114" i="26"/>
  <c r="F114" i="26"/>
  <c r="L111" i="26"/>
  <c r="F111" i="26"/>
  <c r="L108" i="26"/>
  <c r="F108" i="26"/>
  <c r="L105" i="26"/>
  <c r="F105" i="26"/>
  <c r="L102" i="26"/>
  <c r="F102" i="26"/>
  <c r="L99" i="26"/>
  <c r="F99" i="26"/>
  <c r="L96" i="26"/>
  <c r="F96" i="26"/>
  <c r="L93" i="26"/>
  <c r="F93" i="26"/>
  <c r="L90" i="26"/>
  <c r="F90" i="26"/>
  <c r="L87" i="26"/>
  <c r="F87" i="26"/>
  <c r="L84" i="26"/>
  <c r="F84" i="26"/>
  <c r="L81" i="26"/>
  <c r="F81" i="26"/>
  <c r="L78" i="26"/>
  <c r="F78" i="26"/>
  <c r="L75" i="26"/>
  <c r="F75" i="26"/>
  <c r="L72" i="26"/>
  <c r="F72" i="26"/>
  <c r="L69" i="26"/>
  <c r="F69" i="26"/>
  <c r="L66" i="26"/>
  <c r="F66" i="26"/>
  <c r="L63" i="26"/>
  <c r="F63" i="26"/>
  <c r="L60" i="26"/>
  <c r="F60" i="26"/>
  <c r="L57" i="26"/>
  <c r="F57" i="26"/>
  <c r="L54" i="26"/>
  <c r="F54" i="26"/>
  <c r="L51" i="26"/>
  <c r="F51" i="26"/>
  <c r="L48" i="26"/>
  <c r="F48" i="26"/>
  <c r="L45" i="26"/>
  <c r="F45" i="26"/>
  <c r="L42" i="26"/>
  <c r="F42" i="26"/>
  <c r="L39" i="26"/>
  <c r="F39" i="26"/>
  <c r="L36" i="26"/>
  <c r="F36" i="26"/>
  <c r="L33" i="26"/>
  <c r="F33" i="26"/>
  <c r="L30" i="26"/>
  <c r="F30" i="26"/>
  <c r="L27" i="26"/>
  <c r="F27" i="26"/>
  <c r="L24" i="26"/>
  <c r="F24" i="26"/>
  <c r="L21" i="26"/>
  <c r="F21" i="26"/>
  <c r="L18" i="26"/>
  <c r="F18" i="26"/>
  <c r="L15" i="26"/>
  <c r="F15" i="26"/>
  <c r="L12" i="26"/>
  <c r="F12" i="26"/>
  <c r="L9" i="26"/>
  <c r="F9" i="26"/>
  <c r="L6" i="26"/>
  <c r="F6" i="26"/>
  <c r="F5" i="26"/>
  <c r="L4" i="26"/>
  <c r="F4" i="26"/>
  <c r="F34" i="29"/>
  <c r="H34" i="29" s="1"/>
  <c r="F33" i="29"/>
  <c r="H33" i="29" s="1"/>
  <c r="F32" i="29"/>
  <c r="H32" i="29" s="1"/>
  <c r="F31" i="29"/>
  <c r="H31" i="29" s="1"/>
  <c r="F30" i="29"/>
  <c r="H30" i="29" s="1"/>
  <c r="F29" i="29"/>
  <c r="H29" i="29" s="1"/>
  <c r="F28" i="29"/>
  <c r="H28" i="29" s="1"/>
  <c r="F27" i="29"/>
  <c r="H27" i="29" s="1"/>
  <c r="F26" i="29"/>
  <c r="H26" i="29" s="1"/>
  <c r="F25" i="29"/>
  <c r="H25" i="29" s="1"/>
  <c r="F24" i="29"/>
  <c r="H24" i="29" s="1"/>
  <c r="F23" i="29"/>
  <c r="H23" i="29" s="1"/>
  <c r="F22" i="29"/>
  <c r="H22" i="29" s="1"/>
  <c r="F21" i="29"/>
  <c r="H21" i="29" s="1"/>
  <c r="F20" i="29"/>
  <c r="H20" i="29" s="1"/>
  <c r="F19" i="29"/>
  <c r="H19" i="29" s="1"/>
  <c r="F18" i="29"/>
  <c r="H18" i="29" s="1"/>
  <c r="F17" i="29"/>
  <c r="H17" i="29" s="1"/>
  <c r="F16" i="29"/>
  <c r="H16" i="29" s="1"/>
  <c r="F15" i="29"/>
  <c r="H15" i="29" s="1"/>
  <c r="F14" i="29"/>
  <c r="H14" i="29" s="1"/>
  <c r="F13" i="29"/>
  <c r="H13" i="29" s="1"/>
  <c r="F12" i="29"/>
  <c r="H12" i="29" s="1"/>
  <c r="F11" i="29"/>
  <c r="H11" i="29" s="1"/>
  <c r="F10" i="29"/>
  <c r="H10" i="29" s="1"/>
  <c r="F9" i="29"/>
  <c r="H9" i="29" s="1"/>
  <c r="F8" i="29"/>
  <c r="H8" i="29" s="1"/>
  <c r="F7" i="29"/>
  <c r="H7" i="29" s="1"/>
  <c r="F514" i="24"/>
  <c r="H514" i="24" s="1"/>
  <c r="F513" i="24"/>
  <c r="H513" i="24" s="1"/>
  <c r="F512" i="24"/>
  <c r="H512" i="24" s="1"/>
  <c r="F511" i="24"/>
  <c r="H511" i="24" s="1"/>
  <c r="F510" i="24"/>
  <c r="H510" i="24" s="1"/>
  <c r="F509" i="24"/>
  <c r="H509" i="24" s="1"/>
  <c r="F508" i="24"/>
  <c r="H508" i="24" s="1"/>
  <c r="F507" i="24"/>
  <c r="H507" i="24" s="1"/>
  <c r="F506" i="24"/>
  <c r="H506" i="24" s="1"/>
  <c r="F505" i="24"/>
  <c r="H505" i="24" s="1"/>
  <c r="F504" i="24"/>
  <c r="H504" i="24" s="1"/>
  <c r="F503" i="24"/>
  <c r="H503" i="24" s="1"/>
  <c r="F502" i="24"/>
  <c r="H502" i="24" s="1"/>
  <c r="F501" i="24"/>
  <c r="H501" i="24" s="1"/>
  <c r="F500" i="24"/>
  <c r="H500" i="24" s="1"/>
  <c r="F499" i="24"/>
  <c r="H499" i="24" s="1"/>
  <c r="F498" i="24"/>
  <c r="H498" i="24" s="1"/>
  <c r="F497" i="24"/>
  <c r="H497" i="24" s="1"/>
  <c r="F496" i="24"/>
  <c r="H496" i="24" s="1"/>
  <c r="F495" i="24"/>
  <c r="H495" i="24" s="1"/>
  <c r="F494" i="24"/>
  <c r="H494" i="24" s="1"/>
  <c r="F493" i="24"/>
  <c r="H493" i="24" s="1"/>
  <c r="F492" i="24"/>
  <c r="H492" i="24" s="1"/>
  <c r="F491" i="24"/>
  <c r="H491" i="24" s="1"/>
  <c r="F490" i="24"/>
  <c r="H490" i="24" s="1"/>
  <c r="F489" i="24"/>
  <c r="H489" i="24" s="1"/>
  <c r="F488" i="24"/>
  <c r="H488" i="24" s="1"/>
  <c r="F487" i="24"/>
  <c r="H487" i="24" s="1"/>
  <c r="F486" i="24"/>
  <c r="H486" i="24" s="1"/>
  <c r="F485" i="24"/>
  <c r="H485" i="24" s="1"/>
  <c r="F484" i="24"/>
  <c r="H484" i="24" s="1"/>
  <c r="F483" i="24"/>
  <c r="H483" i="24" s="1"/>
  <c r="F482" i="24"/>
  <c r="H482" i="24" s="1"/>
  <c r="F481" i="24"/>
  <c r="H481" i="24" s="1"/>
  <c r="F480" i="24"/>
  <c r="H480" i="24" s="1"/>
  <c r="F479" i="24"/>
  <c r="H479" i="24" s="1"/>
  <c r="F478" i="24"/>
  <c r="H478" i="24" s="1"/>
  <c r="F477" i="24"/>
  <c r="H477" i="24" s="1"/>
  <c r="F476" i="24"/>
  <c r="H476" i="24" s="1"/>
  <c r="F475" i="24"/>
  <c r="H475" i="24" s="1"/>
  <c r="F474" i="24"/>
  <c r="H474" i="24" s="1"/>
  <c r="F473" i="24"/>
  <c r="H473" i="24" s="1"/>
  <c r="F472" i="24"/>
  <c r="H472" i="24" s="1"/>
  <c r="F471" i="24"/>
  <c r="H471" i="24" s="1"/>
  <c r="F470" i="24"/>
  <c r="H470" i="24" s="1"/>
  <c r="F469" i="24"/>
  <c r="H469" i="24" s="1"/>
  <c r="F468" i="24"/>
  <c r="H468" i="24" s="1"/>
  <c r="F467" i="24"/>
  <c r="H467" i="24" s="1"/>
  <c r="F466" i="24"/>
  <c r="H466" i="24" s="1"/>
  <c r="F465" i="24"/>
  <c r="H465" i="24" s="1"/>
  <c r="F464" i="24"/>
  <c r="H464" i="24" s="1"/>
  <c r="F463" i="24"/>
  <c r="H463" i="24" s="1"/>
  <c r="F462" i="24"/>
  <c r="H462" i="24" s="1"/>
  <c r="F461" i="24"/>
  <c r="H461" i="24" s="1"/>
  <c r="F460" i="24"/>
  <c r="H460" i="24" s="1"/>
  <c r="F459" i="24"/>
  <c r="H459" i="24" s="1"/>
  <c r="F458" i="24"/>
  <c r="H458" i="24" s="1"/>
  <c r="F457" i="24"/>
  <c r="H457" i="24" s="1"/>
  <c r="F456" i="24"/>
  <c r="H456" i="24" s="1"/>
  <c r="F455" i="24"/>
  <c r="H455" i="24" s="1"/>
  <c r="F454" i="24"/>
  <c r="H454" i="24" s="1"/>
  <c r="F453" i="24"/>
  <c r="H453" i="24" s="1"/>
  <c r="F452" i="24"/>
  <c r="H452" i="24" s="1"/>
  <c r="F451" i="24"/>
  <c r="H451" i="24" s="1"/>
  <c r="F450" i="24"/>
  <c r="H450" i="24" s="1"/>
  <c r="F449" i="24"/>
  <c r="H449" i="24" s="1"/>
  <c r="F448" i="24"/>
  <c r="H448" i="24" s="1"/>
  <c r="F447" i="24"/>
  <c r="H447" i="24" s="1"/>
  <c r="F446" i="24"/>
  <c r="H446" i="24" s="1"/>
  <c r="F445" i="24"/>
  <c r="H445" i="24" s="1"/>
  <c r="F444" i="24"/>
  <c r="H444" i="24" s="1"/>
  <c r="F443" i="24"/>
  <c r="H443" i="24" s="1"/>
  <c r="F442" i="24"/>
  <c r="H442" i="24" s="1"/>
  <c r="F441" i="24"/>
  <c r="H441" i="24" s="1"/>
  <c r="F440" i="24"/>
  <c r="H440" i="24" s="1"/>
  <c r="F439" i="24"/>
  <c r="H439" i="24" s="1"/>
  <c r="F438" i="24"/>
  <c r="H438" i="24" s="1"/>
  <c r="F437" i="24"/>
  <c r="H437" i="24" s="1"/>
  <c r="F436" i="24"/>
  <c r="H436" i="24" s="1"/>
  <c r="F435" i="24"/>
  <c r="H435" i="24" s="1"/>
  <c r="F434" i="24"/>
  <c r="H434" i="24" s="1"/>
  <c r="F433" i="24"/>
  <c r="H433" i="24" s="1"/>
  <c r="F432" i="24"/>
  <c r="H432" i="24" s="1"/>
  <c r="F431" i="24"/>
  <c r="H431" i="24" s="1"/>
  <c r="F430" i="24"/>
  <c r="H430" i="24" s="1"/>
  <c r="F429" i="24"/>
  <c r="H429" i="24" s="1"/>
  <c r="F428" i="24"/>
  <c r="H428" i="24" s="1"/>
  <c r="F427" i="24"/>
  <c r="H427" i="24" s="1"/>
  <c r="F426" i="24"/>
  <c r="H426" i="24" s="1"/>
  <c r="F425" i="24"/>
  <c r="H425" i="24" s="1"/>
  <c r="F424" i="24"/>
  <c r="H424" i="24" s="1"/>
  <c r="F423" i="24"/>
  <c r="H423" i="24" s="1"/>
  <c r="F422" i="24"/>
  <c r="H422" i="24" s="1"/>
  <c r="F421" i="24"/>
  <c r="H421" i="24" s="1"/>
  <c r="F420" i="24"/>
  <c r="H420" i="24" s="1"/>
  <c r="F419" i="24"/>
  <c r="H419" i="24" s="1"/>
  <c r="F418" i="24"/>
  <c r="H418" i="24" s="1"/>
  <c r="F417" i="24"/>
  <c r="H417" i="24" s="1"/>
  <c r="F416" i="24"/>
  <c r="H416" i="24" s="1"/>
  <c r="F415" i="24"/>
  <c r="H415" i="24" s="1"/>
  <c r="F414" i="24"/>
  <c r="H414" i="24" s="1"/>
  <c r="F413" i="24"/>
  <c r="H413" i="24" s="1"/>
  <c r="F412" i="24"/>
  <c r="H412" i="24" s="1"/>
  <c r="F411" i="24"/>
  <c r="H411" i="24" s="1"/>
  <c r="F410" i="24"/>
  <c r="H410" i="24" s="1"/>
  <c r="F409" i="24"/>
  <c r="H409" i="24" s="1"/>
  <c r="F408" i="24"/>
  <c r="H408" i="24" s="1"/>
  <c r="F407" i="24"/>
  <c r="H407" i="24" s="1"/>
  <c r="F406" i="24"/>
  <c r="H406" i="24" s="1"/>
  <c r="F405" i="24"/>
  <c r="H405" i="24" s="1"/>
  <c r="F404" i="24"/>
  <c r="H404" i="24" s="1"/>
  <c r="F403" i="24"/>
  <c r="H403" i="24" s="1"/>
  <c r="F402" i="24"/>
  <c r="H402" i="24" s="1"/>
  <c r="F401" i="24"/>
  <c r="H401" i="24" s="1"/>
  <c r="F400" i="24"/>
  <c r="H400" i="24" s="1"/>
  <c r="F399" i="24"/>
  <c r="H399" i="24" s="1"/>
  <c r="F398" i="24"/>
  <c r="H398" i="24" s="1"/>
  <c r="F397" i="24"/>
  <c r="H397" i="24" s="1"/>
  <c r="F396" i="24"/>
  <c r="H396" i="24" s="1"/>
  <c r="F395" i="24"/>
  <c r="H395" i="24" s="1"/>
  <c r="F394" i="24"/>
  <c r="H394" i="24" s="1"/>
  <c r="F393" i="24"/>
  <c r="H393" i="24" s="1"/>
  <c r="F392" i="24"/>
  <c r="H392" i="24" s="1"/>
  <c r="F391" i="24"/>
  <c r="H391" i="24" s="1"/>
  <c r="F390" i="24"/>
  <c r="H390" i="24" s="1"/>
  <c r="F389" i="24"/>
  <c r="H389" i="24" s="1"/>
  <c r="F388" i="24"/>
  <c r="H388" i="24" s="1"/>
  <c r="F387" i="24"/>
  <c r="H387" i="24" s="1"/>
  <c r="F386" i="24"/>
  <c r="H386" i="24" s="1"/>
  <c r="F385" i="24"/>
  <c r="H385" i="24" s="1"/>
  <c r="F384" i="24"/>
  <c r="H384" i="24" s="1"/>
  <c r="F383" i="24"/>
  <c r="H383" i="24" s="1"/>
  <c r="F382" i="24"/>
  <c r="H382" i="24" s="1"/>
  <c r="F381" i="24"/>
  <c r="H381" i="24" s="1"/>
  <c r="F380" i="24"/>
  <c r="H380" i="24" s="1"/>
  <c r="F379" i="24"/>
  <c r="H379" i="24" s="1"/>
  <c r="F378" i="24"/>
  <c r="H378" i="24" s="1"/>
  <c r="F377" i="24"/>
  <c r="H377" i="24" s="1"/>
  <c r="F376" i="24"/>
  <c r="H376" i="24" s="1"/>
  <c r="F375" i="24"/>
  <c r="H375" i="24" s="1"/>
  <c r="F374" i="24"/>
  <c r="H374" i="24" s="1"/>
  <c r="F373" i="24"/>
  <c r="H373" i="24" s="1"/>
  <c r="F372" i="24"/>
  <c r="H372" i="24" s="1"/>
  <c r="F371" i="24"/>
  <c r="H371" i="24" s="1"/>
  <c r="F370" i="24"/>
  <c r="H370" i="24" s="1"/>
  <c r="F369" i="24"/>
  <c r="H369" i="24" s="1"/>
  <c r="F368" i="24"/>
  <c r="H368" i="24" s="1"/>
  <c r="F367" i="24"/>
  <c r="H367" i="24" s="1"/>
  <c r="F366" i="24"/>
  <c r="H366" i="24" s="1"/>
  <c r="F365" i="24"/>
  <c r="H365" i="24" s="1"/>
  <c r="F364" i="24"/>
  <c r="H364" i="24" s="1"/>
  <c r="F363" i="24"/>
  <c r="H363" i="24" s="1"/>
  <c r="F362" i="24"/>
  <c r="H362" i="24" s="1"/>
  <c r="F361" i="24"/>
  <c r="H361" i="24" s="1"/>
  <c r="F360" i="24"/>
  <c r="H360" i="24" s="1"/>
  <c r="F359" i="24"/>
  <c r="H359" i="24" s="1"/>
  <c r="F358" i="24"/>
  <c r="H358" i="24" s="1"/>
  <c r="F357" i="24"/>
  <c r="H357" i="24" s="1"/>
  <c r="F356" i="24"/>
  <c r="H356" i="24" s="1"/>
  <c r="F355" i="24"/>
  <c r="H355" i="24" s="1"/>
  <c r="F354" i="24"/>
  <c r="H354" i="24" s="1"/>
  <c r="F353" i="24"/>
  <c r="H353" i="24" s="1"/>
  <c r="F352" i="24"/>
  <c r="H352" i="24" s="1"/>
  <c r="F351" i="24"/>
  <c r="H351" i="24" s="1"/>
  <c r="F350" i="24"/>
  <c r="H350" i="24" s="1"/>
  <c r="F349" i="24"/>
  <c r="H349" i="24" s="1"/>
  <c r="F348" i="24"/>
  <c r="H348" i="24" s="1"/>
  <c r="F347" i="24"/>
  <c r="H347" i="24" s="1"/>
  <c r="F346" i="24"/>
  <c r="H346" i="24" s="1"/>
  <c r="F345" i="24"/>
  <c r="H345" i="24" s="1"/>
  <c r="F344" i="24"/>
  <c r="H344" i="24" s="1"/>
  <c r="F343" i="24"/>
  <c r="H343" i="24" s="1"/>
  <c r="F342" i="24"/>
  <c r="H342" i="24" s="1"/>
  <c r="F341" i="24"/>
  <c r="H341" i="24" s="1"/>
  <c r="F340" i="24"/>
  <c r="H340" i="24" s="1"/>
  <c r="F339" i="24"/>
  <c r="H339" i="24" s="1"/>
  <c r="F338" i="24"/>
  <c r="H338" i="24" s="1"/>
  <c r="F337" i="24"/>
  <c r="H337" i="24" s="1"/>
  <c r="F336" i="24"/>
  <c r="H336" i="24" s="1"/>
  <c r="F335" i="24"/>
  <c r="H335" i="24" s="1"/>
  <c r="F334" i="24"/>
  <c r="H334" i="24" s="1"/>
  <c r="F333" i="24"/>
  <c r="H333" i="24" s="1"/>
  <c r="F332" i="24"/>
  <c r="H332" i="24" s="1"/>
  <c r="F331" i="24"/>
  <c r="H331" i="24" s="1"/>
  <c r="F330" i="24"/>
  <c r="H330" i="24" s="1"/>
  <c r="F329" i="24"/>
  <c r="H329" i="24" s="1"/>
  <c r="F328" i="24"/>
  <c r="H328" i="24" s="1"/>
  <c r="F327" i="24"/>
  <c r="H327" i="24" s="1"/>
  <c r="F326" i="24"/>
  <c r="H326" i="24" s="1"/>
  <c r="F325" i="24"/>
  <c r="H325" i="24" s="1"/>
  <c r="F324" i="24"/>
  <c r="H324" i="24" s="1"/>
  <c r="F323" i="24"/>
  <c r="H323" i="24" s="1"/>
  <c r="F322" i="24"/>
  <c r="H322" i="24" s="1"/>
  <c r="F321" i="24"/>
  <c r="H321" i="24" s="1"/>
  <c r="F320" i="24"/>
  <c r="H320" i="24" s="1"/>
  <c r="F319" i="24"/>
  <c r="H319" i="24" s="1"/>
  <c r="F318" i="24"/>
  <c r="H318" i="24" s="1"/>
  <c r="F317" i="24"/>
  <c r="H317" i="24" s="1"/>
  <c r="F316" i="24"/>
  <c r="H316" i="24" s="1"/>
  <c r="F315" i="24"/>
  <c r="H315" i="24" s="1"/>
  <c r="F314" i="24"/>
  <c r="H314" i="24" s="1"/>
  <c r="F313" i="24"/>
  <c r="H313" i="24" s="1"/>
  <c r="F312" i="24"/>
  <c r="H312" i="24" s="1"/>
  <c r="F311" i="24"/>
  <c r="H311" i="24" s="1"/>
  <c r="F310" i="24"/>
  <c r="H310" i="24" s="1"/>
  <c r="F309" i="24"/>
  <c r="H309" i="24" s="1"/>
  <c r="F308" i="24"/>
  <c r="H308" i="24" s="1"/>
  <c r="F307" i="24"/>
  <c r="H307" i="24" s="1"/>
  <c r="F306" i="24"/>
  <c r="H306" i="24" s="1"/>
  <c r="F305" i="24"/>
  <c r="H305" i="24" s="1"/>
  <c r="F304" i="24"/>
  <c r="H304" i="24" s="1"/>
  <c r="F303" i="24"/>
  <c r="H303" i="24" s="1"/>
  <c r="F302" i="24"/>
  <c r="H302" i="24" s="1"/>
  <c r="F301" i="24"/>
  <c r="H301" i="24" s="1"/>
  <c r="F300" i="24"/>
  <c r="H300" i="24" s="1"/>
  <c r="F299" i="24"/>
  <c r="H299" i="24" s="1"/>
  <c r="F298" i="24"/>
  <c r="H298" i="24" s="1"/>
  <c r="F297" i="24"/>
  <c r="H297" i="24" s="1"/>
  <c r="F296" i="24"/>
  <c r="H296" i="24" s="1"/>
  <c r="F295" i="24"/>
  <c r="H295" i="24" s="1"/>
  <c r="F294" i="24"/>
  <c r="H294" i="24" s="1"/>
  <c r="F293" i="24"/>
  <c r="H293" i="24" s="1"/>
  <c r="F292" i="24"/>
  <c r="H292" i="24" s="1"/>
  <c r="F291" i="24"/>
  <c r="H291" i="24" s="1"/>
  <c r="F290" i="24"/>
  <c r="H290" i="24" s="1"/>
  <c r="F289" i="24"/>
  <c r="H289" i="24" s="1"/>
  <c r="F288" i="24"/>
  <c r="H288" i="24" s="1"/>
  <c r="F287" i="24"/>
  <c r="H287" i="24" s="1"/>
  <c r="F286" i="24"/>
  <c r="H286" i="24" s="1"/>
  <c r="F285" i="24"/>
  <c r="H285" i="24" s="1"/>
  <c r="F284" i="24"/>
  <c r="H284" i="24" s="1"/>
  <c r="F283" i="24"/>
  <c r="H283" i="24" s="1"/>
  <c r="F282" i="24"/>
  <c r="H282" i="24" s="1"/>
  <c r="F281" i="24"/>
  <c r="H281" i="24" s="1"/>
  <c r="F280" i="24"/>
  <c r="H280" i="24" s="1"/>
  <c r="F279" i="24"/>
  <c r="H279" i="24" s="1"/>
  <c r="F278" i="24"/>
  <c r="H278" i="24" s="1"/>
  <c r="F277" i="24"/>
  <c r="H277" i="24" s="1"/>
  <c r="F276" i="24"/>
  <c r="H276" i="24" s="1"/>
  <c r="F275" i="24"/>
  <c r="H275" i="24" s="1"/>
  <c r="F274" i="24"/>
  <c r="H274" i="24" s="1"/>
  <c r="F273" i="24"/>
  <c r="H273" i="24" s="1"/>
  <c r="F272" i="24"/>
  <c r="H272" i="24" s="1"/>
  <c r="F271" i="24"/>
  <c r="H271" i="24" s="1"/>
  <c r="F270" i="24"/>
  <c r="H270" i="24" s="1"/>
  <c r="F269" i="24"/>
  <c r="H269" i="24" s="1"/>
  <c r="F268" i="24"/>
  <c r="H268" i="24" s="1"/>
  <c r="F267" i="24"/>
  <c r="H267" i="24" s="1"/>
  <c r="F266" i="24"/>
  <c r="H266" i="24" s="1"/>
  <c r="F265" i="24"/>
  <c r="H265" i="24" s="1"/>
  <c r="F264" i="24"/>
  <c r="H264" i="24" s="1"/>
  <c r="F263" i="24"/>
  <c r="H263" i="24" s="1"/>
  <c r="F262" i="24"/>
  <c r="H262" i="24" s="1"/>
  <c r="F261" i="24"/>
  <c r="H261" i="24" s="1"/>
  <c r="F260" i="24"/>
  <c r="H260" i="24" s="1"/>
  <c r="F259" i="24"/>
  <c r="H259" i="24" s="1"/>
  <c r="F258" i="24"/>
  <c r="H258" i="24" s="1"/>
  <c r="F257" i="24"/>
  <c r="H257" i="24" s="1"/>
  <c r="F256" i="24"/>
  <c r="H256" i="24" s="1"/>
  <c r="F255" i="24"/>
  <c r="H255" i="24" s="1"/>
  <c r="F254" i="24"/>
  <c r="H254" i="24" s="1"/>
  <c r="F253" i="24"/>
  <c r="H253" i="24" s="1"/>
  <c r="F252" i="24"/>
  <c r="H252" i="24" s="1"/>
  <c r="F251" i="24"/>
  <c r="H251" i="24" s="1"/>
  <c r="F250" i="24"/>
  <c r="H250" i="24" s="1"/>
  <c r="F249" i="24"/>
  <c r="H249" i="24" s="1"/>
  <c r="F248" i="24"/>
  <c r="H248" i="24" s="1"/>
  <c r="F247" i="24"/>
  <c r="H247" i="24" s="1"/>
  <c r="F246" i="24"/>
  <c r="H246" i="24" s="1"/>
  <c r="F245" i="24"/>
  <c r="H245" i="24" s="1"/>
  <c r="F244" i="24"/>
  <c r="H244" i="24" s="1"/>
  <c r="F243" i="24"/>
  <c r="H243" i="24" s="1"/>
  <c r="F242" i="24"/>
  <c r="H242" i="24" s="1"/>
  <c r="F241" i="24"/>
  <c r="H241" i="24" s="1"/>
  <c r="F240" i="24"/>
  <c r="H240" i="24" s="1"/>
  <c r="F239" i="24"/>
  <c r="H239" i="24" s="1"/>
  <c r="F238" i="24"/>
  <c r="H238" i="24" s="1"/>
  <c r="F237" i="24"/>
  <c r="H237" i="24" s="1"/>
  <c r="F236" i="24"/>
  <c r="H236" i="24" s="1"/>
  <c r="F235" i="24"/>
  <c r="H235" i="24" s="1"/>
  <c r="F234" i="24"/>
  <c r="H234" i="24" s="1"/>
  <c r="F233" i="24"/>
  <c r="H233" i="24" s="1"/>
  <c r="F232" i="24"/>
  <c r="H232" i="24" s="1"/>
  <c r="F231" i="24"/>
  <c r="H231" i="24" s="1"/>
  <c r="F230" i="24"/>
  <c r="H230" i="24" s="1"/>
  <c r="F229" i="24"/>
  <c r="H229" i="24" s="1"/>
  <c r="H228" i="24"/>
  <c r="F227" i="24"/>
  <c r="H227" i="24" s="1"/>
  <c r="F226" i="24"/>
  <c r="H226" i="24" s="1"/>
  <c r="F225" i="24"/>
  <c r="H225" i="24" s="1"/>
  <c r="F224" i="24"/>
  <c r="H224" i="24" s="1"/>
  <c r="F223" i="24"/>
  <c r="H223" i="24" s="1"/>
  <c r="F222" i="24"/>
  <c r="H222" i="24" s="1"/>
  <c r="F221" i="24"/>
  <c r="H221" i="24" s="1"/>
  <c r="F220" i="24"/>
  <c r="H220" i="24" s="1"/>
  <c r="F219" i="24"/>
  <c r="H219" i="24" s="1"/>
  <c r="F218" i="24"/>
  <c r="H218" i="24" s="1"/>
  <c r="F217" i="24"/>
  <c r="H217" i="24" s="1"/>
  <c r="F216" i="24"/>
  <c r="H216" i="24" s="1"/>
  <c r="F215" i="24"/>
  <c r="H215" i="24" s="1"/>
  <c r="F214" i="24"/>
  <c r="H214" i="24" s="1"/>
  <c r="F213" i="24"/>
  <c r="H213" i="24" s="1"/>
  <c r="F212" i="24"/>
  <c r="H212" i="24" s="1"/>
  <c r="F211" i="24"/>
  <c r="H211" i="24" s="1"/>
  <c r="F210" i="24"/>
  <c r="H210" i="24" s="1"/>
  <c r="F209" i="24"/>
  <c r="H209" i="24" s="1"/>
  <c r="F208" i="24"/>
  <c r="H208" i="24" s="1"/>
  <c r="F207" i="24"/>
  <c r="H207" i="24" s="1"/>
  <c r="F206" i="24"/>
  <c r="H206" i="24" s="1"/>
  <c r="F205" i="24"/>
  <c r="H205" i="24" s="1"/>
  <c r="F204" i="24"/>
  <c r="H204" i="24" s="1"/>
  <c r="F203" i="24"/>
  <c r="H203" i="24" s="1"/>
  <c r="F202" i="24"/>
  <c r="H202" i="24" s="1"/>
  <c r="F201" i="24"/>
  <c r="H201" i="24" s="1"/>
  <c r="F200" i="24"/>
  <c r="H200" i="24" s="1"/>
  <c r="F199" i="24"/>
  <c r="H199" i="24" s="1"/>
  <c r="F198" i="24"/>
  <c r="H198" i="24" s="1"/>
  <c r="F197" i="24"/>
  <c r="H197" i="24" s="1"/>
  <c r="F196" i="24"/>
  <c r="H196" i="24" s="1"/>
  <c r="F195" i="24"/>
  <c r="H195" i="24" s="1"/>
  <c r="F194" i="24"/>
  <c r="H194" i="24" s="1"/>
  <c r="F193" i="24"/>
  <c r="H193" i="24" s="1"/>
  <c r="F192" i="24"/>
  <c r="H192" i="24" s="1"/>
  <c r="F191" i="24"/>
  <c r="H191" i="24" s="1"/>
  <c r="F190" i="24"/>
  <c r="H190" i="24" s="1"/>
  <c r="F189" i="24"/>
  <c r="H189" i="24" s="1"/>
  <c r="F188" i="24"/>
  <c r="H188" i="24" s="1"/>
  <c r="F187" i="24"/>
  <c r="H187" i="24" s="1"/>
  <c r="F186" i="24"/>
  <c r="H186" i="24" s="1"/>
  <c r="F185" i="24"/>
  <c r="H185" i="24" s="1"/>
  <c r="F184" i="24"/>
  <c r="H184" i="24" s="1"/>
  <c r="F183" i="24"/>
  <c r="H183" i="24" s="1"/>
  <c r="F182" i="24"/>
  <c r="H182" i="24" s="1"/>
  <c r="F181" i="24"/>
  <c r="H181" i="24" s="1"/>
  <c r="F180" i="24"/>
  <c r="H180" i="24" s="1"/>
  <c r="F179" i="24"/>
  <c r="H179" i="24" s="1"/>
  <c r="F178" i="24"/>
  <c r="H178" i="24" s="1"/>
  <c r="F177" i="24"/>
  <c r="H177" i="24" s="1"/>
  <c r="F176" i="24"/>
  <c r="H176" i="24" s="1"/>
  <c r="F175" i="24"/>
  <c r="H175" i="24" s="1"/>
  <c r="F174" i="24"/>
  <c r="H174" i="24" s="1"/>
  <c r="F173" i="24"/>
  <c r="H173" i="24" s="1"/>
  <c r="F172" i="24"/>
  <c r="H172" i="24" s="1"/>
  <c r="F171" i="24"/>
  <c r="H171" i="24" s="1"/>
  <c r="F170" i="24"/>
  <c r="H170" i="24" s="1"/>
  <c r="F169" i="24"/>
  <c r="H169" i="24" s="1"/>
  <c r="F168" i="24"/>
  <c r="H168" i="24" s="1"/>
  <c r="F167" i="24"/>
  <c r="H167" i="24" s="1"/>
  <c r="F166" i="24"/>
  <c r="H166" i="24" s="1"/>
  <c r="F165" i="24"/>
  <c r="H165" i="24" s="1"/>
  <c r="F164" i="24"/>
  <c r="H164" i="24" s="1"/>
  <c r="F163" i="24"/>
  <c r="H163" i="24" s="1"/>
  <c r="F162" i="24"/>
  <c r="H162" i="24" s="1"/>
  <c r="F161" i="24"/>
  <c r="H161" i="24" s="1"/>
  <c r="F160" i="24"/>
  <c r="H160" i="24" s="1"/>
  <c r="F159" i="24"/>
  <c r="H159" i="24" s="1"/>
  <c r="F158" i="24"/>
  <c r="H158" i="24" s="1"/>
  <c r="F157" i="24"/>
  <c r="H157" i="24" s="1"/>
  <c r="F156" i="24"/>
  <c r="H156" i="24" s="1"/>
  <c r="F155" i="24"/>
  <c r="H155" i="24" s="1"/>
  <c r="F154" i="24"/>
  <c r="H154" i="24" s="1"/>
  <c r="F153" i="24"/>
  <c r="H153" i="24" s="1"/>
  <c r="F152" i="24"/>
  <c r="H152" i="24" s="1"/>
  <c r="F151" i="24"/>
  <c r="H151" i="24" s="1"/>
  <c r="F150" i="24"/>
  <c r="H150" i="24" s="1"/>
  <c r="F149" i="24"/>
  <c r="H149" i="24" s="1"/>
  <c r="F148" i="24"/>
  <c r="H148" i="24" s="1"/>
  <c r="F147" i="24"/>
  <c r="H147" i="24" s="1"/>
  <c r="F146" i="24"/>
  <c r="H146" i="24" s="1"/>
  <c r="F145" i="24"/>
  <c r="H145" i="24" s="1"/>
  <c r="F144" i="24"/>
  <c r="H144" i="24" s="1"/>
  <c r="F143" i="24"/>
  <c r="H143" i="24" s="1"/>
  <c r="F142" i="24"/>
  <c r="H142" i="24" s="1"/>
  <c r="F141" i="24"/>
  <c r="H141" i="24" s="1"/>
  <c r="F140" i="24"/>
  <c r="H140" i="24" s="1"/>
  <c r="F139" i="24"/>
  <c r="H139" i="24" s="1"/>
  <c r="F138" i="24"/>
  <c r="H138" i="24" s="1"/>
  <c r="F137" i="24"/>
  <c r="H137" i="24" s="1"/>
  <c r="F136" i="24"/>
  <c r="H136" i="24" s="1"/>
  <c r="F135" i="24"/>
  <c r="H135" i="24" s="1"/>
  <c r="F134" i="24"/>
  <c r="H134" i="24" s="1"/>
  <c r="F133" i="24"/>
  <c r="H133" i="24" s="1"/>
  <c r="F132" i="24"/>
  <c r="H132" i="24" s="1"/>
  <c r="F131" i="24"/>
  <c r="H131" i="24" s="1"/>
  <c r="F130" i="24"/>
  <c r="H130" i="24" s="1"/>
  <c r="F129" i="24"/>
  <c r="H129" i="24" s="1"/>
  <c r="F128" i="24"/>
  <c r="H128" i="24" s="1"/>
  <c r="F127" i="24"/>
  <c r="H127" i="24" s="1"/>
  <c r="F126" i="24"/>
  <c r="H126" i="24" s="1"/>
  <c r="F125" i="24"/>
  <c r="H125" i="24" s="1"/>
  <c r="F124" i="24"/>
  <c r="H124" i="24" s="1"/>
  <c r="F123" i="24"/>
  <c r="H123" i="24" s="1"/>
  <c r="F122" i="24"/>
  <c r="H122" i="24" s="1"/>
  <c r="F121" i="24"/>
  <c r="H121" i="24" s="1"/>
  <c r="F120" i="24"/>
  <c r="H120" i="24" s="1"/>
  <c r="F119" i="24"/>
  <c r="H119" i="24" s="1"/>
  <c r="F118" i="24"/>
  <c r="H118" i="24" s="1"/>
  <c r="F117" i="24"/>
  <c r="H117" i="24" s="1"/>
  <c r="F116" i="24"/>
  <c r="H116" i="24" s="1"/>
  <c r="F115" i="24"/>
  <c r="H115" i="24" s="1"/>
  <c r="F114" i="24"/>
  <c r="H114" i="24" s="1"/>
  <c r="F113" i="24"/>
  <c r="H113" i="24" s="1"/>
  <c r="F112" i="24"/>
  <c r="H112" i="24" s="1"/>
  <c r="F111" i="24"/>
  <c r="H111" i="24" s="1"/>
  <c r="F110" i="24"/>
  <c r="H110" i="24" s="1"/>
  <c r="F109" i="24"/>
  <c r="H109" i="24" s="1"/>
  <c r="F108" i="24"/>
  <c r="H108" i="24" s="1"/>
  <c r="F107" i="24"/>
  <c r="H107" i="24" s="1"/>
  <c r="F106" i="24"/>
  <c r="H106" i="24" s="1"/>
  <c r="F105" i="24"/>
  <c r="H105" i="24" s="1"/>
  <c r="F104" i="24"/>
  <c r="H104" i="24" s="1"/>
  <c r="F103" i="24"/>
  <c r="H103" i="24" s="1"/>
  <c r="F102" i="24"/>
  <c r="H102" i="24" s="1"/>
  <c r="F101" i="24"/>
  <c r="H101" i="24" s="1"/>
  <c r="F100" i="24"/>
  <c r="H100" i="24" s="1"/>
  <c r="F99" i="24"/>
  <c r="H99" i="24" s="1"/>
  <c r="F98" i="24"/>
  <c r="H98" i="24" s="1"/>
  <c r="F97" i="24"/>
  <c r="H97" i="24" s="1"/>
  <c r="F96" i="24"/>
  <c r="H96" i="24" s="1"/>
  <c r="F95" i="24"/>
  <c r="H95" i="24" s="1"/>
  <c r="F94" i="24"/>
  <c r="H94" i="24" s="1"/>
  <c r="F93" i="24"/>
  <c r="H93" i="24" s="1"/>
  <c r="F92" i="24"/>
  <c r="H92" i="24" s="1"/>
  <c r="F91" i="24"/>
  <c r="H91" i="24" s="1"/>
  <c r="F90" i="24"/>
  <c r="H90" i="24" s="1"/>
  <c r="F89" i="24"/>
  <c r="H89" i="24" s="1"/>
  <c r="F88" i="24"/>
  <c r="H88" i="24" s="1"/>
  <c r="F87" i="24"/>
  <c r="H87" i="24" s="1"/>
  <c r="F86" i="24"/>
  <c r="H86" i="24" s="1"/>
  <c r="F85" i="24"/>
  <c r="H85" i="24" s="1"/>
  <c r="F84" i="24"/>
  <c r="H84" i="24" s="1"/>
  <c r="F83" i="24"/>
  <c r="H83" i="24" s="1"/>
  <c r="F82" i="24"/>
  <c r="H82" i="24" s="1"/>
  <c r="F81" i="24"/>
  <c r="H81" i="24" s="1"/>
  <c r="F80" i="24"/>
  <c r="H80" i="24" s="1"/>
  <c r="F79" i="24"/>
  <c r="H79" i="24" s="1"/>
  <c r="F78" i="24"/>
  <c r="H78" i="24" s="1"/>
  <c r="F77" i="24"/>
  <c r="H77" i="24" s="1"/>
  <c r="F76" i="24"/>
  <c r="H76" i="24" s="1"/>
  <c r="F75" i="24"/>
  <c r="H75" i="24" s="1"/>
  <c r="F74" i="24"/>
  <c r="H74" i="24" s="1"/>
  <c r="F73" i="24"/>
  <c r="H73" i="24" s="1"/>
  <c r="F72" i="24"/>
  <c r="H72" i="24" s="1"/>
  <c r="F71" i="24"/>
  <c r="H71" i="24" s="1"/>
  <c r="F70" i="24"/>
  <c r="H70" i="24" s="1"/>
  <c r="F69" i="24"/>
  <c r="H69" i="24" s="1"/>
  <c r="F68" i="24"/>
  <c r="H68" i="24" s="1"/>
  <c r="F67" i="24"/>
  <c r="H67" i="24" s="1"/>
  <c r="F66" i="24"/>
  <c r="H66" i="24" s="1"/>
  <c r="F65" i="24"/>
  <c r="H65" i="24" s="1"/>
  <c r="F64" i="24"/>
  <c r="H64" i="24" s="1"/>
  <c r="F63" i="24"/>
  <c r="H63" i="24" s="1"/>
  <c r="F62" i="24"/>
  <c r="H62" i="24" s="1"/>
  <c r="F61" i="24"/>
  <c r="H61" i="24" s="1"/>
  <c r="F60" i="24"/>
  <c r="H60" i="24" s="1"/>
  <c r="F59" i="24"/>
  <c r="H59" i="24" s="1"/>
  <c r="F58" i="24"/>
  <c r="H58" i="24" s="1"/>
  <c r="F57" i="24"/>
  <c r="H57" i="24" s="1"/>
  <c r="F56" i="24"/>
  <c r="H56" i="24" s="1"/>
  <c r="F55" i="24"/>
  <c r="H55" i="24" s="1"/>
  <c r="F54" i="24"/>
  <c r="H54" i="24" s="1"/>
  <c r="F53" i="24"/>
  <c r="H53" i="24" s="1"/>
  <c r="F52" i="24"/>
  <c r="H52" i="24" s="1"/>
  <c r="F51" i="24"/>
  <c r="H51" i="24" s="1"/>
  <c r="F50" i="24"/>
  <c r="H50" i="24" s="1"/>
  <c r="F49" i="24"/>
  <c r="H49" i="24" s="1"/>
  <c r="F48" i="24"/>
  <c r="H48" i="24" s="1"/>
  <c r="F47" i="24"/>
  <c r="H47" i="24" s="1"/>
  <c r="F46" i="24"/>
  <c r="H46" i="24" s="1"/>
  <c r="F45" i="24"/>
  <c r="H45" i="24" s="1"/>
  <c r="F44" i="24"/>
  <c r="H44" i="24" s="1"/>
  <c r="F43" i="24"/>
  <c r="H43" i="24" s="1"/>
  <c r="F42" i="24"/>
  <c r="H42" i="24" s="1"/>
  <c r="F41" i="24"/>
  <c r="H41" i="24" s="1"/>
  <c r="F40" i="24"/>
  <c r="H40" i="24" s="1"/>
  <c r="F39" i="24"/>
  <c r="H39" i="24" s="1"/>
  <c r="F38" i="24"/>
  <c r="H38" i="24" s="1"/>
  <c r="F37" i="24"/>
  <c r="H37" i="24" s="1"/>
  <c r="F36" i="24"/>
  <c r="H36" i="24" s="1"/>
  <c r="F35" i="24"/>
  <c r="H35" i="24" s="1"/>
  <c r="F34" i="24"/>
  <c r="H34" i="24" s="1"/>
  <c r="F33" i="24"/>
  <c r="H33" i="24" s="1"/>
  <c r="F32" i="24"/>
  <c r="H32" i="24" s="1"/>
  <c r="F31" i="24"/>
  <c r="H31" i="24" s="1"/>
  <c r="F30" i="24"/>
  <c r="H30" i="24" s="1"/>
  <c r="F29" i="24"/>
  <c r="H29" i="24" s="1"/>
  <c r="F28" i="24"/>
  <c r="H28" i="24" s="1"/>
  <c r="F27" i="24"/>
  <c r="H27" i="24" s="1"/>
  <c r="F26" i="24"/>
  <c r="H26" i="24" s="1"/>
  <c r="F25" i="24"/>
  <c r="H25" i="24" s="1"/>
  <c r="F24" i="24"/>
  <c r="H24" i="24" s="1"/>
  <c r="F23" i="24"/>
  <c r="H23" i="24" s="1"/>
  <c r="F22" i="24"/>
  <c r="H22" i="24" s="1"/>
  <c r="F21" i="24"/>
  <c r="H21" i="24" s="1"/>
  <c r="F20" i="24"/>
  <c r="H20" i="24" s="1"/>
  <c r="F19" i="24"/>
  <c r="H19" i="24" s="1"/>
  <c r="F18" i="24"/>
  <c r="H18" i="24" s="1"/>
  <c r="F17" i="24"/>
  <c r="H17" i="24" s="1"/>
  <c r="F16" i="24"/>
  <c r="H16" i="24" s="1"/>
  <c r="F15" i="24"/>
  <c r="H15" i="24" s="1"/>
  <c r="F14" i="24"/>
  <c r="H14" i="24" s="1"/>
  <c r="F13" i="24"/>
  <c r="H13" i="24" s="1"/>
  <c r="F12" i="24"/>
  <c r="H12" i="24" s="1"/>
  <c r="F11" i="24"/>
  <c r="H11" i="24" s="1"/>
  <c r="F10" i="24"/>
  <c r="H10" i="24" s="1"/>
  <c r="F9" i="24"/>
  <c r="H9" i="24" s="1"/>
  <c r="F8" i="24"/>
  <c r="H8" i="24" s="1"/>
  <c r="F7" i="24"/>
  <c r="H7" i="24" s="1"/>
  <c r="F6" i="24"/>
  <c r="H6" i="24" s="1"/>
  <c r="Y2579" i="35"/>
  <c r="R2579" i="35"/>
  <c r="Y2578" i="35"/>
  <c r="R2578" i="35"/>
  <c r="Y2572" i="35"/>
  <c r="R2572" i="35"/>
  <c r="AE2572" i="35" s="1"/>
  <c r="Y2571" i="35"/>
  <c r="R2571" i="35"/>
  <c r="AE2571" i="35" s="1"/>
  <c r="Y2570" i="35"/>
  <c r="R2570" i="35"/>
  <c r="AE2570" i="35" s="1"/>
  <c r="Y2569" i="35"/>
  <c r="R2569" i="35"/>
  <c r="AE2569" i="35" s="1"/>
  <c r="AC2567" i="35"/>
  <c r="AB2567" i="35"/>
  <c r="Y2567" i="35"/>
  <c r="AF2567" i="35" s="1"/>
  <c r="Y1584" i="35"/>
  <c r="O1584" i="35"/>
  <c r="R1584" i="35" s="1"/>
  <c r="AC1584" i="35" s="1"/>
  <c r="AE1620" i="35"/>
  <c r="Y1620" i="35"/>
  <c r="O1620" i="35"/>
  <c r="R1620" i="35" s="1"/>
  <c r="AD1620" i="35" s="1"/>
  <c r="Y723" i="35"/>
  <c r="O723" i="35"/>
  <c r="R723" i="35" s="1"/>
  <c r="AD723" i="35" s="1"/>
  <c r="Y1886" i="35"/>
  <c r="O1886" i="35"/>
  <c r="R1886" i="35" s="1"/>
  <c r="AD1886" i="35" s="1"/>
  <c r="Y1224" i="35"/>
  <c r="O1224" i="35"/>
  <c r="R1224" i="35" s="1"/>
  <c r="AC1224" i="35" s="1"/>
  <c r="Y291" i="35"/>
  <c r="O291" i="35"/>
  <c r="R291" i="35" s="1"/>
  <c r="AE291" i="35" s="1"/>
  <c r="Y1549" i="35"/>
  <c r="O1549" i="35"/>
  <c r="R1549" i="35" s="1"/>
  <c r="AE1549" i="35" s="1"/>
  <c r="Y290" i="35"/>
  <c r="O290" i="35"/>
  <c r="R290" i="35" s="1"/>
  <c r="AC290" i="35" s="1"/>
  <c r="AE1172" i="35"/>
  <c r="Y1172" i="35"/>
  <c r="O1172" i="35"/>
  <c r="R1172" i="35" s="1"/>
  <c r="Y289" i="35"/>
  <c r="O289" i="35"/>
  <c r="R289" i="35" s="1"/>
  <c r="AC289" i="35" s="1"/>
  <c r="Y722" i="35"/>
  <c r="O722" i="35"/>
  <c r="R722" i="35" s="1"/>
  <c r="AE722" i="35" s="1"/>
  <c r="Y288" i="35"/>
  <c r="O288" i="35"/>
  <c r="R288" i="35" s="1"/>
  <c r="AC288" i="35" s="1"/>
  <c r="Y721" i="35"/>
  <c r="O721" i="35"/>
  <c r="R721" i="35" s="1"/>
  <c r="AE721" i="35" s="1"/>
  <c r="Y1171" i="35"/>
  <c r="O1171" i="35"/>
  <c r="R1171" i="35" s="1"/>
  <c r="AC1171" i="35" s="1"/>
  <c r="Y1170" i="35"/>
  <c r="O1170" i="35"/>
  <c r="R1170" i="35" s="1"/>
  <c r="AE1170" i="35" s="1"/>
  <c r="Y287" i="35"/>
  <c r="O287" i="35"/>
  <c r="R287" i="35" s="1"/>
  <c r="AC287" i="35" s="1"/>
  <c r="Y286" i="35"/>
  <c r="O286" i="35"/>
  <c r="R286" i="35" s="1"/>
  <c r="AE286" i="35" s="1"/>
  <c r="Y1548" i="35"/>
  <c r="O1548" i="35"/>
  <c r="R1548" i="35" s="1"/>
  <c r="AC1548" i="35" s="1"/>
  <c r="Y1805" i="35"/>
  <c r="O1805" i="35"/>
  <c r="R1805" i="35" s="1"/>
  <c r="AE1805" i="35" s="1"/>
  <c r="O285" i="35"/>
  <c r="R285" i="35" s="1"/>
  <c r="AC285" i="35" s="1"/>
  <c r="Y879" i="35"/>
  <c r="O879" i="35"/>
  <c r="R879" i="35" s="1"/>
  <c r="AE879" i="35" s="1"/>
  <c r="Y720" i="35"/>
  <c r="O720" i="35"/>
  <c r="R720" i="35" s="1"/>
  <c r="AC720" i="35" s="1"/>
  <c r="Y284" i="35"/>
  <c r="O284" i="35"/>
  <c r="R284" i="35" s="1"/>
  <c r="AE284" i="35" s="1"/>
  <c r="Y283" i="35"/>
  <c r="O283" i="35"/>
  <c r="R283" i="35" s="1"/>
  <c r="AC283" i="35" s="1"/>
  <c r="Y282" i="35"/>
  <c r="O282" i="35"/>
  <c r="R282" i="35" s="1"/>
  <c r="AE282" i="35" s="1"/>
  <c r="Y281" i="35"/>
  <c r="O281" i="35"/>
  <c r="R281" i="35" s="1"/>
  <c r="AC281" i="35" s="1"/>
  <c r="Y280" i="35"/>
  <c r="O280" i="35"/>
  <c r="R280" i="35" s="1"/>
  <c r="AE280" i="35" s="1"/>
  <c r="Y279" i="35"/>
  <c r="O279" i="35"/>
  <c r="R279" i="35" s="1"/>
  <c r="AC279" i="35" s="1"/>
  <c r="Y278" i="35"/>
  <c r="O278" i="35"/>
  <c r="R278" i="35" s="1"/>
  <c r="AE278" i="35" s="1"/>
  <c r="Y277" i="35"/>
  <c r="O277" i="35"/>
  <c r="R277" i="35" s="1"/>
  <c r="AC277" i="35" s="1"/>
  <c r="Y276" i="35"/>
  <c r="O276" i="35"/>
  <c r="R276" i="35" s="1"/>
  <c r="AE276" i="35" s="1"/>
  <c r="Y1968" i="35"/>
  <c r="O1968" i="35"/>
  <c r="R1968" i="35" s="1"/>
  <c r="AC1968" i="35" s="1"/>
  <c r="Y719" i="35"/>
  <c r="O719" i="35"/>
  <c r="R719" i="35" s="1"/>
  <c r="AC719" i="35" s="1"/>
  <c r="Y275" i="35"/>
  <c r="O275" i="35"/>
  <c r="R275" i="35" s="1"/>
  <c r="AE275" i="35" s="1"/>
  <c r="Y274" i="35"/>
  <c r="O274" i="35"/>
  <c r="R274" i="35" s="1"/>
  <c r="AE274" i="35" s="1"/>
  <c r="Y718" i="35"/>
  <c r="O718" i="35"/>
  <c r="R718" i="35" s="1"/>
  <c r="AB718" i="35" s="1"/>
  <c r="Y273" i="35"/>
  <c r="O273" i="35"/>
  <c r="R273" i="35" s="1"/>
  <c r="AE273" i="35" s="1"/>
  <c r="Y1663" i="35"/>
  <c r="O1663" i="35"/>
  <c r="R1663" i="35" s="1"/>
  <c r="AB1663" i="35" s="1"/>
  <c r="Y1662" i="35"/>
  <c r="O1662" i="35"/>
  <c r="R1662" i="35" s="1"/>
  <c r="AD1662" i="35" s="1"/>
  <c r="Y982" i="35"/>
  <c r="O982" i="35"/>
  <c r="R982" i="35" s="1"/>
  <c r="AE982" i="35" s="1"/>
  <c r="Y717" i="35"/>
  <c r="O717" i="35"/>
  <c r="R717" i="35" s="1"/>
  <c r="AD717" i="35" s="1"/>
  <c r="O716" i="35"/>
  <c r="R716" i="35" s="1"/>
  <c r="Y878" i="35"/>
  <c r="O878" i="35"/>
  <c r="R878" i="35" s="1"/>
  <c r="AE878" i="35" s="1"/>
  <c r="Y1583" i="35"/>
  <c r="O1583" i="35"/>
  <c r="R1583" i="35" s="1"/>
  <c r="AB1583" i="35" s="1"/>
  <c r="Y1885" i="35"/>
  <c r="O1885" i="35"/>
  <c r="R1885" i="35" s="1"/>
  <c r="AE1885" i="35" s="1"/>
  <c r="Y1169" i="35"/>
  <c r="O1169" i="35"/>
  <c r="R1169" i="35" s="1"/>
  <c r="AB1169" i="35" s="1"/>
  <c r="Y1698" i="35"/>
  <c r="O1698" i="35"/>
  <c r="R1698" i="35" s="1"/>
  <c r="AD1698" i="35" s="1"/>
  <c r="Y272" i="35"/>
  <c r="O272" i="35"/>
  <c r="R272" i="35" s="1"/>
  <c r="AE272" i="35" s="1"/>
  <c r="Y271" i="35"/>
  <c r="O271" i="35"/>
  <c r="R271" i="35" s="1"/>
  <c r="AD271" i="35" s="1"/>
  <c r="Y270" i="35"/>
  <c r="O270" i="35"/>
  <c r="R270" i="35" s="1"/>
  <c r="AE270" i="35" s="1"/>
  <c r="Y269" i="35"/>
  <c r="O269" i="35"/>
  <c r="R269" i="35" s="1"/>
  <c r="AE269" i="35" s="1"/>
  <c r="Y268" i="35"/>
  <c r="O268" i="35"/>
  <c r="R268" i="35" s="1"/>
  <c r="AE268" i="35" s="1"/>
  <c r="Y715" i="35"/>
  <c r="O715" i="35"/>
  <c r="R715" i="35" s="1"/>
  <c r="AD715" i="35" s="1"/>
  <c r="Y267" i="35"/>
  <c r="O267" i="35"/>
  <c r="R267" i="35" s="1"/>
  <c r="AD267" i="35" s="1"/>
  <c r="Y266" i="35"/>
  <c r="O266" i="35"/>
  <c r="R266" i="35" s="1"/>
  <c r="AD266" i="35" s="1"/>
  <c r="Y265" i="35"/>
  <c r="O265" i="35"/>
  <c r="R265" i="35" s="1"/>
  <c r="AD265" i="35" s="1"/>
  <c r="Y1661" i="35"/>
  <c r="O1661" i="35"/>
  <c r="R1661" i="35" s="1"/>
  <c r="AB1661" i="35" s="1"/>
  <c r="Y1804" i="35"/>
  <c r="O1804" i="35"/>
  <c r="R1804" i="35" s="1"/>
  <c r="AD1804" i="35" s="1"/>
  <c r="Y1461" i="35"/>
  <c r="O1461" i="35"/>
  <c r="R1461" i="35" s="1"/>
  <c r="AE1461" i="35" s="1"/>
  <c r="Y264" i="35"/>
  <c r="O264" i="35"/>
  <c r="R264" i="35" s="1"/>
  <c r="AE264" i="35" s="1"/>
  <c r="Y714" i="35"/>
  <c r="O714" i="35"/>
  <c r="R714" i="35" s="1"/>
  <c r="AD714" i="35" s="1"/>
  <c r="Y263" i="35"/>
  <c r="O263" i="35"/>
  <c r="R263" i="35" s="1"/>
  <c r="Y713" i="35"/>
  <c r="O713" i="35"/>
  <c r="R713" i="35" s="1"/>
  <c r="AE713" i="35" s="1"/>
  <c r="Y262" i="35"/>
  <c r="O262" i="35"/>
  <c r="R262" i="35" s="1"/>
  <c r="Y261" i="35"/>
  <c r="O261" i="35"/>
  <c r="R261" i="35" s="1"/>
  <c r="Y260" i="35"/>
  <c r="O260" i="35"/>
  <c r="R260" i="35" s="1"/>
  <c r="AE260" i="35" s="1"/>
  <c r="Y1547" i="35"/>
  <c r="O1547" i="35"/>
  <c r="R1547" i="35" s="1"/>
  <c r="AD1547" i="35" s="1"/>
  <c r="Y712" i="35"/>
  <c r="O712" i="35"/>
  <c r="R712" i="35" s="1"/>
  <c r="AB712" i="35" s="1"/>
  <c r="Y1451" i="35"/>
  <c r="O1451" i="35"/>
  <c r="R1451" i="35" s="1"/>
  <c r="AE1451" i="35" s="1"/>
  <c r="Y259" i="35"/>
  <c r="O259" i="35"/>
  <c r="R259" i="35" s="1"/>
  <c r="Y875" i="35"/>
  <c r="O875" i="35"/>
  <c r="R875" i="35" s="1"/>
  <c r="AD875" i="35" s="1"/>
  <c r="Y1660" i="35"/>
  <c r="O1660" i="35"/>
  <c r="R1660" i="35" s="1"/>
  <c r="AE1660" i="35" s="1"/>
  <c r="Y874" i="35"/>
  <c r="O874" i="35"/>
  <c r="R874" i="35" s="1"/>
  <c r="AD874" i="35" s="1"/>
  <c r="Y1619" i="35"/>
  <c r="O1619" i="35"/>
  <c r="R1619" i="35" s="1"/>
  <c r="AE1619" i="35" s="1"/>
  <c r="Y873" i="35"/>
  <c r="O873" i="35"/>
  <c r="R873" i="35" s="1"/>
  <c r="AD873" i="35" s="1"/>
  <c r="Y872" i="35"/>
  <c r="O872" i="35"/>
  <c r="R872" i="35" s="1"/>
  <c r="AE872" i="35" s="1"/>
  <c r="Y1071" i="35"/>
  <c r="O1071" i="35"/>
  <c r="R1071" i="35" s="1"/>
  <c r="AD1071" i="35" s="1"/>
  <c r="Y1070" i="35"/>
  <c r="O1070" i="35"/>
  <c r="R1070" i="35" s="1"/>
  <c r="AD1070" i="35" s="1"/>
  <c r="Y1803" i="35"/>
  <c r="O1803" i="35"/>
  <c r="R1803" i="35" s="1"/>
  <c r="AD1803" i="35" s="1"/>
  <c r="Y1315" i="35"/>
  <c r="O1315" i="35"/>
  <c r="R1315" i="35" s="1"/>
  <c r="AE1315" i="35" s="1"/>
  <c r="Y705" i="35"/>
  <c r="O705" i="35"/>
  <c r="R705" i="35" s="1"/>
  <c r="AD705" i="35" s="1"/>
  <c r="Y871" i="35"/>
  <c r="O871" i="35"/>
  <c r="R871" i="35" s="1"/>
  <c r="AE871" i="35" s="1"/>
  <c r="Y870" i="35"/>
  <c r="O870" i="35"/>
  <c r="R870" i="35" s="1"/>
  <c r="AD870" i="35" s="1"/>
  <c r="Y869" i="35"/>
  <c r="O869" i="35"/>
  <c r="R869" i="35" s="1"/>
  <c r="AE869" i="35" s="1"/>
  <c r="Y868" i="35"/>
  <c r="O868" i="35"/>
  <c r="R868" i="35" s="1"/>
  <c r="AD868" i="35" s="1"/>
  <c r="Y257" i="35"/>
  <c r="O257" i="35"/>
  <c r="R257" i="35" s="1"/>
  <c r="AD257" i="35" s="1"/>
  <c r="Y256" i="35"/>
  <c r="O256" i="35"/>
  <c r="R256" i="35" s="1"/>
  <c r="AD256" i="35" s="1"/>
  <c r="Y968" i="35"/>
  <c r="O968" i="35"/>
  <c r="R968" i="35" s="1"/>
  <c r="AE968" i="35" s="1"/>
  <c r="Y704" i="35"/>
  <c r="O704" i="35"/>
  <c r="R704" i="35" s="1"/>
  <c r="AD704" i="35" s="1"/>
  <c r="Y1431" i="35"/>
  <c r="O1431" i="35"/>
  <c r="R1431" i="35" s="1"/>
  <c r="AE1431" i="35" s="1"/>
  <c r="Y703" i="35"/>
  <c r="O703" i="35"/>
  <c r="R703" i="35" s="1"/>
  <c r="AD703" i="35" s="1"/>
  <c r="Y255" i="35"/>
  <c r="O255" i="35"/>
  <c r="R255" i="35" s="1"/>
  <c r="AE255" i="35" s="1"/>
  <c r="Y1697" i="35"/>
  <c r="O1697" i="35"/>
  <c r="R1697" i="35" s="1"/>
  <c r="AD1697" i="35" s="1"/>
  <c r="AE254" i="35"/>
  <c r="Y254" i="35"/>
  <c r="O254" i="35"/>
  <c r="R254" i="35" s="1"/>
  <c r="AD254" i="35" s="1"/>
  <c r="Y253" i="35"/>
  <c r="O253" i="35"/>
  <c r="R253" i="35" s="1"/>
  <c r="AD253" i="35" s="1"/>
  <c r="Y1883" i="35"/>
  <c r="O1883" i="35"/>
  <c r="R1883" i="35" s="1"/>
  <c r="AE1883" i="35" s="1"/>
  <c r="O252" i="35"/>
  <c r="R252" i="35" s="1"/>
  <c r="Y1314" i="35"/>
  <c r="O1314" i="35"/>
  <c r="R1314" i="35" s="1"/>
  <c r="AE1314" i="35" s="1"/>
  <c r="Y1696" i="35"/>
  <c r="O1696" i="35"/>
  <c r="R1696" i="35" s="1"/>
  <c r="AD1696" i="35" s="1"/>
  <c r="Y1695" i="35"/>
  <c r="O1695" i="35"/>
  <c r="R1695" i="35" s="1"/>
  <c r="AE1695" i="35" s="1"/>
  <c r="AE1485" i="35"/>
  <c r="Y1485" i="35"/>
  <c r="O1485" i="35"/>
  <c r="R1485" i="35" s="1"/>
  <c r="AD1485" i="35" s="1"/>
  <c r="Y1694" i="35"/>
  <c r="O1694" i="35"/>
  <c r="R1694" i="35" s="1"/>
  <c r="AD1694" i="35" s="1"/>
  <c r="Y1545" i="35"/>
  <c r="O1545" i="35"/>
  <c r="R1545" i="35" s="1"/>
  <c r="AD1545" i="35" s="1"/>
  <c r="Y1449" i="35"/>
  <c r="O1449" i="35"/>
  <c r="R1449" i="35" s="1"/>
  <c r="AE1449" i="35" s="1"/>
  <c r="Y702" i="35"/>
  <c r="O702" i="35"/>
  <c r="R702" i="35" s="1"/>
  <c r="AD702" i="35" s="1"/>
  <c r="Y701" i="35"/>
  <c r="O701" i="35"/>
  <c r="R701" i="35" s="1"/>
  <c r="AE701" i="35" s="1"/>
  <c r="Y1967" i="35"/>
  <c r="O1967" i="35"/>
  <c r="R1967" i="35" s="1"/>
  <c r="AD1967" i="35" s="1"/>
  <c r="Y1659" i="35"/>
  <c r="O1659" i="35"/>
  <c r="R1659" i="35" s="1"/>
  <c r="AE1659" i="35" s="1"/>
  <c r="Y1942" i="35"/>
  <c r="O1942" i="35"/>
  <c r="R1942" i="35" s="1"/>
  <c r="AD1942" i="35" s="1"/>
  <c r="Y1430" i="35"/>
  <c r="O1430" i="35"/>
  <c r="R1430" i="35" s="1"/>
  <c r="AD1430" i="35" s="1"/>
  <c r="Y1484" i="35"/>
  <c r="O1484" i="35"/>
  <c r="R1484" i="35" s="1"/>
  <c r="AD1484" i="35" s="1"/>
  <c r="Y251" i="35"/>
  <c r="O251" i="35"/>
  <c r="R251" i="35" s="1"/>
  <c r="AE251" i="35" s="1"/>
  <c r="Y700" i="35"/>
  <c r="O700" i="35"/>
  <c r="R700" i="35" s="1"/>
  <c r="AD700" i="35" s="1"/>
  <c r="Y1981" i="35"/>
  <c r="O1981" i="35"/>
  <c r="R1981" i="35" s="1"/>
  <c r="AD1981" i="35" s="1"/>
  <c r="Y1980" i="35"/>
  <c r="O1980" i="35"/>
  <c r="R1980" i="35" s="1"/>
  <c r="AE1980" i="35" s="1"/>
  <c r="Y1979" i="35"/>
  <c r="O1979" i="35"/>
  <c r="R1979" i="35" s="1"/>
  <c r="AE1979" i="35" s="1"/>
  <c r="Y1972" i="35"/>
  <c r="R1972" i="35"/>
  <c r="Y1966" i="35"/>
  <c r="O1966" i="35"/>
  <c r="R1966" i="35" s="1"/>
  <c r="AD1966" i="35" s="1"/>
  <c r="Y1965" i="35"/>
  <c r="O1965" i="35"/>
  <c r="R1965" i="35" s="1"/>
  <c r="AE1965" i="35" s="1"/>
  <c r="AE1964" i="35"/>
  <c r="Y1964" i="35"/>
  <c r="R1964" i="35"/>
  <c r="Y1963" i="35"/>
  <c r="R1963" i="35"/>
  <c r="Y1962" i="35"/>
  <c r="R1962" i="35"/>
  <c r="AD1962" i="35" s="1"/>
  <c r="Y1961" i="35"/>
  <c r="O1961" i="35"/>
  <c r="R1961" i="35" s="1"/>
  <c r="Y1960" i="35"/>
  <c r="O1960" i="35"/>
  <c r="R1960" i="35" s="1"/>
  <c r="Y1959" i="35"/>
  <c r="R1959" i="35"/>
  <c r="AD1959" i="35" s="1"/>
  <c r="Y1958" i="35"/>
  <c r="R1958" i="35"/>
  <c r="AD1958" i="35" s="1"/>
  <c r="Y1957" i="35"/>
  <c r="O1957" i="35"/>
  <c r="R1957" i="35" s="1"/>
  <c r="AE1957" i="35" s="1"/>
  <c r="Y1956" i="35"/>
  <c r="O1956" i="35"/>
  <c r="R1956" i="35" s="1"/>
  <c r="AC1956" i="35" s="1"/>
  <c r="Y1955" i="35"/>
  <c r="O1955" i="35"/>
  <c r="R1955" i="35" s="1"/>
  <c r="Y1954" i="35"/>
  <c r="M1954" i="35"/>
  <c r="O1954" i="35" s="1"/>
  <c r="R1954" i="35" s="1"/>
  <c r="AE1954" i="35" s="1"/>
  <c r="Y1953" i="35"/>
  <c r="O1953" i="35"/>
  <c r="R1953" i="35" s="1"/>
  <c r="AB1953" i="35" s="1"/>
  <c r="Y1952" i="35"/>
  <c r="O1952" i="35"/>
  <c r="R1952" i="35" s="1"/>
  <c r="Y1951" i="35"/>
  <c r="O1951" i="35"/>
  <c r="R1951" i="35" s="1"/>
  <c r="AD1951" i="35" s="1"/>
  <c r="Y1950" i="35"/>
  <c r="O1950" i="35"/>
  <c r="R1950" i="35" s="1"/>
  <c r="AD1950" i="35" s="1"/>
  <c r="Y1949" i="35"/>
  <c r="O1949" i="35"/>
  <c r="R1949" i="35" s="1"/>
  <c r="AE1949" i="35" s="1"/>
  <c r="Y1948" i="35"/>
  <c r="O1948" i="35"/>
  <c r="R1948" i="35" s="1"/>
  <c r="Y1941" i="35"/>
  <c r="R1941" i="35"/>
  <c r="AE1941" i="35" s="1"/>
  <c r="Y1940" i="35"/>
  <c r="R1940" i="35"/>
  <c r="AE1940" i="35" s="1"/>
  <c r="Y1939" i="35"/>
  <c r="R1939" i="35"/>
  <c r="AD1939" i="35" s="1"/>
  <c r="Y1938" i="35"/>
  <c r="O1938" i="35"/>
  <c r="R1938" i="35" s="1"/>
  <c r="AE1938" i="35" s="1"/>
  <c r="Y1937" i="35"/>
  <c r="O1937" i="35"/>
  <c r="R1937" i="35" s="1"/>
  <c r="AC1937" i="35" s="1"/>
  <c r="Y1936" i="35"/>
  <c r="O1936" i="35"/>
  <c r="R1936" i="35" s="1"/>
  <c r="AE1936" i="35" s="1"/>
  <c r="Y1935" i="35"/>
  <c r="O1935" i="35"/>
  <c r="R1935" i="35" s="1"/>
  <c r="AC1935" i="35" s="1"/>
  <c r="Y1934" i="35"/>
  <c r="O1934" i="35"/>
  <c r="R1934" i="35" s="1"/>
  <c r="AE1934" i="35" s="1"/>
  <c r="Y1933" i="35"/>
  <c r="O1933" i="35"/>
  <c r="R1933" i="35" s="1"/>
  <c r="AC1933" i="35" s="1"/>
  <c r="Y1932" i="35"/>
  <c r="R1932" i="35"/>
  <c r="AE1932" i="35" s="1"/>
  <c r="Y1931" i="35"/>
  <c r="R1931" i="35"/>
  <c r="AD1931" i="35" s="1"/>
  <c r="Y1930" i="35"/>
  <c r="R1930" i="35"/>
  <c r="AD1930" i="35" s="1"/>
  <c r="Y1929" i="35"/>
  <c r="R1929" i="35"/>
  <c r="AC1929" i="35" s="1"/>
  <c r="Y1928" i="35"/>
  <c r="R1928" i="35"/>
  <c r="AD1928" i="35" s="1"/>
  <c r="Y1927" i="35"/>
  <c r="R1927" i="35"/>
  <c r="Y1926" i="35"/>
  <c r="R1926" i="35"/>
  <c r="AE1926" i="35" s="1"/>
  <c r="Y1925" i="35"/>
  <c r="R1925" i="35"/>
  <c r="AE1925" i="35" s="1"/>
  <c r="Y1924" i="35"/>
  <c r="R1924" i="35"/>
  <c r="Y1923" i="35"/>
  <c r="R1923" i="35"/>
  <c r="AD1923" i="35" s="1"/>
  <c r="Y1922" i="35"/>
  <c r="R1922" i="35"/>
  <c r="Y1921" i="35"/>
  <c r="O1921" i="35"/>
  <c r="R1921" i="35" s="1"/>
  <c r="Y1920" i="35"/>
  <c r="O1920" i="35"/>
  <c r="R1920" i="35" s="1"/>
  <c r="Y1919" i="35"/>
  <c r="O1919" i="35"/>
  <c r="R1919" i="35" s="1"/>
  <c r="Y1918" i="35"/>
  <c r="O1918" i="35"/>
  <c r="R1918" i="35" s="1"/>
  <c r="AD1918" i="35" s="1"/>
  <c r="Y1917" i="35"/>
  <c r="O1917" i="35"/>
  <c r="R1917" i="35" s="1"/>
  <c r="Y1916" i="35"/>
  <c r="O1916" i="35"/>
  <c r="R1916" i="35" s="1"/>
  <c r="Y1915" i="35"/>
  <c r="O1915" i="35"/>
  <c r="R1915" i="35" s="1"/>
  <c r="AC1915" i="35" s="1"/>
  <c r="Y1914" i="35"/>
  <c r="O1914" i="35"/>
  <c r="R1914" i="35" s="1"/>
  <c r="Y1913" i="35"/>
  <c r="R1913" i="35"/>
  <c r="Y1912" i="35"/>
  <c r="O1912" i="35"/>
  <c r="R1912" i="35" s="1"/>
  <c r="AE1912" i="35" s="1"/>
  <c r="Y1911" i="35"/>
  <c r="O1911" i="35"/>
  <c r="R1911" i="35" s="1"/>
  <c r="Y1910" i="35"/>
  <c r="O1910" i="35"/>
  <c r="R1910" i="35" s="1"/>
  <c r="AE1910" i="35" s="1"/>
  <c r="Y1909" i="35"/>
  <c r="O1909" i="35"/>
  <c r="R1909" i="35" s="1"/>
  <c r="Y1908" i="35"/>
  <c r="O1908" i="35"/>
  <c r="R1908" i="35" s="1"/>
  <c r="Y1907" i="35"/>
  <c r="O1907" i="35"/>
  <c r="R1907" i="35" s="1"/>
  <c r="Y1906" i="35"/>
  <c r="O1906" i="35"/>
  <c r="R1906" i="35" s="1"/>
  <c r="AE1906" i="35" s="1"/>
  <c r="Y1905" i="35"/>
  <c r="O1905" i="35"/>
  <c r="R1905" i="35" s="1"/>
  <c r="AB1905" i="35" s="1"/>
  <c r="Y1904" i="35"/>
  <c r="O1904" i="35"/>
  <c r="R1904" i="35" s="1"/>
  <c r="AE1904" i="35" s="1"/>
  <c r="Y1903" i="35"/>
  <c r="O1903" i="35"/>
  <c r="R1903" i="35" s="1"/>
  <c r="Y1902" i="35"/>
  <c r="O1902" i="35"/>
  <c r="R1902" i="35" s="1"/>
  <c r="AE1902" i="35" s="1"/>
  <c r="Y1901" i="35"/>
  <c r="O1901" i="35"/>
  <c r="R1901" i="35" s="1"/>
  <c r="Y1900" i="35"/>
  <c r="O1900" i="35"/>
  <c r="R1900" i="35" s="1"/>
  <c r="Y1899" i="35"/>
  <c r="O1899" i="35"/>
  <c r="R1899" i="35" s="1"/>
  <c r="AC1899" i="35" s="1"/>
  <c r="Y1898" i="35"/>
  <c r="O1898" i="35"/>
  <c r="R1898" i="35" s="1"/>
  <c r="Y1897" i="35"/>
  <c r="O1897" i="35"/>
  <c r="R1897" i="35" s="1"/>
  <c r="Y1896" i="35"/>
  <c r="O1896" i="35"/>
  <c r="R1896" i="35" s="1"/>
  <c r="AE1896" i="35" s="1"/>
  <c r="Y1895" i="35"/>
  <c r="O1895" i="35"/>
  <c r="R1895" i="35" s="1"/>
  <c r="Y1894" i="35"/>
  <c r="O1894" i="35"/>
  <c r="R1894" i="35" s="1"/>
  <c r="AC1894" i="35" s="1"/>
  <c r="Y1893" i="35"/>
  <c r="O1893" i="35"/>
  <c r="R1893" i="35" s="1"/>
  <c r="Y1892" i="35"/>
  <c r="O1892" i="35"/>
  <c r="R1892" i="35" s="1"/>
  <c r="AC1892" i="35" s="1"/>
  <c r="Y1882" i="35"/>
  <c r="R1882" i="35"/>
  <c r="AE1882" i="35" s="1"/>
  <c r="Y1881" i="35"/>
  <c r="R1881" i="35"/>
  <c r="AE1881" i="35" s="1"/>
  <c r="Y1880" i="35"/>
  <c r="O1880" i="35"/>
  <c r="R1880" i="35" s="1"/>
  <c r="Y1879" i="35"/>
  <c r="O1879" i="35"/>
  <c r="R1879" i="35" s="1"/>
  <c r="Y1878" i="35"/>
  <c r="O1878" i="35"/>
  <c r="R1878" i="35" s="1"/>
  <c r="Y1877" i="35"/>
  <c r="O1877" i="35"/>
  <c r="R1877" i="35" s="1"/>
  <c r="Y1876" i="35"/>
  <c r="O1876" i="35"/>
  <c r="R1876" i="35" s="1"/>
  <c r="Y1875" i="35"/>
  <c r="R1875" i="35"/>
  <c r="AE1875" i="35" s="1"/>
  <c r="Y1874" i="35"/>
  <c r="R1874" i="35"/>
  <c r="Y1873" i="35"/>
  <c r="R1873" i="35"/>
  <c r="AD1873" i="35" s="1"/>
  <c r="Y1872" i="35"/>
  <c r="R1872" i="35"/>
  <c r="Y1871" i="35"/>
  <c r="R1871" i="35"/>
  <c r="AE1871" i="35" s="1"/>
  <c r="Y1870" i="35"/>
  <c r="R1870" i="35"/>
  <c r="Y1869" i="35"/>
  <c r="R1869" i="35"/>
  <c r="AE1869" i="35" s="1"/>
  <c r="Y1868" i="35"/>
  <c r="R1868" i="35"/>
  <c r="Y1867" i="35"/>
  <c r="R1867" i="35"/>
  <c r="AE1867" i="35" s="1"/>
  <c r="Y1866" i="35"/>
  <c r="R1866" i="35"/>
  <c r="Y1865" i="35"/>
  <c r="R1865" i="35"/>
  <c r="AE1865" i="35" s="1"/>
  <c r="Y1864" i="35"/>
  <c r="R1864" i="35"/>
  <c r="Y1863" i="35"/>
  <c r="R1863" i="35"/>
  <c r="AE1863" i="35" s="1"/>
  <c r="Y1862" i="35"/>
  <c r="O1862" i="35"/>
  <c r="R1862" i="35" s="1"/>
  <c r="AD1862" i="35" s="1"/>
  <c r="Y1861" i="35"/>
  <c r="O1861" i="35"/>
  <c r="R1861" i="35" s="1"/>
  <c r="Y1860" i="35"/>
  <c r="O1860" i="35"/>
  <c r="R1860" i="35" s="1"/>
  <c r="Y1859" i="35"/>
  <c r="O1859" i="35"/>
  <c r="R1859" i="35" s="1"/>
  <c r="Y1858" i="35"/>
  <c r="O1858" i="35"/>
  <c r="R1858" i="35" s="1"/>
  <c r="AD1858" i="35" s="1"/>
  <c r="Y1857" i="35"/>
  <c r="O1857" i="35"/>
  <c r="R1857" i="35" s="1"/>
  <c r="AD1857" i="35" s="1"/>
  <c r="Y1856" i="35"/>
  <c r="O1856" i="35"/>
  <c r="R1856" i="35" s="1"/>
  <c r="Y1855" i="35"/>
  <c r="O1855" i="35"/>
  <c r="R1855" i="35" s="1"/>
  <c r="Y1854" i="35"/>
  <c r="O1854" i="35"/>
  <c r="R1854" i="35" s="1"/>
  <c r="AE1854" i="35" s="1"/>
  <c r="Y1853" i="35"/>
  <c r="O1853" i="35"/>
  <c r="R1853" i="35" s="1"/>
  <c r="AE1853" i="35" s="1"/>
  <c r="Y1852" i="35"/>
  <c r="O1852" i="35"/>
  <c r="R1852" i="35" s="1"/>
  <c r="AD1852" i="35" s="1"/>
  <c r="Y1851" i="35"/>
  <c r="O1851" i="35"/>
  <c r="R1851" i="35" s="1"/>
  <c r="AE1851" i="35" s="1"/>
  <c r="Y1850" i="35"/>
  <c r="O1850" i="35"/>
  <c r="R1850" i="35" s="1"/>
  <c r="Y1849" i="35"/>
  <c r="O1849" i="35"/>
  <c r="R1849" i="35" s="1"/>
  <c r="Y1848" i="35"/>
  <c r="O1848" i="35"/>
  <c r="R1848" i="35" s="1"/>
  <c r="AC1848" i="35" s="1"/>
  <c r="Y1847" i="35"/>
  <c r="R1847" i="35"/>
  <c r="AC1847" i="35" s="1"/>
  <c r="Y1846" i="35"/>
  <c r="R1846" i="35"/>
  <c r="Y1845" i="35"/>
  <c r="R1845" i="35"/>
  <c r="Y1844" i="35"/>
  <c r="R1844" i="35"/>
  <c r="AE1844" i="35" s="1"/>
  <c r="Y1843" i="35"/>
  <c r="O1843" i="35"/>
  <c r="R1843" i="35" s="1"/>
  <c r="AD1843" i="35" s="1"/>
  <c r="Y1842" i="35"/>
  <c r="O1842" i="35"/>
  <c r="R1842" i="35" s="1"/>
  <c r="AC1842" i="35" s="1"/>
  <c r="Y1841" i="35"/>
  <c r="O1841" i="35"/>
  <c r="R1841" i="35" s="1"/>
  <c r="AD1841" i="35" s="1"/>
  <c r="Y1840" i="35"/>
  <c r="O1840" i="35"/>
  <c r="R1840" i="35" s="1"/>
  <c r="Y1839" i="35"/>
  <c r="O1839" i="35"/>
  <c r="R1839" i="35" s="1"/>
  <c r="AE1839" i="35" s="1"/>
  <c r="Y1838" i="35"/>
  <c r="O1838" i="35"/>
  <c r="R1838" i="35" s="1"/>
  <c r="Y1837" i="35"/>
  <c r="O1837" i="35"/>
  <c r="R1837" i="35" s="1"/>
  <c r="AE1837" i="35" s="1"/>
  <c r="Y1836" i="35"/>
  <c r="O1836" i="35"/>
  <c r="R1836" i="35" s="1"/>
  <c r="AD1836" i="35" s="1"/>
  <c r="Y1835" i="35"/>
  <c r="O1835" i="35"/>
  <c r="R1835" i="35" s="1"/>
  <c r="AD1835" i="35" s="1"/>
  <c r="Y1834" i="35"/>
  <c r="M1834" i="35"/>
  <c r="O1834" i="35" s="1"/>
  <c r="R1834" i="35" s="1"/>
  <c r="Y1833" i="35"/>
  <c r="O1833" i="35"/>
  <c r="R1833" i="35" s="1"/>
  <c r="Y1832" i="35"/>
  <c r="O1832" i="35"/>
  <c r="R1832" i="35" s="1"/>
  <c r="AE1832" i="35" s="1"/>
  <c r="Y1831" i="35"/>
  <c r="O1831" i="35"/>
  <c r="R1831" i="35" s="1"/>
  <c r="Y1830" i="35"/>
  <c r="O1830" i="35"/>
  <c r="R1830" i="35" s="1"/>
  <c r="AE1830" i="35" s="1"/>
  <c r="Y1829" i="35"/>
  <c r="O1829" i="35"/>
  <c r="R1829" i="35" s="1"/>
  <c r="Y1828" i="35"/>
  <c r="O1828" i="35"/>
  <c r="R1828" i="35" s="1"/>
  <c r="Y1827" i="35"/>
  <c r="O1827" i="35"/>
  <c r="R1827" i="35" s="1"/>
  <c r="Y1826" i="35"/>
  <c r="O1826" i="35"/>
  <c r="R1826" i="35" s="1"/>
  <c r="Y1825" i="35"/>
  <c r="O1825" i="35"/>
  <c r="R1825" i="35" s="1"/>
  <c r="Y1824" i="35"/>
  <c r="O1824" i="35"/>
  <c r="R1824" i="35" s="1"/>
  <c r="Y1823" i="35"/>
  <c r="O1823" i="35"/>
  <c r="R1823" i="35" s="1"/>
  <c r="Y1822" i="35"/>
  <c r="O1822" i="35"/>
  <c r="R1822" i="35" s="1"/>
  <c r="AE1822" i="35" s="1"/>
  <c r="Y1821" i="35"/>
  <c r="O1821" i="35"/>
  <c r="R1821" i="35" s="1"/>
  <c r="Y1820" i="35"/>
  <c r="O1820" i="35"/>
  <c r="R1820" i="35" s="1"/>
  <c r="Y1819" i="35"/>
  <c r="O1819" i="35"/>
  <c r="R1819" i="35" s="1"/>
  <c r="Y1818" i="35"/>
  <c r="O1818" i="35"/>
  <c r="R1818" i="35" s="1"/>
  <c r="Y1802" i="35"/>
  <c r="R1802" i="35"/>
  <c r="AE1802" i="35" s="1"/>
  <c r="Y1801" i="35"/>
  <c r="R1801" i="35"/>
  <c r="AD1801" i="35" s="1"/>
  <c r="Y1800" i="35"/>
  <c r="R1800" i="35"/>
  <c r="AE1800" i="35" s="1"/>
  <c r="Y1799" i="35"/>
  <c r="O1799" i="35"/>
  <c r="R1799" i="35" s="1"/>
  <c r="AE1799" i="35" s="1"/>
  <c r="Y1798" i="35"/>
  <c r="O1798" i="35"/>
  <c r="R1798" i="35" s="1"/>
  <c r="Y1797" i="35"/>
  <c r="O1797" i="35"/>
  <c r="R1797" i="35" s="1"/>
  <c r="AE1797" i="35" s="1"/>
  <c r="Y1796" i="35"/>
  <c r="R1796" i="35"/>
  <c r="AD1796" i="35" s="1"/>
  <c r="Y1795" i="35"/>
  <c r="R1795" i="35"/>
  <c r="AE1795" i="35" s="1"/>
  <c r="Y1794" i="35"/>
  <c r="R1794" i="35"/>
  <c r="AC1794" i="35" s="1"/>
  <c r="Y1793" i="35"/>
  <c r="R1793" i="35"/>
  <c r="AD1793" i="35" s="1"/>
  <c r="Y1792" i="35"/>
  <c r="R1792" i="35"/>
  <c r="AE1792" i="35" s="1"/>
  <c r="Y1791" i="35"/>
  <c r="R1791" i="35"/>
  <c r="AE1791" i="35" s="1"/>
  <c r="Y1790" i="35"/>
  <c r="R1790" i="35"/>
  <c r="AE1790" i="35" s="1"/>
  <c r="Y1789" i="35"/>
  <c r="R1789" i="35"/>
  <c r="Y1788" i="35"/>
  <c r="O1788" i="35"/>
  <c r="R1788" i="35" s="1"/>
  <c r="AE1788" i="35" s="1"/>
  <c r="Y1787" i="35"/>
  <c r="O1787" i="35"/>
  <c r="R1787" i="35" s="1"/>
  <c r="AC1787" i="35" s="1"/>
  <c r="Y1786" i="35"/>
  <c r="O1786" i="35"/>
  <c r="R1786" i="35" s="1"/>
  <c r="AE1786" i="35" s="1"/>
  <c r="Y1785" i="35"/>
  <c r="O1785" i="35"/>
  <c r="R1785" i="35" s="1"/>
  <c r="Y1784" i="35"/>
  <c r="R1784" i="35"/>
  <c r="Y1783" i="35"/>
  <c r="R1783" i="35"/>
  <c r="Y1782" i="35"/>
  <c r="O1782" i="35"/>
  <c r="R1782" i="35" s="1"/>
  <c r="Y1781" i="35"/>
  <c r="R1781" i="35"/>
  <c r="AE1781" i="35" s="1"/>
  <c r="Y1780" i="35"/>
  <c r="R1780" i="35"/>
  <c r="Y1779" i="35"/>
  <c r="R1779" i="35"/>
  <c r="AC1779" i="35" s="1"/>
  <c r="Y1778" i="35"/>
  <c r="R1778" i="35"/>
  <c r="AD1778" i="35" s="1"/>
  <c r="Y1777" i="35"/>
  <c r="R1777" i="35"/>
  <c r="Y1775" i="35"/>
  <c r="R1775" i="35"/>
  <c r="AD1775" i="35" s="1"/>
  <c r="Y1774" i="35"/>
  <c r="R1774" i="35"/>
  <c r="AC1774" i="35" s="1"/>
  <c r="Y1773" i="35"/>
  <c r="R1773" i="35"/>
  <c r="AE1773" i="35" s="1"/>
  <c r="Y1772" i="35"/>
  <c r="R1772" i="35"/>
  <c r="AD1772" i="35" s="1"/>
  <c r="Y1771" i="35"/>
  <c r="R1771" i="35"/>
  <c r="AD1771" i="35" s="1"/>
  <c r="AE1770" i="35"/>
  <c r="Y1770" i="35"/>
  <c r="R1770" i="35"/>
  <c r="AD1770" i="35" s="1"/>
  <c r="Y1769" i="35"/>
  <c r="R1769" i="35"/>
  <c r="AD1769" i="35" s="1"/>
  <c r="Y1768" i="35"/>
  <c r="R1768" i="35"/>
  <c r="AD1768" i="35" s="1"/>
  <c r="Y1767" i="35"/>
  <c r="O1767" i="35"/>
  <c r="R1767" i="35" s="1"/>
  <c r="AC1767" i="35" s="1"/>
  <c r="Y1766" i="35"/>
  <c r="O1766" i="35"/>
  <c r="R1766" i="35" s="1"/>
  <c r="Y1765" i="35"/>
  <c r="O1765" i="35"/>
  <c r="R1765" i="35" s="1"/>
  <c r="Y1764" i="35"/>
  <c r="O1764" i="35"/>
  <c r="R1764" i="35" s="1"/>
  <c r="Y1763" i="35"/>
  <c r="R1763" i="35"/>
  <c r="Y1762" i="35"/>
  <c r="R1762" i="35"/>
  <c r="AC1762" i="35" s="1"/>
  <c r="Y1761" i="35"/>
  <c r="O1761" i="35"/>
  <c r="R1761" i="35" s="1"/>
  <c r="AE1761" i="35" s="1"/>
  <c r="Y1760" i="35"/>
  <c r="O1760" i="35"/>
  <c r="R1760" i="35" s="1"/>
  <c r="AB1760" i="35" s="1"/>
  <c r="Y1759" i="35"/>
  <c r="O1759" i="35"/>
  <c r="R1759" i="35" s="1"/>
  <c r="AE1759" i="35" s="1"/>
  <c r="Y1758" i="35"/>
  <c r="O1758" i="35"/>
  <c r="R1758" i="35" s="1"/>
  <c r="Y1757" i="35"/>
  <c r="O1757" i="35"/>
  <c r="R1757" i="35" s="1"/>
  <c r="Y1756" i="35"/>
  <c r="O1756" i="35"/>
  <c r="R1756" i="35" s="1"/>
  <c r="Y1755" i="35"/>
  <c r="O1755" i="35"/>
  <c r="R1755" i="35" s="1"/>
  <c r="AD1755" i="35" s="1"/>
  <c r="Y1754" i="35"/>
  <c r="O1754" i="35"/>
  <c r="R1754" i="35" s="1"/>
  <c r="AD1754" i="35" s="1"/>
  <c r="Y1753" i="35"/>
  <c r="O1753" i="35"/>
  <c r="R1753" i="35" s="1"/>
  <c r="AE1753" i="35" s="1"/>
  <c r="Y1752" i="35"/>
  <c r="O1752" i="35"/>
  <c r="R1752" i="35" s="1"/>
  <c r="AE1752" i="35" s="1"/>
  <c r="Y1751" i="35"/>
  <c r="R1751" i="35"/>
  <c r="Y1750" i="35"/>
  <c r="R1750" i="35"/>
  <c r="Y1749" i="35"/>
  <c r="O1749" i="35"/>
  <c r="R1749" i="35" s="1"/>
  <c r="Y1748" i="35"/>
  <c r="O1748" i="35"/>
  <c r="R1748" i="35" s="1"/>
  <c r="AE1748" i="35" s="1"/>
  <c r="Y1747" i="35"/>
  <c r="O1747" i="35"/>
  <c r="R1747" i="35" s="1"/>
  <c r="Y1746" i="35"/>
  <c r="O1746" i="35"/>
  <c r="R1746" i="35" s="1"/>
  <c r="AD1746" i="35" s="1"/>
  <c r="Y1745" i="35"/>
  <c r="O1745" i="35"/>
  <c r="R1745" i="35" s="1"/>
  <c r="AD1745" i="35" s="1"/>
  <c r="Y1744" i="35"/>
  <c r="O1744" i="35"/>
  <c r="R1744" i="35" s="1"/>
  <c r="Y1743" i="35"/>
  <c r="O1743" i="35"/>
  <c r="R1743" i="35" s="1"/>
  <c r="Y1742" i="35"/>
  <c r="O1742" i="35"/>
  <c r="R1742" i="35" s="1"/>
  <c r="Y1741" i="35"/>
  <c r="O1741" i="35"/>
  <c r="R1741" i="35" s="1"/>
  <c r="Y1740" i="35"/>
  <c r="O1740" i="35"/>
  <c r="R1740" i="35" s="1"/>
  <c r="AC1740" i="35" s="1"/>
  <c r="Y1739" i="35"/>
  <c r="O1739" i="35"/>
  <c r="R1739" i="35" s="1"/>
  <c r="AE1739" i="35" s="1"/>
  <c r="Y1738" i="35"/>
  <c r="O1738" i="35"/>
  <c r="R1738" i="35" s="1"/>
  <c r="Y1737" i="35"/>
  <c r="O1737" i="35"/>
  <c r="R1737" i="35" s="1"/>
  <c r="AD1737" i="35" s="1"/>
  <c r="Y1736" i="35"/>
  <c r="O1736" i="35"/>
  <c r="R1736" i="35" s="1"/>
  <c r="AC1736" i="35" s="1"/>
  <c r="Y1735" i="35"/>
  <c r="O1735" i="35"/>
  <c r="R1735" i="35" s="1"/>
  <c r="Y1734" i="35"/>
  <c r="O1734" i="35"/>
  <c r="R1734" i="35" s="1"/>
  <c r="AD1734" i="35" s="1"/>
  <c r="Y1733" i="35"/>
  <c r="R1733" i="35"/>
  <c r="AE1733" i="35" s="1"/>
  <c r="Y1732" i="35"/>
  <c r="O1732" i="35"/>
  <c r="R1732" i="35" s="1"/>
  <c r="AB1732" i="35" s="1"/>
  <c r="Y1731" i="35"/>
  <c r="O1731" i="35"/>
  <c r="R1731" i="35" s="1"/>
  <c r="Y1730" i="35"/>
  <c r="O1730" i="35"/>
  <c r="R1730" i="35" s="1"/>
  <c r="AD1730" i="35" s="1"/>
  <c r="Y1729" i="35"/>
  <c r="O1729" i="35"/>
  <c r="R1729" i="35" s="1"/>
  <c r="AE1729" i="35" s="1"/>
  <c r="Y1728" i="35"/>
  <c r="O1728" i="35"/>
  <c r="R1728" i="35" s="1"/>
  <c r="Y1727" i="35"/>
  <c r="O1727" i="35"/>
  <c r="R1727" i="35" s="1"/>
  <c r="Y1726" i="35"/>
  <c r="O1726" i="35"/>
  <c r="R1726" i="35" s="1"/>
  <c r="Y1725" i="35"/>
  <c r="O1725" i="35"/>
  <c r="R1725" i="35" s="1"/>
  <c r="AD1725" i="35" s="1"/>
  <c r="Y1724" i="35"/>
  <c r="O1724" i="35"/>
  <c r="R1724" i="35" s="1"/>
  <c r="Y1723" i="35"/>
  <c r="O1723" i="35"/>
  <c r="R1723" i="35" s="1"/>
  <c r="Y1722" i="35"/>
  <c r="O1722" i="35"/>
  <c r="R1722" i="35" s="1"/>
  <c r="AE1722" i="35" s="1"/>
  <c r="Y1721" i="35"/>
  <c r="O1721" i="35"/>
  <c r="R1721" i="35" s="1"/>
  <c r="Y1720" i="35"/>
  <c r="O1720" i="35"/>
  <c r="R1720" i="35" s="1"/>
  <c r="AD1720" i="35" s="1"/>
  <c r="Y1719" i="35"/>
  <c r="O1719" i="35"/>
  <c r="R1719" i="35" s="1"/>
  <c r="Y1718" i="35"/>
  <c r="O1718" i="35"/>
  <c r="R1718" i="35" s="1"/>
  <c r="Y1717" i="35"/>
  <c r="O1717" i="35"/>
  <c r="R1717" i="35" s="1"/>
  <c r="Y1716" i="35"/>
  <c r="O1716" i="35"/>
  <c r="R1716" i="35" s="1"/>
  <c r="AD1716" i="35" s="1"/>
  <c r="Y1715" i="35"/>
  <c r="O1715" i="35"/>
  <c r="R1715" i="35" s="1"/>
  <c r="AB1715" i="35" s="1"/>
  <c r="Y1714" i="35"/>
  <c r="O1714" i="35"/>
  <c r="R1714" i="35" s="1"/>
  <c r="Y1713" i="35"/>
  <c r="O1713" i="35"/>
  <c r="R1713" i="35" s="1"/>
  <c r="Y1712" i="35"/>
  <c r="O1712" i="35"/>
  <c r="R1712" i="35" s="1"/>
  <c r="AD1712" i="35" s="1"/>
  <c r="Y1711" i="35"/>
  <c r="O1711" i="35"/>
  <c r="R1711" i="35" s="1"/>
  <c r="Y1710" i="35"/>
  <c r="O1710" i="35"/>
  <c r="R1710" i="35" s="1"/>
  <c r="AD1710" i="35" s="1"/>
  <c r="Y1709" i="35"/>
  <c r="O1709" i="35"/>
  <c r="R1709" i="35" s="1"/>
  <c r="AE1709" i="35" s="1"/>
  <c r="Y1708" i="35"/>
  <c r="O1708" i="35"/>
  <c r="R1708" i="35" s="1"/>
  <c r="Y1707" i="35"/>
  <c r="O1707" i="35"/>
  <c r="R1707" i="35" s="1"/>
  <c r="AD1707" i="35" s="1"/>
  <c r="Y1706" i="35"/>
  <c r="O1706" i="35"/>
  <c r="R1706" i="35" s="1"/>
  <c r="Y1693" i="35"/>
  <c r="R1693" i="35"/>
  <c r="AB1693" i="35" s="1"/>
  <c r="Y1692" i="35"/>
  <c r="R1692" i="35"/>
  <c r="AD1692" i="35" s="1"/>
  <c r="Y1691" i="35"/>
  <c r="R1691" i="35"/>
  <c r="AD1691" i="35" s="1"/>
  <c r="Y1690" i="35"/>
  <c r="O1690" i="35"/>
  <c r="R1690" i="35" s="1"/>
  <c r="AC1690" i="35" s="1"/>
  <c r="Y1689" i="35"/>
  <c r="R1689" i="35"/>
  <c r="Y1688" i="35"/>
  <c r="R1688" i="35"/>
  <c r="Y1687" i="35"/>
  <c r="R1687" i="35"/>
  <c r="AD1687" i="35" s="1"/>
  <c r="Y1686" i="35"/>
  <c r="R1686" i="35"/>
  <c r="AD1686" i="35" s="1"/>
  <c r="Y1685" i="35"/>
  <c r="O1685" i="35"/>
  <c r="R1685" i="35" s="1"/>
  <c r="AC1685" i="35" s="1"/>
  <c r="Y1684" i="35"/>
  <c r="O1684" i="35"/>
  <c r="R1684" i="35" s="1"/>
  <c r="AE1684" i="35" s="1"/>
  <c r="Y1683" i="35"/>
  <c r="O1683" i="35"/>
  <c r="R1683" i="35" s="1"/>
  <c r="AC1683" i="35" s="1"/>
  <c r="Y1682" i="35"/>
  <c r="O1682" i="35"/>
  <c r="R1682" i="35" s="1"/>
  <c r="AE1682" i="35" s="1"/>
  <c r="Y1681" i="35"/>
  <c r="O1681" i="35"/>
  <c r="R1681" i="35" s="1"/>
  <c r="AC1681" i="35" s="1"/>
  <c r="Y1680" i="35"/>
  <c r="O1680" i="35"/>
  <c r="R1680" i="35" s="1"/>
  <c r="AE1680" i="35" s="1"/>
  <c r="Y1679" i="35"/>
  <c r="R1679" i="35"/>
  <c r="AE1679" i="35" s="1"/>
  <c r="Y1678" i="35"/>
  <c r="R1678" i="35"/>
  <c r="AD1678" i="35" s="1"/>
  <c r="Y1677" i="35"/>
  <c r="O1677" i="35"/>
  <c r="R1677" i="35" s="1"/>
  <c r="AC1677" i="35" s="1"/>
  <c r="Y1676" i="35"/>
  <c r="O1676" i="35"/>
  <c r="R1676" i="35" s="1"/>
  <c r="AE1676" i="35" s="1"/>
  <c r="Y1675" i="35"/>
  <c r="O1675" i="35"/>
  <c r="R1675" i="35" s="1"/>
  <c r="AE1675" i="35" s="1"/>
  <c r="Y1674" i="35"/>
  <c r="O1674" i="35"/>
  <c r="R1674" i="35" s="1"/>
  <c r="AE1674" i="35" s="1"/>
  <c r="Y1673" i="35"/>
  <c r="O1673" i="35"/>
  <c r="R1673" i="35" s="1"/>
  <c r="AC1673" i="35" s="1"/>
  <c r="Y1672" i="35"/>
  <c r="O1672" i="35"/>
  <c r="R1672" i="35" s="1"/>
  <c r="Y1671" i="35"/>
  <c r="O1671" i="35"/>
  <c r="R1671" i="35" s="1"/>
  <c r="AC1671" i="35" s="1"/>
  <c r="Y1658" i="35"/>
  <c r="O1658" i="35"/>
  <c r="R1658" i="35" s="1"/>
  <c r="Y1657" i="35"/>
  <c r="O1657" i="35"/>
  <c r="R1657" i="35" s="1"/>
  <c r="Y1656" i="35"/>
  <c r="O1656" i="35"/>
  <c r="R1656" i="35" s="1"/>
  <c r="AE1656" i="35" s="1"/>
  <c r="Y1655" i="35"/>
  <c r="R1655" i="35"/>
  <c r="Y1654" i="35"/>
  <c r="R1654" i="35"/>
  <c r="AC1654" i="35" s="1"/>
  <c r="Y1653" i="35"/>
  <c r="R1653" i="35"/>
  <c r="AE1653" i="35" s="1"/>
  <c r="Y1652" i="35"/>
  <c r="R1652" i="35"/>
  <c r="Y1651" i="35"/>
  <c r="O1651" i="35"/>
  <c r="R1651" i="35" s="1"/>
  <c r="Y1650" i="35"/>
  <c r="O1650" i="35"/>
  <c r="R1650" i="35" s="1"/>
  <c r="AD1650" i="35" s="1"/>
  <c r="Y1649" i="35"/>
  <c r="R1649" i="35"/>
  <c r="Y1648" i="35"/>
  <c r="R1648" i="35"/>
  <c r="Y1647" i="35"/>
  <c r="R1647" i="35"/>
  <c r="AC1647" i="35" s="1"/>
  <c r="Y1646" i="35"/>
  <c r="R1646" i="35"/>
  <c r="Y1645" i="35"/>
  <c r="R1645" i="35"/>
  <c r="AD1645" i="35" s="1"/>
  <c r="Y1644" i="35"/>
  <c r="O1644" i="35"/>
  <c r="R1644" i="35" s="1"/>
  <c r="Y1643" i="35"/>
  <c r="O1643" i="35"/>
  <c r="R1643" i="35" s="1"/>
  <c r="Y1642" i="35"/>
  <c r="O1642" i="35"/>
  <c r="R1642" i="35" s="1"/>
  <c r="Y1641" i="35"/>
  <c r="O1641" i="35"/>
  <c r="R1641" i="35" s="1"/>
  <c r="Y1640" i="35"/>
  <c r="O1640" i="35"/>
  <c r="R1640" i="35" s="1"/>
  <c r="AE1640" i="35" s="1"/>
  <c r="Y1639" i="35"/>
  <c r="O1639" i="35"/>
  <c r="R1639" i="35" s="1"/>
  <c r="Y1638" i="35"/>
  <c r="O1638" i="35"/>
  <c r="R1638" i="35" s="1"/>
  <c r="Y1637" i="35"/>
  <c r="O1637" i="35"/>
  <c r="R1637" i="35" s="1"/>
  <c r="Y1636" i="35"/>
  <c r="O1636" i="35"/>
  <c r="R1636" i="35" s="1"/>
  <c r="Y1635" i="35"/>
  <c r="O1635" i="35"/>
  <c r="R1635" i="35" s="1"/>
  <c r="Y1634" i="35"/>
  <c r="O1634" i="35"/>
  <c r="R1634" i="35" s="1"/>
  <c r="Y1633" i="35"/>
  <c r="O1633" i="35"/>
  <c r="R1633" i="35" s="1"/>
  <c r="Y1632" i="35"/>
  <c r="O1632" i="35"/>
  <c r="R1632" i="35" s="1"/>
  <c r="AE1632" i="35" s="1"/>
  <c r="Y1631" i="35"/>
  <c r="O1631" i="35"/>
  <c r="R1631" i="35" s="1"/>
  <c r="Y1630" i="35"/>
  <c r="R1630" i="35"/>
  <c r="Y1629" i="35"/>
  <c r="O1629" i="35"/>
  <c r="R1629" i="35" s="1"/>
  <c r="Y1618" i="35"/>
  <c r="O1618" i="35"/>
  <c r="R1618" i="35" s="1"/>
  <c r="AE1618" i="35" s="1"/>
  <c r="Y1617" i="35"/>
  <c r="O1617" i="35"/>
  <c r="R1617" i="35" s="1"/>
  <c r="AE1617" i="35" s="1"/>
  <c r="Y1616" i="35"/>
  <c r="O1616" i="35"/>
  <c r="R1616" i="35" s="1"/>
  <c r="AE1616" i="35" s="1"/>
  <c r="Y1615" i="35"/>
  <c r="O1615" i="35"/>
  <c r="R1615" i="35" s="1"/>
  <c r="AE1615" i="35" s="1"/>
  <c r="Y1614" i="35"/>
  <c r="R1614" i="35"/>
  <c r="AE1614" i="35" s="1"/>
  <c r="Y1613" i="35"/>
  <c r="O1613" i="35"/>
  <c r="R1613" i="35" s="1"/>
  <c r="Y1612" i="35"/>
  <c r="O1612" i="35"/>
  <c r="R1612" i="35" s="1"/>
  <c r="AC1612" i="35" s="1"/>
  <c r="Y1611" i="35"/>
  <c r="O1611" i="35"/>
  <c r="R1611" i="35" s="1"/>
  <c r="AE1611" i="35" s="1"/>
  <c r="Y1610" i="35"/>
  <c r="O1610" i="35"/>
  <c r="R1610" i="35" s="1"/>
  <c r="Y1609" i="35"/>
  <c r="O1609" i="35"/>
  <c r="R1609" i="35" s="1"/>
  <c r="Y1608" i="35"/>
  <c r="O1608" i="35"/>
  <c r="R1608" i="35" s="1"/>
  <c r="Y1607" i="35"/>
  <c r="O1607" i="35"/>
  <c r="R1607" i="35" s="1"/>
  <c r="Y1606" i="35"/>
  <c r="O1606" i="35"/>
  <c r="R1606" i="35" s="1"/>
  <c r="AE1606" i="35" s="1"/>
  <c r="Y1605" i="35"/>
  <c r="R1605" i="35"/>
  <c r="AD1605" i="35" s="1"/>
  <c r="Y1604" i="35"/>
  <c r="R1604" i="35"/>
  <c r="Y1603" i="35"/>
  <c r="R1603" i="35"/>
  <c r="AE1603" i="35" s="1"/>
  <c r="Y1602" i="35"/>
  <c r="R1602" i="35"/>
  <c r="Y1601" i="35"/>
  <c r="R1601" i="35"/>
  <c r="Y1600" i="35"/>
  <c r="R1600" i="35"/>
  <c r="Y1599" i="35"/>
  <c r="R1599" i="35"/>
  <c r="Y1598" i="35"/>
  <c r="O1598" i="35"/>
  <c r="R1598" i="35" s="1"/>
  <c r="Y1597" i="35"/>
  <c r="O1597" i="35"/>
  <c r="R1597" i="35" s="1"/>
  <c r="Y1596" i="35"/>
  <c r="O1596" i="35"/>
  <c r="R1596" i="35" s="1"/>
  <c r="Y1595" i="35"/>
  <c r="O1595" i="35"/>
  <c r="R1595" i="35" s="1"/>
  <c r="Y1594" i="35"/>
  <c r="O1594" i="35"/>
  <c r="R1594" i="35" s="1"/>
  <c r="Y1593" i="35"/>
  <c r="O1593" i="35"/>
  <c r="R1593" i="35" s="1"/>
  <c r="Y1592" i="35"/>
  <c r="R1592" i="35"/>
  <c r="AE1592" i="35" s="1"/>
  <c r="Y1591" i="35"/>
  <c r="R1591" i="35"/>
  <c r="AE1591" i="35" s="1"/>
  <c r="Y1590" i="35"/>
  <c r="R1590" i="35"/>
  <c r="AD1590" i="35" s="1"/>
  <c r="Y1589" i="35"/>
  <c r="O1589" i="35"/>
  <c r="R1589" i="35" s="1"/>
  <c r="Y1588" i="35"/>
  <c r="O1588" i="35"/>
  <c r="R1588" i="35" s="1"/>
  <c r="AC1588" i="35" s="1"/>
  <c r="Y1582" i="35"/>
  <c r="O1582" i="35"/>
  <c r="R1582" i="35" s="1"/>
  <c r="Y1581" i="35"/>
  <c r="O1581" i="35"/>
  <c r="R1581" i="35" s="1"/>
  <c r="AE1581" i="35" s="1"/>
  <c r="Y1580" i="35"/>
  <c r="O1580" i="35"/>
  <c r="R1580" i="35" s="1"/>
  <c r="AE1580" i="35" s="1"/>
  <c r="Y1579" i="35"/>
  <c r="O1579" i="35"/>
  <c r="R1579" i="35" s="1"/>
  <c r="AE1579" i="35" s="1"/>
  <c r="Y1578" i="35"/>
  <c r="O1578" i="35"/>
  <c r="R1578" i="35" s="1"/>
  <c r="Y1577" i="35"/>
  <c r="R1577" i="35"/>
  <c r="Y1576" i="35"/>
  <c r="O1576" i="35"/>
  <c r="R1576" i="35" s="1"/>
  <c r="Y1575" i="35"/>
  <c r="R1575" i="35"/>
  <c r="AD1575" i="35" s="1"/>
  <c r="Y1574" i="35"/>
  <c r="R1574" i="35"/>
  <c r="Y1573" i="35"/>
  <c r="R1573" i="35"/>
  <c r="Y1572" i="35"/>
  <c r="R1572" i="35"/>
  <c r="Y1571" i="35"/>
  <c r="R1571" i="35"/>
  <c r="Y1570" i="35"/>
  <c r="R1570" i="35"/>
  <c r="AD1570" i="35" s="1"/>
  <c r="Y1569" i="35"/>
  <c r="O1569" i="35"/>
  <c r="R1569" i="35" s="1"/>
  <c r="AC1569" i="35" s="1"/>
  <c r="Y1568" i="35"/>
  <c r="O1568" i="35"/>
  <c r="R1568" i="35" s="1"/>
  <c r="AE1568" i="35" s="1"/>
  <c r="Y1567" i="35"/>
  <c r="O1567" i="35"/>
  <c r="R1567" i="35" s="1"/>
  <c r="Y1566" i="35"/>
  <c r="O1566" i="35"/>
  <c r="R1566" i="35" s="1"/>
  <c r="AE1566" i="35" s="1"/>
  <c r="Y1565" i="35"/>
  <c r="O1565" i="35"/>
  <c r="R1565" i="35" s="1"/>
  <c r="Y1564" i="35"/>
  <c r="O1564" i="35"/>
  <c r="R1564" i="35" s="1"/>
  <c r="Y1563" i="35"/>
  <c r="O1563" i="35"/>
  <c r="R1563" i="35" s="1"/>
  <c r="Y1562" i="35"/>
  <c r="O1562" i="35"/>
  <c r="R1562" i="35" s="1"/>
  <c r="AC1562" i="35" s="1"/>
  <c r="Y1561" i="35"/>
  <c r="O1561" i="35"/>
  <c r="R1561" i="35" s="1"/>
  <c r="Y1560" i="35"/>
  <c r="O1560" i="35"/>
  <c r="R1560" i="35" s="1"/>
  <c r="Y1559" i="35"/>
  <c r="R1559" i="35"/>
  <c r="AE1559" i="35" s="1"/>
  <c r="Y1558" i="35"/>
  <c r="R1558" i="35"/>
  <c r="Y1557" i="35"/>
  <c r="R1557" i="35"/>
  <c r="AE1557" i="35" s="1"/>
  <c r="Y1556" i="35"/>
  <c r="O1556" i="35"/>
  <c r="R1556" i="35" s="1"/>
  <c r="AB1556" i="35" s="1"/>
  <c r="Y1544" i="35"/>
  <c r="O1544" i="35"/>
  <c r="R1544" i="35" s="1"/>
  <c r="AE1544" i="35" s="1"/>
  <c r="Y1543" i="35"/>
  <c r="R1543" i="35"/>
  <c r="AE1543" i="35" s="1"/>
  <c r="Y1542" i="35"/>
  <c r="R1542" i="35"/>
  <c r="AD1542" i="35" s="1"/>
  <c r="Y1541" i="35"/>
  <c r="R1541" i="35"/>
  <c r="AD1541" i="35" s="1"/>
  <c r="Y1540" i="35"/>
  <c r="R1540" i="35"/>
  <c r="AD1540" i="35" s="1"/>
  <c r="Y1539" i="35"/>
  <c r="R1539" i="35"/>
  <c r="AB1539" i="35" s="1"/>
  <c r="Y1538" i="35"/>
  <c r="O1538" i="35"/>
  <c r="R1538" i="35" s="1"/>
  <c r="AC1538" i="35" s="1"/>
  <c r="Y1537" i="35"/>
  <c r="O1537" i="35"/>
  <c r="R1537" i="35" s="1"/>
  <c r="AE1537" i="35" s="1"/>
  <c r="Y1536" i="35"/>
  <c r="O1536" i="35"/>
  <c r="R1536" i="35" s="1"/>
  <c r="AE1536" i="35" s="1"/>
  <c r="Y1535" i="35"/>
  <c r="R1535" i="35"/>
  <c r="Y1534" i="35"/>
  <c r="R1534" i="35"/>
  <c r="Y1533" i="35"/>
  <c r="R1533" i="35"/>
  <c r="Y1532" i="35"/>
  <c r="R1532" i="35"/>
  <c r="Y1531" i="35"/>
  <c r="R1531" i="35"/>
  <c r="Y1530" i="35"/>
  <c r="R1530" i="35"/>
  <c r="AE1530" i="35" s="1"/>
  <c r="Y1529" i="35"/>
  <c r="R1529" i="35"/>
  <c r="Y1528" i="35"/>
  <c r="O1528" i="35"/>
  <c r="R1528" i="35" s="1"/>
  <c r="Y1527" i="35"/>
  <c r="R1527" i="35"/>
  <c r="AB1527" i="35" s="1"/>
  <c r="Y1526" i="35"/>
  <c r="R1526" i="35"/>
  <c r="Y1525" i="35"/>
  <c r="R1525" i="35"/>
  <c r="AD1525" i="35" s="1"/>
  <c r="Y1524" i="35"/>
  <c r="R1524" i="35"/>
  <c r="AD1524" i="35" s="1"/>
  <c r="Y1523" i="35"/>
  <c r="R1523" i="35"/>
  <c r="AB1523" i="35" s="1"/>
  <c r="Y1522" i="35"/>
  <c r="R1522" i="35"/>
  <c r="Y1521" i="35"/>
  <c r="R1521" i="35"/>
  <c r="AE1521" i="35" s="1"/>
  <c r="Y1520" i="35"/>
  <c r="O1520" i="35"/>
  <c r="R1520" i="35" s="1"/>
  <c r="AD1520" i="35" s="1"/>
  <c r="Y1519" i="35"/>
  <c r="O1519" i="35"/>
  <c r="R1519" i="35" s="1"/>
  <c r="AB1519" i="35" s="1"/>
  <c r="Y1518" i="35"/>
  <c r="O1518" i="35"/>
  <c r="R1518" i="35" s="1"/>
  <c r="Y1517" i="35"/>
  <c r="O1517" i="35"/>
  <c r="R1517" i="35" s="1"/>
  <c r="Y1516" i="35"/>
  <c r="O1516" i="35"/>
  <c r="R1516" i="35" s="1"/>
  <c r="Y1515" i="35"/>
  <c r="R1515" i="35"/>
  <c r="O1515" i="35"/>
  <c r="Y1514" i="35"/>
  <c r="M1514" i="35"/>
  <c r="O1514" i="35" s="1"/>
  <c r="R1514" i="35" s="1"/>
  <c r="AE1514" i="35" s="1"/>
  <c r="Y1513" i="35"/>
  <c r="M1513" i="35"/>
  <c r="O1513" i="35" s="1"/>
  <c r="R1513" i="35" s="1"/>
  <c r="Y1512" i="35"/>
  <c r="O1512" i="35"/>
  <c r="R1512" i="35" s="1"/>
  <c r="Y1511" i="35"/>
  <c r="O1511" i="35"/>
  <c r="R1511" i="35" s="1"/>
  <c r="AE1511" i="35" s="1"/>
  <c r="Y1510" i="35"/>
  <c r="O1510" i="35"/>
  <c r="R1510" i="35" s="1"/>
  <c r="AE1510" i="35" s="1"/>
  <c r="Y1509" i="35"/>
  <c r="O1509" i="35"/>
  <c r="R1509" i="35" s="1"/>
  <c r="Y1508" i="35"/>
  <c r="O1508" i="35"/>
  <c r="R1508" i="35" s="1"/>
  <c r="AD1508" i="35" s="1"/>
  <c r="Y1507" i="35"/>
  <c r="O1507" i="35"/>
  <c r="R1507" i="35" s="1"/>
  <c r="AD1507" i="35" s="1"/>
  <c r="Y1506" i="35"/>
  <c r="O1506" i="35"/>
  <c r="R1506" i="35" s="1"/>
  <c r="Y1505" i="35"/>
  <c r="O1505" i="35"/>
  <c r="R1505" i="35" s="1"/>
  <c r="AD1505" i="35" s="1"/>
  <c r="Y1504" i="35"/>
  <c r="O1504" i="35"/>
  <c r="R1504" i="35" s="1"/>
  <c r="Y1503" i="35"/>
  <c r="O1503" i="35"/>
  <c r="R1503" i="35" s="1"/>
  <c r="AE1503" i="35" s="1"/>
  <c r="Y1502" i="35"/>
  <c r="O1502" i="35"/>
  <c r="R1502" i="35" s="1"/>
  <c r="Y1501" i="35"/>
  <c r="O1501" i="35"/>
  <c r="R1501" i="35" s="1"/>
  <c r="Y1500" i="35"/>
  <c r="R1500" i="35"/>
  <c r="AE1500" i="35" s="1"/>
  <c r="Y1499" i="35"/>
  <c r="R1499" i="35"/>
  <c r="AD1499" i="35" s="1"/>
  <c r="Y1498" i="35"/>
  <c r="R1498" i="35"/>
  <c r="AE1498" i="35" s="1"/>
  <c r="Y1497" i="35"/>
  <c r="R1497" i="35"/>
  <c r="AB1497" i="35" s="1"/>
  <c r="Y1496" i="35"/>
  <c r="R1496" i="35"/>
  <c r="AE1496" i="35" s="1"/>
  <c r="Y1495" i="35"/>
  <c r="O1495" i="35"/>
  <c r="R1495" i="35" s="1"/>
  <c r="Y1494" i="35"/>
  <c r="O1494" i="35"/>
  <c r="R1494" i="35" s="1"/>
  <c r="AE1494" i="35" s="1"/>
  <c r="Y1493" i="35"/>
  <c r="R1493" i="35"/>
  <c r="AD1493" i="35" s="1"/>
  <c r="Y1492" i="35"/>
  <c r="M1492" i="35"/>
  <c r="O1492" i="35" s="1"/>
  <c r="R1492" i="35" s="1"/>
  <c r="AD1492" i="35" s="1"/>
  <c r="Y1491" i="35"/>
  <c r="O1491" i="35"/>
  <c r="R1491" i="35" s="1"/>
  <c r="AD1491" i="35" s="1"/>
  <c r="Y1490" i="35"/>
  <c r="O1490" i="35"/>
  <c r="R1490" i="35" s="1"/>
  <c r="AE1490" i="35" s="1"/>
  <c r="Y1483" i="35"/>
  <c r="R1483" i="35"/>
  <c r="Y1482" i="35"/>
  <c r="O1482" i="35"/>
  <c r="R1482" i="35" s="1"/>
  <c r="AD1482" i="35" s="1"/>
  <c r="Y1481" i="35"/>
  <c r="O1481" i="35"/>
  <c r="R1481" i="35" s="1"/>
  <c r="Y1480" i="35"/>
  <c r="O1480" i="35"/>
  <c r="R1480" i="35" s="1"/>
  <c r="AE1480" i="35" s="1"/>
  <c r="Y1479" i="35"/>
  <c r="O1479" i="35"/>
  <c r="R1479" i="35" s="1"/>
  <c r="AE1479" i="35" s="1"/>
  <c r="Y1478" i="35"/>
  <c r="R1478" i="35"/>
  <c r="AE1478" i="35" s="1"/>
  <c r="Y1477" i="35"/>
  <c r="R1477" i="35"/>
  <c r="AE1477" i="35" s="1"/>
  <c r="Y1476" i="35"/>
  <c r="R1476" i="35"/>
  <c r="AE1476" i="35" s="1"/>
  <c r="Y1475" i="35"/>
  <c r="R1475" i="35"/>
  <c r="Y1474" i="35"/>
  <c r="R1474" i="35"/>
  <c r="AE1474" i="35" s="1"/>
  <c r="Y1473" i="35"/>
  <c r="R1473" i="35"/>
  <c r="AE1473" i="35" s="1"/>
  <c r="Y1472" i="35"/>
  <c r="O1472" i="35"/>
  <c r="R1472" i="35" s="1"/>
  <c r="Y1471" i="35"/>
  <c r="O1471" i="35"/>
  <c r="R1471" i="35" s="1"/>
  <c r="Y1470" i="35"/>
  <c r="O1470" i="35"/>
  <c r="R1470" i="35" s="1"/>
  <c r="Y1469" i="35"/>
  <c r="O1469" i="35"/>
  <c r="R1469" i="35" s="1"/>
  <c r="Y1468" i="35"/>
  <c r="O1468" i="35"/>
  <c r="R1468" i="35" s="1"/>
  <c r="Y1467" i="35"/>
  <c r="O1467" i="35"/>
  <c r="R1467" i="35" s="1"/>
  <c r="AC1467" i="35" s="1"/>
  <c r="Y1466" i="35"/>
  <c r="R1466" i="35"/>
  <c r="AE1466" i="35" s="1"/>
  <c r="Y1465" i="35"/>
  <c r="O1465" i="35"/>
  <c r="R1465" i="35" s="1"/>
  <c r="AE1465" i="35" s="1"/>
  <c r="AE1460" i="35"/>
  <c r="Y1460" i="35"/>
  <c r="R1460" i="35"/>
  <c r="AD1460" i="35" s="1"/>
  <c r="Y1459" i="35"/>
  <c r="R1459" i="35"/>
  <c r="AE1459" i="35" s="1"/>
  <c r="Y1458" i="35"/>
  <c r="O1458" i="35"/>
  <c r="R1458" i="35" s="1"/>
  <c r="AE1458" i="35" s="1"/>
  <c r="Y1457" i="35"/>
  <c r="O1457" i="35"/>
  <c r="R1457" i="35" s="1"/>
  <c r="AE1448" i="35"/>
  <c r="Y1448" i="35"/>
  <c r="R1448" i="35"/>
  <c r="AD1448" i="35" s="1"/>
  <c r="AE1447" i="35"/>
  <c r="Y1447" i="35"/>
  <c r="O1447" i="35"/>
  <c r="R1447" i="35" s="1"/>
  <c r="Y1446" i="35"/>
  <c r="M1446" i="35"/>
  <c r="O1446" i="35" s="1"/>
  <c r="R1446" i="35" s="1"/>
  <c r="AD1446" i="35" s="1"/>
  <c r="Y1445" i="35"/>
  <c r="M1445" i="35"/>
  <c r="O1445" i="35" s="1"/>
  <c r="R1445" i="35" s="1"/>
  <c r="AC1445" i="35" s="1"/>
  <c r="Y1441" i="35"/>
  <c r="R1441" i="35"/>
  <c r="AD1441" i="35" s="1"/>
  <c r="Y1440" i="35"/>
  <c r="O1440" i="35"/>
  <c r="R1440" i="35" s="1"/>
  <c r="AC1440" i="35" s="1"/>
  <c r="Y1439" i="35"/>
  <c r="O1439" i="35"/>
  <c r="R1439" i="35" s="1"/>
  <c r="Y1438" i="35"/>
  <c r="O1438" i="35"/>
  <c r="R1438" i="35" s="1"/>
  <c r="AC1438" i="35" s="1"/>
  <c r="Y1437" i="35"/>
  <c r="O1437" i="35"/>
  <c r="R1437" i="35" s="1"/>
  <c r="Y1436" i="35"/>
  <c r="O1436" i="35"/>
  <c r="R1436" i="35" s="1"/>
  <c r="AC1436" i="35" s="1"/>
  <c r="Y1435" i="35"/>
  <c r="O1435" i="35"/>
  <c r="R1435" i="35" s="1"/>
  <c r="AE1435" i="35" s="1"/>
  <c r="Y1434" i="35"/>
  <c r="O1434" i="35"/>
  <c r="R1434" i="35" s="1"/>
  <c r="AC1434" i="35" s="1"/>
  <c r="Y1429" i="35"/>
  <c r="R1429" i="35"/>
  <c r="AD1429" i="35" s="1"/>
  <c r="Y1428" i="35"/>
  <c r="O1428" i="35"/>
  <c r="R1428" i="35" s="1"/>
  <c r="AD1428" i="35" s="1"/>
  <c r="Y1427" i="35"/>
  <c r="R1427" i="35"/>
  <c r="AE1427" i="35" s="1"/>
  <c r="Y1426" i="35"/>
  <c r="R1426" i="35"/>
  <c r="AE1426" i="35" s="1"/>
  <c r="Y1425" i="35"/>
  <c r="O1425" i="35"/>
  <c r="R1425" i="35" s="1"/>
  <c r="AD1425" i="35" s="1"/>
  <c r="Y1424" i="35"/>
  <c r="AF1424" i="35" s="1"/>
  <c r="O1424" i="35"/>
  <c r="R1424" i="35" s="1"/>
  <c r="Y1423" i="35"/>
  <c r="R1423" i="35"/>
  <c r="Y1422" i="35"/>
  <c r="R1422" i="35"/>
  <c r="Y1421" i="35"/>
  <c r="O1421" i="35"/>
  <c r="R1421" i="35" s="1"/>
  <c r="Y1420" i="35"/>
  <c r="O1420" i="35"/>
  <c r="R1420" i="35" s="1"/>
  <c r="AC1420" i="35" s="1"/>
  <c r="Y1419" i="35"/>
  <c r="O1419" i="35"/>
  <c r="R1419" i="35" s="1"/>
  <c r="Y1418" i="35"/>
  <c r="O1418" i="35"/>
  <c r="R1418" i="35" s="1"/>
  <c r="AE1418" i="35" s="1"/>
  <c r="Y1417" i="35"/>
  <c r="O1417" i="35"/>
  <c r="R1417" i="35" s="1"/>
  <c r="AD1417" i="35" s="1"/>
  <c r="Y1416" i="35"/>
  <c r="O1416" i="35"/>
  <c r="R1416" i="35" s="1"/>
  <c r="AC1416" i="35" s="1"/>
  <c r="Y1415" i="35"/>
  <c r="O1415" i="35"/>
  <c r="R1415" i="35" s="1"/>
  <c r="Y1414" i="35"/>
  <c r="O1414" i="35"/>
  <c r="R1414" i="35" s="1"/>
  <c r="Y1413" i="35"/>
  <c r="R1413" i="35"/>
  <c r="AD1413" i="35" s="1"/>
  <c r="Y1412" i="35"/>
  <c r="M1412" i="35"/>
  <c r="O1412" i="35" s="1"/>
  <c r="R1412" i="35" s="1"/>
  <c r="Y1411" i="35"/>
  <c r="O1411" i="35"/>
  <c r="R1411" i="35" s="1"/>
  <c r="Y1410" i="35"/>
  <c r="O1410" i="35"/>
  <c r="R1410" i="35" s="1"/>
  <c r="Y1409" i="35"/>
  <c r="O1409" i="35"/>
  <c r="R1409" i="35" s="1"/>
  <c r="Y1408" i="35"/>
  <c r="O1408" i="35"/>
  <c r="R1408" i="35" s="1"/>
  <c r="AD1408" i="35" s="1"/>
  <c r="Y1407" i="35"/>
  <c r="O1407" i="35"/>
  <c r="R1407" i="35" s="1"/>
  <c r="Y1406" i="35"/>
  <c r="O1406" i="35"/>
  <c r="R1406" i="35" s="1"/>
  <c r="Y1405" i="35"/>
  <c r="O1405" i="35"/>
  <c r="R1405" i="35" s="1"/>
  <c r="Y1404" i="35"/>
  <c r="O1404" i="35"/>
  <c r="R1404" i="35" s="1"/>
  <c r="AD1404" i="35" s="1"/>
  <c r="Y1403" i="35"/>
  <c r="O1403" i="35"/>
  <c r="R1403" i="35" s="1"/>
  <c r="Y1402" i="35"/>
  <c r="O1402" i="35"/>
  <c r="R1402" i="35" s="1"/>
  <c r="Y1401" i="35"/>
  <c r="O1401" i="35"/>
  <c r="R1401" i="35" s="1"/>
  <c r="Y1400" i="35"/>
  <c r="O1400" i="35"/>
  <c r="R1400" i="35" s="1"/>
  <c r="AD1400" i="35" s="1"/>
  <c r="Y1399" i="35"/>
  <c r="O1399" i="35"/>
  <c r="R1399" i="35" s="1"/>
  <c r="AE1399" i="35" s="1"/>
  <c r="Y1398" i="35"/>
  <c r="O1398" i="35"/>
  <c r="R1398" i="35" s="1"/>
  <c r="AD1398" i="35" s="1"/>
  <c r="Y1389" i="35"/>
  <c r="R1389" i="35"/>
  <c r="AE1389" i="35" s="1"/>
  <c r="Y1388" i="35"/>
  <c r="R1388" i="35"/>
  <c r="AE1388" i="35" s="1"/>
  <c r="Y1387" i="35"/>
  <c r="R1387" i="35"/>
  <c r="Y1386" i="35"/>
  <c r="R1386" i="35"/>
  <c r="AE1386" i="35" s="1"/>
  <c r="Y1385" i="35"/>
  <c r="O1385" i="35"/>
  <c r="R1385" i="35" s="1"/>
  <c r="AE1385" i="35" s="1"/>
  <c r="Y1384" i="35"/>
  <c r="R1384" i="35"/>
  <c r="AE1384" i="35" s="1"/>
  <c r="Y1383" i="35"/>
  <c r="R1383" i="35"/>
  <c r="AE1383" i="35" s="1"/>
  <c r="Y1382" i="35"/>
  <c r="R1382" i="35"/>
  <c r="AE1382" i="35" s="1"/>
  <c r="Y1381" i="35"/>
  <c r="R1381" i="35"/>
  <c r="AD1381" i="35" s="1"/>
  <c r="Y1380" i="35"/>
  <c r="R1380" i="35"/>
  <c r="AE1380" i="35" s="1"/>
  <c r="Y1379" i="35"/>
  <c r="R1379" i="35"/>
  <c r="AC1379" i="35" s="1"/>
  <c r="Y1378" i="35"/>
  <c r="R1378" i="35"/>
  <c r="AE1378" i="35" s="1"/>
  <c r="Y1377" i="35"/>
  <c r="R1377" i="35"/>
  <c r="AE1377" i="35" s="1"/>
  <c r="Y1376" i="35"/>
  <c r="R1376" i="35"/>
  <c r="AB1376" i="35" s="1"/>
  <c r="Y1375" i="35"/>
  <c r="R1375" i="35"/>
  <c r="AE1375" i="35" s="1"/>
  <c r="Y1374" i="35"/>
  <c r="R1374" i="35"/>
  <c r="AE1374" i="35" s="1"/>
  <c r="Y1373" i="35"/>
  <c r="R1373" i="35"/>
  <c r="AD1373" i="35" s="1"/>
  <c r="Y1372" i="35"/>
  <c r="R1372" i="35"/>
  <c r="Y1371" i="35"/>
  <c r="R1371" i="35"/>
  <c r="Y1370" i="35"/>
  <c r="R1370" i="35"/>
  <c r="AC1370" i="35" s="1"/>
  <c r="Y1369" i="35"/>
  <c r="O1369" i="35"/>
  <c r="R1369" i="35" s="1"/>
  <c r="AE1369" i="35" s="1"/>
  <c r="Y1368" i="35"/>
  <c r="R1368" i="35"/>
  <c r="AD1368" i="35" s="1"/>
  <c r="Y1367" i="35"/>
  <c r="O1367" i="35"/>
  <c r="R1367" i="35" s="1"/>
  <c r="AC1367" i="35" s="1"/>
  <c r="Y1366" i="35"/>
  <c r="O1366" i="35"/>
  <c r="R1366" i="35" s="1"/>
  <c r="Y1365" i="35"/>
  <c r="O1365" i="35"/>
  <c r="R1365" i="35" s="1"/>
  <c r="AC1365" i="35" s="1"/>
  <c r="Y1364" i="35"/>
  <c r="O1364" i="35"/>
  <c r="R1364" i="35" s="1"/>
  <c r="Y1363" i="35"/>
  <c r="O1363" i="35"/>
  <c r="R1363" i="35" s="1"/>
  <c r="AC1363" i="35" s="1"/>
  <c r="Y1362" i="35"/>
  <c r="O1362" i="35"/>
  <c r="R1362" i="35" s="1"/>
  <c r="AD1362" i="35" s="1"/>
  <c r="Y1361" i="35"/>
  <c r="O1361" i="35"/>
  <c r="R1361" i="35" s="1"/>
  <c r="AC1361" i="35" s="1"/>
  <c r="AE1360" i="35"/>
  <c r="Y1360" i="35"/>
  <c r="O1360" i="35"/>
  <c r="R1360" i="35" s="1"/>
  <c r="AD1360" i="35" s="1"/>
  <c r="Y1359" i="35"/>
  <c r="O1359" i="35"/>
  <c r="R1359" i="35" s="1"/>
  <c r="AC1359" i="35" s="1"/>
  <c r="Y1358" i="35"/>
  <c r="O1358" i="35"/>
  <c r="R1358" i="35" s="1"/>
  <c r="Y1357" i="35"/>
  <c r="O1357" i="35"/>
  <c r="R1357" i="35" s="1"/>
  <c r="AC1357" i="35" s="1"/>
  <c r="Y1356" i="35"/>
  <c r="O1356" i="35"/>
  <c r="R1356" i="35" s="1"/>
  <c r="Y1355" i="35"/>
  <c r="O1355" i="35"/>
  <c r="R1355" i="35" s="1"/>
  <c r="AC1355" i="35" s="1"/>
  <c r="Y1354" i="35"/>
  <c r="O1354" i="35"/>
  <c r="R1354" i="35" s="1"/>
  <c r="Y1353" i="35"/>
  <c r="O1353" i="35"/>
  <c r="R1353" i="35" s="1"/>
  <c r="AC1353" i="35" s="1"/>
  <c r="Y1349" i="35"/>
  <c r="R1349" i="35"/>
  <c r="Y1348" i="35"/>
  <c r="R1348" i="35"/>
  <c r="AE1348" i="35" s="1"/>
  <c r="Y1347" i="35"/>
  <c r="O1347" i="35"/>
  <c r="R1347" i="35" s="1"/>
  <c r="AD1347" i="35" s="1"/>
  <c r="Y1346" i="35"/>
  <c r="O1346" i="35"/>
  <c r="R1346" i="35" s="1"/>
  <c r="Y1345" i="35"/>
  <c r="O1345" i="35"/>
  <c r="R1345" i="35" s="1"/>
  <c r="Y1344" i="35"/>
  <c r="O1344" i="35"/>
  <c r="R1344" i="35" s="1"/>
  <c r="Y1343" i="35"/>
  <c r="O1343" i="35"/>
  <c r="R1343" i="35" s="1"/>
  <c r="AD1343" i="35" s="1"/>
  <c r="Y1342" i="35"/>
  <c r="O1342" i="35"/>
  <c r="R1342" i="35" s="1"/>
  <c r="AB1342" i="35" s="1"/>
  <c r="Y1341" i="35"/>
  <c r="O1341" i="35"/>
  <c r="R1341" i="35" s="1"/>
  <c r="AD1341" i="35" s="1"/>
  <c r="Y1334" i="35"/>
  <c r="R1334" i="35"/>
  <c r="Y1333" i="35"/>
  <c r="R1333" i="35"/>
  <c r="AD1333" i="35" s="1"/>
  <c r="AE1332" i="35"/>
  <c r="Y1332" i="35"/>
  <c r="R1332" i="35"/>
  <c r="Y1331" i="35"/>
  <c r="R1331" i="35"/>
  <c r="Y1330" i="35"/>
  <c r="O1330" i="35"/>
  <c r="R1330" i="35" s="1"/>
  <c r="AD1330" i="35" s="1"/>
  <c r="Y1329" i="35"/>
  <c r="R1329" i="35"/>
  <c r="Y1328" i="35"/>
  <c r="R1328" i="35"/>
  <c r="AD1328" i="35" s="1"/>
  <c r="Y1327" i="35"/>
  <c r="M1327" i="35"/>
  <c r="O1327" i="35" s="1"/>
  <c r="R1327" i="35" s="1"/>
  <c r="Y1326" i="35"/>
  <c r="M1326" i="35"/>
  <c r="O1326" i="35" s="1"/>
  <c r="R1326" i="35" s="1"/>
  <c r="Y1325" i="35"/>
  <c r="M1325" i="35"/>
  <c r="O1325" i="35" s="1"/>
  <c r="R1325" i="35" s="1"/>
  <c r="AC1325" i="35" s="1"/>
  <c r="Y1324" i="35"/>
  <c r="O1324" i="35"/>
  <c r="R1324" i="35" s="1"/>
  <c r="Y1322" i="35"/>
  <c r="R1322" i="35"/>
  <c r="AE1322" i="35" s="1"/>
  <c r="Y1321" i="35"/>
  <c r="O1321" i="35"/>
  <c r="R1321" i="35" s="1"/>
  <c r="Y1313" i="35"/>
  <c r="R1313" i="35"/>
  <c r="AE1313" i="35" s="1"/>
  <c r="Y1312" i="35"/>
  <c r="R1312" i="35"/>
  <c r="AE1312" i="35" s="1"/>
  <c r="Y1311" i="35"/>
  <c r="O1311" i="35"/>
  <c r="R1311" i="35" s="1"/>
  <c r="AD1311" i="35" s="1"/>
  <c r="Y1310" i="35"/>
  <c r="R1310" i="35"/>
  <c r="AE1310" i="35" s="1"/>
  <c r="Y1309" i="35"/>
  <c r="R1309" i="35"/>
  <c r="AD1309" i="35" s="1"/>
  <c r="Y1308" i="35"/>
  <c r="R1308" i="35"/>
  <c r="Y1307" i="35"/>
  <c r="R1307" i="35"/>
  <c r="AD1307" i="35" s="1"/>
  <c r="Y1306" i="35"/>
  <c r="R1306" i="35"/>
  <c r="Y1305" i="35"/>
  <c r="O1305" i="35"/>
  <c r="R1305" i="35" s="1"/>
  <c r="Y1304" i="35"/>
  <c r="O1304" i="35"/>
  <c r="R1304" i="35" s="1"/>
  <c r="AB1304" i="35" s="1"/>
  <c r="Y1303" i="35"/>
  <c r="O1303" i="35"/>
  <c r="R1303" i="35" s="1"/>
  <c r="AD1303" i="35" s="1"/>
  <c r="Y1302" i="35"/>
  <c r="M1302" i="35"/>
  <c r="O1302" i="35" s="1"/>
  <c r="R1302" i="35" s="1"/>
  <c r="AB1302" i="35" s="1"/>
  <c r="Y1301" i="35"/>
  <c r="M1301" i="35"/>
  <c r="O1301" i="35" s="1"/>
  <c r="R1301" i="35" s="1"/>
  <c r="Y1300" i="35"/>
  <c r="M1300" i="35"/>
  <c r="O1300" i="35" s="1"/>
  <c r="R1300" i="35" s="1"/>
  <c r="Y1299" i="35"/>
  <c r="M1299" i="35"/>
  <c r="O1299" i="35" s="1"/>
  <c r="R1299" i="35" s="1"/>
  <c r="AC1299" i="35" s="1"/>
  <c r="Y1298" i="35"/>
  <c r="M1298" i="35"/>
  <c r="O1298" i="35" s="1"/>
  <c r="R1298" i="35" s="1"/>
  <c r="Y1297" i="35"/>
  <c r="M1297" i="35"/>
  <c r="O1297" i="35" s="1"/>
  <c r="R1297" i="35" s="1"/>
  <c r="Y1291" i="35"/>
  <c r="R1291" i="35"/>
  <c r="AD1291" i="35" s="1"/>
  <c r="Y1290" i="35"/>
  <c r="R1290" i="35"/>
  <c r="AD1290" i="35" s="1"/>
  <c r="Y1289" i="35"/>
  <c r="R1289" i="35"/>
  <c r="AE1289" i="35" s="1"/>
  <c r="Y1288" i="35"/>
  <c r="R1288" i="35"/>
  <c r="AD1288" i="35" s="1"/>
  <c r="Y1287" i="35"/>
  <c r="R1287" i="35"/>
  <c r="AD1287" i="35" s="1"/>
  <c r="Y1286" i="35"/>
  <c r="R1286" i="35"/>
  <c r="AD1286" i="35" s="1"/>
  <c r="Y1285" i="35"/>
  <c r="R1285" i="35"/>
  <c r="AC1285" i="35" s="1"/>
  <c r="Y1284" i="35"/>
  <c r="R1284" i="35"/>
  <c r="AD1284" i="35" s="1"/>
  <c r="Y1283" i="35"/>
  <c r="R1283" i="35"/>
  <c r="AE1283" i="35" s="1"/>
  <c r="Y1282" i="35"/>
  <c r="R1282" i="35"/>
  <c r="AD1282" i="35" s="1"/>
  <c r="Y1281" i="35"/>
  <c r="R1281" i="35"/>
  <c r="AD1281" i="35" s="1"/>
  <c r="Y1280" i="35"/>
  <c r="R1280" i="35"/>
  <c r="AE1280" i="35" s="1"/>
  <c r="Y1279" i="35"/>
  <c r="R1279" i="35"/>
  <c r="AD1279" i="35" s="1"/>
  <c r="Y1278" i="35"/>
  <c r="R1278" i="35"/>
  <c r="AD1278" i="35" s="1"/>
  <c r="Y1277" i="35"/>
  <c r="R1277" i="35"/>
  <c r="AE1277" i="35" s="1"/>
  <c r="Y1276" i="35"/>
  <c r="R1276" i="35"/>
  <c r="AD1276" i="35" s="1"/>
  <c r="Y1275" i="35"/>
  <c r="R1275" i="35"/>
  <c r="AE1275" i="35" s="1"/>
  <c r="Y1274" i="35"/>
  <c r="R1274" i="35"/>
  <c r="AD1274" i="35" s="1"/>
  <c r="Y1273" i="35"/>
  <c r="R1273" i="35"/>
  <c r="AE1273" i="35" s="1"/>
  <c r="Y1272" i="35"/>
  <c r="R1272" i="35"/>
  <c r="AE1272" i="35" s="1"/>
  <c r="Y1271" i="35"/>
  <c r="R1271" i="35"/>
  <c r="AE1271" i="35" s="1"/>
  <c r="Y1270" i="35"/>
  <c r="R1270" i="35"/>
  <c r="AD1270" i="35" s="1"/>
  <c r="Y1269" i="35"/>
  <c r="R1269" i="35"/>
  <c r="AC1269" i="35" s="1"/>
  <c r="Y1268" i="35"/>
  <c r="R1268" i="35"/>
  <c r="AD1268" i="35" s="1"/>
  <c r="Y1267" i="35"/>
  <c r="O1267" i="35"/>
  <c r="R1267" i="35" s="1"/>
  <c r="Y1266" i="35"/>
  <c r="O1266" i="35"/>
  <c r="R1266" i="35" s="1"/>
  <c r="AD1266" i="35" s="1"/>
  <c r="Y1265" i="35"/>
  <c r="R1265" i="35"/>
  <c r="Y1264" i="35"/>
  <c r="R1264" i="35"/>
  <c r="Y1263" i="35"/>
  <c r="R1263" i="35"/>
  <c r="Y1262" i="35"/>
  <c r="R1262" i="35"/>
  <c r="AD1262" i="35" s="1"/>
  <c r="Y1261" i="35"/>
  <c r="R1261" i="35"/>
  <c r="AC1261" i="35" s="1"/>
  <c r="Y1260" i="35"/>
  <c r="R1260" i="35"/>
  <c r="AD1260" i="35" s="1"/>
  <c r="Y1259" i="35"/>
  <c r="R1259" i="35"/>
  <c r="AE1259" i="35" s="1"/>
  <c r="Y1258" i="35"/>
  <c r="R1258" i="35"/>
  <c r="AD1258" i="35" s="1"/>
  <c r="Y1257" i="35"/>
  <c r="O1257" i="35"/>
  <c r="R1257" i="35" s="1"/>
  <c r="AE1257" i="35" s="1"/>
  <c r="Y1256" i="35"/>
  <c r="O1256" i="35"/>
  <c r="R1256" i="35" s="1"/>
  <c r="AD1256" i="35" s="1"/>
  <c r="Y1255" i="35"/>
  <c r="O1255" i="35"/>
  <c r="R1255" i="35" s="1"/>
  <c r="Y1254" i="35"/>
  <c r="O1254" i="35"/>
  <c r="R1254" i="35" s="1"/>
  <c r="AD1254" i="35" s="1"/>
  <c r="Y1253" i="35"/>
  <c r="O1253" i="35"/>
  <c r="R1253" i="35" s="1"/>
  <c r="Y1252" i="35"/>
  <c r="O1252" i="35"/>
  <c r="R1252" i="35" s="1"/>
  <c r="AD1252" i="35" s="1"/>
  <c r="Y1251" i="35"/>
  <c r="R1251" i="35"/>
  <c r="AD1251" i="35" s="1"/>
  <c r="Y1250" i="35"/>
  <c r="O1250" i="35"/>
  <c r="R1250" i="35" s="1"/>
  <c r="Y1249" i="35"/>
  <c r="O1249" i="35"/>
  <c r="R1249" i="35" s="1"/>
  <c r="AB1249" i="35" s="1"/>
  <c r="Y1248" i="35"/>
  <c r="O1248" i="35"/>
  <c r="R1248" i="35" s="1"/>
  <c r="AD1248" i="35" s="1"/>
  <c r="Y1247" i="35"/>
  <c r="O1247" i="35"/>
  <c r="R1247" i="35" s="1"/>
  <c r="Y1246" i="35"/>
  <c r="O1246" i="35"/>
  <c r="R1246" i="35" s="1"/>
  <c r="Y1245" i="35"/>
  <c r="O1245" i="35"/>
  <c r="R1245" i="35" s="1"/>
  <c r="AB1245" i="35" s="1"/>
  <c r="Y1244" i="35"/>
  <c r="O1244" i="35"/>
  <c r="R1244" i="35" s="1"/>
  <c r="AD1244" i="35" s="1"/>
  <c r="Y1243" i="35"/>
  <c r="O1243" i="35"/>
  <c r="R1243" i="35" s="1"/>
  <c r="Y1242" i="35"/>
  <c r="O1242" i="35"/>
  <c r="R1242" i="35" s="1"/>
  <c r="AE1242" i="35" s="1"/>
  <c r="Y1239" i="35"/>
  <c r="R1239" i="35"/>
  <c r="Y1238" i="35"/>
  <c r="R1238" i="35"/>
  <c r="AE1238" i="35" s="1"/>
  <c r="Y1237" i="35"/>
  <c r="O1237" i="35"/>
  <c r="R1237" i="35" s="1"/>
  <c r="AE1237" i="35" s="1"/>
  <c r="Y1236" i="35"/>
  <c r="O1236" i="35"/>
  <c r="R1236" i="35" s="1"/>
  <c r="Y1235" i="35"/>
  <c r="O1235" i="35"/>
  <c r="R1235" i="35" s="1"/>
  <c r="AE1233" i="35"/>
  <c r="Y1233" i="35"/>
  <c r="AF1233" i="35" s="1"/>
  <c r="R1233" i="35"/>
  <c r="AD1233" i="35" s="1"/>
  <c r="Y1232" i="35"/>
  <c r="R1232" i="35"/>
  <c r="Y1223" i="35"/>
  <c r="O1223" i="35"/>
  <c r="R1223" i="35" s="1"/>
  <c r="AE1223" i="35" s="1"/>
  <c r="Y1222" i="35"/>
  <c r="R1222" i="35"/>
  <c r="Y1221" i="35"/>
  <c r="R1221" i="35"/>
  <c r="AD1221" i="35" s="1"/>
  <c r="Y1220" i="35"/>
  <c r="R1220" i="35"/>
  <c r="AE1220" i="35" s="1"/>
  <c r="Y1219" i="35"/>
  <c r="O1219" i="35"/>
  <c r="R1219" i="35" s="1"/>
  <c r="Y1218" i="35"/>
  <c r="O1218" i="35"/>
  <c r="R1218" i="35" s="1"/>
  <c r="Y1217" i="35"/>
  <c r="O1217" i="35"/>
  <c r="R1217" i="35" s="1"/>
  <c r="AE1217" i="35" s="1"/>
  <c r="Y1216" i="35"/>
  <c r="O1216" i="35"/>
  <c r="R1216" i="35" s="1"/>
  <c r="Y1215" i="35"/>
  <c r="O1215" i="35"/>
  <c r="R1215" i="35" s="1"/>
  <c r="AE1215" i="35" s="1"/>
  <c r="Y1214" i="35"/>
  <c r="O1214" i="35"/>
  <c r="R1214" i="35" s="1"/>
  <c r="AE1214" i="35" s="1"/>
  <c r="Y1213" i="35"/>
  <c r="O1213" i="35"/>
  <c r="R1213" i="35" s="1"/>
  <c r="AE1213" i="35" s="1"/>
  <c r="Y1212" i="35"/>
  <c r="O1212" i="35"/>
  <c r="R1212" i="35" s="1"/>
  <c r="Y1211" i="35"/>
  <c r="O1211" i="35"/>
  <c r="R1211" i="35" s="1"/>
  <c r="AE1211" i="35" s="1"/>
  <c r="Y1210" i="35"/>
  <c r="O1210" i="35"/>
  <c r="R1210" i="35" s="1"/>
  <c r="AE1210" i="35" s="1"/>
  <c r="Y1209" i="35"/>
  <c r="O1209" i="35"/>
  <c r="R1209" i="35" s="1"/>
  <c r="AE1209" i="35" s="1"/>
  <c r="Y1208" i="35"/>
  <c r="O1208" i="35"/>
  <c r="R1208" i="35" s="1"/>
  <c r="AE1208" i="35" s="1"/>
  <c r="Y1207" i="35"/>
  <c r="O1207" i="35"/>
  <c r="R1207" i="35" s="1"/>
  <c r="Y1206" i="35"/>
  <c r="O1206" i="35"/>
  <c r="R1206" i="35" s="1"/>
  <c r="AC1206" i="35" s="1"/>
  <c r="Y1205" i="35"/>
  <c r="R1205" i="35"/>
  <c r="AE1205" i="35" s="1"/>
  <c r="Y1204" i="35"/>
  <c r="R1204" i="35"/>
  <c r="Y1203" i="35"/>
  <c r="O1203" i="35"/>
  <c r="R1203" i="35" s="1"/>
  <c r="Y1202" i="35"/>
  <c r="O1202" i="35"/>
  <c r="R1202" i="35" s="1"/>
  <c r="AD1202" i="35" s="1"/>
  <c r="Y1201" i="35"/>
  <c r="O1201" i="35"/>
  <c r="R1201" i="35" s="1"/>
  <c r="AE1201" i="35" s="1"/>
  <c r="Y1200" i="35"/>
  <c r="O1200" i="35"/>
  <c r="R1200" i="35" s="1"/>
  <c r="AE1200" i="35" s="1"/>
  <c r="Y1199" i="35"/>
  <c r="M1199" i="35"/>
  <c r="O1199" i="35" s="1"/>
  <c r="R1199" i="35" s="1"/>
  <c r="AD1199" i="35" s="1"/>
  <c r="Y1198" i="35"/>
  <c r="M1198" i="35"/>
  <c r="O1198" i="35" s="1"/>
  <c r="R1198" i="35" s="1"/>
  <c r="Y1197" i="35"/>
  <c r="M1197" i="35"/>
  <c r="O1197" i="35" s="1"/>
  <c r="R1197" i="35" s="1"/>
  <c r="Y1196" i="35"/>
  <c r="O1196" i="35"/>
  <c r="R1196" i="35" s="1"/>
  <c r="AE1196" i="35" s="1"/>
  <c r="Y1195" i="35"/>
  <c r="R1195" i="35"/>
  <c r="AD1195" i="35" s="1"/>
  <c r="Y1194" i="35"/>
  <c r="O1194" i="35"/>
  <c r="R1194" i="35" s="1"/>
  <c r="AD1194" i="35" s="1"/>
  <c r="Y1193" i="35"/>
  <c r="O1193" i="35"/>
  <c r="R1193" i="35" s="1"/>
  <c r="AD1193" i="35" s="1"/>
  <c r="Y1192" i="35"/>
  <c r="O1192" i="35"/>
  <c r="R1192" i="35" s="1"/>
  <c r="Y1191" i="35"/>
  <c r="O1191" i="35"/>
  <c r="R1191" i="35" s="1"/>
  <c r="Y1190" i="35"/>
  <c r="O1190" i="35"/>
  <c r="R1190" i="35" s="1"/>
  <c r="Y1189" i="35"/>
  <c r="O1189" i="35"/>
  <c r="R1189" i="35" s="1"/>
  <c r="AD1189" i="35" s="1"/>
  <c r="Y1188" i="35"/>
  <c r="O1188" i="35"/>
  <c r="R1188" i="35" s="1"/>
  <c r="AE1188" i="35" s="1"/>
  <c r="Y1187" i="35"/>
  <c r="R1187" i="35"/>
  <c r="AC1187" i="35" s="1"/>
  <c r="Y1186" i="35"/>
  <c r="R1186" i="35"/>
  <c r="AD1186" i="35" s="1"/>
  <c r="Y1167" i="35"/>
  <c r="O1167" i="35"/>
  <c r="R1167" i="35" s="1"/>
  <c r="AE1167" i="35" s="1"/>
  <c r="Y1166" i="35"/>
  <c r="R1166" i="35"/>
  <c r="AC1166" i="35" s="1"/>
  <c r="Y1165" i="35"/>
  <c r="R1165" i="35"/>
  <c r="AD1165" i="35" s="1"/>
  <c r="Y1164" i="35"/>
  <c r="R1164" i="35"/>
  <c r="AE1164" i="35" s="1"/>
  <c r="Y1163" i="35"/>
  <c r="O1163" i="35"/>
  <c r="R1163" i="35" s="1"/>
  <c r="Y1162" i="35"/>
  <c r="O1162" i="35"/>
  <c r="R1162" i="35" s="1"/>
  <c r="AE1162" i="35" s="1"/>
  <c r="Y1161" i="35"/>
  <c r="R1161" i="35"/>
  <c r="Y1160" i="35"/>
  <c r="R1160" i="35"/>
  <c r="Y1159" i="35"/>
  <c r="O1159" i="35"/>
  <c r="R1159" i="35" s="1"/>
  <c r="AD1159" i="35" s="1"/>
  <c r="Y1158" i="35"/>
  <c r="O1158" i="35"/>
  <c r="R1158" i="35" s="1"/>
  <c r="AE1158" i="35" s="1"/>
  <c r="Y1157" i="35"/>
  <c r="R1157" i="35"/>
  <c r="AE1157" i="35" s="1"/>
  <c r="Y1156" i="35"/>
  <c r="R1156" i="35"/>
  <c r="AB1156" i="35" s="1"/>
  <c r="Y1155" i="35"/>
  <c r="R1155" i="35"/>
  <c r="AE1155" i="35" s="1"/>
  <c r="Y1154" i="35"/>
  <c r="R1154" i="35"/>
  <c r="AD1154" i="35" s="1"/>
  <c r="AE1152" i="35"/>
  <c r="Y1152" i="35"/>
  <c r="O1152" i="35"/>
  <c r="R1152" i="35" s="1"/>
  <c r="AD1152" i="35" s="1"/>
  <c r="AE1150" i="35"/>
  <c r="Y1150" i="35"/>
  <c r="O1150" i="35"/>
  <c r="R1150" i="35" s="1"/>
  <c r="Y1148" i="35"/>
  <c r="R1148" i="35"/>
  <c r="AD1148" i="35" s="1"/>
  <c r="Y1146" i="35"/>
  <c r="R1146" i="35"/>
  <c r="AE1146" i="35" s="1"/>
  <c r="Y1145" i="35"/>
  <c r="O1145" i="35"/>
  <c r="R1145" i="35" s="1"/>
  <c r="AE1145" i="35" s="1"/>
  <c r="Y1144" i="35"/>
  <c r="AF1144" i="35" s="1"/>
  <c r="O1144" i="35"/>
  <c r="R1144" i="35" s="1"/>
  <c r="Y1143" i="35"/>
  <c r="O1143" i="35"/>
  <c r="R1143" i="35" s="1"/>
  <c r="Y1142" i="35"/>
  <c r="O1142" i="35"/>
  <c r="R1142" i="35" s="1"/>
  <c r="Y1141" i="35"/>
  <c r="O1141" i="35"/>
  <c r="R1141" i="35" s="1"/>
  <c r="Y1140" i="35"/>
  <c r="O1140" i="35"/>
  <c r="R1140" i="35" s="1"/>
  <c r="AC1140" i="35" s="1"/>
  <c r="Y1139" i="35"/>
  <c r="O1139" i="35"/>
  <c r="R1139" i="35" s="1"/>
  <c r="AC1139" i="35" s="1"/>
  <c r="Y1138" i="35"/>
  <c r="O1138" i="35"/>
  <c r="R1138" i="35" s="1"/>
  <c r="AE1138" i="35" s="1"/>
  <c r="Y1137" i="35"/>
  <c r="O1137" i="35"/>
  <c r="R1137" i="35" s="1"/>
  <c r="AB1137" i="35" s="1"/>
  <c r="Y1136" i="35"/>
  <c r="O1136" i="35"/>
  <c r="R1136" i="35" s="1"/>
  <c r="AE1136" i="35" s="1"/>
  <c r="Y1135" i="35"/>
  <c r="O1135" i="35"/>
  <c r="R1135" i="35" s="1"/>
  <c r="AC1135" i="35" s="1"/>
  <c r="Y1134" i="35"/>
  <c r="O1134" i="35"/>
  <c r="R1134" i="35" s="1"/>
  <c r="Y1133" i="35"/>
  <c r="O1133" i="35"/>
  <c r="R1133" i="35" s="1"/>
  <c r="AE1133" i="35" s="1"/>
  <c r="Y1132" i="35"/>
  <c r="O1132" i="35"/>
  <c r="R1132" i="35" s="1"/>
  <c r="Y1131" i="35"/>
  <c r="O1131" i="35"/>
  <c r="R1131" i="35" s="1"/>
  <c r="Y1130" i="35"/>
  <c r="O1130" i="35"/>
  <c r="R1130" i="35" s="1"/>
  <c r="Y1129" i="35"/>
  <c r="O1129" i="35"/>
  <c r="R1129" i="35" s="1"/>
  <c r="AC1129" i="35" s="1"/>
  <c r="Y1128" i="35"/>
  <c r="O1128" i="35"/>
  <c r="R1128" i="35" s="1"/>
  <c r="Y1127" i="35"/>
  <c r="O1127" i="35"/>
  <c r="R1127" i="35" s="1"/>
  <c r="Y1126" i="35"/>
  <c r="R1126" i="35"/>
  <c r="AD1126" i="35" s="1"/>
  <c r="Y1125" i="35"/>
  <c r="R1125" i="35"/>
  <c r="Y1124" i="35"/>
  <c r="R1124" i="35"/>
  <c r="AC1124" i="35" s="1"/>
  <c r="Y1123" i="35"/>
  <c r="R1123" i="35"/>
  <c r="Y1122" i="35"/>
  <c r="R1122" i="35"/>
  <c r="Y1121" i="35"/>
  <c r="R1121" i="35"/>
  <c r="AE1121" i="35" s="1"/>
  <c r="Y1120" i="35"/>
  <c r="R1120" i="35"/>
  <c r="AC1120" i="35" s="1"/>
  <c r="Y1119" i="35"/>
  <c r="R1119" i="35"/>
  <c r="AD1119" i="35" s="1"/>
  <c r="Y1117" i="35"/>
  <c r="O1117" i="35"/>
  <c r="R1117" i="35" s="1"/>
  <c r="AE1117" i="35" s="1"/>
  <c r="Y1115" i="35"/>
  <c r="O1115" i="35"/>
  <c r="R1115" i="35" s="1"/>
  <c r="AC1115" i="35" s="1"/>
  <c r="Y1114" i="35"/>
  <c r="O1114" i="35"/>
  <c r="R1114" i="35" s="1"/>
  <c r="Y1113" i="35"/>
  <c r="O1113" i="35"/>
  <c r="R1113" i="35" s="1"/>
  <c r="Y1112" i="35"/>
  <c r="O1112" i="35"/>
  <c r="R1112" i="35" s="1"/>
  <c r="Y1111" i="35"/>
  <c r="O1111" i="35"/>
  <c r="R1111" i="35" s="1"/>
  <c r="Y1110" i="35"/>
  <c r="O1110" i="35"/>
  <c r="R1110" i="35" s="1"/>
  <c r="AE1110" i="35" s="1"/>
  <c r="Y1109" i="35"/>
  <c r="O1109" i="35"/>
  <c r="R1109" i="35" s="1"/>
  <c r="AC1109" i="35" s="1"/>
  <c r="Y1108" i="35"/>
  <c r="O1108" i="35"/>
  <c r="R1108" i="35" s="1"/>
  <c r="AE1108" i="35" s="1"/>
  <c r="Y1107" i="35"/>
  <c r="O1107" i="35"/>
  <c r="R1107" i="35" s="1"/>
  <c r="AC1107" i="35" s="1"/>
  <c r="Y1106" i="35"/>
  <c r="O1106" i="35"/>
  <c r="R1106" i="35" s="1"/>
  <c r="Y1105" i="35"/>
  <c r="O1105" i="35"/>
  <c r="R1105" i="35" s="1"/>
  <c r="Y1104" i="35"/>
  <c r="R1104" i="35"/>
  <c r="O1104" i="35"/>
  <c r="Y1103" i="35"/>
  <c r="O1103" i="35"/>
  <c r="R1103" i="35" s="1"/>
  <c r="AC1103" i="35" s="1"/>
  <c r="Y1102" i="35"/>
  <c r="O1102" i="35"/>
  <c r="R1102" i="35" s="1"/>
  <c r="AE1102" i="35" s="1"/>
  <c r="Y1101" i="35"/>
  <c r="O1101" i="35"/>
  <c r="R1101" i="35" s="1"/>
  <c r="AC1101" i="35" s="1"/>
  <c r="Y1100" i="35"/>
  <c r="O1100" i="35"/>
  <c r="R1100" i="35" s="1"/>
  <c r="AE1100" i="35" s="1"/>
  <c r="Y1099" i="35"/>
  <c r="O1099" i="35"/>
  <c r="R1099" i="35" s="1"/>
  <c r="AC1099" i="35" s="1"/>
  <c r="Y1098" i="35"/>
  <c r="O1098" i="35"/>
  <c r="R1098" i="35" s="1"/>
  <c r="AE1098" i="35" s="1"/>
  <c r="Y1097" i="35"/>
  <c r="O1097" i="35"/>
  <c r="R1097" i="35" s="1"/>
  <c r="AC1097" i="35" s="1"/>
  <c r="Y1096" i="35"/>
  <c r="O1096" i="35"/>
  <c r="R1096" i="35" s="1"/>
  <c r="Y1095" i="35"/>
  <c r="O1095" i="35"/>
  <c r="R1095" i="35" s="1"/>
  <c r="Y1094" i="35"/>
  <c r="O1094" i="35"/>
  <c r="R1094" i="35" s="1"/>
  <c r="Y1093" i="35"/>
  <c r="O1093" i="35"/>
  <c r="R1093" i="35" s="1"/>
  <c r="Y1092" i="35"/>
  <c r="O1092" i="35"/>
  <c r="R1092" i="35" s="1"/>
  <c r="AE1092" i="35" s="1"/>
  <c r="Y1091" i="35"/>
  <c r="O1091" i="35"/>
  <c r="R1091" i="35" s="1"/>
  <c r="AC1091" i="35" s="1"/>
  <c r="Y1090" i="35"/>
  <c r="O1090" i="35"/>
  <c r="R1090" i="35" s="1"/>
  <c r="AE1090" i="35" s="1"/>
  <c r="Y1089" i="35"/>
  <c r="O1089" i="35"/>
  <c r="R1089" i="35" s="1"/>
  <c r="AC1089" i="35" s="1"/>
  <c r="Y1088" i="35"/>
  <c r="O1088" i="35"/>
  <c r="R1088" i="35" s="1"/>
  <c r="Y1087" i="35"/>
  <c r="O1087" i="35"/>
  <c r="R1087" i="35" s="1"/>
  <c r="Y1086" i="35"/>
  <c r="O1086" i="35"/>
  <c r="R1086" i="35" s="1"/>
  <c r="Y1085" i="35"/>
  <c r="O1085" i="35"/>
  <c r="R1085" i="35" s="1"/>
  <c r="Y1069" i="35"/>
  <c r="R1069" i="35"/>
  <c r="AE1069" i="35" s="1"/>
  <c r="Y1068" i="35"/>
  <c r="R1068" i="35"/>
  <c r="AD1068" i="35" s="1"/>
  <c r="Y1067" i="35"/>
  <c r="R1067" i="35"/>
  <c r="AB1067" i="35" s="1"/>
  <c r="Y1066" i="35"/>
  <c r="R1066" i="35"/>
  <c r="AD1066" i="35" s="1"/>
  <c r="Y1065" i="35"/>
  <c r="R1065" i="35"/>
  <c r="Y1064" i="35"/>
  <c r="R1064" i="35"/>
  <c r="AE1064" i="35" s="1"/>
  <c r="Y1063" i="35"/>
  <c r="R1063" i="35"/>
  <c r="AB1063" i="35" s="1"/>
  <c r="Y1062" i="35"/>
  <c r="O1062" i="35"/>
  <c r="R1062" i="35" s="1"/>
  <c r="AE1062" i="35" s="1"/>
  <c r="Y1061" i="35"/>
  <c r="O1061" i="35"/>
  <c r="R1061" i="35" s="1"/>
  <c r="AE1061" i="35" s="1"/>
  <c r="Y1060" i="35"/>
  <c r="O1060" i="35"/>
  <c r="R1060" i="35" s="1"/>
  <c r="AE1060" i="35" s="1"/>
  <c r="Y1059" i="35"/>
  <c r="R1059" i="35"/>
  <c r="AD1059" i="35" s="1"/>
  <c r="Y1058" i="35"/>
  <c r="R1058" i="35"/>
  <c r="AE1058" i="35" s="1"/>
  <c r="Y1057" i="35"/>
  <c r="R1057" i="35"/>
  <c r="AB1057" i="35" s="1"/>
  <c r="Y1056" i="35"/>
  <c r="R1056" i="35"/>
  <c r="AD1056" i="35" s="1"/>
  <c r="Y1055" i="35"/>
  <c r="R1055" i="35"/>
  <c r="AD1055" i="35" s="1"/>
  <c r="Y1054" i="35"/>
  <c r="O1054" i="35"/>
  <c r="R1054" i="35" s="1"/>
  <c r="AE1054" i="35" s="1"/>
  <c r="Y1053" i="35"/>
  <c r="O1053" i="35"/>
  <c r="R1053" i="35" s="1"/>
  <c r="AD1053" i="35" s="1"/>
  <c r="Y1052" i="35"/>
  <c r="R1052" i="35"/>
  <c r="AD1052" i="35" s="1"/>
  <c r="Y1051" i="35"/>
  <c r="R1051" i="35"/>
  <c r="AB1051" i="35" s="1"/>
  <c r="Y1050" i="35"/>
  <c r="R1050" i="35"/>
  <c r="AD1050" i="35" s="1"/>
  <c r="Y1049" i="35"/>
  <c r="R1049" i="35"/>
  <c r="AD1049" i="35" s="1"/>
  <c r="Y1047" i="35"/>
  <c r="R1047" i="35"/>
  <c r="AE1047" i="35" s="1"/>
  <c r="Y1045" i="35"/>
  <c r="R1045" i="35"/>
  <c r="AE1045" i="35" s="1"/>
  <c r="Y1042" i="35"/>
  <c r="O1042" i="35"/>
  <c r="R1042" i="35" s="1"/>
  <c r="AD1042" i="35" s="1"/>
  <c r="Y1039" i="35"/>
  <c r="O1039" i="35"/>
  <c r="R1039" i="35" s="1"/>
  <c r="AD1039" i="35" s="1"/>
  <c r="Y1038" i="35"/>
  <c r="O1038" i="35"/>
  <c r="R1038" i="35" s="1"/>
  <c r="AD1038" i="35" s="1"/>
  <c r="Y1037" i="35"/>
  <c r="O1037" i="35"/>
  <c r="R1037" i="35" s="1"/>
  <c r="AE1037" i="35" s="1"/>
  <c r="Y1035" i="35"/>
  <c r="O1035" i="35"/>
  <c r="R1035" i="35" s="1"/>
  <c r="AD1035" i="35" s="1"/>
  <c r="Y1033" i="35"/>
  <c r="O1033" i="35"/>
  <c r="R1033" i="35" s="1"/>
  <c r="AD1033" i="35" s="1"/>
  <c r="Y1032" i="35"/>
  <c r="R1032" i="35"/>
  <c r="Y1031" i="35"/>
  <c r="AF1031" i="35" s="1"/>
  <c r="AG1031" i="35" s="1"/>
  <c r="Y1030" i="35"/>
  <c r="O1030" i="35"/>
  <c r="R1030" i="35" s="1"/>
  <c r="AE1030" i="35" s="1"/>
  <c r="AE1029" i="35"/>
  <c r="Y1029" i="35"/>
  <c r="O1029" i="35"/>
  <c r="R1029" i="35" s="1"/>
  <c r="Y1028" i="35"/>
  <c r="R1028" i="35"/>
  <c r="AB1028" i="35" s="1"/>
  <c r="Y1027" i="35"/>
  <c r="R1027" i="35"/>
  <c r="Y1026" i="35"/>
  <c r="R1026" i="35"/>
  <c r="Y1025" i="35"/>
  <c r="R1025" i="35"/>
  <c r="AD1025" i="35" s="1"/>
  <c r="Y1024" i="35"/>
  <c r="R1024" i="35"/>
  <c r="Y1023" i="35"/>
  <c r="R1023" i="35"/>
  <c r="Y1022" i="35"/>
  <c r="R1022" i="35"/>
  <c r="AE1022" i="35" s="1"/>
  <c r="Y1021" i="35"/>
  <c r="O1021" i="35"/>
  <c r="R1021" i="35" s="1"/>
  <c r="Y1020" i="35"/>
  <c r="O1020" i="35"/>
  <c r="R1020" i="35" s="1"/>
  <c r="Y1019" i="35"/>
  <c r="O1019" i="35"/>
  <c r="R1019" i="35" s="1"/>
  <c r="AD1019" i="35" s="1"/>
  <c r="Y1018" i="35"/>
  <c r="O1018" i="35"/>
  <c r="R1018" i="35" s="1"/>
  <c r="Y1017" i="35"/>
  <c r="O1017" i="35"/>
  <c r="R1017" i="35" s="1"/>
  <c r="Y1016" i="35"/>
  <c r="R1016" i="35"/>
  <c r="Y1015" i="35"/>
  <c r="R1015" i="35"/>
  <c r="AB1015" i="35" s="1"/>
  <c r="Y1014" i="35"/>
  <c r="R1014" i="35"/>
  <c r="AD1014" i="35" s="1"/>
  <c r="Y1013" i="35"/>
  <c r="R1013" i="35"/>
  <c r="AD1013" i="35" s="1"/>
  <c r="Y1012" i="35"/>
  <c r="R1012" i="35"/>
  <c r="AE1012" i="35" s="1"/>
  <c r="Y1011" i="35"/>
  <c r="R1011" i="35"/>
  <c r="AB1011" i="35" s="1"/>
  <c r="Y1010" i="35"/>
  <c r="O1010" i="35"/>
  <c r="R1010" i="35" s="1"/>
  <c r="AE1009" i="35"/>
  <c r="Y1009" i="35"/>
  <c r="AF1009" i="35" s="1"/>
  <c r="Y1008" i="35"/>
  <c r="O1008" i="35"/>
  <c r="R1008" i="35" s="1"/>
  <c r="AE1008" i="35" s="1"/>
  <c r="AE1007" i="35"/>
  <c r="Y1007" i="35"/>
  <c r="O1007" i="35"/>
  <c r="R1007" i="35" s="1"/>
  <c r="AD1007" i="35" s="1"/>
  <c r="Y1006" i="35"/>
  <c r="Y1005" i="35"/>
  <c r="O1005" i="35"/>
  <c r="R1005" i="35" s="1"/>
  <c r="AE1005" i="35" s="1"/>
  <c r="AE1004" i="35"/>
  <c r="Y1004" i="35"/>
  <c r="O1004" i="35"/>
  <c r="R1004" i="35" s="1"/>
  <c r="Y1003" i="35"/>
  <c r="O1003" i="35"/>
  <c r="R1003" i="35" s="1"/>
  <c r="AE1003" i="35" s="1"/>
  <c r="Y1002" i="35"/>
  <c r="O1002" i="35"/>
  <c r="R1002" i="35" s="1"/>
  <c r="AD1002" i="35" s="1"/>
  <c r="Y1001" i="35"/>
  <c r="O1001" i="35"/>
  <c r="R1001" i="35" s="1"/>
  <c r="Y1000" i="35"/>
  <c r="O1000" i="35"/>
  <c r="R1000" i="35" s="1"/>
  <c r="Y999" i="35"/>
  <c r="O999" i="35"/>
  <c r="R999" i="35" s="1"/>
  <c r="Y998" i="35"/>
  <c r="O998" i="35"/>
  <c r="R998" i="35" s="1"/>
  <c r="AE998" i="35" s="1"/>
  <c r="Y997" i="35"/>
  <c r="R997" i="35"/>
  <c r="AD997" i="35" s="1"/>
  <c r="Y996" i="35"/>
  <c r="R996" i="35"/>
  <c r="AB996" i="35" s="1"/>
  <c r="Y995" i="35"/>
  <c r="O995" i="35"/>
  <c r="R995" i="35" s="1"/>
  <c r="AE995" i="35" s="1"/>
  <c r="Y994" i="35"/>
  <c r="O994" i="35"/>
  <c r="R994" i="35" s="1"/>
  <c r="AE994" i="35" s="1"/>
  <c r="Y993" i="35"/>
  <c r="O993" i="35"/>
  <c r="R993" i="35" s="1"/>
  <c r="AD993" i="35" s="1"/>
  <c r="Y992" i="35"/>
  <c r="O992" i="35"/>
  <c r="R992" i="35" s="1"/>
  <c r="AE992" i="35" s="1"/>
  <c r="Y991" i="35"/>
  <c r="O991" i="35"/>
  <c r="R991" i="35" s="1"/>
  <c r="Y990" i="35"/>
  <c r="O990" i="35"/>
  <c r="R990" i="35" s="1"/>
  <c r="AE990" i="35" s="1"/>
  <c r="Y989" i="35"/>
  <c r="O989" i="35"/>
  <c r="R989" i="35" s="1"/>
  <c r="AD989" i="35" s="1"/>
  <c r="Y988" i="35"/>
  <c r="O988" i="35"/>
  <c r="R988" i="35" s="1"/>
  <c r="AE988" i="35" s="1"/>
  <c r="Y987" i="35"/>
  <c r="O987" i="35"/>
  <c r="R987" i="35" s="1"/>
  <c r="Y986" i="35"/>
  <c r="O986" i="35"/>
  <c r="R986" i="35" s="1"/>
  <c r="Y985" i="35"/>
  <c r="O985" i="35"/>
  <c r="R985" i="35" s="1"/>
  <c r="AD985" i="35" s="1"/>
  <c r="Y984" i="35"/>
  <c r="O984" i="35"/>
  <c r="R984" i="35" s="1"/>
  <c r="AE983" i="35"/>
  <c r="Y983" i="35"/>
  <c r="AF983" i="35" s="1"/>
  <c r="O983" i="35"/>
  <c r="R983" i="35" s="1"/>
  <c r="AD983" i="35" s="1"/>
  <c r="Y981" i="35"/>
  <c r="O981" i="35"/>
  <c r="R981" i="35" s="1"/>
  <c r="Y980" i="35"/>
  <c r="R980" i="35"/>
  <c r="AD980" i="35" s="1"/>
  <c r="Y979" i="35"/>
  <c r="O979" i="35"/>
  <c r="R979" i="35" s="1"/>
  <c r="Y978" i="35"/>
  <c r="O978" i="35"/>
  <c r="R978" i="35" s="1"/>
  <c r="AE978" i="35" s="1"/>
  <c r="Y977" i="35"/>
  <c r="O977" i="35"/>
  <c r="R977" i="35" s="1"/>
  <c r="AC977" i="35" s="1"/>
  <c r="Y976" i="35"/>
  <c r="O976" i="35"/>
  <c r="R976" i="35" s="1"/>
  <c r="AE976" i="35" s="1"/>
  <c r="Y975" i="35"/>
  <c r="O975" i="35"/>
  <c r="R975" i="35" s="1"/>
  <c r="Y974" i="35"/>
  <c r="O974" i="35"/>
  <c r="R974" i="35" s="1"/>
  <c r="AE974" i="35" s="1"/>
  <c r="Y973" i="35"/>
  <c r="O973" i="35"/>
  <c r="R973" i="35" s="1"/>
  <c r="AE973" i="35" s="1"/>
  <c r="Y972" i="35"/>
  <c r="O972" i="35"/>
  <c r="R972" i="35" s="1"/>
  <c r="AE972" i="35" s="1"/>
  <c r="Y971" i="35"/>
  <c r="O971" i="35"/>
  <c r="R971" i="35" s="1"/>
  <c r="Y970" i="35"/>
  <c r="O970" i="35"/>
  <c r="R970" i="35" s="1"/>
  <c r="AC970" i="35" s="1"/>
  <c r="Y967" i="35"/>
  <c r="O967" i="35"/>
  <c r="R967" i="35" s="1"/>
  <c r="AC967" i="35" s="1"/>
  <c r="Y966" i="35"/>
  <c r="O966" i="35"/>
  <c r="R966" i="35" s="1"/>
  <c r="AE966" i="35" s="1"/>
  <c r="Y965" i="35"/>
  <c r="R965" i="35"/>
  <c r="AD965" i="35" s="1"/>
  <c r="Y964" i="35"/>
  <c r="R964" i="35"/>
  <c r="AD964" i="35" s="1"/>
  <c r="Y963" i="35"/>
  <c r="R963" i="35"/>
  <c r="AB963" i="35" s="1"/>
  <c r="Y962" i="35"/>
  <c r="O962" i="35"/>
  <c r="R962" i="35" s="1"/>
  <c r="AC962" i="35" s="1"/>
  <c r="Y961" i="35"/>
  <c r="O961" i="35"/>
  <c r="R961" i="35" s="1"/>
  <c r="AB961" i="35" s="1"/>
  <c r="Y960" i="35"/>
  <c r="O960" i="35"/>
  <c r="R960" i="35" s="1"/>
  <c r="Y959" i="35"/>
  <c r="O959" i="35"/>
  <c r="R959" i="35" s="1"/>
  <c r="Y958" i="35"/>
  <c r="O958" i="35"/>
  <c r="R958" i="35" s="1"/>
  <c r="AD958" i="35" s="1"/>
  <c r="Y957" i="35"/>
  <c r="O957" i="35"/>
  <c r="R957" i="35" s="1"/>
  <c r="AE957" i="35" s="1"/>
  <c r="Y956" i="35"/>
  <c r="R956" i="35"/>
  <c r="AE956" i="35" s="1"/>
  <c r="Y955" i="35"/>
  <c r="O955" i="35"/>
  <c r="R955" i="35" s="1"/>
  <c r="AD955" i="35" s="1"/>
  <c r="Y954" i="35"/>
  <c r="O954" i="35"/>
  <c r="R954" i="35" s="1"/>
  <c r="Y953" i="35"/>
  <c r="O953" i="35"/>
  <c r="R953" i="35" s="1"/>
  <c r="Y952" i="35"/>
  <c r="M952" i="35"/>
  <c r="O952" i="35" s="1"/>
  <c r="R952" i="35" s="1"/>
  <c r="Y951" i="35"/>
  <c r="M951" i="35"/>
  <c r="O951" i="35" s="1"/>
  <c r="R951" i="35" s="1"/>
  <c r="AE951" i="35" s="1"/>
  <c r="Y950" i="35"/>
  <c r="O950" i="35"/>
  <c r="R950" i="35" s="1"/>
  <c r="AB950" i="35" s="1"/>
  <c r="Y949" i="35"/>
  <c r="O949" i="35"/>
  <c r="R949" i="35" s="1"/>
  <c r="Y948" i="35"/>
  <c r="O948" i="35"/>
  <c r="R948" i="35" s="1"/>
  <c r="Y947" i="35"/>
  <c r="O947" i="35"/>
  <c r="R947" i="35" s="1"/>
  <c r="AE947" i="35" s="1"/>
  <c r="Y946" i="35"/>
  <c r="O946" i="35"/>
  <c r="R946" i="35" s="1"/>
  <c r="AD946" i="35" s="1"/>
  <c r="Y945" i="35"/>
  <c r="O945" i="35"/>
  <c r="R945" i="35" s="1"/>
  <c r="Y944" i="35"/>
  <c r="O944" i="35"/>
  <c r="R944" i="35" s="1"/>
  <c r="Y943" i="35"/>
  <c r="O943" i="35"/>
  <c r="R943" i="35" s="1"/>
  <c r="Y942" i="35"/>
  <c r="O942" i="35"/>
  <c r="R942" i="35" s="1"/>
  <c r="AD942" i="35" s="1"/>
  <c r="Y941" i="35"/>
  <c r="O941" i="35"/>
  <c r="R941" i="35" s="1"/>
  <c r="AB941" i="35" s="1"/>
  <c r="Y940" i="35"/>
  <c r="O940" i="35"/>
  <c r="R940" i="35" s="1"/>
  <c r="Y939" i="35"/>
  <c r="O939" i="35"/>
  <c r="R939" i="35" s="1"/>
  <c r="Y938" i="35"/>
  <c r="O938" i="35"/>
  <c r="R938" i="35" s="1"/>
  <c r="AD938" i="35" s="1"/>
  <c r="Y937" i="35"/>
  <c r="O937" i="35"/>
  <c r="R937" i="35" s="1"/>
  <c r="AD937" i="35" s="1"/>
  <c r="Y936" i="35"/>
  <c r="O936" i="35"/>
  <c r="R936" i="35" s="1"/>
  <c r="Y935" i="35"/>
  <c r="O935" i="35"/>
  <c r="R935" i="35" s="1"/>
  <c r="Y934" i="35"/>
  <c r="O934" i="35"/>
  <c r="R934" i="35" s="1"/>
  <c r="AD934" i="35" s="1"/>
  <c r="Y933" i="35"/>
  <c r="O933" i="35"/>
  <c r="R933" i="35" s="1"/>
  <c r="Y932" i="35"/>
  <c r="O932" i="35"/>
  <c r="R932" i="35" s="1"/>
  <c r="AC932" i="35" s="1"/>
  <c r="Y931" i="35"/>
  <c r="O931" i="35"/>
  <c r="R931" i="35" s="1"/>
  <c r="AD931" i="35" s="1"/>
  <c r="Y930" i="35"/>
  <c r="O930" i="35"/>
  <c r="R930" i="35" s="1"/>
  <c r="Y929" i="35"/>
  <c r="O929" i="35"/>
  <c r="R929" i="35" s="1"/>
  <c r="AD929" i="35" s="1"/>
  <c r="Y928" i="35"/>
  <c r="O928" i="35"/>
  <c r="R928" i="35" s="1"/>
  <c r="AE928" i="35" s="1"/>
  <c r="Y927" i="35"/>
  <c r="O927" i="35"/>
  <c r="R927" i="35" s="1"/>
  <c r="Y926" i="35"/>
  <c r="O926" i="35"/>
  <c r="R926" i="35" s="1"/>
  <c r="AB926" i="35" s="1"/>
  <c r="Y925" i="35"/>
  <c r="O925" i="35"/>
  <c r="R925" i="35" s="1"/>
  <c r="Y924" i="35"/>
  <c r="O924" i="35"/>
  <c r="R924" i="35" s="1"/>
  <c r="AD924" i="35" s="1"/>
  <c r="Y923" i="35"/>
  <c r="O923" i="35"/>
  <c r="R923" i="35" s="1"/>
  <c r="AD923" i="35" s="1"/>
  <c r="Y922" i="35"/>
  <c r="O922" i="35"/>
  <c r="R922" i="35" s="1"/>
  <c r="Y921" i="35"/>
  <c r="O921" i="35"/>
  <c r="R921" i="35" s="1"/>
  <c r="Y920" i="35"/>
  <c r="O920" i="35"/>
  <c r="R920" i="35" s="1"/>
  <c r="AD920" i="35" s="1"/>
  <c r="Y919" i="35"/>
  <c r="O919" i="35"/>
  <c r="R919" i="35" s="1"/>
  <c r="Y918" i="35"/>
  <c r="O918" i="35"/>
  <c r="R918" i="35" s="1"/>
  <c r="Y917" i="35"/>
  <c r="O917" i="35"/>
  <c r="R917" i="35" s="1"/>
  <c r="Y916" i="35"/>
  <c r="O916" i="35"/>
  <c r="R916" i="35" s="1"/>
  <c r="AD916" i="35" s="1"/>
  <c r="Y915" i="35"/>
  <c r="O915" i="35"/>
  <c r="R915" i="35" s="1"/>
  <c r="Y914" i="35"/>
  <c r="O914" i="35"/>
  <c r="R914" i="35" s="1"/>
  <c r="AB914" i="35" s="1"/>
  <c r="Y913" i="35"/>
  <c r="O913" i="35"/>
  <c r="R913" i="35" s="1"/>
  <c r="Y912" i="35"/>
  <c r="O912" i="35"/>
  <c r="R912" i="35" s="1"/>
  <c r="AD912" i="35" s="1"/>
  <c r="Y911" i="35"/>
  <c r="O911" i="35"/>
  <c r="R911" i="35" s="1"/>
  <c r="Y910" i="35"/>
  <c r="O910" i="35"/>
  <c r="R910" i="35" s="1"/>
  <c r="Y909" i="35"/>
  <c r="O909" i="35"/>
  <c r="R909" i="35" s="1"/>
  <c r="Y908" i="35"/>
  <c r="O908" i="35"/>
  <c r="R908" i="35" s="1"/>
  <c r="AD908" i="35" s="1"/>
  <c r="Y907" i="35"/>
  <c r="O907" i="35"/>
  <c r="R907" i="35" s="1"/>
  <c r="Y906" i="35"/>
  <c r="O906" i="35"/>
  <c r="R906" i="35" s="1"/>
  <c r="AB906" i="35" s="1"/>
  <c r="Y905" i="35"/>
  <c r="O905" i="35"/>
  <c r="R905" i="35" s="1"/>
  <c r="Y867" i="35"/>
  <c r="R867" i="35"/>
  <c r="AE867" i="35" s="1"/>
  <c r="Y866" i="35"/>
  <c r="R866" i="35"/>
  <c r="AD866" i="35" s="1"/>
  <c r="Y865" i="35"/>
  <c r="R865" i="35"/>
  <c r="AC865" i="35" s="1"/>
  <c r="Y864" i="35"/>
  <c r="R864" i="35"/>
  <c r="AB864" i="35" s="1"/>
  <c r="Y863" i="35"/>
  <c r="R863" i="35"/>
  <c r="AC863" i="35" s="1"/>
  <c r="AE862" i="35"/>
  <c r="Y862" i="35"/>
  <c r="O862" i="35"/>
  <c r="R862" i="35" s="1"/>
  <c r="AC862" i="35" s="1"/>
  <c r="Y861" i="35"/>
  <c r="O861" i="35"/>
  <c r="R861" i="35" s="1"/>
  <c r="AE861" i="35" s="1"/>
  <c r="Y860" i="35"/>
  <c r="O860" i="35"/>
  <c r="R860" i="35" s="1"/>
  <c r="AE860" i="35" s="1"/>
  <c r="Y859" i="35"/>
  <c r="R859" i="35"/>
  <c r="AB859" i="35" s="1"/>
  <c r="Y858" i="35"/>
  <c r="R858" i="35"/>
  <c r="AE858" i="35" s="1"/>
  <c r="Y857" i="35"/>
  <c r="R857" i="35"/>
  <c r="Y856" i="35"/>
  <c r="R856" i="35"/>
  <c r="AC856" i="35" s="1"/>
  <c r="Y855" i="35"/>
  <c r="R855" i="35"/>
  <c r="AB855" i="35" s="1"/>
  <c r="Y854" i="35"/>
  <c r="R854" i="35"/>
  <c r="Y853" i="35"/>
  <c r="R853" i="35"/>
  <c r="AE853" i="35" s="1"/>
  <c r="Y852" i="35"/>
  <c r="R852" i="35"/>
  <c r="AE852" i="35" s="1"/>
  <c r="Y851" i="35"/>
  <c r="O851" i="35"/>
  <c r="R851" i="35" s="1"/>
  <c r="AE851" i="35" s="1"/>
  <c r="Y850" i="35"/>
  <c r="O850" i="35"/>
  <c r="R850" i="35" s="1"/>
  <c r="AE850" i="35" s="1"/>
  <c r="Y849" i="35"/>
  <c r="O849" i="35"/>
  <c r="R849" i="35" s="1"/>
  <c r="AC849" i="35" s="1"/>
  <c r="Y848" i="35"/>
  <c r="O848" i="35"/>
  <c r="R848" i="35" s="1"/>
  <c r="AC848" i="35" s="1"/>
  <c r="Y847" i="35"/>
  <c r="O847" i="35"/>
  <c r="R847" i="35" s="1"/>
  <c r="AD847" i="35" s="1"/>
  <c r="Y846" i="35"/>
  <c r="O846" i="35"/>
  <c r="R846" i="35" s="1"/>
  <c r="AE846" i="35" s="1"/>
  <c r="Y845" i="35"/>
  <c r="O845" i="35"/>
  <c r="R845" i="35" s="1"/>
  <c r="AB845" i="35" s="1"/>
  <c r="Y844" i="35"/>
  <c r="R844" i="35"/>
  <c r="AC844" i="35" s="1"/>
  <c r="Y843" i="35"/>
  <c r="R843" i="35"/>
  <c r="AC843" i="35" s="1"/>
  <c r="Y842" i="35"/>
  <c r="R842" i="35"/>
  <c r="Y841" i="35"/>
  <c r="R841" i="35"/>
  <c r="Y840" i="35"/>
  <c r="R840" i="35"/>
  <c r="Y839" i="35"/>
  <c r="R839" i="35"/>
  <c r="Y838" i="35"/>
  <c r="O838" i="35"/>
  <c r="R838" i="35" s="1"/>
  <c r="Y837" i="35"/>
  <c r="R837" i="35"/>
  <c r="AC837" i="35" s="1"/>
  <c r="Y836" i="35"/>
  <c r="R836" i="35"/>
  <c r="AE836" i="35" s="1"/>
  <c r="Y835" i="35"/>
  <c r="R835" i="35"/>
  <c r="Y834" i="35"/>
  <c r="R834" i="35"/>
  <c r="Y833" i="35"/>
  <c r="R833" i="35"/>
  <c r="AE832" i="35"/>
  <c r="Y832" i="35"/>
  <c r="R832" i="35"/>
  <c r="AD832" i="35" s="1"/>
  <c r="AE831" i="35"/>
  <c r="Y831" i="35"/>
  <c r="R831" i="35"/>
  <c r="AE830" i="35"/>
  <c r="Y830" i="35"/>
  <c r="R830" i="35"/>
  <c r="Y829" i="35"/>
  <c r="O829" i="35"/>
  <c r="R829" i="35" s="1"/>
  <c r="AE829" i="35" s="1"/>
  <c r="Y828" i="35"/>
  <c r="O828" i="35"/>
  <c r="R828" i="35" s="1"/>
  <c r="AC828" i="35" s="1"/>
  <c r="Y827" i="35"/>
  <c r="R827" i="35"/>
  <c r="AE827" i="35" s="1"/>
  <c r="Y826" i="35"/>
  <c r="O826" i="35"/>
  <c r="R826" i="35" s="1"/>
  <c r="Y825" i="35"/>
  <c r="O825" i="35"/>
  <c r="R825" i="35" s="1"/>
  <c r="Y824" i="35"/>
  <c r="O824" i="35"/>
  <c r="R824" i="35" s="1"/>
  <c r="AD824" i="35" s="1"/>
  <c r="Y823" i="35"/>
  <c r="O823" i="35"/>
  <c r="R823" i="35" s="1"/>
  <c r="AE823" i="35" s="1"/>
  <c r="Y822" i="35"/>
  <c r="O822" i="35"/>
  <c r="R822" i="35" s="1"/>
  <c r="Y821" i="35"/>
  <c r="O821" i="35"/>
  <c r="R821" i="35" s="1"/>
  <c r="Y820" i="35"/>
  <c r="O820" i="35"/>
  <c r="R820" i="35" s="1"/>
  <c r="AB820" i="35" s="1"/>
  <c r="Y819" i="35"/>
  <c r="O819" i="35"/>
  <c r="R819" i="35" s="1"/>
  <c r="AC819" i="35" s="1"/>
  <c r="Y818" i="35"/>
  <c r="O818" i="35"/>
  <c r="R818" i="35" s="1"/>
  <c r="AC818" i="35" s="1"/>
  <c r="Y817" i="35"/>
  <c r="O817" i="35"/>
  <c r="R817" i="35" s="1"/>
  <c r="Y816" i="35"/>
  <c r="R816" i="35"/>
  <c r="AD816" i="35" s="1"/>
  <c r="Y815" i="35"/>
  <c r="R815" i="35"/>
  <c r="AE815" i="35" s="1"/>
  <c r="Y814" i="35"/>
  <c r="R814" i="35"/>
  <c r="AE814" i="35" s="1"/>
  <c r="Y813" i="35"/>
  <c r="R813" i="35"/>
  <c r="AD813" i="35" s="1"/>
  <c r="Y812" i="35"/>
  <c r="R812" i="35"/>
  <c r="AE812" i="35" s="1"/>
  <c r="Y811" i="35"/>
  <c r="R811" i="35"/>
  <c r="AB811" i="35" s="1"/>
  <c r="Y810" i="35"/>
  <c r="R810" i="35"/>
  <c r="AE810" i="35" s="1"/>
  <c r="Y809" i="35"/>
  <c r="R809" i="35"/>
  <c r="Y808" i="35"/>
  <c r="R808" i="35"/>
  <c r="AE808" i="35" s="1"/>
  <c r="Y807" i="35"/>
  <c r="R807" i="35"/>
  <c r="AE807" i="35" s="1"/>
  <c r="Y806" i="35"/>
  <c r="R806" i="35"/>
  <c r="AC806" i="35" s="1"/>
  <c r="Y805" i="35"/>
  <c r="R805" i="35"/>
  <c r="AE805" i="35" s="1"/>
  <c r="Y804" i="35"/>
  <c r="R804" i="35"/>
  <c r="Y803" i="35"/>
  <c r="O803" i="35"/>
  <c r="R803" i="35" s="1"/>
  <c r="AE803" i="35" s="1"/>
  <c r="Y802" i="35"/>
  <c r="O802" i="35"/>
  <c r="R802" i="35" s="1"/>
  <c r="AE802" i="35" s="1"/>
  <c r="Y801" i="35"/>
  <c r="O801" i="35"/>
  <c r="R801" i="35" s="1"/>
  <c r="Y800" i="35"/>
  <c r="O800" i="35"/>
  <c r="R800" i="35" s="1"/>
  <c r="AD800" i="35" s="1"/>
  <c r="Y799" i="35"/>
  <c r="O799" i="35"/>
  <c r="R799" i="35" s="1"/>
  <c r="Y798" i="35"/>
  <c r="O798" i="35"/>
  <c r="R798" i="35" s="1"/>
  <c r="Y797" i="35"/>
  <c r="R797" i="35"/>
  <c r="AD797" i="35" s="1"/>
  <c r="Y796" i="35"/>
  <c r="R796" i="35"/>
  <c r="AE796" i="35" s="1"/>
  <c r="Y795" i="35"/>
  <c r="R795" i="35"/>
  <c r="AD795" i="35" s="1"/>
  <c r="Y794" i="35"/>
  <c r="R794" i="35"/>
  <c r="AD794" i="35" s="1"/>
  <c r="Y793" i="35"/>
  <c r="R793" i="35"/>
  <c r="AB793" i="35" s="1"/>
  <c r="Y792" i="35"/>
  <c r="R792" i="35"/>
  <c r="AC792" i="35" s="1"/>
  <c r="AE791" i="35"/>
  <c r="Y791" i="35"/>
  <c r="M791" i="35"/>
  <c r="O791" i="35" s="1"/>
  <c r="R791" i="35" s="1"/>
  <c r="AD791" i="35" s="1"/>
  <c r="Y790" i="35"/>
  <c r="O790" i="35"/>
  <c r="R790" i="35" s="1"/>
  <c r="AC790" i="35" s="1"/>
  <c r="Y789" i="35"/>
  <c r="O789" i="35"/>
  <c r="R789" i="35" s="1"/>
  <c r="AE789" i="35" s="1"/>
  <c r="Y788" i="35"/>
  <c r="O788" i="35"/>
  <c r="R788" i="35" s="1"/>
  <c r="AC788" i="35" s="1"/>
  <c r="Y787" i="35"/>
  <c r="O787" i="35"/>
  <c r="R787" i="35" s="1"/>
  <c r="Y786" i="35"/>
  <c r="O786" i="35"/>
  <c r="R786" i="35" s="1"/>
  <c r="Y785" i="35"/>
  <c r="O785" i="35"/>
  <c r="R785" i="35" s="1"/>
  <c r="AE785" i="35" s="1"/>
  <c r="Y784" i="35"/>
  <c r="O784" i="35"/>
  <c r="R784" i="35" s="1"/>
  <c r="AE784" i="35" s="1"/>
  <c r="Y783" i="35"/>
  <c r="O783" i="35"/>
  <c r="R783" i="35" s="1"/>
  <c r="Y782" i="35"/>
  <c r="O782" i="35"/>
  <c r="R782" i="35" s="1"/>
  <c r="AC782" i="35" s="1"/>
  <c r="Y781" i="35"/>
  <c r="O781" i="35"/>
  <c r="R781" i="35" s="1"/>
  <c r="AD781" i="35" s="1"/>
  <c r="Y780" i="35"/>
  <c r="R780" i="35"/>
  <c r="AE780" i="35" s="1"/>
  <c r="Y779" i="35"/>
  <c r="O779" i="35"/>
  <c r="R779" i="35" s="1"/>
  <c r="AD779" i="35" s="1"/>
  <c r="Y778" i="35"/>
  <c r="O778" i="35"/>
  <c r="R778" i="35" s="1"/>
  <c r="Y777" i="35"/>
  <c r="O777" i="35"/>
  <c r="R777" i="35" s="1"/>
  <c r="AD777" i="35" s="1"/>
  <c r="Y776" i="35"/>
  <c r="O776" i="35"/>
  <c r="R776" i="35" s="1"/>
  <c r="Y775" i="35"/>
  <c r="O775" i="35"/>
  <c r="R775" i="35" s="1"/>
  <c r="AD775" i="35" s="1"/>
  <c r="Y774" i="35"/>
  <c r="O774" i="35"/>
  <c r="R774" i="35" s="1"/>
  <c r="Y773" i="35"/>
  <c r="O773" i="35"/>
  <c r="R773" i="35" s="1"/>
  <c r="Y772" i="35"/>
  <c r="O772" i="35"/>
  <c r="R772" i="35" s="1"/>
  <c r="AD772" i="35" s="1"/>
  <c r="Y771" i="35"/>
  <c r="O771" i="35"/>
  <c r="R771" i="35" s="1"/>
  <c r="AD771" i="35" s="1"/>
  <c r="Y770" i="35"/>
  <c r="O770" i="35"/>
  <c r="R770" i="35" s="1"/>
  <c r="AC770" i="35" s="1"/>
  <c r="Y699" i="35"/>
  <c r="R699" i="35"/>
  <c r="Y698" i="35"/>
  <c r="R698" i="35"/>
  <c r="AE698" i="35" s="1"/>
  <c r="Y697" i="35"/>
  <c r="O697" i="35"/>
  <c r="R697" i="35" s="1"/>
  <c r="AE697" i="35" s="1"/>
  <c r="Y696" i="35"/>
  <c r="O696" i="35"/>
  <c r="R696" i="35" s="1"/>
  <c r="AC696" i="35" s="1"/>
  <c r="Y695" i="35"/>
  <c r="O695" i="35"/>
  <c r="R695" i="35" s="1"/>
  <c r="AE695" i="35" s="1"/>
  <c r="Y694" i="35"/>
  <c r="O694" i="35"/>
  <c r="R694" i="35" s="1"/>
  <c r="AC694" i="35" s="1"/>
  <c r="Y693" i="35"/>
  <c r="O693" i="35"/>
  <c r="R693" i="35" s="1"/>
  <c r="AE693" i="35" s="1"/>
  <c r="Y692" i="35"/>
  <c r="O692" i="35"/>
  <c r="R692" i="35" s="1"/>
  <c r="AC692" i="35" s="1"/>
  <c r="Y691" i="35"/>
  <c r="O691" i="35"/>
  <c r="R691" i="35" s="1"/>
  <c r="Y690" i="35"/>
  <c r="O690" i="35"/>
  <c r="R690" i="35" s="1"/>
  <c r="Y689" i="35"/>
  <c r="O689" i="35"/>
  <c r="R689" i="35" s="1"/>
  <c r="AE689" i="35" s="1"/>
  <c r="Y688" i="35"/>
  <c r="O688" i="35"/>
  <c r="R688" i="35" s="1"/>
  <c r="AC688" i="35" s="1"/>
  <c r="Y687" i="35"/>
  <c r="O687" i="35"/>
  <c r="R687" i="35" s="1"/>
  <c r="AE687" i="35" s="1"/>
  <c r="Y686" i="35"/>
  <c r="O686" i="35"/>
  <c r="R686" i="35" s="1"/>
  <c r="AC686" i="35" s="1"/>
  <c r="Y685" i="35"/>
  <c r="O685" i="35"/>
  <c r="R685" i="35" s="1"/>
  <c r="AE685" i="35" s="1"/>
  <c r="Y684" i="35"/>
  <c r="O684" i="35"/>
  <c r="R684" i="35" s="1"/>
  <c r="AC684" i="35" s="1"/>
  <c r="AE683" i="35"/>
  <c r="Y683" i="35"/>
  <c r="O683" i="35"/>
  <c r="R683" i="35" s="1"/>
  <c r="Y682" i="35"/>
  <c r="O682" i="35"/>
  <c r="R682" i="35" s="1"/>
  <c r="Y681" i="35"/>
  <c r="O681" i="35"/>
  <c r="R681" i="35" s="1"/>
  <c r="AE681" i="35" s="1"/>
  <c r="Y680" i="35"/>
  <c r="O680" i="35"/>
  <c r="R680" i="35" s="1"/>
  <c r="AC680" i="35" s="1"/>
  <c r="Y679" i="35"/>
  <c r="O679" i="35"/>
  <c r="R679" i="35" s="1"/>
  <c r="AE679" i="35" s="1"/>
  <c r="Y678" i="35"/>
  <c r="O678" i="35"/>
  <c r="R678" i="35" s="1"/>
  <c r="AC678" i="35" s="1"/>
  <c r="Y677" i="35"/>
  <c r="O677" i="35"/>
  <c r="R677" i="35" s="1"/>
  <c r="AE677" i="35" s="1"/>
  <c r="Y676" i="35"/>
  <c r="O676" i="35"/>
  <c r="R676" i="35" s="1"/>
  <c r="AC676" i="35" s="1"/>
  <c r="Y675" i="35"/>
  <c r="O675" i="35"/>
  <c r="R675" i="35" s="1"/>
  <c r="Y674" i="35"/>
  <c r="O674" i="35"/>
  <c r="R674" i="35" s="1"/>
  <c r="Y673" i="35"/>
  <c r="O673" i="35"/>
  <c r="R673" i="35" s="1"/>
  <c r="AE673" i="35" s="1"/>
  <c r="Y672" i="35"/>
  <c r="O672" i="35"/>
  <c r="R672" i="35" s="1"/>
  <c r="AC672" i="35" s="1"/>
  <c r="AE671" i="35"/>
  <c r="Y671" i="35"/>
  <c r="O671" i="35"/>
  <c r="R671" i="35" s="1"/>
  <c r="Y670" i="35"/>
  <c r="R670" i="35"/>
  <c r="Y669" i="35"/>
  <c r="R669" i="35"/>
  <c r="AE669" i="35" s="1"/>
  <c r="Y668" i="35"/>
  <c r="R668" i="35"/>
  <c r="AE668" i="35" s="1"/>
  <c r="Y667" i="35"/>
  <c r="R667" i="35"/>
  <c r="Y666" i="35"/>
  <c r="R666" i="35"/>
  <c r="AE666" i="35" s="1"/>
  <c r="Y665" i="35"/>
  <c r="R665" i="35"/>
  <c r="AD665" i="35" s="1"/>
  <c r="Y664" i="35"/>
  <c r="R664" i="35"/>
  <c r="AE664" i="35" s="1"/>
  <c r="Y663" i="35"/>
  <c r="R663" i="35"/>
  <c r="AE663" i="35" s="1"/>
  <c r="Y662" i="35"/>
  <c r="R662" i="35"/>
  <c r="AB662" i="35" s="1"/>
  <c r="Y661" i="35"/>
  <c r="R661" i="35"/>
  <c r="AD661" i="35" s="1"/>
  <c r="Y660" i="35"/>
  <c r="R660" i="35"/>
  <c r="AC660" i="35" s="1"/>
  <c r="Y659" i="35"/>
  <c r="R659" i="35"/>
  <c r="AD659" i="35" s="1"/>
  <c r="Y658" i="35"/>
  <c r="R658" i="35"/>
  <c r="AB658" i="35" s="1"/>
  <c r="Y657" i="35"/>
  <c r="R657" i="35"/>
  <c r="Y656" i="35"/>
  <c r="R656" i="35"/>
  <c r="AD656" i="35" s="1"/>
  <c r="Y655" i="35"/>
  <c r="R655" i="35"/>
  <c r="Y654" i="35"/>
  <c r="O654" i="35"/>
  <c r="R654" i="35" s="1"/>
  <c r="Y653" i="35"/>
  <c r="O653" i="35"/>
  <c r="R653" i="35" s="1"/>
  <c r="AC653" i="35" s="1"/>
  <c r="Y652" i="35"/>
  <c r="O652" i="35"/>
  <c r="R652" i="35" s="1"/>
  <c r="AE652" i="35" s="1"/>
  <c r="Y651" i="35"/>
  <c r="O651" i="35"/>
  <c r="R651" i="35" s="1"/>
  <c r="AE651" i="35" s="1"/>
  <c r="Y650" i="35"/>
  <c r="O650" i="35"/>
  <c r="R650" i="35" s="1"/>
  <c r="AE650" i="35" s="1"/>
  <c r="Y649" i="35"/>
  <c r="O649" i="35"/>
  <c r="R649" i="35" s="1"/>
  <c r="AE649" i="35" s="1"/>
  <c r="Y648" i="35"/>
  <c r="O648" i="35"/>
  <c r="R648" i="35" s="1"/>
  <c r="Y647" i="35"/>
  <c r="O647" i="35"/>
  <c r="R647" i="35" s="1"/>
  <c r="Y646" i="35"/>
  <c r="O646" i="35"/>
  <c r="R646" i="35" s="1"/>
  <c r="AD646" i="35" s="1"/>
  <c r="Y645" i="35"/>
  <c r="O645" i="35"/>
  <c r="R645" i="35" s="1"/>
  <c r="AD645" i="35" s="1"/>
  <c r="Y644" i="35"/>
  <c r="O644" i="35"/>
  <c r="R644" i="35" s="1"/>
  <c r="AD644" i="35" s="1"/>
  <c r="Y643" i="35"/>
  <c r="O643" i="35"/>
  <c r="R643" i="35" s="1"/>
  <c r="Y642" i="35"/>
  <c r="O642" i="35"/>
  <c r="R642" i="35" s="1"/>
  <c r="AD642" i="35" s="1"/>
  <c r="Y641" i="35"/>
  <c r="O641" i="35"/>
  <c r="R641" i="35" s="1"/>
  <c r="AD641" i="35" s="1"/>
  <c r="Y640" i="35"/>
  <c r="O640" i="35"/>
  <c r="R640" i="35" s="1"/>
  <c r="AD640" i="35" s="1"/>
  <c r="Y639" i="35"/>
  <c r="O639" i="35"/>
  <c r="R639" i="35" s="1"/>
  <c r="AE639" i="35" s="1"/>
  <c r="Y638" i="35"/>
  <c r="O638" i="35"/>
  <c r="R638" i="35" s="1"/>
  <c r="Y637" i="35"/>
  <c r="O637" i="35"/>
  <c r="R637" i="35" s="1"/>
  <c r="AE637" i="35" s="1"/>
  <c r="Y636" i="35"/>
  <c r="O636" i="35"/>
  <c r="R636" i="35" s="1"/>
  <c r="AD636" i="35" s="1"/>
  <c r="AE634" i="35"/>
  <c r="Y634" i="35"/>
  <c r="O634" i="35"/>
  <c r="R634" i="35" s="1"/>
  <c r="AD634" i="35" s="1"/>
  <c r="AE633" i="35"/>
  <c r="Y633" i="35"/>
  <c r="O633" i="35"/>
  <c r="R633" i="35" s="1"/>
  <c r="AD633" i="35" s="1"/>
  <c r="Y632" i="35"/>
  <c r="O632" i="35"/>
  <c r="R632" i="35" s="1"/>
  <c r="AE632" i="35" s="1"/>
  <c r="AE630" i="35"/>
  <c r="Y630" i="35"/>
  <c r="O630" i="35"/>
  <c r="R630" i="35" s="1"/>
  <c r="AD630" i="35" s="1"/>
  <c r="Y629" i="35"/>
  <c r="R629" i="35"/>
  <c r="AD629" i="35" s="1"/>
  <c r="AE627" i="35"/>
  <c r="Y627" i="35"/>
  <c r="R627" i="35"/>
  <c r="AB627" i="35" s="1"/>
  <c r="AE625" i="35"/>
  <c r="Y625" i="35"/>
  <c r="R625" i="35"/>
  <c r="AD625" i="35" s="1"/>
  <c r="Y624" i="35"/>
  <c r="R624" i="35"/>
  <c r="AD624" i="35" s="1"/>
  <c r="Y623" i="35"/>
  <c r="R623" i="35"/>
  <c r="AD623" i="35" s="1"/>
  <c r="Y622" i="35"/>
  <c r="R622" i="35"/>
  <c r="AB622" i="35" s="1"/>
  <c r="Y621" i="35"/>
  <c r="O621" i="35"/>
  <c r="R621" i="35" s="1"/>
  <c r="AD621" i="35" s="1"/>
  <c r="Y620" i="35"/>
  <c r="O620" i="35"/>
  <c r="R620" i="35" s="1"/>
  <c r="AD620" i="35" s="1"/>
  <c r="Y619" i="35"/>
  <c r="R619" i="35"/>
  <c r="AD619" i="35" s="1"/>
  <c r="Y618" i="35"/>
  <c r="R618" i="35"/>
  <c r="AD618" i="35" s="1"/>
  <c r="Y617" i="35"/>
  <c r="R617" i="35"/>
  <c r="AE617" i="35" s="1"/>
  <c r="Y616" i="35"/>
  <c r="R616" i="35"/>
  <c r="AB616" i="35" s="1"/>
  <c r="Y615" i="35"/>
  <c r="R615" i="35"/>
  <c r="AD615" i="35" s="1"/>
  <c r="Y614" i="35"/>
  <c r="R614" i="35"/>
  <c r="AE614" i="35" s="1"/>
  <c r="Y613" i="35"/>
  <c r="R613" i="35"/>
  <c r="AE613" i="35" s="1"/>
  <c r="Y612" i="35"/>
  <c r="R612" i="35"/>
  <c r="AB612" i="35" s="1"/>
  <c r="Y611" i="35"/>
  <c r="R611" i="35"/>
  <c r="AE611" i="35" s="1"/>
  <c r="Y610" i="35"/>
  <c r="R610" i="35"/>
  <c r="Y609" i="35"/>
  <c r="R609" i="35"/>
  <c r="AE609" i="35" s="1"/>
  <c r="Y608" i="35"/>
  <c r="R608" i="35"/>
  <c r="Y607" i="35"/>
  <c r="R607" i="35"/>
  <c r="AD607" i="35" s="1"/>
  <c r="Y606" i="35"/>
  <c r="R606" i="35"/>
  <c r="Y605" i="35"/>
  <c r="R605" i="35"/>
  <c r="AE605" i="35" s="1"/>
  <c r="Y604" i="35"/>
  <c r="R604" i="35"/>
  <c r="AE604" i="35" s="1"/>
  <c r="Y603" i="35"/>
  <c r="R603" i="35"/>
  <c r="AD603" i="35" s="1"/>
  <c r="Y602" i="35"/>
  <c r="O602" i="35"/>
  <c r="R602" i="35" s="1"/>
  <c r="AE602" i="35" s="1"/>
  <c r="Y601" i="35"/>
  <c r="R601" i="35"/>
  <c r="AB601" i="35" s="1"/>
  <c r="Y600" i="35"/>
  <c r="R600" i="35"/>
  <c r="AD600" i="35" s="1"/>
  <c r="Y599" i="35"/>
  <c r="R599" i="35"/>
  <c r="AD599" i="35" s="1"/>
  <c r="Y598" i="35"/>
  <c r="R598" i="35"/>
  <c r="AE598" i="35" s="1"/>
  <c r="Y597" i="35"/>
  <c r="R597" i="35"/>
  <c r="AB597" i="35" s="1"/>
  <c r="Y596" i="35"/>
  <c r="R596" i="35"/>
  <c r="AD596" i="35" s="1"/>
  <c r="Y595" i="35"/>
  <c r="R595" i="35"/>
  <c r="Y594" i="35"/>
  <c r="R594" i="35"/>
  <c r="AD594" i="35" s="1"/>
  <c r="Y593" i="35"/>
  <c r="R593" i="35"/>
  <c r="AB593" i="35" s="1"/>
  <c r="Y592" i="35"/>
  <c r="R592" i="35"/>
  <c r="Y591" i="35"/>
  <c r="R591" i="35"/>
  <c r="AD591" i="35" s="1"/>
  <c r="AE590" i="35"/>
  <c r="Y590" i="35"/>
  <c r="O590" i="35"/>
  <c r="R590" i="35" s="1"/>
  <c r="Y589" i="35"/>
  <c r="O589" i="35"/>
  <c r="R589" i="35" s="1"/>
  <c r="AD589" i="35" s="1"/>
  <c r="Y588" i="35"/>
  <c r="O588" i="35"/>
  <c r="R588" i="35" s="1"/>
  <c r="AE588" i="35" s="1"/>
  <c r="Y587" i="35"/>
  <c r="O587" i="35"/>
  <c r="R587" i="35" s="1"/>
  <c r="Y586" i="35"/>
  <c r="O586" i="35"/>
  <c r="R586" i="35" s="1"/>
  <c r="AE586" i="35" s="1"/>
  <c r="Y585" i="35"/>
  <c r="O585" i="35"/>
  <c r="R585" i="35" s="1"/>
  <c r="AD585" i="35" s="1"/>
  <c r="Y584" i="35"/>
  <c r="O584" i="35"/>
  <c r="R584" i="35" s="1"/>
  <c r="Y583" i="35"/>
  <c r="O583" i="35"/>
  <c r="R583" i="35" s="1"/>
  <c r="AD583" i="35" s="1"/>
  <c r="Y582" i="35"/>
  <c r="O582" i="35"/>
  <c r="R582" i="35" s="1"/>
  <c r="AE582" i="35" s="1"/>
  <c r="Y581" i="35"/>
  <c r="O581" i="35"/>
  <c r="R581" i="35" s="1"/>
  <c r="AE581" i="35" s="1"/>
  <c r="Y580" i="35"/>
  <c r="O580" i="35"/>
  <c r="R580" i="35" s="1"/>
  <c r="AD580" i="35" s="1"/>
  <c r="Y579" i="35"/>
  <c r="O579" i="35"/>
  <c r="R579" i="35" s="1"/>
  <c r="AE579" i="35" s="1"/>
  <c r="Y578" i="35"/>
  <c r="O578" i="35"/>
  <c r="R578" i="35" s="1"/>
  <c r="AD578" i="35" s="1"/>
  <c r="Y577" i="35"/>
  <c r="O577" i="35"/>
  <c r="R577" i="35" s="1"/>
  <c r="AD577" i="35" s="1"/>
  <c r="Y576" i="35"/>
  <c r="O576" i="35"/>
  <c r="R576" i="35" s="1"/>
  <c r="AD576" i="35" s="1"/>
  <c r="Y575" i="35"/>
  <c r="O575" i="35"/>
  <c r="R575" i="35" s="1"/>
  <c r="AD575" i="35" s="1"/>
  <c r="Y574" i="35"/>
  <c r="O574" i="35"/>
  <c r="R574" i="35" s="1"/>
  <c r="AE574" i="35" s="1"/>
  <c r="Y573" i="35"/>
  <c r="O573" i="35"/>
  <c r="R573" i="35" s="1"/>
  <c r="AD573" i="35" s="1"/>
  <c r="Y572" i="35"/>
  <c r="O572" i="35"/>
  <c r="R572" i="35" s="1"/>
  <c r="AE572" i="35" s="1"/>
  <c r="Y571" i="35"/>
  <c r="O571" i="35"/>
  <c r="R571" i="35" s="1"/>
  <c r="AD571" i="35" s="1"/>
  <c r="Y570" i="35"/>
  <c r="O570" i="35"/>
  <c r="R570" i="35" s="1"/>
  <c r="Y569" i="35"/>
  <c r="O569" i="35"/>
  <c r="R569" i="35" s="1"/>
  <c r="Y568" i="35"/>
  <c r="O568" i="35"/>
  <c r="R568" i="35" s="1"/>
  <c r="Y567" i="35"/>
  <c r="R567" i="35"/>
  <c r="AD567" i="35" s="1"/>
  <c r="Y566" i="35"/>
  <c r="R566" i="35"/>
  <c r="AD566" i="35" s="1"/>
  <c r="Y565" i="35"/>
  <c r="R565" i="35"/>
  <c r="AC565" i="35" s="1"/>
  <c r="Y564" i="35"/>
  <c r="R564" i="35"/>
  <c r="AD564" i="35" s="1"/>
  <c r="Y563" i="35"/>
  <c r="R563" i="35"/>
  <c r="AD563" i="35" s="1"/>
  <c r="Y562" i="35"/>
  <c r="R562" i="35"/>
  <c r="Y561" i="35"/>
  <c r="R561" i="35"/>
  <c r="AD561" i="35" s="1"/>
  <c r="Y560" i="35"/>
  <c r="R560" i="35"/>
  <c r="Y559" i="35"/>
  <c r="R559" i="35"/>
  <c r="AD559" i="35" s="1"/>
  <c r="Y558" i="35"/>
  <c r="R558" i="35"/>
  <c r="AD558" i="35" s="1"/>
  <c r="Y557" i="35"/>
  <c r="R557" i="35"/>
  <c r="AD557" i="35" s="1"/>
  <c r="Y556" i="35"/>
  <c r="R556" i="35"/>
  <c r="AE556" i="35" s="1"/>
  <c r="Y555" i="35"/>
  <c r="R555" i="35"/>
  <c r="AB555" i="35" s="1"/>
  <c r="Y554" i="35"/>
  <c r="R554" i="35"/>
  <c r="AD554" i="35" s="1"/>
  <c r="Y553" i="35"/>
  <c r="R553" i="35"/>
  <c r="Y552" i="35"/>
  <c r="R552" i="35"/>
  <c r="AE552" i="35" s="1"/>
  <c r="Y551" i="35"/>
  <c r="R551" i="35"/>
  <c r="AD551" i="35" s="1"/>
  <c r="Y550" i="35"/>
  <c r="R550" i="35"/>
  <c r="Y549" i="35"/>
  <c r="R549" i="35"/>
  <c r="AD549" i="35" s="1"/>
  <c r="Y548" i="35"/>
  <c r="R548" i="35"/>
  <c r="AE548" i="35" s="1"/>
  <c r="Y547" i="35"/>
  <c r="R547" i="35"/>
  <c r="Y546" i="35"/>
  <c r="R546" i="35"/>
  <c r="AD546" i="35" s="1"/>
  <c r="Y545" i="35"/>
  <c r="R545" i="35"/>
  <c r="Y544" i="35"/>
  <c r="R544" i="35"/>
  <c r="Y543" i="35"/>
  <c r="R543" i="35"/>
  <c r="Y542" i="35"/>
  <c r="R542" i="35"/>
  <c r="Y541" i="35"/>
  <c r="R541" i="35"/>
  <c r="Y540" i="35"/>
  <c r="R540" i="35"/>
  <c r="Y539" i="35"/>
  <c r="R539" i="35"/>
  <c r="Y538" i="35"/>
  <c r="O538" i="35"/>
  <c r="R538" i="35" s="1"/>
  <c r="Y537" i="35"/>
  <c r="O537" i="35"/>
  <c r="R537" i="35" s="1"/>
  <c r="AE537" i="35" s="1"/>
  <c r="Y536" i="35"/>
  <c r="O536" i="35"/>
  <c r="R536" i="35" s="1"/>
  <c r="AC536" i="35" s="1"/>
  <c r="Y535" i="35"/>
  <c r="O535" i="35"/>
  <c r="R535" i="35" s="1"/>
  <c r="AE535" i="35" s="1"/>
  <c r="Y534" i="35"/>
  <c r="O534" i="35"/>
  <c r="R534" i="35" s="1"/>
  <c r="AC534" i="35" s="1"/>
  <c r="Y533" i="35"/>
  <c r="O533" i="35"/>
  <c r="R533" i="35" s="1"/>
  <c r="AE533" i="35" s="1"/>
  <c r="Y532" i="35"/>
  <c r="O532" i="35"/>
  <c r="R532" i="35" s="1"/>
  <c r="AC532" i="35" s="1"/>
  <c r="Y531" i="35"/>
  <c r="O531" i="35"/>
  <c r="R531" i="35" s="1"/>
  <c r="Y530" i="35"/>
  <c r="O530" i="35"/>
  <c r="R530" i="35" s="1"/>
  <c r="Y529" i="35"/>
  <c r="O529" i="35"/>
  <c r="R529" i="35" s="1"/>
  <c r="AE529" i="35" s="1"/>
  <c r="Y528" i="35"/>
  <c r="O528" i="35"/>
  <c r="R528" i="35" s="1"/>
  <c r="AE528" i="35" s="1"/>
  <c r="Y527" i="35"/>
  <c r="O527" i="35"/>
  <c r="R527" i="35" s="1"/>
  <c r="AE527" i="35" s="1"/>
  <c r="Y526" i="35"/>
  <c r="O526" i="35"/>
  <c r="R526" i="35" s="1"/>
  <c r="Y525" i="35"/>
  <c r="O525" i="35"/>
  <c r="R525" i="35" s="1"/>
  <c r="AE525" i="35" s="1"/>
  <c r="Y524" i="35"/>
  <c r="O524" i="35"/>
  <c r="R524" i="35" s="1"/>
  <c r="AC524" i="35" s="1"/>
  <c r="Y523" i="35"/>
  <c r="O523" i="35"/>
  <c r="R523" i="35" s="1"/>
  <c r="AE523" i="35" s="1"/>
  <c r="Y522" i="35"/>
  <c r="O522" i="35"/>
  <c r="R522" i="35" s="1"/>
  <c r="AC522" i="35" s="1"/>
  <c r="Y521" i="35"/>
  <c r="O521" i="35"/>
  <c r="R521" i="35" s="1"/>
  <c r="AE521" i="35" s="1"/>
  <c r="Y520" i="35"/>
  <c r="O520" i="35"/>
  <c r="R520" i="35" s="1"/>
  <c r="AC520" i="35" s="1"/>
  <c r="Y519" i="35"/>
  <c r="O519" i="35"/>
  <c r="R519" i="35" s="1"/>
  <c r="Y518" i="35"/>
  <c r="O518" i="35"/>
  <c r="R518" i="35" s="1"/>
  <c r="Y517" i="35"/>
  <c r="O517" i="35"/>
  <c r="R517" i="35" s="1"/>
  <c r="Y516" i="35"/>
  <c r="O516" i="35"/>
  <c r="R516" i="35" s="1"/>
  <c r="Y515" i="35"/>
  <c r="O515" i="35"/>
  <c r="R515" i="35" s="1"/>
  <c r="AE515" i="35" s="1"/>
  <c r="Y514" i="35"/>
  <c r="M514" i="35"/>
  <c r="O514" i="35" s="1"/>
  <c r="R514" i="35" s="1"/>
  <c r="AC514" i="35" s="1"/>
  <c r="Y513" i="35"/>
  <c r="M513" i="35"/>
  <c r="O513" i="35" s="1"/>
  <c r="R513" i="35" s="1"/>
  <c r="Y512" i="35"/>
  <c r="M512" i="35"/>
  <c r="O512" i="35" s="1"/>
  <c r="R512" i="35" s="1"/>
  <c r="Y511" i="35"/>
  <c r="M511" i="35"/>
  <c r="O511" i="35" s="1"/>
  <c r="R511" i="35" s="1"/>
  <c r="AD511" i="35" s="1"/>
  <c r="Y510" i="35"/>
  <c r="M510" i="35"/>
  <c r="O510" i="35" s="1"/>
  <c r="R510" i="35" s="1"/>
  <c r="Y509" i="35"/>
  <c r="M509" i="35"/>
  <c r="O509" i="35" s="1"/>
  <c r="R509" i="35" s="1"/>
  <c r="Y508" i="35"/>
  <c r="M508" i="35"/>
  <c r="O508" i="35" s="1"/>
  <c r="R508" i="35" s="1"/>
  <c r="AE508" i="35" s="1"/>
  <c r="Y507" i="35"/>
  <c r="M507" i="35"/>
  <c r="O507" i="35" s="1"/>
  <c r="R507" i="35" s="1"/>
  <c r="AD507" i="35" s="1"/>
  <c r="Y506" i="35"/>
  <c r="M506" i="35"/>
  <c r="O506" i="35" s="1"/>
  <c r="R506" i="35" s="1"/>
  <c r="Y505" i="35"/>
  <c r="O505" i="35"/>
  <c r="R505" i="35" s="1"/>
  <c r="AD505" i="35" s="1"/>
  <c r="Y504" i="35"/>
  <c r="O504" i="35"/>
  <c r="R504" i="35" s="1"/>
  <c r="Y503" i="35"/>
  <c r="O503" i="35"/>
  <c r="R503" i="35" s="1"/>
  <c r="AE503" i="35" s="1"/>
  <c r="Y502" i="35"/>
  <c r="O502" i="35"/>
  <c r="R502" i="35" s="1"/>
  <c r="AD502" i="35" s="1"/>
  <c r="Y499" i="35"/>
  <c r="O499" i="35"/>
  <c r="R499" i="35" s="1"/>
  <c r="Y498" i="35"/>
  <c r="O498" i="35"/>
  <c r="R498" i="35" s="1"/>
  <c r="AD498" i="35" s="1"/>
  <c r="Y497" i="35"/>
  <c r="O497" i="35"/>
  <c r="R497" i="35" s="1"/>
  <c r="AE497" i="35" s="1"/>
  <c r="Y496" i="35"/>
  <c r="O496" i="35"/>
  <c r="R496" i="35" s="1"/>
  <c r="Y495" i="35"/>
  <c r="O495" i="35"/>
  <c r="R495" i="35" s="1"/>
  <c r="Y494" i="35"/>
  <c r="O494" i="35"/>
  <c r="R494" i="35" s="1"/>
  <c r="AD494" i="35" s="1"/>
  <c r="Y493" i="35"/>
  <c r="O493" i="35"/>
  <c r="R493" i="35" s="1"/>
  <c r="Y492" i="35"/>
  <c r="O492" i="35"/>
  <c r="R492" i="35" s="1"/>
  <c r="Y491" i="35"/>
  <c r="O491" i="35"/>
  <c r="R491" i="35" s="1"/>
  <c r="Y490" i="35"/>
  <c r="O490" i="35"/>
  <c r="R490" i="35" s="1"/>
  <c r="AD490" i="35" s="1"/>
  <c r="Y489" i="35"/>
  <c r="O489" i="35"/>
  <c r="R489" i="35" s="1"/>
  <c r="AE489" i="35" s="1"/>
  <c r="Y488" i="35"/>
  <c r="O488" i="35"/>
  <c r="R488" i="35" s="1"/>
  <c r="Y487" i="35"/>
  <c r="O487" i="35"/>
  <c r="R487" i="35" s="1"/>
  <c r="AE487" i="35" s="1"/>
  <c r="Y486" i="35"/>
  <c r="O486" i="35"/>
  <c r="R486" i="35" s="1"/>
  <c r="AD486" i="35" s="1"/>
  <c r="Y485" i="35"/>
  <c r="O485" i="35"/>
  <c r="R485" i="35" s="1"/>
  <c r="Y484" i="35"/>
  <c r="O484" i="35"/>
  <c r="R484" i="35" s="1"/>
  <c r="Y483" i="35"/>
  <c r="O483" i="35"/>
  <c r="R483" i="35" s="1"/>
  <c r="Y482" i="35"/>
  <c r="O482" i="35"/>
  <c r="R482" i="35" s="1"/>
  <c r="AD482" i="35" s="1"/>
  <c r="Y481" i="35"/>
  <c r="O481" i="35"/>
  <c r="R481" i="35" s="1"/>
  <c r="AE481" i="35" s="1"/>
  <c r="Y480" i="35"/>
  <c r="O480" i="35"/>
  <c r="R480" i="35" s="1"/>
  <c r="Y479" i="35"/>
  <c r="O479" i="35"/>
  <c r="R479" i="35" s="1"/>
  <c r="Y478" i="35"/>
  <c r="O478" i="35"/>
  <c r="R478" i="35" s="1"/>
  <c r="AD478" i="35" s="1"/>
  <c r="Y477" i="35"/>
  <c r="O477" i="35"/>
  <c r="R477" i="35" s="1"/>
  <c r="AE477" i="35" s="1"/>
  <c r="Y476" i="35"/>
  <c r="O476" i="35"/>
  <c r="R476" i="35" s="1"/>
  <c r="Y475" i="35"/>
  <c r="O475" i="35"/>
  <c r="R475" i="35" s="1"/>
  <c r="AE475" i="35" s="1"/>
  <c r="Y474" i="35"/>
  <c r="O474" i="35"/>
  <c r="R474" i="35" s="1"/>
  <c r="AE474" i="35" s="1"/>
  <c r="Y473" i="35"/>
  <c r="O473" i="35"/>
  <c r="R473" i="35" s="1"/>
  <c r="Y472" i="35"/>
  <c r="O472" i="35"/>
  <c r="R472" i="35" s="1"/>
  <c r="AD472" i="35" s="1"/>
  <c r="Y471" i="35"/>
  <c r="O471" i="35"/>
  <c r="R471" i="35" s="1"/>
  <c r="Y470" i="35"/>
  <c r="O470" i="35"/>
  <c r="R470" i="35" s="1"/>
  <c r="Y469" i="35"/>
  <c r="O469" i="35"/>
  <c r="R469" i="35" s="1"/>
  <c r="Y468" i="35"/>
  <c r="O468" i="35"/>
  <c r="R468" i="35" s="1"/>
  <c r="AD468" i="35" s="1"/>
  <c r="Y467" i="35"/>
  <c r="O467" i="35"/>
  <c r="R467" i="35" s="1"/>
  <c r="AE467" i="35" s="1"/>
  <c r="Y466" i="35"/>
  <c r="O466" i="35"/>
  <c r="R466" i="35" s="1"/>
  <c r="Y465" i="35"/>
  <c r="AF465" i="35" s="1"/>
  <c r="O465" i="35"/>
  <c r="R465" i="35" s="1"/>
  <c r="AE465" i="35" s="1"/>
  <c r="Y464" i="35"/>
  <c r="O464" i="35"/>
  <c r="R464" i="35" s="1"/>
  <c r="AD464" i="35" s="1"/>
  <c r="Y463" i="35"/>
  <c r="O463" i="35"/>
  <c r="R463" i="35" s="1"/>
  <c r="Y462" i="35"/>
  <c r="O462" i="35"/>
  <c r="R462" i="35" s="1"/>
  <c r="Y461" i="35"/>
  <c r="O461" i="35"/>
  <c r="R461" i="35" s="1"/>
  <c r="Y460" i="35"/>
  <c r="O460" i="35"/>
  <c r="R460" i="35" s="1"/>
  <c r="AD460" i="35" s="1"/>
  <c r="Y459" i="35"/>
  <c r="O459" i="35"/>
  <c r="R459" i="35" s="1"/>
  <c r="Y458" i="35"/>
  <c r="O458" i="35"/>
  <c r="R458" i="35" s="1"/>
  <c r="Y457" i="35"/>
  <c r="O457" i="35"/>
  <c r="R457" i="35" s="1"/>
  <c r="AE457" i="35" s="1"/>
  <c r="Y456" i="35"/>
  <c r="O456" i="35"/>
  <c r="R456" i="35" s="1"/>
  <c r="AD456" i="35" s="1"/>
  <c r="Y455" i="35"/>
  <c r="O455" i="35"/>
  <c r="R455" i="35" s="1"/>
  <c r="Y454" i="35"/>
  <c r="O454" i="35"/>
  <c r="R454" i="35" s="1"/>
  <c r="Y453" i="35"/>
  <c r="O453" i="35"/>
  <c r="R453" i="35" s="1"/>
  <c r="Y452" i="35"/>
  <c r="O452" i="35"/>
  <c r="R452" i="35" s="1"/>
  <c r="AD452" i="35" s="1"/>
  <c r="Y451" i="35"/>
  <c r="O451" i="35"/>
  <c r="R451" i="35" s="1"/>
  <c r="Y450" i="35"/>
  <c r="O450" i="35"/>
  <c r="R450" i="35" s="1"/>
  <c r="Y449" i="35"/>
  <c r="O449" i="35"/>
  <c r="R449" i="35" s="1"/>
  <c r="AE449" i="35" s="1"/>
  <c r="Y448" i="35"/>
  <c r="O448" i="35"/>
  <c r="R448" i="35" s="1"/>
  <c r="AD448" i="35" s="1"/>
  <c r="Y447" i="35"/>
  <c r="O447" i="35"/>
  <c r="R447" i="35" s="1"/>
  <c r="Y446" i="35"/>
  <c r="O446" i="35"/>
  <c r="R446" i="35" s="1"/>
  <c r="Y445" i="35"/>
  <c r="O445" i="35"/>
  <c r="R445" i="35" s="1"/>
  <c r="AD445" i="35" s="1"/>
  <c r="Y444" i="35"/>
  <c r="O444" i="35"/>
  <c r="R444" i="35" s="1"/>
  <c r="AD444" i="35" s="1"/>
  <c r="Y443" i="35"/>
  <c r="O443" i="35"/>
  <c r="R443" i="35" s="1"/>
  <c r="Y442" i="35"/>
  <c r="O442" i="35"/>
  <c r="R442" i="35" s="1"/>
  <c r="Y441" i="35"/>
  <c r="O441" i="35"/>
  <c r="R441" i="35" s="1"/>
  <c r="AD441" i="35" s="1"/>
  <c r="Y440" i="35"/>
  <c r="O440" i="35"/>
  <c r="R440" i="35" s="1"/>
  <c r="AE440" i="35" s="1"/>
  <c r="Y439" i="35"/>
  <c r="O439" i="35"/>
  <c r="R439" i="35" s="1"/>
  <c r="AE439" i="35" s="1"/>
  <c r="Y438" i="35"/>
  <c r="O438" i="35"/>
  <c r="R438" i="35" s="1"/>
  <c r="AC438" i="35" s="1"/>
  <c r="Y437" i="35"/>
  <c r="O437" i="35"/>
  <c r="R437" i="35" s="1"/>
  <c r="AE437" i="35" s="1"/>
  <c r="Y436" i="35"/>
  <c r="O436" i="35"/>
  <c r="R436" i="35" s="1"/>
  <c r="AC436" i="35" s="1"/>
  <c r="Y435" i="35"/>
  <c r="O435" i="35"/>
  <c r="R435" i="35" s="1"/>
  <c r="AE435" i="35" s="1"/>
  <c r="Y434" i="35"/>
  <c r="O434" i="35"/>
  <c r="R434" i="35" s="1"/>
  <c r="AC434" i="35" s="1"/>
  <c r="AE433" i="35"/>
  <c r="Y433" i="35"/>
  <c r="AF433" i="35" s="1"/>
  <c r="R433" i="35"/>
  <c r="AC433" i="35" s="1"/>
  <c r="Y432" i="35"/>
  <c r="O432" i="35"/>
  <c r="R432" i="35" s="1"/>
  <c r="Y431" i="35"/>
  <c r="O431" i="35"/>
  <c r="R431" i="35" s="1"/>
  <c r="AD431" i="35" s="1"/>
  <c r="Y430" i="35"/>
  <c r="O430" i="35"/>
  <c r="R430" i="35" s="1"/>
  <c r="Y429" i="35"/>
  <c r="O429" i="35"/>
  <c r="R429" i="35" s="1"/>
  <c r="AD429" i="35" s="1"/>
  <c r="Y428" i="35"/>
  <c r="O428" i="35"/>
  <c r="R428" i="35" s="1"/>
  <c r="Y427" i="35"/>
  <c r="O427" i="35"/>
  <c r="R427" i="35" s="1"/>
  <c r="Y426" i="35"/>
  <c r="O426" i="35"/>
  <c r="R426" i="35" s="1"/>
  <c r="AB426" i="35" s="1"/>
  <c r="Y425" i="35"/>
  <c r="O425" i="35"/>
  <c r="R425" i="35" s="1"/>
  <c r="AD425" i="35" s="1"/>
  <c r="Y424" i="35"/>
  <c r="O424" i="35"/>
  <c r="R424" i="35" s="1"/>
  <c r="Y250" i="35"/>
  <c r="R250" i="35"/>
  <c r="AD250" i="35" s="1"/>
  <c r="Y249" i="35"/>
  <c r="R249" i="35"/>
  <c r="AE249" i="35" s="1"/>
  <c r="Y248" i="35"/>
  <c r="O248" i="35"/>
  <c r="R248" i="35" s="1"/>
  <c r="AB248" i="35" s="1"/>
  <c r="Y247" i="35"/>
  <c r="O247" i="35"/>
  <c r="R247" i="35" s="1"/>
  <c r="AD247" i="35" s="1"/>
  <c r="Y246" i="35"/>
  <c r="O246" i="35"/>
  <c r="R246" i="35" s="1"/>
  <c r="AE246" i="35" s="1"/>
  <c r="Y245" i="35"/>
  <c r="O245" i="35"/>
  <c r="R245" i="35" s="1"/>
  <c r="AD245" i="35" s="1"/>
  <c r="Y244" i="35"/>
  <c r="O244" i="35"/>
  <c r="R244" i="35" s="1"/>
  <c r="AB244" i="35" s="1"/>
  <c r="Y243" i="35"/>
  <c r="O243" i="35"/>
  <c r="R243" i="35" s="1"/>
  <c r="AD243" i="35" s="1"/>
  <c r="Y242" i="35"/>
  <c r="O242" i="35"/>
  <c r="R242" i="35" s="1"/>
  <c r="Y241" i="35"/>
  <c r="O241" i="35"/>
  <c r="R241" i="35" s="1"/>
  <c r="AE241" i="35" s="1"/>
  <c r="Y240" i="35"/>
  <c r="O240" i="35"/>
  <c r="R240" i="35" s="1"/>
  <c r="AE240" i="35" s="1"/>
  <c r="Y239" i="35"/>
  <c r="O239" i="35"/>
  <c r="R239" i="35" s="1"/>
  <c r="Y238" i="35"/>
  <c r="O238" i="35"/>
  <c r="R238" i="35" s="1"/>
  <c r="AE238" i="35" s="1"/>
  <c r="Y237" i="35"/>
  <c r="O237" i="35"/>
  <c r="R237" i="35" s="1"/>
  <c r="AD237" i="35" s="1"/>
  <c r="Y236" i="35"/>
  <c r="O236" i="35"/>
  <c r="R236" i="35" s="1"/>
  <c r="AB236" i="35" s="1"/>
  <c r="Y235" i="35"/>
  <c r="O235" i="35"/>
  <c r="R235" i="35" s="1"/>
  <c r="AD235" i="35" s="1"/>
  <c r="Y234" i="35"/>
  <c r="R234" i="35"/>
  <c r="AB234" i="35" s="1"/>
  <c r="Y233" i="35"/>
  <c r="R233" i="35"/>
  <c r="AC233" i="35" s="1"/>
  <c r="Y232" i="35"/>
  <c r="R232" i="35"/>
  <c r="AD232" i="35" s="1"/>
  <c r="Y231" i="35"/>
  <c r="R231" i="35"/>
  <c r="AE231" i="35" s="1"/>
  <c r="Y230" i="35"/>
  <c r="R230" i="35"/>
  <c r="AB230" i="35" s="1"/>
  <c r="Y229" i="35"/>
  <c r="R229" i="35"/>
  <c r="AE229" i="35" s="1"/>
  <c r="Y228" i="35"/>
  <c r="R228" i="35"/>
  <c r="AC228" i="35" s="1"/>
  <c r="Y227" i="35"/>
  <c r="R227" i="35"/>
  <c r="AD227" i="35" s="1"/>
  <c r="Y226" i="35"/>
  <c r="R226" i="35"/>
  <c r="AD226" i="35" s="1"/>
  <c r="Y225" i="35"/>
  <c r="R225" i="35"/>
  <c r="AB225" i="35" s="1"/>
  <c r="Y224" i="35"/>
  <c r="R224" i="35"/>
  <c r="AC224" i="35" s="1"/>
  <c r="Y223" i="35"/>
  <c r="R223" i="35"/>
  <c r="Y222" i="35"/>
  <c r="R222" i="35"/>
  <c r="AE222" i="35" s="1"/>
  <c r="Y221" i="35"/>
  <c r="R221" i="35"/>
  <c r="AB221" i="35" s="1"/>
  <c r="Y220" i="35"/>
  <c r="R220" i="35"/>
  <c r="AC220" i="35" s="1"/>
  <c r="Y219" i="35"/>
  <c r="R219" i="35"/>
  <c r="AD219" i="35" s="1"/>
  <c r="Y218" i="35"/>
  <c r="R218" i="35"/>
  <c r="AC218" i="35" s="1"/>
  <c r="Y217" i="35"/>
  <c r="R217" i="35"/>
  <c r="AB217" i="35" s="1"/>
  <c r="Y216" i="35"/>
  <c r="R216" i="35"/>
  <c r="AC216" i="35" s="1"/>
  <c r="Y215" i="35"/>
  <c r="R215" i="35"/>
  <c r="AD215" i="35" s="1"/>
  <c r="Y214" i="35"/>
  <c r="R214" i="35"/>
  <c r="AD214" i="35" s="1"/>
  <c r="Y213" i="35"/>
  <c r="R213" i="35"/>
  <c r="AB213" i="35" s="1"/>
  <c r="Y212" i="35"/>
  <c r="R212" i="35"/>
  <c r="AC212" i="35" s="1"/>
  <c r="Y211" i="35"/>
  <c r="R211" i="35"/>
  <c r="AD211" i="35" s="1"/>
  <c r="Y210" i="35"/>
  <c r="R210" i="35"/>
  <c r="Y209" i="35"/>
  <c r="R209" i="35"/>
  <c r="AB209" i="35" s="1"/>
  <c r="Y208" i="35"/>
  <c r="R208" i="35"/>
  <c r="AC208" i="35" s="1"/>
  <c r="Y207" i="35"/>
  <c r="R207" i="35"/>
  <c r="AD207" i="35" s="1"/>
  <c r="Y206" i="35"/>
  <c r="R206" i="35"/>
  <c r="AE206" i="35" s="1"/>
  <c r="Y205" i="35"/>
  <c r="R205" i="35"/>
  <c r="Y204" i="35"/>
  <c r="R204" i="35"/>
  <c r="AC204" i="35" s="1"/>
  <c r="Y203" i="35"/>
  <c r="R203" i="35"/>
  <c r="AD203" i="35" s="1"/>
  <c r="Y202" i="35"/>
  <c r="R202" i="35"/>
  <c r="AE202" i="35" s="1"/>
  <c r="Y201" i="35"/>
  <c r="R201" i="35"/>
  <c r="AB201" i="35" s="1"/>
  <c r="Y200" i="35"/>
  <c r="R200" i="35"/>
  <c r="AB200" i="35" s="1"/>
  <c r="Y199" i="35"/>
  <c r="R199" i="35"/>
  <c r="Y198" i="35"/>
  <c r="R198" i="35"/>
  <c r="AE198" i="35" s="1"/>
  <c r="Y197" i="35"/>
  <c r="R197" i="35"/>
  <c r="AB197" i="35" s="1"/>
  <c r="Y196" i="35"/>
  <c r="R196" i="35"/>
  <c r="AC196" i="35" s="1"/>
  <c r="Y195" i="35"/>
  <c r="R195" i="35"/>
  <c r="AE195" i="35" s="1"/>
  <c r="Y194" i="35"/>
  <c r="R194" i="35"/>
  <c r="AC194" i="35" s="1"/>
  <c r="Y193" i="35"/>
  <c r="R193" i="35"/>
  <c r="AB193" i="35" s="1"/>
  <c r="Y192" i="35"/>
  <c r="R192" i="35"/>
  <c r="AC192" i="35" s="1"/>
  <c r="Y191" i="35"/>
  <c r="O191" i="35"/>
  <c r="R191" i="35" s="1"/>
  <c r="AD191" i="35" s="1"/>
  <c r="Y190" i="35"/>
  <c r="O190" i="35"/>
  <c r="R190" i="35" s="1"/>
  <c r="AB190" i="35" s="1"/>
  <c r="Y189" i="35"/>
  <c r="O189" i="35"/>
  <c r="R189" i="35" s="1"/>
  <c r="AD189" i="35" s="1"/>
  <c r="Y188" i="35"/>
  <c r="R188" i="35"/>
  <c r="AC188" i="35" s="1"/>
  <c r="Y187" i="35"/>
  <c r="O187" i="35"/>
  <c r="R187" i="35" s="1"/>
  <c r="Y186" i="35"/>
  <c r="R186" i="35"/>
  <c r="AC186" i="35" s="1"/>
  <c r="Y185" i="35"/>
  <c r="R185" i="35"/>
  <c r="AB185" i="35" s="1"/>
  <c r="Y184" i="35"/>
  <c r="R184" i="35"/>
  <c r="AC184" i="35" s="1"/>
  <c r="Y183" i="35"/>
  <c r="R183" i="35"/>
  <c r="AC183" i="35" s="1"/>
  <c r="Y182" i="35"/>
  <c r="R182" i="35"/>
  <c r="AE182" i="35" s="1"/>
  <c r="Y181" i="35"/>
  <c r="R181" i="35"/>
  <c r="AB181" i="35" s="1"/>
  <c r="Y180" i="35"/>
  <c r="R180" i="35"/>
  <c r="Y179" i="35"/>
  <c r="R179" i="35"/>
  <c r="AD179" i="35" s="1"/>
  <c r="Y178" i="35"/>
  <c r="R178" i="35"/>
  <c r="AD178" i="35" s="1"/>
  <c r="Y177" i="35"/>
  <c r="R177" i="35"/>
  <c r="Y176" i="35"/>
  <c r="R176" i="35"/>
  <c r="AC176" i="35" s="1"/>
  <c r="Y175" i="35"/>
  <c r="R175" i="35"/>
  <c r="AC175" i="35" s="1"/>
  <c r="Y174" i="35"/>
  <c r="R174" i="35"/>
  <c r="AC174" i="35" s="1"/>
  <c r="Y173" i="35"/>
  <c r="R173" i="35"/>
  <c r="AE173" i="35" s="1"/>
  <c r="Y172" i="35"/>
  <c r="R172" i="35"/>
  <c r="AB172" i="35" s="1"/>
  <c r="Y171" i="35"/>
  <c r="R171" i="35"/>
  <c r="AC171" i="35" s="1"/>
  <c r="Y170" i="35"/>
  <c r="R170" i="35"/>
  <c r="Y169" i="35"/>
  <c r="R169" i="35"/>
  <c r="Y168" i="35"/>
  <c r="R168" i="35"/>
  <c r="AB168" i="35" s="1"/>
  <c r="Y167" i="35"/>
  <c r="R167" i="35"/>
  <c r="AC167" i="35" s="1"/>
  <c r="Y166" i="35"/>
  <c r="R166" i="35"/>
  <c r="Y165" i="35"/>
  <c r="O165" i="35"/>
  <c r="R165" i="35" s="1"/>
  <c r="AE165" i="35" s="1"/>
  <c r="Y164" i="35"/>
  <c r="O164" i="35"/>
  <c r="R164" i="35" s="1"/>
  <c r="AC164" i="35" s="1"/>
  <c r="Y163" i="35"/>
  <c r="O163" i="35"/>
  <c r="R163" i="35" s="1"/>
  <c r="Y162" i="35"/>
  <c r="O162" i="35"/>
  <c r="R162" i="35" s="1"/>
  <c r="AC162" i="35" s="1"/>
  <c r="Y161" i="35"/>
  <c r="O161" i="35"/>
  <c r="R161" i="35" s="1"/>
  <c r="AE161" i="35" s="1"/>
  <c r="Y160" i="35"/>
  <c r="O160" i="35"/>
  <c r="R160" i="35" s="1"/>
  <c r="AC160" i="35" s="1"/>
  <c r="Y159" i="35"/>
  <c r="O159" i="35"/>
  <c r="R159" i="35" s="1"/>
  <c r="AC159" i="35" s="1"/>
  <c r="Y158" i="35"/>
  <c r="O158" i="35"/>
  <c r="R158" i="35" s="1"/>
  <c r="AC158" i="35" s="1"/>
  <c r="Y157" i="35"/>
  <c r="O157" i="35"/>
  <c r="R157" i="35" s="1"/>
  <c r="Y156" i="35"/>
  <c r="O156" i="35"/>
  <c r="R156" i="35" s="1"/>
  <c r="Y155" i="35"/>
  <c r="O155" i="35"/>
  <c r="R155" i="35" s="1"/>
  <c r="Y154" i="35"/>
  <c r="R154" i="35"/>
  <c r="AC154" i="35" s="1"/>
  <c r="Y153" i="35"/>
  <c r="R153" i="35"/>
  <c r="AD153" i="35" s="1"/>
  <c r="Y152" i="35"/>
  <c r="R152" i="35"/>
  <c r="AE152" i="35" s="1"/>
  <c r="Y151" i="35"/>
  <c r="R151" i="35"/>
  <c r="AB151" i="35" s="1"/>
  <c r="Y150" i="35"/>
  <c r="R150" i="35"/>
  <c r="AC150" i="35" s="1"/>
  <c r="Y149" i="35"/>
  <c r="R149" i="35"/>
  <c r="AD149" i="35" s="1"/>
  <c r="Y148" i="35"/>
  <c r="R148" i="35"/>
  <c r="Y147" i="35"/>
  <c r="R147" i="35"/>
  <c r="AE147" i="35" s="1"/>
  <c r="Y146" i="35"/>
  <c r="R146" i="35"/>
  <c r="AE146" i="35" s="1"/>
  <c r="Y145" i="35"/>
  <c r="R145" i="35"/>
  <c r="Y144" i="35"/>
  <c r="R144" i="35"/>
  <c r="Y143" i="35"/>
  <c r="R143" i="35"/>
  <c r="AC143" i="35" s="1"/>
  <c r="Y142" i="35"/>
  <c r="R142" i="35"/>
  <c r="AE142" i="35" s="1"/>
  <c r="Y141" i="35"/>
  <c r="R141" i="35"/>
  <c r="AB141" i="35" s="1"/>
  <c r="Y140" i="35"/>
  <c r="R140" i="35"/>
  <c r="AC140" i="35" s="1"/>
  <c r="Y139" i="35"/>
  <c r="R139" i="35"/>
  <c r="AD139" i="35" s="1"/>
  <c r="Y138" i="35"/>
  <c r="R138" i="35"/>
  <c r="AE138" i="35" s="1"/>
  <c r="Y137" i="35"/>
  <c r="R137" i="35"/>
  <c r="AB137" i="35" s="1"/>
  <c r="Y136" i="35"/>
  <c r="R136" i="35"/>
  <c r="AC136" i="35" s="1"/>
  <c r="Y135" i="35"/>
  <c r="O135" i="35"/>
  <c r="R135" i="35" s="1"/>
  <c r="AD135" i="35" s="1"/>
  <c r="Y134" i="35"/>
  <c r="O134" i="35"/>
  <c r="R134" i="35" s="1"/>
  <c r="Y133" i="35"/>
  <c r="O133" i="35"/>
  <c r="R133" i="35" s="1"/>
  <c r="AD133" i="35" s="1"/>
  <c r="Y132" i="35"/>
  <c r="O132" i="35"/>
  <c r="R132" i="35" s="1"/>
  <c r="Y131" i="35"/>
  <c r="O131" i="35"/>
  <c r="R131" i="35" s="1"/>
  <c r="AD131" i="35" s="1"/>
  <c r="Y130" i="35"/>
  <c r="O130" i="35"/>
  <c r="R130" i="35" s="1"/>
  <c r="AB130" i="35" s="1"/>
  <c r="Y129" i="35"/>
  <c r="O129" i="35"/>
  <c r="R129" i="35" s="1"/>
  <c r="AD129" i="35" s="1"/>
  <c r="Y128" i="35"/>
  <c r="O128" i="35"/>
  <c r="R128" i="35" s="1"/>
  <c r="AE128" i="35" s="1"/>
  <c r="Y127" i="35"/>
  <c r="O127" i="35"/>
  <c r="R127" i="35" s="1"/>
  <c r="AD127" i="35" s="1"/>
  <c r="Y126" i="35"/>
  <c r="O126" i="35"/>
  <c r="R126" i="35" s="1"/>
  <c r="Y125" i="35"/>
  <c r="O125" i="35"/>
  <c r="R125" i="35" s="1"/>
  <c r="AD125" i="35" s="1"/>
  <c r="Y124" i="35"/>
  <c r="O124" i="35"/>
  <c r="R124" i="35" s="1"/>
  <c r="AE124" i="35" s="1"/>
  <c r="Y123" i="35"/>
  <c r="O123" i="35"/>
  <c r="R123" i="35" s="1"/>
  <c r="AD123" i="35" s="1"/>
  <c r="Y122" i="35"/>
  <c r="O122" i="35"/>
  <c r="R122" i="35" s="1"/>
  <c r="AB122" i="35" s="1"/>
  <c r="Y121" i="35"/>
  <c r="O121" i="35"/>
  <c r="R121" i="35" s="1"/>
  <c r="AD121" i="35" s="1"/>
  <c r="Y120" i="35"/>
  <c r="O120" i="35"/>
  <c r="R120" i="35" s="1"/>
  <c r="Y119" i="35"/>
  <c r="O119" i="35"/>
  <c r="R119" i="35" s="1"/>
  <c r="AD119" i="35" s="1"/>
  <c r="Y118" i="35"/>
  <c r="O118" i="35"/>
  <c r="R118" i="35" s="1"/>
  <c r="Y117" i="35"/>
  <c r="O117" i="35"/>
  <c r="R117" i="35" s="1"/>
  <c r="AD117" i="35" s="1"/>
  <c r="Y116" i="35"/>
  <c r="O116" i="35"/>
  <c r="R116" i="35" s="1"/>
  <c r="Y115" i="35"/>
  <c r="O115" i="35"/>
  <c r="R115" i="35" s="1"/>
  <c r="AD115" i="35" s="1"/>
  <c r="Y114" i="35"/>
  <c r="O114" i="35"/>
  <c r="R114" i="35" s="1"/>
  <c r="AB114" i="35" s="1"/>
  <c r="Y113" i="35"/>
  <c r="O113" i="35"/>
  <c r="R113" i="35" s="1"/>
  <c r="AD113" i="35" s="1"/>
  <c r="Y112" i="35"/>
  <c r="O112" i="35"/>
  <c r="R112" i="35" s="1"/>
  <c r="Y111" i="35"/>
  <c r="O111" i="35"/>
  <c r="R111" i="35" s="1"/>
  <c r="Y110" i="35"/>
  <c r="O110" i="35"/>
  <c r="R110" i="35" s="1"/>
  <c r="AB110" i="35" s="1"/>
  <c r="Y109" i="35"/>
  <c r="O109" i="35"/>
  <c r="R109" i="35" s="1"/>
  <c r="AD109" i="35" s="1"/>
  <c r="Y108" i="35"/>
  <c r="O108" i="35"/>
  <c r="R108" i="35" s="1"/>
  <c r="AC108" i="35" s="1"/>
  <c r="Y107" i="35"/>
  <c r="O107" i="35"/>
  <c r="R107" i="35" s="1"/>
  <c r="AE107" i="35" s="1"/>
  <c r="Y106" i="35"/>
  <c r="O106" i="35"/>
  <c r="R106" i="35" s="1"/>
  <c r="AC106" i="35" s="1"/>
  <c r="Y105" i="35"/>
  <c r="O105" i="35"/>
  <c r="R105" i="35" s="1"/>
  <c r="AE105" i="35" s="1"/>
  <c r="Y104" i="35"/>
  <c r="O104" i="35"/>
  <c r="R104" i="35" s="1"/>
  <c r="AC104" i="35" s="1"/>
  <c r="Y103" i="35"/>
  <c r="O103" i="35"/>
  <c r="R103" i="35" s="1"/>
  <c r="AE103" i="35" s="1"/>
  <c r="Y102" i="35"/>
  <c r="O102" i="35"/>
  <c r="R102" i="35" s="1"/>
  <c r="AC102" i="35" s="1"/>
  <c r="Y101" i="35"/>
  <c r="O101" i="35"/>
  <c r="R101" i="35" s="1"/>
  <c r="AE101" i="35" s="1"/>
  <c r="Y100" i="35"/>
  <c r="O100" i="35"/>
  <c r="R100" i="35" s="1"/>
  <c r="AC100" i="35" s="1"/>
  <c r="Y99" i="35"/>
  <c r="M99" i="35"/>
  <c r="O99" i="35" s="1"/>
  <c r="R99" i="35" s="1"/>
  <c r="Y98" i="35"/>
  <c r="M98" i="35"/>
  <c r="O98" i="35" s="1"/>
  <c r="R98" i="35" s="1"/>
  <c r="Y97" i="35"/>
  <c r="M97" i="35"/>
  <c r="O97" i="35" s="1"/>
  <c r="R97" i="35" s="1"/>
  <c r="AC97" i="35" s="1"/>
  <c r="Y96" i="35"/>
  <c r="M96" i="35"/>
  <c r="O96" i="35" s="1"/>
  <c r="R96" i="35" s="1"/>
  <c r="Y95" i="35"/>
  <c r="M95" i="35"/>
  <c r="O95" i="35" s="1"/>
  <c r="R95" i="35" s="1"/>
  <c r="Y94" i="35"/>
  <c r="M94" i="35"/>
  <c r="O94" i="35" s="1"/>
  <c r="R94" i="35" s="1"/>
  <c r="AC94" i="35" s="1"/>
  <c r="Y93" i="35"/>
  <c r="M93" i="35"/>
  <c r="O93" i="35" s="1"/>
  <c r="R93" i="35" s="1"/>
  <c r="Y92" i="35"/>
  <c r="M92" i="35"/>
  <c r="O92" i="35" s="1"/>
  <c r="R92" i="35" s="1"/>
  <c r="AE91" i="35"/>
  <c r="Y91" i="35"/>
  <c r="M91" i="35"/>
  <c r="O91" i="35" s="1"/>
  <c r="R91" i="35" s="1"/>
  <c r="Y90" i="35"/>
  <c r="M90" i="35"/>
  <c r="O90" i="35" s="1"/>
  <c r="R90" i="35" s="1"/>
  <c r="AC90" i="35" s="1"/>
  <c r="Y89" i="35"/>
  <c r="M89" i="35"/>
  <c r="O89" i="35" s="1"/>
  <c r="R89" i="35" s="1"/>
  <c r="Y88" i="35"/>
  <c r="M88" i="35"/>
  <c r="O88" i="35" s="1"/>
  <c r="R88" i="35" s="1"/>
  <c r="AE88" i="35" s="1"/>
  <c r="Y87" i="35"/>
  <c r="M87" i="35"/>
  <c r="O87" i="35" s="1"/>
  <c r="R87" i="35" s="1"/>
  <c r="Y86" i="35"/>
  <c r="O86" i="35"/>
  <c r="R86" i="35" s="1"/>
  <c r="AC86" i="35" s="1"/>
  <c r="Y85" i="35"/>
  <c r="O85" i="35"/>
  <c r="R85" i="35" s="1"/>
  <c r="AE85" i="35" s="1"/>
  <c r="Y84" i="35"/>
  <c r="O84" i="35"/>
  <c r="R84" i="35" s="1"/>
  <c r="AC84" i="35" s="1"/>
  <c r="Y83" i="35"/>
  <c r="O83" i="35"/>
  <c r="R83" i="35" s="1"/>
  <c r="AE83" i="35" s="1"/>
  <c r="Y82" i="35"/>
  <c r="O82" i="35"/>
  <c r="R82" i="35" s="1"/>
  <c r="AC82" i="35" s="1"/>
  <c r="Y81" i="35"/>
  <c r="O81" i="35"/>
  <c r="R81" i="35" s="1"/>
  <c r="Y80" i="35"/>
  <c r="O80" i="35"/>
  <c r="R80" i="35" s="1"/>
  <c r="AC80" i="35" s="1"/>
  <c r="Y79" i="35"/>
  <c r="O79" i="35"/>
  <c r="R79" i="35" s="1"/>
  <c r="Y78" i="35"/>
  <c r="O78" i="35"/>
  <c r="R78" i="35" s="1"/>
  <c r="AC78" i="35" s="1"/>
  <c r="Y77" i="35"/>
  <c r="O77" i="35"/>
  <c r="R77" i="35" s="1"/>
  <c r="Y76" i="35"/>
  <c r="O76" i="35"/>
  <c r="R76" i="35" s="1"/>
  <c r="AC76" i="35" s="1"/>
  <c r="Y75" i="35"/>
  <c r="O75" i="35"/>
  <c r="R75" i="35" s="1"/>
  <c r="Y74" i="35"/>
  <c r="O74" i="35"/>
  <c r="R74" i="35" s="1"/>
  <c r="AC74" i="35" s="1"/>
  <c r="Y73" i="35"/>
  <c r="O73" i="35"/>
  <c r="R73" i="35" s="1"/>
  <c r="Y72" i="35"/>
  <c r="O72" i="35"/>
  <c r="R72" i="35" s="1"/>
  <c r="AC72" i="35" s="1"/>
  <c r="Y71" i="35"/>
  <c r="O71" i="35"/>
  <c r="R71" i="35" s="1"/>
  <c r="Y70" i="35"/>
  <c r="O70" i="35"/>
  <c r="R70" i="35" s="1"/>
  <c r="AC70" i="35" s="1"/>
  <c r="Y69" i="35"/>
  <c r="O69" i="35"/>
  <c r="R69" i="35" s="1"/>
  <c r="Y68" i="35"/>
  <c r="O68" i="35"/>
  <c r="R68" i="35" s="1"/>
  <c r="AC68" i="35" s="1"/>
  <c r="Y67" i="35"/>
  <c r="O67" i="35"/>
  <c r="R67" i="35" s="1"/>
  <c r="Y66" i="35"/>
  <c r="O66" i="35"/>
  <c r="R66" i="35" s="1"/>
  <c r="AC66" i="35" s="1"/>
  <c r="Y65" i="35"/>
  <c r="O65" i="35"/>
  <c r="R65" i="35" s="1"/>
  <c r="Y64" i="35"/>
  <c r="O64" i="35"/>
  <c r="R64" i="35" s="1"/>
  <c r="AC64" i="35" s="1"/>
  <c r="Y63" i="35"/>
  <c r="O63" i="35"/>
  <c r="R63" i="35" s="1"/>
  <c r="Y62" i="35"/>
  <c r="O62" i="35"/>
  <c r="R62" i="35" s="1"/>
  <c r="AC62" i="35" s="1"/>
  <c r="Y61" i="35"/>
  <c r="O61" i="35"/>
  <c r="R61" i="35" s="1"/>
  <c r="Y60" i="35"/>
  <c r="O60" i="35"/>
  <c r="R60" i="35" s="1"/>
  <c r="AC60" i="35" s="1"/>
  <c r="Y59" i="35"/>
  <c r="O59" i="35"/>
  <c r="R59" i="35" s="1"/>
  <c r="Y58" i="35"/>
  <c r="O58" i="35"/>
  <c r="R58" i="35" s="1"/>
  <c r="AC58" i="35" s="1"/>
  <c r="Y57" i="35"/>
  <c r="O57" i="35"/>
  <c r="R57" i="35" s="1"/>
  <c r="Y56" i="35"/>
  <c r="O56" i="35"/>
  <c r="R56" i="35" s="1"/>
  <c r="AC56" i="35" s="1"/>
  <c r="Y55" i="35"/>
  <c r="O55" i="35"/>
  <c r="R55" i="35" s="1"/>
  <c r="Y54" i="35"/>
  <c r="O54" i="35"/>
  <c r="R54" i="35" s="1"/>
  <c r="AC54" i="35" s="1"/>
  <c r="Y53" i="35"/>
  <c r="O53" i="35"/>
  <c r="R53" i="35" s="1"/>
  <c r="Y52" i="35"/>
  <c r="O52" i="35"/>
  <c r="R52" i="35" s="1"/>
  <c r="AC52" i="35" s="1"/>
  <c r="Y51" i="35"/>
  <c r="O51" i="35"/>
  <c r="R51" i="35" s="1"/>
  <c r="Y50" i="35"/>
  <c r="O50" i="35"/>
  <c r="R50" i="35" s="1"/>
  <c r="AD50" i="35" s="1"/>
  <c r="Y49" i="35"/>
  <c r="O49" i="35"/>
  <c r="R49" i="35" s="1"/>
  <c r="Y48" i="35"/>
  <c r="O48" i="35"/>
  <c r="R48" i="35" s="1"/>
  <c r="Y47" i="35"/>
  <c r="O47" i="35"/>
  <c r="R47" i="35" s="1"/>
  <c r="AE47" i="35" s="1"/>
  <c r="Y46" i="35"/>
  <c r="O46" i="35"/>
  <c r="R46" i="35" s="1"/>
  <c r="AD46" i="35" s="1"/>
  <c r="Y45" i="35"/>
  <c r="O45" i="35"/>
  <c r="R45" i="35" s="1"/>
  <c r="Y44" i="35"/>
  <c r="O44" i="35"/>
  <c r="R44" i="35" s="1"/>
  <c r="Y43" i="35"/>
  <c r="O43" i="35"/>
  <c r="R43" i="35" s="1"/>
  <c r="Y42" i="35"/>
  <c r="O42" i="35"/>
  <c r="R42" i="35" s="1"/>
  <c r="AD42" i="35" s="1"/>
  <c r="Y41" i="35"/>
  <c r="O41" i="35"/>
  <c r="R41" i="35" s="1"/>
  <c r="AE41" i="35" s="1"/>
  <c r="Y40" i="35"/>
  <c r="O40" i="35"/>
  <c r="R40" i="35" s="1"/>
  <c r="Y39" i="35"/>
  <c r="O39" i="35"/>
  <c r="R39" i="35" s="1"/>
  <c r="AE39" i="35" s="1"/>
  <c r="Y38" i="35"/>
  <c r="O38" i="35"/>
  <c r="R38" i="35" s="1"/>
  <c r="AD38" i="35" s="1"/>
  <c r="Y37" i="35"/>
  <c r="O37" i="35"/>
  <c r="R37" i="35" s="1"/>
  <c r="Y36" i="35"/>
  <c r="O36" i="35"/>
  <c r="R36" i="35" s="1"/>
  <c r="AD36" i="35" s="1"/>
  <c r="Y35" i="35"/>
  <c r="O35" i="35"/>
  <c r="R35" i="35" s="1"/>
  <c r="Y34" i="35"/>
  <c r="O34" i="35"/>
  <c r="R34" i="35" s="1"/>
  <c r="AD34" i="35" s="1"/>
  <c r="Y33" i="35"/>
  <c r="O33" i="35"/>
  <c r="R33" i="35" s="1"/>
  <c r="Y32" i="35"/>
  <c r="O32" i="35"/>
  <c r="R32" i="35" s="1"/>
  <c r="Y31" i="35"/>
  <c r="O31" i="35"/>
  <c r="R31" i="35" s="1"/>
  <c r="Y30" i="35"/>
  <c r="O30" i="35"/>
  <c r="R30" i="35" s="1"/>
  <c r="AD30" i="35" s="1"/>
  <c r="Y29" i="35"/>
  <c r="O29" i="35"/>
  <c r="R29" i="35" s="1"/>
  <c r="Y28" i="35"/>
  <c r="O28" i="35"/>
  <c r="R28" i="35" s="1"/>
  <c r="Y27" i="35"/>
  <c r="O27" i="35"/>
  <c r="R27" i="35" s="1"/>
  <c r="Y26" i="35"/>
  <c r="O26" i="35"/>
  <c r="R26" i="35" s="1"/>
  <c r="AD26" i="35" s="1"/>
  <c r="Y25" i="35"/>
  <c r="O25" i="35"/>
  <c r="R25" i="35" s="1"/>
  <c r="AE25" i="35" s="1"/>
  <c r="Y24" i="35"/>
  <c r="O24" i="35"/>
  <c r="R24" i="35" s="1"/>
  <c r="AD24" i="35" s="1"/>
  <c r="Y23" i="35"/>
  <c r="O23" i="35"/>
  <c r="R23" i="35" s="1"/>
  <c r="AE23" i="35" s="1"/>
  <c r="Y22" i="35"/>
  <c r="O22" i="35"/>
  <c r="R22" i="35" s="1"/>
  <c r="AD22" i="35" s="1"/>
  <c r="Y21" i="35"/>
  <c r="O21" i="35"/>
  <c r="R21" i="35" s="1"/>
  <c r="Y20" i="35"/>
  <c r="O20" i="35"/>
  <c r="R20" i="35" s="1"/>
  <c r="Y19" i="35"/>
  <c r="O19" i="35"/>
  <c r="R19" i="35" s="1"/>
  <c r="Y18" i="35"/>
  <c r="O18" i="35"/>
  <c r="R18" i="35" s="1"/>
  <c r="AD18" i="35" s="1"/>
  <c r="Y17" i="35"/>
  <c r="O17" i="35"/>
  <c r="R17" i="35" s="1"/>
  <c r="AE17" i="35" s="1"/>
  <c r="Y16" i="35"/>
  <c r="O16" i="35"/>
  <c r="R16" i="35" s="1"/>
  <c r="Y15" i="35"/>
  <c r="O15" i="35"/>
  <c r="R15" i="35" s="1"/>
  <c r="Y14" i="35"/>
  <c r="O14" i="35"/>
  <c r="R14" i="35" s="1"/>
  <c r="AD14" i="35" s="1"/>
  <c r="Y13" i="35"/>
  <c r="O13" i="35"/>
  <c r="R13" i="35" s="1"/>
  <c r="Y12" i="35"/>
  <c r="O12" i="35"/>
  <c r="R12" i="35" s="1"/>
  <c r="Y11" i="35"/>
  <c r="O11" i="35"/>
  <c r="R11" i="35" s="1"/>
  <c r="Y10" i="35"/>
  <c r="O10" i="35"/>
  <c r="R10" i="35" s="1"/>
  <c r="AD10" i="35" s="1"/>
  <c r="Y9" i="35"/>
  <c r="O9" i="35"/>
  <c r="R9" i="35" s="1"/>
  <c r="AE9" i="35" s="1"/>
  <c r="Y8" i="35"/>
  <c r="O8" i="35"/>
  <c r="R8" i="35" s="1"/>
  <c r="Y7" i="35"/>
  <c r="O7" i="35"/>
  <c r="R7" i="35" s="1"/>
  <c r="AE7" i="35" s="1"/>
  <c r="AE1740" i="35" l="1"/>
  <c r="AE1194" i="35"/>
  <c r="AE1333" i="35"/>
  <c r="AE1148" i="35"/>
  <c r="AE1330" i="35"/>
  <c r="AE620" i="35"/>
  <c r="AE546" i="35"/>
  <c r="AE1767" i="35"/>
  <c r="AE1311" i="35"/>
  <c r="AE1793" i="35"/>
  <c r="AE1101" i="35"/>
  <c r="AE1039" i="35"/>
  <c r="AE1115" i="35"/>
  <c r="AE1035" i="35"/>
  <c r="AE1033" i="35"/>
  <c r="AE1042" i="35"/>
  <c r="AF1584" i="35"/>
  <c r="AE828" i="35"/>
  <c r="AE1584" i="35"/>
  <c r="AE213" i="35"/>
  <c r="AE856" i="35"/>
  <c r="AE225" i="35"/>
  <c r="AE1787" i="35"/>
  <c r="AE1281" i="35"/>
  <c r="AE1251" i="35"/>
  <c r="AE1285" i="35"/>
  <c r="AE1282" i="35"/>
  <c r="AE1505" i="35"/>
  <c r="AD1207" i="35"/>
  <c r="AE1207" i="35"/>
  <c r="AD1219" i="35"/>
  <c r="AE1219" i="35"/>
  <c r="AE1270" i="35"/>
  <c r="AE1274" i="35"/>
  <c r="AE1278" i="35"/>
  <c r="AE1286" i="35"/>
  <c r="AE1290" i="35"/>
  <c r="AE1381" i="35"/>
  <c r="AF1505" i="35"/>
  <c r="AD1212" i="35"/>
  <c r="AE1212" i="35"/>
  <c r="AD1216" i="35"/>
  <c r="AE1216" i="35"/>
  <c r="AD1218" i="35"/>
  <c r="AE1218" i="35"/>
  <c r="AE1276" i="35"/>
  <c r="AE1284" i="35"/>
  <c r="AE1288" i="35"/>
  <c r="AE1373" i="35"/>
  <c r="AE1279" i="35"/>
  <c r="AE1287" i="35"/>
  <c r="AE1291" i="35"/>
  <c r="AE1499" i="35"/>
  <c r="AD540" i="35"/>
  <c r="AE540" i="35"/>
  <c r="AD542" i="35"/>
  <c r="AE542" i="35"/>
  <c r="AE1376" i="35"/>
  <c r="AE874" i="35"/>
  <c r="AE1067" i="35"/>
  <c r="AE1379" i="35"/>
  <c r="AE723" i="35"/>
  <c r="AD541" i="35"/>
  <c r="AE541" i="35"/>
  <c r="AD543" i="35"/>
  <c r="AE543" i="35"/>
  <c r="AE1497" i="35"/>
  <c r="AE1801" i="35"/>
  <c r="AE1038" i="35"/>
  <c r="AE837" i="35"/>
  <c r="AE1156" i="35"/>
  <c r="AE1049" i="35"/>
  <c r="AE811" i="35"/>
  <c r="AE558" i="35"/>
  <c r="AE866" i="35"/>
  <c r="AE214" i="35"/>
  <c r="AE865" i="35"/>
  <c r="AE131" i="35"/>
  <c r="AE1538" i="35"/>
  <c r="AE702" i="35"/>
  <c r="AE875" i="35"/>
  <c r="AE216" i="35"/>
  <c r="AE1099" i="35"/>
  <c r="AE1930" i="35"/>
  <c r="AE1966" i="35"/>
  <c r="AE1803" i="35"/>
  <c r="AE1698" i="35"/>
  <c r="AE864" i="35"/>
  <c r="AE1050" i="35"/>
  <c r="AE1154" i="35"/>
  <c r="AD1558" i="35"/>
  <c r="AE1558" i="35"/>
  <c r="AE1224" i="35"/>
  <c r="AE559" i="35"/>
  <c r="AE1052" i="35"/>
  <c r="AF1242" i="35"/>
  <c r="AE1268" i="35"/>
  <c r="F36" i="29"/>
  <c r="AE192" i="35"/>
  <c r="AE813" i="35"/>
  <c r="AE1051" i="35"/>
  <c r="AE215" i="35"/>
  <c r="AE224" i="35"/>
  <c r="AE235" i="35"/>
  <c r="AE583" i="35"/>
  <c r="AE1254" i="35"/>
  <c r="AE267" i="35"/>
  <c r="G8" i="34"/>
  <c r="AE1063" i="35"/>
  <c r="AF1426" i="35"/>
  <c r="AE1430" i="35"/>
  <c r="AE1545" i="35"/>
  <c r="AE125" i="35"/>
  <c r="AE554" i="35"/>
  <c r="AE653" i="35"/>
  <c r="AE1159" i="35"/>
  <c r="AE1540" i="35"/>
  <c r="AE1696" i="35"/>
  <c r="AE277" i="35"/>
  <c r="AE190" i="35"/>
  <c r="AE1126" i="35"/>
  <c r="AE1071" i="35"/>
  <c r="AE159" i="35"/>
  <c r="AE244" i="35"/>
  <c r="AE1428" i="35"/>
  <c r="AF1722" i="35"/>
  <c r="AE1484" i="35"/>
  <c r="AE257" i="35"/>
  <c r="AE1070" i="35"/>
  <c r="AE283" i="35"/>
  <c r="AE1171" i="35"/>
  <c r="AE1166" i="35"/>
  <c r="AE256" i="35"/>
  <c r="AE1661" i="35"/>
  <c r="AE158" i="35"/>
  <c r="AE234" i="35"/>
  <c r="AE237" i="35"/>
  <c r="AE248" i="35"/>
  <c r="AE561" i="35"/>
  <c r="AE641" i="35"/>
  <c r="AE1361" i="35"/>
  <c r="AE1398" i="35"/>
  <c r="AE1425" i="35"/>
  <c r="AE1539" i="35"/>
  <c r="AE1873" i="35"/>
  <c r="AE1697" i="35"/>
  <c r="AE714" i="35"/>
  <c r="AE1804" i="35"/>
  <c r="AE1169" i="35"/>
  <c r="AC2578" i="35"/>
  <c r="AE2578" i="35"/>
  <c r="AE200" i="35"/>
  <c r="AE573" i="35"/>
  <c r="AE576" i="35"/>
  <c r="AD839" i="35"/>
  <c r="AE839" i="35"/>
  <c r="AE859" i="35"/>
  <c r="AE1269" i="35"/>
  <c r="AE870" i="35"/>
  <c r="AE279" i="35"/>
  <c r="AE1548" i="35"/>
  <c r="AD1349" i="35"/>
  <c r="AE1349" i="35"/>
  <c r="AE520" i="35"/>
  <c r="AD148" i="35"/>
  <c r="AE148" i="35"/>
  <c r="AE186" i="35"/>
  <c r="AD539" i="35"/>
  <c r="AE539" i="35"/>
  <c r="AE575" i="35"/>
  <c r="AE1663" i="35"/>
  <c r="AE287" i="35"/>
  <c r="AE289" i="35"/>
  <c r="AC2579" i="35"/>
  <c r="AE2579" i="35"/>
  <c r="AB259" i="35"/>
  <c r="AE259" i="35"/>
  <c r="AD544" i="35"/>
  <c r="AE544" i="35"/>
  <c r="AE1542" i="35"/>
  <c r="AF1838" i="35"/>
  <c r="AD263" i="35"/>
  <c r="AE263" i="35"/>
  <c r="AE290" i="35"/>
  <c r="AE233" i="35"/>
  <c r="AB1423" i="35"/>
  <c r="AE1423" i="35"/>
  <c r="AE1694" i="35"/>
  <c r="AE1968" i="35"/>
  <c r="AE228" i="35"/>
  <c r="AE660" i="35"/>
  <c r="AF1839" i="35"/>
  <c r="AE1942" i="35"/>
  <c r="L334" i="26"/>
  <c r="AE716" i="35"/>
  <c r="AF716" i="35"/>
  <c r="K54" i="25"/>
  <c r="M54" i="25" s="1"/>
  <c r="H145" i="27"/>
  <c r="AF1430" i="35"/>
  <c r="Z3" i="35"/>
  <c r="AF252" i="35"/>
  <c r="AB261" i="35"/>
  <c r="AE261" i="35"/>
  <c r="F26" i="32"/>
  <c r="AD262" i="35"/>
  <c r="AE262" i="35"/>
  <c r="K81" i="25"/>
  <c r="M81" i="25" s="1"/>
  <c r="AF1485" i="35"/>
  <c r="AG1485" i="35" s="1"/>
  <c r="AE781" i="35"/>
  <c r="AE1195" i="35"/>
  <c r="AE1342" i="35"/>
  <c r="AE1416" i="35"/>
  <c r="AE1886" i="35"/>
  <c r="AF717" i="35"/>
  <c r="AF1545" i="35"/>
  <c r="AF875" i="35"/>
  <c r="AE505" i="35"/>
  <c r="AE601" i="35"/>
  <c r="AE580" i="35"/>
  <c r="AE616" i="35"/>
  <c r="H36" i="29"/>
  <c r="K77" i="25"/>
  <c r="M77" i="25" s="1"/>
  <c r="K41" i="25"/>
  <c r="M41" i="25" s="1"/>
  <c r="K53" i="25"/>
  <c r="M53" i="25" s="1"/>
  <c r="K65" i="25"/>
  <c r="M65" i="25" s="1"/>
  <c r="K80" i="25"/>
  <c r="M80" i="25" s="1"/>
  <c r="K82" i="25"/>
  <c r="M82" i="25" s="1"/>
  <c r="K52" i="25"/>
  <c r="M52" i="25" s="1"/>
  <c r="K5" i="25"/>
  <c r="M5" i="25" s="1"/>
  <c r="K29" i="25"/>
  <c r="M29" i="25" s="1"/>
  <c r="K17" i="25"/>
  <c r="AE717" i="35"/>
  <c r="AE932" i="35"/>
  <c r="AE646" i="35"/>
  <c r="AE1736" i="35"/>
  <c r="AE1768" i="35"/>
  <c r="AE1794" i="35"/>
  <c r="AE232" i="35"/>
  <c r="AE1493" i="35"/>
  <c r="AE705" i="35"/>
  <c r="AE219" i="35"/>
  <c r="AE848" i="35"/>
  <c r="AE719" i="35"/>
  <c r="AE622" i="35"/>
  <c r="AD252" i="35"/>
  <c r="AE252" i="35"/>
  <c r="AE196" i="35"/>
  <c r="AE203" i="35"/>
  <c r="AE208" i="35"/>
  <c r="AE245" i="35"/>
  <c r="AE795" i="35"/>
  <c r="AE845" i="35"/>
  <c r="AE967" i="35"/>
  <c r="AE996" i="35"/>
  <c r="AE704" i="35"/>
  <c r="AE868" i="35"/>
  <c r="AE715" i="35"/>
  <c r="AF720" i="35"/>
  <c r="AE629" i="35"/>
  <c r="AE640" i="35"/>
  <c r="AE782" i="35"/>
  <c r="AE794" i="35"/>
  <c r="AE977" i="35"/>
  <c r="AE1266" i="35"/>
  <c r="AE207" i="35"/>
  <c r="AE564" i="35"/>
  <c r="AE623" i="35"/>
  <c r="AE659" i="35"/>
  <c r="AE816" i="35"/>
  <c r="AE1429" i="35"/>
  <c r="AF1883" i="35"/>
  <c r="AE271" i="35"/>
  <c r="AF281" i="35"/>
  <c r="AE179" i="35"/>
  <c r="AE1165" i="35"/>
  <c r="AE1967" i="35"/>
  <c r="AE281" i="35"/>
  <c r="AE720" i="35"/>
  <c r="AD648" i="35"/>
  <c r="AE648" i="35"/>
  <c r="AC1657" i="35"/>
  <c r="AE1657" i="35"/>
  <c r="AE178" i="35"/>
  <c r="AE181" i="35"/>
  <c r="AE194" i="35"/>
  <c r="AE218" i="35"/>
  <c r="AE243" i="35"/>
  <c r="AE247" i="35"/>
  <c r="AE438" i="35"/>
  <c r="AF571" i="35"/>
  <c r="AE594" i="35"/>
  <c r="AE612" i="35"/>
  <c r="AE615" i="35"/>
  <c r="AE621" i="35"/>
  <c r="AE642" i="35"/>
  <c r="AE645" i="35"/>
  <c r="AD655" i="35"/>
  <c r="AE655" i="35"/>
  <c r="AE656" i="35"/>
  <c r="AE662" i="35"/>
  <c r="AE665" i="35"/>
  <c r="AE793" i="35"/>
  <c r="AE824" i="35"/>
  <c r="AD841" i="35"/>
  <c r="AE841" i="35"/>
  <c r="AE863" i="35"/>
  <c r="AE963" i="35"/>
  <c r="AD1163" i="35"/>
  <c r="AE1163" i="35"/>
  <c r="AB1475" i="35"/>
  <c r="AE1475" i="35"/>
  <c r="AE1492" i="35"/>
  <c r="AE1590" i="35"/>
  <c r="AC1658" i="35"/>
  <c r="AE1658" i="35"/>
  <c r="AE1775" i="35"/>
  <c r="AE253" i="35"/>
  <c r="AE703" i="35"/>
  <c r="AE873" i="35"/>
  <c r="AE1547" i="35"/>
  <c r="AE266" i="35"/>
  <c r="AE1662" i="35"/>
  <c r="AD840" i="35"/>
  <c r="AE840" i="35"/>
  <c r="AC842" i="35"/>
  <c r="AE842" i="35"/>
  <c r="AD1267" i="35"/>
  <c r="AE1267" i="35"/>
  <c r="AE183" i="35"/>
  <c r="AE193" i="35"/>
  <c r="AE217" i="35"/>
  <c r="AE571" i="35"/>
  <c r="AE603" i="35"/>
  <c r="AE624" i="35"/>
  <c r="AE644" i="35"/>
  <c r="AB657" i="35"/>
  <c r="AE657" i="35"/>
  <c r="AE661" i="35"/>
  <c r="AD699" i="35"/>
  <c r="AE699" i="35"/>
  <c r="AF785" i="35"/>
  <c r="AE849" i="35"/>
  <c r="AB854" i="35"/>
  <c r="AE854" i="35"/>
  <c r="AE855" i="35"/>
  <c r="AE962" i="35"/>
  <c r="AE997" i="35"/>
  <c r="AD1334" i="35"/>
  <c r="AE1334" i="35"/>
  <c r="AD1387" i="35"/>
  <c r="AE1387" i="35"/>
  <c r="AE1482" i="35"/>
  <c r="AE1491" i="35"/>
  <c r="AE1693" i="35"/>
  <c r="AE1962" i="35"/>
  <c r="AE700" i="35"/>
  <c r="AE712" i="35"/>
  <c r="AE265" i="35"/>
  <c r="AE1583" i="35"/>
  <c r="AE718" i="35"/>
  <c r="AE285" i="35"/>
  <c r="AE288" i="35"/>
  <c r="AE226" i="35"/>
  <c r="AE1892" i="35"/>
  <c r="AF1449" i="35"/>
  <c r="AF821" i="35"/>
  <c r="AF1918" i="35"/>
  <c r="AF251" i="35"/>
  <c r="AF1804" i="35"/>
  <c r="AF289" i="35"/>
  <c r="AF1660" i="35"/>
  <c r="AE578" i="35"/>
  <c r="AF905" i="35"/>
  <c r="AF968" i="35"/>
  <c r="AF1315" i="35"/>
  <c r="AF264" i="35"/>
  <c r="AE1068" i="35"/>
  <c r="AE1413" i="35"/>
  <c r="AF1715" i="35"/>
  <c r="AF543" i="35"/>
  <c r="AF1271" i="35"/>
  <c r="AF1768" i="35"/>
  <c r="AF806" i="35"/>
  <c r="AF809" i="35"/>
  <c r="AF865" i="35"/>
  <c r="AF1253" i="35"/>
  <c r="AF1310" i="35"/>
  <c r="AF541" i="35"/>
  <c r="AF545" i="35"/>
  <c r="AF614" i="35"/>
  <c r="AF1601" i="35"/>
  <c r="AF693" i="35"/>
  <c r="AF804" i="35"/>
  <c r="AF1687" i="35"/>
  <c r="AD1869" i="35"/>
  <c r="AD217" i="35"/>
  <c r="AB1258" i="35"/>
  <c r="AB1310" i="35"/>
  <c r="AF1413" i="35"/>
  <c r="AB1505" i="35"/>
  <c r="AF1777" i="35"/>
  <c r="AD1619" i="35"/>
  <c r="AB1619" i="35"/>
  <c r="AD1431" i="35"/>
  <c r="AB1431" i="35"/>
  <c r="AD871" i="35"/>
  <c r="AB871" i="35"/>
  <c r="AD701" i="35"/>
  <c r="AB701" i="35"/>
  <c r="AD1314" i="35"/>
  <c r="AB1314" i="35"/>
  <c r="AF121" i="35"/>
  <c r="AD167" i="35"/>
  <c r="AF864" i="35"/>
  <c r="AD865" i="35"/>
  <c r="AB1136" i="35"/>
  <c r="AC1156" i="35"/>
  <c r="AF1334" i="35"/>
  <c r="AF1344" i="35"/>
  <c r="AF1423" i="35"/>
  <c r="AF1460" i="35"/>
  <c r="AG1460" i="35" s="1"/>
  <c r="AF1541" i="35"/>
  <c r="AF1581" i="35"/>
  <c r="AB1918" i="35"/>
  <c r="AC1930" i="35"/>
  <c r="AB265" i="35"/>
  <c r="AF272" i="35"/>
  <c r="AF1548" i="35"/>
  <c r="AF2578" i="35"/>
  <c r="AF2579" i="35"/>
  <c r="AC149" i="35"/>
  <c r="AF442" i="35"/>
  <c r="AF616" i="35"/>
  <c r="AC662" i="35"/>
  <c r="AB663" i="35"/>
  <c r="AF859" i="35"/>
  <c r="AF943" i="35"/>
  <c r="AC1460" i="35"/>
  <c r="AD1539" i="35"/>
  <c r="AB1541" i="35"/>
  <c r="AC1676" i="35"/>
  <c r="AC1682" i="35"/>
  <c r="AB1769" i="35"/>
  <c r="AB1771" i="35"/>
  <c r="AC1905" i="35"/>
  <c r="AD1929" i="35"/>
  <c r="AB263" i="35"/>
  <c r="AF2572" i="35"/>
  <c r="AG2572" i="35" s="1"/>
  <c r="AB2578" i="35"/>
  <c r="AB247" i="35"/>
  <c r="AB923" i="35"/>
  <c r="AB1413" i="35"/>
  <c r="AC1570" i="35"/>
  <c r="AB1605" i="35"/>
  <c r="AC1653" i="35"/>
  <c r="AF1719" i="35"/>
  <c r="AE1769" i="35"/>
  <c r="AE1771" i="35"/>
  <c r="AF1914" i="35"/>
  <c r="AE1928" i="35"/>
  <c r="AB262" i="35"/>
  <c r="AF982" i="35"/>
  <c r="AF277" i="35"/>
  <c r="AB1243" i="35"/>
  <c r="AE1243" i="35"/>
  <c r="AD1272" i="35"/>
  <c r="AC1272" i="35"/>
  <c r="AB1272" i="35"/>
  <c r="AD1382" i="35"/>
  <c r="AC1382" i="35"/>
  <c r="AE1529" i="35"/>
  <c r="AD1529" i="35"/>
  <c r="AD1659" i="35"/>
  <c r="AB1659" i="35"/>
  <c r="AD255" i="35"/>
  <c r="AB255" i="35"/>
  <c r="AD872" i="35"/>
  <c r="AB872" i="35"/>
  <c r="AB198" i="35"/>
  <c r="AF533" i="35"/>
  <c r="AF552" i="35"/>
  <c r="AF565" i="35"/>
  <c r="AF816" i="35"/>
  <c r="AF839" i="35"/>
  <c r="AC859" i="35"/>
  <c r="AC864" i="35"/>
  <c r="AB865" i="35"/>
  <c r="AC978" i="35"/>
  <c r="AB988" i="35"/>
  <c r="AF1028" i="35"/>
  <c r="AF1243" i="35"/>
  <c r="AB1271" i="35"/>
  <c r="AD1271" i="35"/>
  <c r="AF1272" i="35"/>
  <c r="AF1313" i="35"/>
  <c r="AC1633" i="35"/>
  <c r="AE1633" i="35"/>
  <c r="AD1795" i="35"/>
  <c r="AC1795" i="35"/>
  <c r="AB1795" i="35"/>
  <c r="AD251" i="35"/>
  <c r="AB251" i="35"/>
  <c r="AF1659" i="35"/>
  <c r="AD1883" i="35"/>
  <c r="AB1883" i="35"/>
  <c r="AF255" i="35"/>
  <c r="AD1315" i="35"/>
  <c r="AB1315" i="35"/>
  <c r="AF872" i="35"/>
  <c r="AC119" i="35"/>
  <c r="AC148" i="35"/>
  <c r="AD185" i="35"/>
  <c r="AB637" i="35"/>
  <c r="AD811" i="35"/>
  <c r="AB812" i="35"/>
  <c r="AB937" i="35"/>
  <c r="AD1239" i="35"/>
  <c r="AB1239" i="35"/>
  <c r="AD1332" i="35"/>
  <c r="AB1332" i="35"/>
  <c r="AE1422" i="35"/>
  <c r="AD1422" i="35"/>
  <c r="AD1528" i="35"/>
  <c r="AC1528" i="35"/>
  <c r="AB1528" i="35"/>
  <c r="AD1695" i="35"/>
  <c r="AB1695" i="35"/>
  <c r="AD869" i="35"/>
  <c r="AB869" i="35"/>
  <c r="AD193" i="35"/>
  <c r="AF213" i="35"/>
  <c r="AC219" i="35"/>
  <c r="AD224" i="35"/>
  <c r="AF243" i="35"/>
  <c r="AF247" i="35"/>
  <c r="AF612" i="35"/>
  <c r="AC622" i="35"/>
  <c r="AB623" i="35"/>
  <c r="AB624" i="35"/>
  <c r="AF647" i="35"/>
  <c r="AF670" i="35"/>
  <c r="AF688" i="35"/>
  <c r="AF913" i="35"/>
  <c r="AB931" i="35"/>
  <c r="AF1164" i="35"/>
  <c r="AD1222" i="35"/>
  <c r="AE1222" i="35"/>
  <c r="AD1238" i="35"/>
  <c r="AB1238" i="35"/>
  <c r="AD1277" i="35"/>
  <c r="AB1277" i="35"/>
  <c r="AE1329" i="35"/>
  <c r="AB1329" i="35"/>
  <c r="AD1383" i="35"/>
  <c r="AB1383" i="35"/>
  <c r="AE1646" i="35"/>
  <c r="AC1646" i="35"/>
  <c r="AD1449" i="35"/>
  <c r="AB1449" i="35"/>
  <c r="AF1695" i="35"/>
  <c r="AD968" i="35"/>
  <c r="AB968" i="35"/>
  <c r="AF869" i="35"/>
  <c r="AD1660" i="35"/>
  <c r="AB1660" i="35"/>
  <c r="AF1694" i="35"/>
  <c r="AF254" i="35"/>
  <c r="AG254" i="35" s="1"/>
  <c r="AF257" i="35"/>
  <c r="AF1070" i="35"/>
  <c r="AF261" i="35"/>
  <c r="AF1661" i="35"/>
  <c r="AF267" i="35"/>
  <c r="AF1329" i="35"/>
  <c r="AF1332" i="35"/>
  <c r="AF1422" i="35"/>
  <c r="AF1457" i="35"/>
  <c r="AF1544" i="35"/>
  <c r="AF1795" i="35"/>
  <c r="AF1922" i="35"/>
  <c r="AF1959" i="35"/>
  <c r="AF1965" i="35"/>
  <c r="AF1547" i="35"/>
  <c r="AC262" i="35"/>
  <c r="AC263" i="35"/>
  <c r="AC265" i="35"/>
  <c r="AF266" i="35"/>
  <c r="AF719" i="35"/>
  <c r="AF1968" i="35"/>
  <c r="AF283" i="35"/>
  <c r="AF287" i="35"/>
  <c r="AF290" i="35"/>
  <c r="AG2567" i="35"/>
  <c r="AI2567" i="35" s="1"/>
  <c r="AB2579" i="35"/>
  <c r="AF1238" i="35"/>
  <c r="AF1268" i="35"/>
  <c r="AF1303" i="35"/>
  <c r="AF1307" i="35"/>
  <c r="AF1481" i="35"/>
  <c r="AF1520" i="35"/>
  <c r="AF1527" i="35"/>
  <c r="AF1557" i="35"/>
  <c r="AF1635" i="35"/>
  <c r="AF1637" i="35"/>
  <c r="AF1641" i="35"/>
  <c r="AF1643" i="35"/>
  <c r="AB1863" i="35"/>
  <c r="AF1865" i="35"/>
  <c r="AF1867" i="35"/>
  <c r="AF1926" i="35"/>
  <c r="AF1930" i="35"/>
  <c r="AF1956" i="35"/>
  <c r="AB1959" i="35"/>
  <c r="AB1981" i="35"/>
  <c r="AB1430" i="35"/>
  <c r="AF701" i="35"/>
  <c r="AB1694" i="35"/>
  <c r="AF1314" i="35"/>
  <c r="AB254" i="35"/>
  <c r="AF1431" i="35"/>
  <c r="AB257" i="35"/>
  <c r="AF871" i="35"/>
  <c r="AB1070" i="35"/>
  <c r="AF1619" i="35"/>
  <c r="AB267" i="35"/>
  <c r="AF271" i="35"/>
  <c r="AF1097" i="35"/>
  <c r="AF1191" i="35"/>
  <c r="AF1198" i="35"/>
  <c r="AF1289" i="35"/>
  <c r="AB1520" i="35"/>
  <c r="AC1527" i="35"/>
  <c r="AB1557" i="35"/>
  <c r="AE1575" i="35"/>
  <c r="AF1615" i="35"/>
  <c r="AB1645" i="35"/>
  <c r="AF1745" i="35"/>
  <c r="AF1749" i="35"/>
  <c r="AF1792" i="35"/>
  <c r="AF1846" i="35"/>
  <c r="AF1916" i="35"/>
  <c r="AF1923" i="35"/>
  <c r="AB1930" i="35"/>
  <c r="AF1931" i="35"/>
  <c r="AF262" i="35"/>
  <c r="AF263" i="35"/>
  <c r="AF265" i="35"/>
  <c r="AF715" i="35"/>
  <c r="AF1885" i="35"/>
  <c r="AF273" i="35"/>
  <c r="AF279" i="35"/>
  <c r="AF285" i="35"/>
  <c r="AF288" i="35"/>
  <c r="H1143" i="24"/>
  <c r="F1143" i="24"/>
  <c r="F1144" i="24" s="1"/>
  <c r="AD111" i="35"/>
  <c r="AC111" i="35"/>
  <c r="AD239" i="35"/>
  <c r="AB239" i="35"/>
  <c r="AB608" i="35"/>
  <c r="AC608" i="35"/>
  <c r="AD617" i="35"/>
  <c r="AB617" i="35"/>
  <c r="AB145" i="35"/>
  <c r="AD145" i="35"/>
  <c r="AD199" i="35"/>
  <c r="AC199" i="35"/>
  <c r="AD547" i="35"/>
  <c r="AC547" i="35"/>
  <c r="AF145" i="35"/>
  <c r="AD195" i="35"/>
  <c r="AC195" i="35"/>
  <c r="AE473" i="35"/>
  <c r="AB473" i="35"/>
  <c r="AE495" i="35"/>
  <c r="AB495" i="35"/>
  <c r="AF171" i="35"/>
  <c r="AC180" i="35"/>
  <c r="AD180" i="35"/>
  <c r="AB205" i="35"/>
  <c r="AD205" i="35"/>
  <c r="AB229" i="35"/>
  <c r="AC229" i="35"/>
  <c r="AD170" i="35"/>
  <c r="AB170" i="35"/>
  <c r="AF205" i="35"/>
  <c r="AB1033" i="35"/>
  <c r="AB1045" i="35"/>
  <c r="AC1045" i="35"/>
  <c r="AE1128" i="35"/>
  <c r="AB1128" i="35"/>
  <c r="AC1264" i="35"/>
  <c r="AD1264" i="35"/>
  <c r="AD1269" i="35"/>
  <c r="AB1269" i="35"/>
  <c r="AD1308" i="35"/>
  <c r="AE1308" i="35"/>
  <c r="AB1478" i="35"/>
  <c r="AD1478" i="35"/>
  <c r="AC1501" i="35"/>
  <c r="AE1501" i="35"/>
  <c r="AE1534" i="35"/>
  <c r="AD1534" i="35"/>
  <c r="AD1601" i="35"/>
  <c r="AC1601" i="35"/>
  <c r="AB1601" i="35"/>
  <c r="AE1613" i="35"/>
  <c r="AC1613" i="35"/>
  <c r="AD1733" i="35"/>
  <c r="AC1733" i="35"/>
  <c r="AD1777" i="35"/>
  <c r="AE1777" i="35"/>
  <c r="AB1777" i="35"/>
  <c r="AD1788" i="35"/>
  <c r="AB1788" i="35"/>
  <c r="AD1867" i="35"/>
  <c r="AB1867" i="35"/>
  <c r="AE1204" i="35"/>
  <c r="AB1204" i="35"/>
  <c r="AD1208" i="35"/>
  <c r="AB1208" i="35"/>
  <c r="AD1374" i="35"/>
  <c r="AB1374" i="35"/>
  <c r="AD1648" i="35"/>
  <c r="AB1648" i="35"/>
  <c r="AE1756" i="35"/>
  <c r="AB1756" i="35"/>
  <c r="AD1921" i="35"/>
  <c r="AC1921" i="35"/>
  <c r="AF111" i="35"/>
  <c r="AF473" i="35"/>
  <c r="AF536" i="35"/>
  <c r="AF539" i="35"/>
  <c r="AF544" i="35"/>
  <c r="AD555" i="35"/>
  <c r="AC555" i="35"/>
  <c r="AF1069" i="35"/>
  <c r="AF1278" i="35"/>
  <c r="AD1285" i="35"/>
  <c r="AB1285" i="35"/>
  <c r="AD1348" i="35"/>
  <c r="AB1348" i="35"/>
  <c r="AC1471" i="35"/>
  <c r="AB1471" i="35"/>
  <c r="AB1477" i="35"/>
  <c r="AD1477" i="35"/>
  <c r="AC1533" i="35"/>
  <c r="AB1533" i="35"/>
  <c r="AD1559" i="35"/>
  <c r="AC1559" i="35"/>
  <c r="AE1600" i="35"/>
  <c r="AC1600" i="35"/>
  <c r="AE1604" i="35"/>
  <c r="AB1604" i="35"/>
  <c r="AE1647" i="35"/>
  <c r="AB1647" i="35"/>
  <c r="AF1752" i="35"/>
  <c r="AD1780" i="35"/>
  <c r="AB1780" i="35"/>
  <c r="AF1835" i="35"/>
  <c r="AF1837" i="35"/>
  <c r="AD1847" i="35"/>
  <c r="AB1847" i="35"/>
  <c r="AD1864" i="35"/>
  <c r="AB1864" i="35"/>
  <c r="AF231" i="35"/>
  <c r="AF239" i="35"/>
  <c r="AF526" i="35"/>
  <c r="AF547" i="35"/>
  <c r="AD595" i="35"/>
  <c r="AC595" i="35"/>
  <c r="AD852" i="35"/>
  <c r="AB852" i="35"/>
  <c r="AF140" i="35"/>
  <c r="AF540" i="35"/>
  <c r="AF542" i="35"/>
  <c r="AF556" i="35"/>
  <c r="AF561" i="35"/>
  <c r="AB956" i="35"/>
  <c r="AC956" i="35"/>
  <c r="AF1058" i="35"/>
  <c r="AC1127" i="35"/>
  <c r="AB1127" i="35"/>
  <c r="AF129" i="35"/>
  <c r="AF149" i="35"/>
  <c r="AF167" i="35"/>
  <c r="AF172" i="35"/>
  <c r="AF174" i="35"/>
  <c r="AF185" i="35"/>
  <c r="AF193" i="35"/>
  <c r="AF214" i="35"/>
  <c r="AB233" i="35"/>
  <c r="AD234" i="35"/>
  <c r="AB250" i="35"/>
  <c r="AF455" i="35"/>
  <c r="AF527" i="35"/>
  <c r="AB539" i="35"/>
  <c r="AF555" i="35"/>
  <c r="AC561" i="35"/>
  <c r="AC852" i="35"/>
  <c r="AF956" i="35"/>
  <c r="AE1001" i="35"/>
  <c r="AB1001" i="35"/>
  <c r="AD1047" i="35"/>
  <c r="AB1047" i="35"/>
  <c r="AF1115" i="35"/>
  <c r="AC1208" i="35"/>
  <c r="AF1276" i="35"/>
  <c r="AC1374" i="35"/>
  <c r="AF1511" i="35"/>
  <c r="AD1544" i="35"/>
  <c r="AB1544" i="35"/>
  <c r="AF1604" i="35"/>
  <c r="AE1612" i="35"/>
  <c r="AF1614" i="35"/>
  <c r="AC1648" i="35"/>
  <c r="AD1654" i="35"/>
  <c r="AB1654" i="35"/>
  <c r="AB1718" i="35"/>
  <c r="AD1718" i="35"/>
  <c r="AE1747" i="35"/>
  <c r="AB1747" i="35"/>
  <c r="AF1778" i="35"/>
  <c r="AF1780" i="35"/>
  <c r="AD1792" i="35"/>
  <c r="AB1792" i="35"/>
  <c r="AF1793" i="35"/>
  <c r="AF1796" i="35"/>
  <c r="AF1822" i="35"/>
  <c r="AD1855" i="35"/>
  <c r="AC1855" i="35"/>
  <c r="AB1855" i="35"/>
  <c r="AC1903" i="35"/>
  <c r="AB1903" i="35"/>
  <c r="AB1907" i="35"/>
  <c r="AC1907" i="35"/>
  <c r="AE1922" i="35"/>
  <c r="AB1922" i="35"/>
  <c r="AF1940" i="35"/>
  <c r="AD1952" i="35"/>
  <c r="AC1952" i="35"/>
  <c r="AC624" i="35"/>
  <c r="AF852" i="35"/>
  <c r="AF854" i="35"/>
  <c r="AF857" i="35"/>
  <c r="AF990" i="35"/>
  <c r="AF1023" i="35"/>
  <c r="AF1027" i="35"/>
  <c r="AF1120" i="35"/>
  <c r="AD1156" i="35"/>
  <c r="AF1208" i="35"/>
  <c r="AC1239" i="35"/>
  <c r="AC1277" i="35"/>
  <c r="AC1332" i="35"/>
  <c r="AF1348" i="35"/>
  <c r="AF1591" i="35"/>
  <c r="AF1618" i="35"/>
  <c r="AF1629" i="35"/>
  <c r="AF1648" i="35"/>
  <c r="AF1654" i="35"/>
  <c r="AF1658" i="35"/>
  <c r="AF1692" i="35"/>
  <c r="AF1754" i="35"/>
  <c r="AF1791" i="35"/>
  <c r="AF1848" i="35"/>
  <c r="AF1864" i="35"/>
  <c r="AF1875" i="35"/>
  <c r="AF1892" i="35"/>
  <c r="AF1284" i="35"/>
  <c r="AF1603" i="35"/>
  <c r="AF1607" i="35"/>
  <c r="AF1617" i="35"/>
  <c r="AF1651" i="35"/>
  <c r="AF1653" i="35"/>
  <c r="AF1657" i="35"/>
  <c r="AF1682" i="35"/>
  <c r="AF1737" i="35"/>
  <c r="AF1746" i="35"/>
  <c r="AF1761" i="35"/>
  <c r="AF1770" i="35"/>
  <c r="AF1771" i="35"/>
  <c r="AF1784" i="35"/>
  <c r="AF1954" i="35"/>
  <c r="AE459" i="35"/>
  <c r="AB459" i="35"/>
  <c r="AE643" i="35"/>
  <c r="AB643" i="35"/>
  <c r="AD1354" i="35"/>
  <c r="AE1354" i="35"/>
  <c r="AE15" i="35"/>
  <c r="AB15" i="35"/>
  <c r="AE31" i="35"/>
  <c r="AB31" i="35"/>
  <c r="AE49" i="35"/>
  <c r="AB49" i="35"/>
  <c r="AC440" i="35"/>
  <c r="AD440" i="35"/>
  <c r="AE33" i="35"/>
  <c r="AB33" i="35"/>
  <c r="AB126" i="35"/>
  <c r="AC126" i="35"/>
  <c r="AE451" i="35"/>
  <c r="AB451" i="35"/>
  <c r="AF39" i="35"/>
  <c r="AD223" i="35"/>
  <c r="AB223" i="35"/>
  <c r="AD427" i="35"/>
  <c r="AC427" i="35"/>
  <c r="AE560" i="35"/>
  <c r="AB560" i="35"/>
  <c r="AD605" i="35"/>
  <c r="AB605" i="35"/>
  <c r="AD831" i="35"/>
  <c r="AC831" i="35"/>
  <c r="AB831" i="35"/>
  <c r="AD836" i="35"/>
  <c r="AB836" i="35"/>
  <c r="AC853" i="35"/>
  <c r="AB853" i="35"/>
  <c r="AD949" i="35"/>
  <c r="AB949" i="35"/>
  <c r="AE986" i="35"/>
  <c r="AB986" i="35"/>
  <c r="AE1020" i="35"/>
  <c r="AB1020" i="35"/>
  <c r="AD1220" i="35"/>
  <c r="AB1220" i="35"/>
  <c r="AE1750" i="35"/>
  <c r="AB1750" i="35"/>
  <c r="AF23" i="35"/>
  <c r="AF35" i="35"/>
  <c r="AF41" i="35"/>
  <c r="AF61" i="35"/>
  <c r="AF69" i="35"/>
  <c r="AB204" i="35"/>
  <c r="AC207" i="35"/>
  <c r="AF210" i="35"/>
  <c r="AC227" i="35"/>
  <c r="AB232" i="35"/>
  <c r="AD241" i="35"/>
  <c r="AC241" i="35"/>
  <c r="AC248" i="35"/>
  <c r="AC249" i="35"/>
  <c r="AC431" i="35"/>
  <c r="AB449" i="35"/>
  <c r="AB457" i="35"/>
  <c r="AF497" i="35"/>
  <c r="AF517" i="35"/>
  <c r="AF522" i="35"/>
  <c r="AF529" i="35"/>
  <c r="AD545" i="35"/>
  <c r="AE545" i="35"/>
  <c r="AB551" i="35"/>
  <c r="AF553" i="35"/>
  <c r="AC563" i="35"/>
  <c r="AD565" i="35"/>
  <c r="AE565" i="35"/>
  <c r="AF566" i="35"/>
  <c r="AG566" i="35" s="1"/>
  <c r="AI566" i="35" s="1"/>
  <c r="AF568" i="35"/>
  <c r="AB574" i="35"/>
  <c r="AB578" i="35"/>
  <c r="AF588" i="35"/>
  <c r="AD609" i="35"/>
  <c r="AB609" i="35"/>
  <c r="AD660" i="35"/>
  <c r="AB660" i="35"/>
  <c r="AE667" i="35"/>
  <c r="AB667" i="35"/>
  <c r="AB670" i="35"/>
  <c r="AE670" i="35"/>
  <c r="AC670" i="35"/>
  <c r="AD809" i="35"/>
  <c r="AC809" i="35"/>
  <c r="AF814" i="35"/>
  <c r="AC833" i="35"/>
  <c r="AD833" i="35"/>
  <c r="AB833" i="35"/>
  <c r="AC836" i="35"/>
  <c r="AD843" i="35"/>
  <c r="AB843" i="35"/>
  <c r="AF863" i="35"/>
  <c r="AF930" i="35"/>
  <c r="AE999" i="35"/>
  <c r="AB999" i="35"/>
  <c r="AE1016" i="35"/>
  <c r="AB1016" i="35"/>
  <c r="AF1024" i="35"/>
  <c r="AD1069" i="35"/>
  <c r="AC1069" i="35"/>
  <c r="AB1069" i="35"/>
  <c r="AF1089" i="35"/>
  <c r="AF1107" i="35"/>
  <c r="AD1123" i="35"/>
  <c r="AB1123" i="35"/>
  <c r="AB1125" i="35"/>
  <c r="AD1125" i="35"/>
  <c r="AD1191" i="35"/>
  <c r="AB1191" i="35"/>
  <c r="AD1205" i="35"/>
  <c r="AB1205" i="35"/>
  <c r="AC1205" i="35"/>
  <c r="AE1265" i="35"/>
  <c r="AB1265" i="35"/>
  <c r="AC1265" i="35"/>
  <c r="AE1861" i="35"/>
  <c r="AB1861" i="35"/>
  <c r="AC1877" i="35"/>
  <c r="AB1877" i="35"/>
  <c r="AF103" i="35"/>
  <c r="AD147" i="35"/>
  <c r="AB147" i="35"/>
  <c r="AE169" i="35"/>
  <c r="AC169" i="35"/>
  <c r="AD668" i="35"/>
  <c r="AC668" i="35"/>
  <c r="AB668" i="35"/>
  <c r="AB834" i="35"/>
  <c r="AD834" i="35"/>
  <c r="AD940" i="35"/>
  <c r="AB940" i="35"/>
  <c r="AD954" i="35"/>
  <c r="AB954" i="35"/>
  <c r="AE1122" i="35"/>
  <c r="AB1122" i="35"/>
  <c r="AC1122" i="35"/>
  <c r="AD1160" i="35"/>
  <c r="AC1160" i="35"/>
  <c r="AB1160" i="35"/>
  <c r="AD1223" i="35"/>
  <c r="AB1223" i="35"/>
  <c r="AE1306" i="35"/>
  <c r="AB1306" i="35"/>
  <c r="AD1386" i="35"/>
  <c r="AB1386" i="35"/>
  <c r="AC1386" i="35"/>
  <c r="AC1574" i="35"/>
  <c r="AE1574" i="35"/>
  <c r="AF53" i="35"/>
  <c r="AF77" i="35"/>
  <c r="AF105" i="35"/>
  <c r="AF115" i="35"/>
  <c r="AC144" i="35"/>
  <c r="AB144" i="35"/>
  <c r="AD166" i="35"/>
  <c r="AB166" i="35"/>
  <c r="AF169" i="35"/>
  <c r="AF178" i="35"/>
  <c r="AF182" i="35"/>
  <c r="AF192" i="35"/>
  <c r="AF203" i="35"/>
  <c r="AF207" i="35"/>
  <c r="AE210" i="35"/>
  <c r="AC210" i="35"/>
  <c r="AF249" i="35"/>
  <c r="AF425" i="35"/>
  <c r="AF449" i="35"/>
  <c r="AF457" i="35"/>
  <c r="AF463" i="35"/>
  <c r="AD553" i="35"/>
  <c r="AE553" i="35"/>
  <c r="AF560" i="35"/>
  <c r="AF586" i="35"/>
  <c r="AB604" i="35"/>
  <c r="AC604" i="35"/>
  <c r="AD610" i="35"/>
  <c r="AC610" i="35"/>
  <c r="AF632" i="35"/>
  <c r="AD639" i="35"/>
  <c r="AB639" i="35"/>
  <c r="AD664" i="35"/>
  <c r="AB664" i="35"/>
  <c r="AF668" i="35"/>
  <c r="AC814" i="35"/>
  <c r="AD814" i="35"/>
  <c r="AF822" i="35"/>
  <c r="AD827" i="35"/>
  <c r="AC827" i="35"/>
  <c r="AB830" i="35"/>
  <c r="AD830" i="35"/>
  <c r="AF831" i="35"/>
  <c r="AD911" i="35"/>
  <c r="AB911" i="35"/>
  <c r="AF986" i="35"/>
  <c r="AD1024" i="35"/>
  <c r="AB1024" i="35"/>
  <c r="AC1024" i="35"/>
  <c r="AB1026" i="35"/>
  <c r="AE1026" i="35"/>
  <c r="AC1026" i="35"/>
  <c r="AD1054" i="35"/>
  <c r="AB1054" i="35"/>
  <c r="AD1280" i="35"/>
  <c r="AB1280" i="35"/>
  <c r="AC1280" i="35"/>
  <c r="AD1321" i="35"/>
  <c r="AE1321" i="35"/>
  <c r="AF1961" i="35"/>
  <c r="AE1963" i="35"/>
  <c r="AD1963" i="35"/>
  <c r="AD1972" i="35"/>
  <c r="AC1972" i="35"/>
  <c r="AF7" i="35"/>
  <c r="AB17" i="35"/>
  <c r="AF25" i="35"/>
  <c r="AB47" i="35"/>
  <c r="AF85" i="35"/>
  <c r="AF107" i="35"/>
  <c r="AC115" i="35"/>
  <c r="AF117" i="35"/>
  <c r="AF125" i="35"/>
  <c r="AF127" i="35"/>
  <c r="AF133" i="35"/>
  <c r="AF137" i="35"/>
  <c r="AD143" i="35"/>
  <c r="AB143" i="35"/>
  <c r="AB152" i="35"/>
  <c r="AB162" i="35"/>
  <c r="AB177" i="35"/>
  <c r="AC177" i="35"/>
  <c r="AF187" i="35"/>
  <c r="AF197" i="35"/>
  <c r="AC203" i="35"/>
  <c r="AF9" i="35"/>
  <c r="AF57" i="35"/>
  <c r="AF65" i="35"/>
  <c r="AF73" i="35"/>
  <c r="AF81" i="35"/>
  <c r="AF101" i="35"/>
  <c r="AB117" i="35"/>
  <c r="AB125" i="35"/>
  <c r="AC127" i="35"/>
  <c r="AD137" i="35"/>
  <c r="AF143" i="35"/>
  <c r="AF148" i="35"/>
  <c r="AC152" i="35"/>
  <c r="AF154" i="35"/>
  <c r="AD174" i="35"/>
  <c r="AB174" i="35"/>
  <c r="AB215" i="35"/>
  <c r="AB216" i="35"/>
  <c r="AC217" i="35"/>
  <c r="AB219" i="35"/>
  <c r="AF224" i="35"/>
  <c r="AC232" i="35"/>
  <c r="AF241" i="35"/>
  <c r="AB444" i="35"/>
  <c r="AB497" i="35"/>
  <c r="AB505" i="35"/>
  <c r="AB582" i="35"/>
  <c r="AB588" i="35"/>
  <c r="AC591" i="35"/>
  <c r="AD606" i="35"/>
  <c r="AB606" i="35"/>
  <c r="AD614" i="35"/>
  <c r="AC614" i="35"/>
  <c r="AB666" i="35"/>
  <c r="AC666" i="35"/>
  <c r="AD829" i="35"/>
  <c r="AC829" i="35"/>
  <c r="AD842" i="35"/>
  <c r="AB842" i="35"/>
  <c r="AD857" i="35"/>
  <c r="AC857" i="35"/>
  <c r="AB857" i="35"/>
  <c r="AF952" i="35"/>
  <c r="AE1023" i="35"/>
  <c r="AB1023" i="35"/>
  <c r="AE1027" i="35"/>
  <c r="AB1027" i="35"/>
  <c r="AD1065" i="35"/>
  <c r="AC1065" i="35"/>
  <c r="AB1129" i="35"/>
  <c r="AD1232" i="35"/>
  <c r="AB1232" i="35"/>
  <c r="AC1232" i="35"/>
  <c r="AD1577" i="35"/>
  <c r="AC1577" i="35"/>
  <c r="AB1595" i="35"/>
  <c r="AC1595" i="35"/>
  <c r="AE1597" i="35"/>
  <c r="AB1597" i="35"/>
  <c r="AF1597" i="35"/>
  <c r="AB1599" i="35"/>
  <c r="AC1599" i="35"/>
  <c r="AD1630" i="35"/>
  <c r="AB1630" i="35"/>
  <c r="AC1630" i="35"/>
  <c r="AD1763" i="35"/>
  <c r="AB1763" i="35"/>
  <c r="AC1763" i="35"/>
  <c r="AF1857" i="35"/>
  <c r="AF1861" i="35"/>
  <c r="AD1874" i="35"/>
  <c r="AC1874" i="35"/>
  <c r="AF598" i="35"/>
  <c r="AF604" i="35"/>
  <c r="AF605" i="35"/>
  <c r="AF610" i="35"/>
  <c r="AF643" i="35"/>
  <c r="AF655" i="35"/>
  <c r="AF660" i="35"/>
  <c r="AF666" i="35"/>
  <c r="AF667" i="35"/>
  <c r="AF685" i="35"/>
  <c r="AF697" i="35"/>
  <c r="AF776" i="35"/>
  <c r="AF792" i="35"/>
  <c r="AF798" i="35"/>
  <c r="AF827" i="35"/>
  <c r="AF829" i="35"/>
  <c r="AF836" i="35"/>
  <c r="AF838" i="35"/>
  <c r="AF840" i="35"/>
  <c r="AF843" i="35"/>
  <c r="AF844" i="35"/>
  <c r="AF856" i="35"/>
  <c r="AF948" i="35"/>
  <c r="AF999" i="35"/>
  <c r="AF1008" i="35"/>
  <c r="AG1008" i="35" s="1"/>
  <c r="AI1008" i="35" s="1"/>
  <c r="AF1012" i="35"/>
  <c r="AF1016" i="35"/>
  <c r="AF1020" i="35"/>
  <c r="AB1022" i="35"/>
  <c r="AC1022" i="35"/>
  <c r="AF1026" i="35"/>
  <c r="AF1055" i="35"/>
  <c r="AF1057" i="35"/>
  <c r="AF1059" i="35"/>
  <c r="AE1104" i="35"/>
  <c r="AB1104" i="35"/>
  <c r="AF1122" i="35"/>
  <c r="AF1133" i="35"/>
  <c r="AF1154" i="35"/>
  <c r="AC1209" i="35"/>
  <c r="AB1209" i="35"/>
  <c r="AF1210" i="35"/>
  <c r="AF1220" i="35"/>
  <c r="AB1247" i="35"/>
  <c r="AE1247" i="35"/>
  <c r="AD1273" i="35"/>
  <c r="AC1273" i="35"/>
  <c r="AB1273" i="35"/>
  <c r="AF1322" i="35"/>
  <c r="AF1333" i="35"/>
  <c r="AG1333" i="35" s="1"/>
  <c r="AF1369" i="35"/>
  <c r="AC1371" i="35"/>
  <c r="AB1371" i="35"/>
  <c r="AD1385" i="35"/>
  <c r="AB1385" i="35"/>
  <c r="AC1385" i="35"/>
  <c r="AE1531" i="35"/>
  <c r="AF1531" i="35"/>
  <c r="AC1672" i="35"/>
  <c r="AE1672" i="35"/>
  <c r="AD1849" i="35"/>
  <c r="AB1849" i="35"/>
  <c r="AC1849" i="35"/>
  <c r="AC1901" i="35"/>
  <c r="AB1901" i="35"/>
  <c r="AE1960" i="35"/>
  <c r="AD1960" i="35"/>
  <c r="AF136" i="35"/>
  <c r="AF152" i="35"/>
  <c r="AF180" i="35"/>
  <c r="AF195" i="35"/>
  <c r="AF199" i="35"/>
  <c r="AF202" i="35"/>
  <c r="AF212" i="35"/>
  <c r="AF216" i="35"/>
  <c r="AF217" i="35"/>
  <c r="AF219" i="35"/>
  <c r="AF227" i="35"/>
  <c r="AF232" i="35"/>
  <c r="AF429" i="35"/>
  <c r="AF451" i="35"/>
  <c r="AF459" i="35"/>
  <c r="AF475" i="35"/>
  <c r="AF483" i="35"/>
  <c r="AF495" i="35"/>
  <c r="AF503" i="35"/>
  <c r="AF516" i="35"/>
  <c r="AF520" i="35"/>
  <c r="AF523" i="35"/>
  <c r="AF537" i="35"/>
  <c r="AF563" i="35"/>
  <c r="AF572" i="35"/>
  <c r="AF595" i="35"/>
  <c r="AF613" i="35"/>
  <c r="AF617" i="35"/>
  <c r="AF624" i="35"/>
  <c r="AF637" i="35"/>
  <c r="AF657" i="35"/>
  <c r="AF663" i="35"/>
  <c r="AF673" i="35"/>
  <c r="AF802" i="35"/>
  <c r="AF811" i="35"/>
  <c r="AF837" i="35"/>
  <c r="AF848" i="35"/>
  <c r="AF909" i="35"/>
  <c r="AF925" i="35"/>
  <c r="AF981" i="35"/>
  <c r="AF988" i="35"/>
  <c r="AF992" i="35"/>
  <c r="AF1003" i="35"/>
  <c r="AF1022" i="35"/>
  <c r="AD1028" i="35"/>
  <c r="AC1028" i="35"/>
  <c r="AF1033" i="35"/>
  <c r="AF1037" i="35"/>
  <c r="AF1045" i="35"/>
  <c r="AF1047" i="35"/>
  <c r="AF1049" i="35"/>
  <c r="AF1054" i="35"/>
  <c r="AF1090" i="35"/>
  <c r="AF1104" i="35"/>
  <c r="AF1124" i="35"/>
  <c r="AF1148" i="35"/>
  <c r="AG1148" i="35" s="1"/>
  <c r="AF1150" i="35"/>
  <c r="AF1209" i="35"/>
  <c r="AF1235" i="35"/>
  <c r="AE1261" i="35"/>
  <c r="AB1261" i="35"/>
  <c r="AD1289" i="35"/>
  <c r="AC1289" i="35"/>
  <c r="AB1289" i="35"/>
  <c r="AD1313" i="35"/>
  <c r="AB1313" i="35"/>
  <c r="AD1364" i="35"/>
  <c r="AE1364" i="35"/>
  <c r="AD1427" i="35"/>
  <c r="AC1427" i="35"/>
  <c r="AC1469" i="35"/>
  <c r="AB1469" i="35"/>
  <c r="AB1474" i="35"/>
  <c r="AD1474" i="35"/>
  <c r="AD1479" i="35"/>
  <c r="AF1479" i="35"/>
  <c r="AD1518" i="35"/>
  <c r="AB1518" i="35"/>
  <c r="AB1573" i="35"/>
  <c r="AF1573" i="35"/>
  <c r="AF1232" i="35"/>
  <c r="AF1259" i="35"/>
  <c r="AF1261" i="35"/>
  <c r="AF1262" i="35"/>
  <c r="AF1264" i="35"/>
  <c r="AF1265" i="35"/>
  <c r="AF1274" i="35"/>
  <c r="AF1280" i="35"/>
  <c r="AF1288" i="35"/>
  <c r="AF1306" i="35"/>
  <c r="AF1321" i="35"/>
  <c r="AF1354" i="35"/>
  <c r="AD1370" i="35"/>
  <c r="AB1370" i="35"/>
  <c r="AD1378" i="35"/>
  <c r="AB1378" i="35"/>
  <c r="AD1388" i="35"/>
  <c r="AB1388" i="35"/>
  <c r="AB1473" i="35"/>
  <c r="AD1473" i="35"/>
  <c r="AE1509" i="35"/>
  <c r="AC1509" i="35"/>
  <c r="AD1532" i="35"/>
  <c r="AC1532" i="35"/>
  <c r="AD1576" i="35"/>
  <c r="AC1576" i="35"/>
  <c r="AD1591" i="35"/>
  <c r="AC1591" i="35"/>
  <c r="AB1591" i="35"/>
  <c r="AF1599" i="35"/>
  <c r="AF1711" i="35"/>
  <c r="AD1749" i="35"/>
  <c r="AC1749" i="35"/>
  <c r="AD1774" i="35"/>
  <c r="AB1774" i="35"/>
  <c r="AD1783" i="35"/>
  <c r="AC1783" i="35"/>
  <c r="AB1783" i="35"/>
  <c r="AF965" i="35"/>
  <c r="AF970" i="35"/>
  <c r="AF978" i="35"/>
  <c r="AF1001" i="35"/>
  <c r="AF1011" i="35"/>
  <c r="AF1013" i="35"/>
  <c r="AF1015" i="35"/>
  <c r="AF1018" i="35"/>
  <c r="AF1098" i="35"/>
  <c r="AF1109" i="35"/>
  <c r="AF1156" i="35"/>
  <c r="AF1202" i="35"/>
  <c r="AF1206" i="35"/>
  <c r="AF1222" i="35"/>
  <c r="AF1249" i="35"/>
  <c r="AF1251" i="35"/>
  <c r="AF1252" i="35"/>
  <c r="AF1258" i="35"/>
  <c r="AF1277" i="35"/>
  <c r="AF1279" i="35"/>
  <c r="AF1281" i="35"/>
  <c r="AF1285" i="35"/>
  <c r="AF1287" i="35"/>
  <c r="AF1308" i="35"/>
  <c r="AF1324" i="35"/>
  <c r="AF1368" i="35"/>
  <c r="AB1372" i="35"/>
  <c r="AC1372" i="35"/>
  <c r="AD1377" i="35"/>
  <c r="AC1377" i="35"/>
  <c r="AF1388" i="35"/>
  <c r="AC1496" i="35"/>
  <c r="AB1496" i="35"/>
  <c r="AF1706" i="35"/>
  <c r="AC1773" i="35"/>
  <c r="AD1773" i="35"/>
  <c r="AF1783" i="35"/>
  <c r="AD1798" i="35"/>
  <c r="AC1798" i="35"/>
  <c r="AB1798" i="35"/>
  <c r="AF1853" i="35"/>
  <c r="AF1871" i="35"/>
  <c r="AD1875" i="35"/>
  <c r="AC1875" i="35"/>
  <c r="AB1875" i="35"/>
  <c r="AD1965" i="35"/>
  <c r="AC1965" i="35"/>
  <c r="AB1965" i="35"/>
  <c r="AF1370" i="35"/>
  <c r="AF1371" i="35"/>
  <c r="AF1377" i="35"/>
  <c r="AF1378" i="35"/>
  <c r="AF1386" i="35"/>
  <c r="AF1496" i="35"/>
  <c r="AF1509" i="35"/>
  <c r="AF1518" i="35"/>
  <c r="AD1533" i="35"/>
  <c r="AF1535" i="35"/>
  <c r="AF1579" i="35"/>
  <c r="AC1605" i="35"/>
  <c r="AF1630" i="35"/>
  <c r="AF1738" i="35"/>
  <c r="AF1774" i="35"/>
  <c r="AF1775" i="35"/>
  <c r="AC1780" i="35"/>
  <c r="AF1794" i="35"/>
  <c r="AF1841" i="35"/>
  <c r="AF1843" i="35"/>
  <c r="AC1863" i="35"/>
  <c r="AC1864" i="35"/>
  <c r="AC1867" i="35"/>
  <c r="AF1894" i="35"/>
  <c r="AC1918" i="35"/>
  <c r="AC1922" i="35"/>
  <c r="AF1957" i="35"/>
  <c r="AC1959" i="35"/>
  <c r="AF1364" i="35"/>
  <c r="AF1374" i="35"/>
  <c r="AF1376" i="35"/>
  <c r="AF1382" i="35"/>
  <c r="AF1383" i="35"/>
  <c r="AF1598" i="35"/>
  <c r="AF1949" i="35"/>
  <c r="AE13" i="35"/>
  <c r="AF13" i="35"/>
  <c r="AB13" i="35"/>
  <c r="AF21" i="35"/>
  <c r="AE51" i="35"/>
  <c r="AB51" i="35"/>
  <c r="AE59" i="35"/>
  <c r="AB59" i="35"/>
  <c r="AE67" i="35"/>
  <c r="AB67" i="35"/>
  <c r="AE75" i="35"/>
  <c r="AB75" i="35"/>
  <c r="AD83" i="35"/>
  <c r="AB83" i="35"/>
  <c r="AE92" i="35"/>
  <c r="AF92" i="35"/>
  <c r="AB92" i="35"/>
  <c r="AB134" i="35"/>
  <c r="AC134" i="35"/>
  <c r="AE155" i="35"/>
  <c r="AB155" i="35"/>
  <c r="AE35" i="35"/>
  <c r="AB35" i="35"/>
  <c r="AE43" i="35"/>
  <c r="AB43" i="35"/>
  <c r="AF43" i="35"/>
  <c r="AF51" i="35"/>
  <c r="AE53" i="35"/>
  <c r="AB53" i="35"/>
  <c r="AF59" i="35"/>
  <c r="AE61" i="35"/>
  <c r="AB61" i="35"/>
  <c r="AF67" i="35"/>
  <c r="AE69" i="35"/>
  <c r="AB69" i="35"/>
  <c r="AF75" i="35"/>
  <c r="AE77" i="35"/>
  <c r="AB77" i="35"/>
  <c r="AF83" i="35"/>
  <c r="AD88" i="35"/>
  <c r="AB88" i="35"/>
  <c r="AF88" i="35"/>
  <c r="AB118" i="35"/>
  <c r="AC118" i="35"/>
  <c r="AE19" i="35"/>
  <c r="AB19" i="35"/>
  <c r="AE27" i="35"/>
  <c r="AF27" i="35"/>
  <c r="AB27" i="35"/>
  <c r="AE37" i="35"/>
  <c r="AB37" i="35"/>
  <c r="AE45" i="35"/>
  <c r="AF45" i="35"/>
  <c r="AB45" i="35"/>
  <c r="AE55" i="35"/>
  <c r="AB55" i="35"/>
  <c r="AE63" i="35"/>
  <c r="AB63" i="35"/>
  <c r="AE71" i="35"/>
  <c r="AB71" i="35"/>
  <c r="AE79" i="35"/>
  <c r="AB79" i="35"/>
  <c r="AE99" i="35"/>
  <c r="AB99" i="35"/>
  <c r="AC156" i="35"/>
  <c r="AD156" i="35"/>
  <c r="AB156" i="35"/>
  <c r="AE11" i="35"/>
  <c r="AF11" i="35"/>
  <c r="AB11" i="35"/>
  <c r="AF19" i="35"/>
  <c r="AE21" i="35"/>
  <c r="AB21" i="35"/>
  <c r="AE29" i="35"/>
  <c r="AF29" i="35"/>
  <c r="AB29" i="35"/>
  <c r="AF37" i="35"/>
  <c r="AF55" i="35"/>
  <c r="AE57" i="35"/>
  <c r="AB57" i="35"/>
  <c r="AF63" i="35"/>
  <c r="AE65" i="35"/>
  <c r="AB65" i="35"/>
  <c r="AF71" i="35"/>
  <c r="AE73" i="35"/>
  <c r="AB73" i="35"/>
  <c r="AF79" i="35"/>
  <c r="AE81" i="35"/>
  <c r="AB81" i="35"/>
  <c r="AF99" i="35"/>
  <c r="AB7" i="35"/>
  <c r="AB9" i="35"/>
  <c r="AB25" i="35"/>
  <c r="AB115" i="35"/>
  <c r="AF119" i="35"/>
  <c r="AC123" i="35"/>
  <c r="AF131" i="35"/>
  <c r="AB133" i="35"/>
  <c r="AC137" i="35"/>
  <c r="AB138" i="35"/>
  <c r="AC139" i="35"/>
  <c r="AD140" i="35"/>
  <c r="AE143" i="35"/>
  <c r="AC147" i="35"/>
  <c r="AB148" i="35"/>
  <c r="AB149" i="35"/>
  <c r="AF150" i="35"/>
  <c r="AC153" i="35"/>
  <c r="AB154" i="35"/>
  <c r="AD162" i="35"/>
  <c r="AC166" i="35"/>
  <c r="AB167" i="35"/>
  <c r="AC168" i="35"/>
  <c r="AC170" i="35"/>
  <c r="AF175" i="35"/>
  <c r="AF176" i="35"/>
  <c r="AC178" i="35"/>
  <c r="AF179" i="35"/>
  <c r="AF183" i="35"/>
  <c r="AC187" i="35"/>
  <c r="AB187" i="35"/>
  <c r="AC191" i="35"/>
  <c r="AB240" i="35"/>
  <c r="AC240" i="35"/>
  <c r="AD475" i="35"/>
  <c r="AB475" i="35"/>
  <c r="AF481" i="35"/>
  <c r="AE483" i="35"/>
  <c r="AB483" i="35"/>
  <c r="AE491" i="35"/>
  <c r="AB491" i="35"/>
  <c r="AF491" i="35"/>
  <c r="AF499" i="35"/>
  <c r="AD503" i="35"/>
  <c r="AB503" i="35"/>
  <c r="AF584" i="35"/>
  <c r="AF590" i="35"/>
  <c r="AF93" i="35"/>
  <c r="AB131" i="35"/>
  <c r="AE139" i="35"/>
  <c r="AB142" i="35"/>
  <c r="AF147" i="35"/>
  <c r="AD150" i="35"/>
  <c r="AE153" i="35"/>
  <c r="AF164" i="35"/>
  <c r="AE166" i="35"/>
  <c r="AE170" i="35"/>
  <c r="AB173" i="35"/>
  <c r="AB175" i="35"/>
  <c r="AD176" i="35"/>
  <c r="AB179" i="35"/>
  <c r="AC182" i="35"/>
  <c r="AB184" i="35"/>
  <c r="AE453" i="35"/>
  <c r="AB453" i="35"/>
  <c r="AE461" i="35"/>
  <c r="AB461" i="35"/>
  <c r="AE485" i="35"/>
  <c r="AB485" i="35"/>
  <c r="AE493" i="35"/>
  <c r="AB493" i="35"/>
  <c r="AF493" i="35"/>
  <c r="AE513" i="35"/>
  <c r="AB513" i="35"/>
  <c r="AE783" i="35"/>
  <c r="AB783" i="35"/>
  <c r="AF15" i="35"/>
  <c r="AF17" i="35"/>
  <c r="AF31" i="35"/>
  <c r="AF33" i="35"/>
  <c r="AF47" i="35"/>
  <c r="AF49" i="35"/>
  <c r="AF87" i="35"/>
  <c r="AF98" i="35"/>
  <c r="AF109" i="35"/>
  <c r="AF113" i="35"/>
  <c r="AF123" i="35"/>
  <c r="AC131" i="35"/>
  <c r="AF135" i="35"/>
  <c r="AF139" i="35"/>
  <c r="AC142" i="35"/>
  <c r="AF144" i="35"/>
  <c r="AE149" i="35"/>
  <c r="AF153" i="35"/>
  <c r="AF158" i="35"/>
  <c r="AF160" i="35"/>
  <c r="AF162" i="35"/>
  <c r="AF166" i="35"/>
  <c r="AF170" i="35"/>
  <c r="AD172" i="35"/>
  <c r="AE174" i="35"/>
  <c r="AD175" i="35"/>
  <c r="AC179" i="35"/>
  <c r="AB180" i="35"/>
  <c r="AB188" i="35"/>
  <c r="AD188" i="35"/>
  <c r="AC200" i="35"/>
  <c r="AD200" i="35"/>
  <c r="AB430" i="35"/>
  <c r="AC430" i="35"/>
  <c r="AB443" i="35"/>
  <c r="AD443" i="35"/>
  <c r="AF453" i="35"/>
  <c r="AF461" i="35"/>
  <c r="AE463" i="35"/>
  <c r="AB463" i="35"/>
  <c r="AE469" i="35"/>
  <c r="AB469" i="35"/>
  <c r="AF469" i="35"/>
  <c r="AE479" i="35"/>
  <c r="AB479" i="35"/>
  <c r="AF479" i="35"/>
  <c r="AF485" i="35"/>
  <c r="AF513" i="35"/>
  <c r="AE568" i="35"/>
  <c r="AB568" i="35"/>
  <c r="AD632" i="35"/>
  <c r="AB632" i="35"/>
  <c r="AE647" i="35"/>
  <c r="AB647" i="35"/>
  <c r="AC786" i="35"/>
  <c r="AD786" i="35"/>
  <c r="AB23" i="35"/>
  <c r="AB39" i="35"/>
  <c r="AB41" i="35"/>
  <c r="AB85" i="35"/>
  <c r="AB101" i="35"/>
  <c r="AB103" i="35"/>
  <c r="AB105" i="35"/>
  <c r="AB107" i="35"/>
  <c r="AB109" i="35"/>
  <c r="AC110" i="35"/>
  <c r="AB123" i="35"/>
  <c r="AC135" i="35"/>
  <c r="AB139" i="35"/>
  <c r="AF142" i="35"/>
  <c r="AB153" i="35"/>
  <c r="AF156" i="35"/>
  <c r="AB160" i="35"/>
  <c r="AB161" i="35"/>
  <c r="AB178" i="35"/>
  <c r="AD183" i="35"/>
  <c r="AB183" i="35"/>
  <c r="AE447" i="35"/>
  <c r="AB447" i="35"/>
  <c r="AF447" i="35"/>
  <c r="AE471" i="35"/>
  <c r="AB471" i="35"/>
  <c r="AF471" i="35"/>
  <c r="AD481" i="35"/>
  <c r="AB481" i="35"/>
  <c r="AD499" i="35"/>
  <c r="AB499" i="35"/>
  <c r="AE509" i="35"/>
  <c r="AB509" i="35"/>
  <c r="AF509" i="35"/>
  <c r="AE570" i="35"/>
  <c r="AF570" i="35"/>
  <c r="AB570" i="35"/>
  <c r="AE584" i="35"/>
  <c r="AB584" i="35"/>
  <c r="AD590" i="35"/>
  <c r="AB590" i="35"/>
  <c r="AB778" i="35"/>
  <c r="AC778" i="35"/>
  <c r="AC784" i="35"/>
  <c r="AD784" i="35"/>
  <c r="AE211" i="35"/>
  <c r="AC237" i="35"/>
  <c r="AC245" i="35"/>
  <c r="AF440" i="35"/>
  <c r="AF564" i="35"/>
  <c r="AB572" i="35"/>
  <c r="AB576" i="35"/>
  <c r="AF578" i="35"/>
  <c r="AB580" i="35"/>
  <c r="AB586" i="35"/>
  <c r="AC593" i="35"/>
  <c r="AB594" i="35"/>
  <c r="AC597" i="35"/>
  <c r="AB598" i="35"/>
  <c r="AB599" i="35"/>
  <c r="AC601" i="35"/>
  <c r="AE618" i="35"/>
  <c r="AF620" i="35"/>
  <c r="AF629" i="35"/>
  <c r="AB634" i="35"/>
  <c r="AF639" i="35"/>
  <c r="AB641" i="35"/>
  <c r="AB645" i="35"/>
  <c r="AC658" i="35"/>
  <c r="AB659" i="35"/>
  <c r="AF681" i="35"/>
  <c r="AF684" i="35"/>
  <c r="AF692" i="35"/>
  <c r="AF771" i="35"/>
  <c r="AC775" i="35"/>
  <c r="AF777" i="35"/>
  <c r="AC779" i="35"/>
  <c r="AB782" i="35"/>
  <c r="AF784" i="35"/>
  <c r="AB788" i="35"/>
  <c r="AB789" i="35"/>
  <c r="AD790" i="35"/>
  <c r="AB791" i="35"/>
  <c r="AD793" i="35"/>
  <c r="AB795" i="35"/>
  <c r="AB799" i="35"/>
  <c r="AC799" i="35"/>
  <c r="AC800" i="35"/>
  <c r="AB807" i="35"/>
  <c r="AD807" i="35"/>
  <c r="AC817" i="35"/>
  <c r="AD817" i="35"/>
  <c r="AD918" i="35"/>
  <c r="AB918" i="35"/>
  <c r="AD933" i="35"/>
  <c r="AB933" i="35"/>
  <c r="AD945" i="35"/>
  <c r="AB945" i="35"/>
  <c r="AD953" i="35"/>
  <c r="AB953" i="35"/>
  <c r="AC957" i="35"/>
  <c r="AD957" i="35"/>
  <c r="AF184" i="35"/>
  <c r="AC185" i="35"/>
  <c r="AF191" i="35"/>
  <c r="AB192" i="35"/>
  <c r="AC193" i="35"/>
  <c r="AB195" i="35"/>
  <c r="AF196" i="35"/>
  <c r="AD197" i="35"/>
  <c r="AE199" i="35"/>
  <c r="AB207" i="35"/>
  <c r="AF208" i="35"/>
  <c r="AB210" i="35"/>
  <c r="AF211" i="35"/>
  <c r="AD213" i="35"/>
  <c r="AB214" i="35"/>
  <c r="AF215" i="35"/>
  <c r="AF221" i="35"/>
  <c r="AB222" i="35"/>
  <c r="AC223" i="35"/>
  <c r="AB224" i="35"/>
  <c r="AC226" i="35"/>
  <c r="AB227" i="35"/>
  <c r="AF228" i="35"/>
  <c r="AC231" i="35"/>
  <c r="AF233" i="35"/>
  <c r="AF234" i="35"/>
  <c r="AF235" i="35"/>
  <c r="AC250" i="35"/>
  <c r="AB429" i="35"/>
  <c r="AF434" i="35"/>
  <c r="AF436" i="35"/>
  <c r="AF438" i="35"/>
  <c r="AF454" i="35"/>
  <c r="AF508" i="35"/>
  <c r="AF532" i="35"/>
  <c r="AC540" i="35"/>
  <c r="AC541" i="35"/>
  <c r="AC542" i="35"/>
  <c r="AC543" i="35"/>
  <c r="AC544" i="35"/>
  <c r="AC545" i="35"/>
  <c r="AB547" i="35"/>
  <c r="AF549" i="35"/>
  <c r="AC551" i="35"/>
  <c r="AB552" i="35"/>
  <c r="AC553" i="35"/>
  <c r="AF557" i="35"/>
  <c r="AF559" i="35"/>
  <c r="AB563" i="35"/>
  <c r="AF591" i="35"/>
  <c r="AE593" i="35"/>
  <c r="AB595" i="35"/>
  <c r="AE597" i="35"/>
  <c r="AC599" i="35"/>
  <c r="AC606" i="35"/>
  <c r="AE608" i="35"/>
  <c r="AB610" i="35"/>
  <c r="AC612" i="35"/>
  <c r="AB613" i="35"/>
  <c r="AB614" i="35"/>
  <c r="AC616" i="35"/>
  <c r="AF618" i="35"/>
  <c r="AF627" i="35"/>
  <c r="AF650" i="35"/>
  <c r="AF653" i="35"/>
  <c r="AC657" i="35"/>
  <c r="AE658" i="35"/>
  <c r="AF662" i="35"/>
  <c r="AF664" i="35"/>
  <c r="AF672" i="35"/>
  <c r="AF677" i="35"/>
  <c r="AF680" i="35"/>
  <c r="AF689" i="35"/>
  <c r="AC771" i="35"/>
  <c r="AB777" i="35"/>
  <c r="AF786" i="35"/>
  <c r="AC791" i="35"/>
  <c r="AB792" i="35"/>
  <c r="AC795" i="35"/>
  <c r="AD798" i="35"/>
  <c r="AB798" i="35"/>
  <c r="AE804" i="35"/>
  <c r="AC804" i="35"/>
  <c r="AC821" i="35"/>
  <c r="AD821" i="35"/>
  <c r="AB821" i="35"/>
  <c r="AD907" i="35"/>
  <c r="AB907" i="35"/>
  <c r="AD927" i="35"/>
  <c r="AB927" i="35"/>
  <c r="AD936" i="35"/>
  <c r="AB936" i="35"/>
  <c r="AD960" i="35"/>
  <c r="AB960" i="35"/>
  <c r="AD1037" i="35"/>
  <c r="AB1037" i="35"/>
  <c r="AD208" i="35"/>
  <c r="AC209" i="35"/>
  <c r="AB211" i="35"/>
  <c r="AD221" i="35"/>
  <c r="AE223" i="35"/>
  <c r="AD228" i="35"/>
  <c r="AE250" i="35"/>
  <c r="AB434" i="35"/>
  <c r="AB435" i="35"/>
  <c r="AB436" i="35"/>
  <c r="AD438" i="35"/>
  <c r="AB465" i="35"/>
  <c r="AB467" i="35"/>
  <c r="AB477" i="35"/>
  <c r="AB487" i="35"/>
  <c r="AB489" i="35"/>
  <c r="AF505" i="35"/>
  <c r="AB548" i="35"/>
  <c r="AC549" i="35"/>
  <c r="AE551" i="35"/>
  <c r="AB556" i="35"/>
  <c r="AC557" i="35"/>
  <c r="AB559" i="35"/>
  <c r="AB564" i="35"/>
  <c r="AF576" i="35"/>
  <c r="AF580" i="35"/>
  <c r="AF594" i="35"/>
  <c r="AE599" i="35"/>
  <c r="AE606" i="35"/>
  <c r="AF609" i="35"/>
  <c r="AB618" i="35"/>
  <c r="AB620" i="35"/>
  <c r="AF623" i="35"/>
  <c r="AC627" i="35"/>
  <c r="AB629" i="35"/>
  <c r="AF634" i="35"/>
  <c r="AG634" i="35" s="1"/>
  <c r="AF641" i="35"/>
  <c r="AF645" i="35"/>
  <c r="AF659" i="35"/>
  <c r="AB797" i="35"/>
  <c r="AC797" i="35"/>
  <c r="AC851" i="35"/>
  <c r="AD851" i="35"/>
  <c r="AD915" i="35"/>
  <c r="AB915" i="35"/>
  <c r="AD919" i="35"/>
  <c r="AB919" i="35"/>
  <c r="AD922" i="35"/>
  <c r="AB922" i="35"/>
  <c r="AD944" i="35"/>
  <c r="AB944" i="35"/>
  <c r="AF188" i="35"/>
  <c r="AF189" i="35"/>
  <c r="AB199" i="35"/>
  <c r="AF200" i="35"/>
  <c r="AC202" i="35"/>
  <c r="AB203" i="35"/>
  <c r="AF204" i="35"/>
  <c r="AC205" i="35"/>
  <c r="AC211" i="35"/>
  <c r="AC215" i="35"/>
  <c r="AF220" i="35"/>
  <c r="AF223" i="35"/>
  <c r="AE227" i="35"/>
  <c r="AF237" i="35"/>
  <c r="AF245" i="35"/>
  <c r="AF250" i="35"/>
  <c r="AF427" i="35"/>
  <c r="AF431" i="35"/>
  <c r="AD436" i="35"/>
  <c r="AF467" i="35"/>
  <c r="AF477" i="35"/>
  <c r="AF487" i="35"/>
  <c r="AF489" i="35"/>
  <c r="AF510" i="35"/>
  <c r="AE547" i="35"/>
  <c r="AF548" i="35"/>
  <c r="AE549" i="35"/>
  <c r="AF551" i="35"/>
  <c r="AE555" i="35"/>
  <c r="AE557" i="35"/>
  <c r="AC559" i="35"/>
  <c r="AE563" i="35"/>
  <c r="AF574" i="35"/>
  <c r="AF582" i="35"/>
  <c r="AE591" i="35"/>
  <c r="AF593" i="35"/>
  <c r="AE595" i="35"/>
  <c r="AF597" i="35"/>
  <c r="AF599" i="35"/>
  <c r="AF601" i="35"/>
  <c r="AF606" i="35"/>
  <c r="AF608" i="35"/>
  <c r="AE610" i="35"/>
  <c r="AC618" i="35"/>
  <c r="AF622" i="35"/>
  <c r="AF648" i="35"/>
  <c r="AF658" i="35"/>
  <c r="AC664" i="35"/>
  <c r="AF676" i="35"/>
  <c r="AF696" i="35"/>
  <c r="AF699" i="35"/>
  <c r="AF775" i="35"/>
  <c r="AF779" i="35"/>
  <c r="AF782" i="35"/>
  <c r="AF788" i="35"/>
  <c r="AF790" i="35"/>
  <c r="AF791" i="35"/>
  <c r="AG791" i="35" s="1"/>
  <c r="AF793" i="35"/>
  <c r="AF795" i="35"/>
  <c r="AF797" i="35"/>
  <c r="AF800" i="35"/>
  <c r="AD805" i="35"/>
  <c r="AC805" i="35"/>
  <c r="AB805" i="35"/>
  <c r="AC825" i="35"/>
  <c r="AD825" i="35"/>
  <c r="AB825" i="35"/>
  <c r="AC850" i="35"/>
  <c r="AD850" i="35"/>
  <c r="AD910" i="35"/>
  <c r="AB910" i="35"/>
  <c r="AC928" i="35"/>
  <c r="AD928" i="35"/>
  <c r="AE984" i="35"/>
  <c r="AF984" i="35"/>
  <c r="AB984" i="35"/>
  <c r="AE1018" i="35"/>
  <c r="AB1018" i="35"/>
  <c r="AF805" i="35"/>
  <c r="AF807" i="35"/>
  <c r="AB809" i="35"/>
  <c r="AC813" i="35"/>
  <c r="AC816" i="35"/>
  <c r="AF819" i="35"/>
  <c r="AF823" i="35"/>
  <c r="AB827" i="35"/>
  <c r="AC830" i="35"/>
  <c r="AC832" i="35"/>
  <c r="AC841" i="35"/>
  <c r="AD856" i="35"/>
  <c r="AD863" i="35"/>
  <c r="AC866" i="35"/>
  <c r="AD906" i="35"/>
  <c r="AD914" i="35"/>
  <c r="AF921" i="35"/>
  <c r="AD926" i="35"/>
  <c r="AD932" i="35"/>
  <c r="AD941" i="35"/>
  <c r="AD950" i="35"/>
  <c r="AD961" i="35"/>
  <c r="AD962" i="35"/>
  <c r="AC963" i="35"/>
  <c r="AC965" i="35"/>
  <c r="AE970" i="35"/>
  <c r="AC973" i="35"/>
  <c r="AC974" i="35"/>
  <c r="AB994" i="35"/>
  <c r="AC996" i="35"/>
  <c r="AB997" i="35"/>
  <c r="AF1005" i="35"/>
  <c r="AE1011" i="35"/>
  <c r="AC1013" i="35"/>
  <c r="AE1015" i="35"/>
  <c r="AF1039" i="35"/>
  <c r="AF1052" i="35"/>
  <c r="AE1065" i="35"/>
  <c r="AF1068" i="35"/>
  <c r="AF1102" i="35"/>
  <c r="AC1141" i="35"/>
  <c r="AB1141" i="35"/>
  <c r="AC1143" i="35"/>
  <c r="AB1143" i="35"/>
  <c r="AD1157" i="35"/>
  <c r="AB1157" i="35"/>
  <c r="AF1157" i="35"/>
  <c r="AB1192" i="35"/>
  <c r="AC1192" i="35"/>
  <c r="AD1236" i="35"/>
  <c r="AE1236" i="35"/>
  <c r="AD1327" i="35"/>
  <c r="AE1327" i="35"/>
  <c r="AD1356" i="35"/>
  <c r="AE1356" i="35"/>
  <c r="AD1358" i="35"/>
  <c r="AE1358" i="35"/>
  <c r="AE1437" i="35"/>
  <c r="AD1437" i="35"/>
  <c r="AE1439" i="35"/>
  <c r="AD1439" i="35"/>
  <c r="AD1490" i="35"/>
  <c r="AB1490" i="35"/>
  <c r="AB1506" i="35"/>
  <c r="AC1506" i="35"/>
  <c r="AC1564" i="35"/>
  <c r="AB1564" i="35"/>
  <c r="AC1596" i="35"/>
  <c r="AF1596" i="35"/>
  <c r="AB1596" i="35"/>
  <c r="AF817" i="35"/>
  <c r="AB819" i="35"/>
  <c r="AF825" i="35"/>
  <c r="AF841" i="35"/>
  <c r="AF939" i="35"/>
  <c r="AE965" i="35"/>
  <c r="AF994" i="35"/>
  <c r="AE1013" i="35"/>
  <c r="AE1024" i="35"/>
  <c r="AE1028" i="35"/>
  <c r="AB1049" i="35"/>
  <c r="AF1051" i="35"/>
  <c r="AB1055" i="35"/>
  <c r="AC1057" i="35"/>
  <c r="AB1058" i="35"/>
  <c r="AB1059" i="35"/>
  <c r="AF1063" i="35"/>
  <c r="AF1065" i="35"/>
  <c r="AF1067" i="35"/>
  <c r="AF1100" i="35"/>
  <c r="AB1135" i="35"/>
  <c r="AC1137" i="35"/>
  <c r="AD1137" i="35"/>
  <c r="AD1139" i="35"/>
  <c r="AD1197" i="35"/>
  <c r="AB1197" i="35"/>
  <c r="AD1297" i="35"/>
  <c r="AE1297" i="35"/>
  <c r="AD1301" i="35"/>
  <c r="AE1301" i="35"/>
  <c r="AD1366" i="35"/>
  <c r="AE1366" i="35"/>
  <c r="AC1412" i="35"/>
  <c r="AB1412" i="35"/>
  <c r="AD1415" i="35"/>
  <c r="AF1415" i="35"/>
  <c r="AE1415" i="35"/>
  <c r="AB1415" i="35"/>
  <c r="AD1419" i="35"/>
  <c r="AB1419" i="35"/>
  <c r="AF1419" i="35"/>
  <c r="AE1419" i="35"/>
  <c r="AD1494" i="35"/>
  <c r="AB1494" i="35"/>
  <c r="AB806" i="35"/>
  <c r="AE809" i="35"/>
  <c r="AF813" i="35"/>
  <c r="AD819" i="35"/>
  <c r="AF832" i="35"/>
  <c r="AG832" i="35" s="1"/>
  <c r="AI832" i="35" s="1"/>
  <c r="AB837" i="35"/>
  <c r="AB839" i="35"/>
  <c r="AB840" i="35"/>
  <c r="AF842" i="35"/>
  <c r="AB844" i="35"/>
  <c r="AF846" i="35"/>
  <c r="AD848" i="35"/>
  <c r="AF855" i="35"/>
  <c r="AF866" i="35"/>
  <c r="AG983" i="35"/>
  <c r="AI983" i="35" s="1"/>
  <c r="AF997" i="35"/>
  <c r="AB1039" i="35"/>
  <c r="AC1049" i="35"/>
  <c r="AC1051" i="35"/>
  <c r="AB1052" i="35"/>
  <c r="AC1055" i="35"/>
  <c r="AE1057" i="35"/>
  <c r="AC1059" i="35"/>
  <c r="AC1063" i="35"/>
  <c r="AB1064" i="35"/>
  <c r="AB1065" i="35"/>
  <c r="AC1067" i="35"/>
  <c r="AB1068" i="35"/>
  <c r="AD1104" i="35"/>
  <c r="AC1104" i="35"/>
  <c r="AC1133" i="35"/>
  <c r="AD1133" i="35"/>
  <c r="AE1142" i="35"/>
  <c r="AB1142" i="35"/>
  <c r="AD1143" i="35"/>
  <c r="AC1196" i="35"/>
  <c r="AB1196" i="35"/>
  <c r="AD1399" i="35"/>
  <c r="AB1399" i="35"/>
  <c r="AF1399" i="35"/>
  <c r="AD1421" i="35"/>
  <c r="AF1421" i="35"/>
  <c r="AE1421" i="35"/>
  <c r="AB1421" i="35"/>
  <c r="AD1447" i="35"/>
  <c r="AB1447" i="35"/>
  <c r="AE1502" i="35"/>
  <c r="AD1502" i="35"/>
  <c r="AE1513" i="35"/>
  <c r="AD1513" i="35"/>
  <c r="AE1565" i="35"/>
  <c r="AB1565" i="35"/>
  <c r="AB1582" i="35"/>
  <c r="AC1582" i="35"/>
  <c r="AB813" i="35"/>
  <c r="AB816" i="35"/>
  <c r="AF830" i="35"/>
  <c r="AB832" i="35"/>
  <c r="AF833" i="35"/>
  <c r="AD837" i="35"/>
  <c r="AC839" i="35"/>
  <c r="AC840" i="35"/>
  <c r="AB841" i="35"/>
  <c r="AE843" i="35"/>
  <c r="AD844" i="35"/>
  <c r="AD849" i="35"/>
  <c r="AD853" i="35"/>
  <c r="AC854" i="35"/>
  <c r="AC855" i="35"/>
  <c r="AB856" i="35"/>
  <c r="AE857" i="35"/>
  <c r="AB863" i="35"/>
  <c r="AB866" i="35"/>
  <c r="AB932" i="35"/>
  <c r="AF963" i="35"/>
  <c r="AB965" i="35"/>
  <c r="AF974" i="35"/>
  <c r="AB990" i="35"/>
  <c r="AB992" i="35"/>
  <c r="AF996" i="35"/>
  <c r="AB1003" i="35"/>
  <c r="AC1011" i="35"/>
  <c r="AB1012" i="35"/>
  <c r="AB1013" i="35"/>
  <c r="AC1015" i="35"/>
  <c r="AE1055" i="35"/>
  <c r="AE1059" i="35"/>
  <c r="AF1064" i="35"/>
  <c r="AB1146" i="35"/>
  <c r="AD1146" i="35"/>
  <c r="AC1146" i="35"/>
  <c r="AC1213" i="35"/>
  <c r="AB1213" i="35"/>
  <c r="AC1217" i="35"/>
  <c r="AD1217" i="35"/>
  <c r="AB1298" i="35"/>
  <c r="AF1298" i="35"/>
  <c r="AD1401" i="35"/>
  <c r="AE1401" i="35"/>
  <c r="AB1401" i="35"/>
  <c r="AD1403" i="35"/>
  <c r="AE1403" i="35"/>
  <c r="AB1403" i="35"/>
  <c r="AD1405" i="35"/>
  <c r="AB1405" i="35"/>
  <c r="AF1405" i="35"/>
  <c r="AE1405" i="35"/>
  <c r="AD1407" i="35"/>
  <c r="AB1407" i="35"/>
  <c r="AF1407" i="35"/>
  <c r="AE1407" i="35"/>
  <c r="AD1409" i="35"/>
  <c r="AE1409" i="35"/>
  <c r="AB1409" i="35"/>
  <c r="AD1411" i="35"/>
  <c r="AE1411" i="35"/>
  <c r="AB1411" i="35"/>
  <c r="AF1565" i="35"/>
  <c r="AC1594" i="35"/>
  <c r="AB1594" i="35"/>
  <c r="AD1594" i="35"/>
  <c r="AE1186" i="35"/>
  <c r="AE1221" i="35"/>
  <c r="AF1301" i="35"/>
  <c r="AE1307" i="35"/>
  <c r="AE1368" i="35"/>
  <c r="AF1428" i="35"/>
  <c r="AF1437" i="35"/>
  <c r="AF1441" i="35"/>
  <c r="AF1513" i="35"/>
  <c r="AE1525" i="35"/>
  <c r="AF1538" i="35"/>
  <c r="AF1564" i="35"/>
  <c r="AB1572" i="35"/>
  <c r="AC1572" i="35"/>
  <c r="AD1593" i="35"/>
  <c r="AC1593" i="35"/>
  <c r="AF1594" i="35"/>
  <c r="AB1606" i="35"/>
  <c r="AC1606" i="35"/>
  <c r="AC1651" i="35"/>
  <c r="AD1651" i="35"/>
  <c r="AB1651" i="35"/>
  <c r="AC1709" i="35"/>
  <c r="AD1709" i="35"/>
  <c r="AB1709" i="35"/>
  <c r="AD1714" i="35"/>
  <c r="AB1714" i="35"/>
  <c r="AF1724" i="35"/>
  <c r="AB1724" i="35"/>
  <c r="AC1729" i="35"/>
  <c r="AD1729" i="35"/>
  <c r="AD1764" i="35"/>
  <c r="AE1764" i="35"/>
  <c r="AF1790" i="35"/>
  <c r="AC1790" i="35"/>
  <c r="AB1797" i="35"/>
  <c r="AC1797" i="35"/>
  <c r="AC1818" i="35"/>
  <c r="AD1818" i="35"/>
  <c r="AB1818" i="35"/>
  <c r="AC1826" i="35"/>
  <c r="AB1826" i="35"/>
  <c r="AD1872" i="35"/>
  <c r="AC1872" i="35"/>
  <c r="AB1872" i="35"/>
  <c r="AD1920" i="35"/>
  <c r="AB1920" i="35"/>
  <c r="AF1920" i="35"/>
  <c r="AD1927" i="35"/>
  <c r="AE1927" i="35"/>
  <c r="AB1927" i="35"/>
  <c r="AC1451" i="35"/>
  <c r="AB1451" i="35"/>
  <c r="AD1451" i="35"/>
  <c r="AD260" i="35"/>
  <c r="AC260" i="35"/>
  <c r="AB260" i="35"/>
  <c r="AD276" i="35"/>
  <c r="AC276" i="35"/>
  <c r="AB276" i="35"/>
  <c r="AD284" i="35"/>
  <c r="AC284" i="35"/>
  <c r="AB284" i="35"/>
  <c r="AD1170" i="35"/>
  <c r="AC1170" i="35"/>
  <c r="AB1170" i="35"/>
  <c r="AD1549" i="35"/>
  <c r="AC1549" i="35"/>
  <c r="AB1549" i="35"/>
  <c r="AC2571" i="35"/>
  <c r="AB2571" i="35"/>
  <c r="AF1108" i="35"/>
  <c r="AD1120" i="35"/>
  <c r="AC1123" i="35"/>
  <c r="AB1124" i="35"/>
  <c r="AD1129" i="35"/>
  <c r="AF1146" i="35"/>
  <c r="AB1154" i="35"/>
  <c r="AF1165" i="35"/>
  <c r="AF1186" i="35"/>
  <c r="AF1189" i="35"/>
  <c r="AF1190" i="35"/>
  <c r="AF1205" i="35"/>
  <c r="AB1206" i="35"/>
  <c r="AB1207" i="35"/>
  <c r="AB1219" i="35"/>
  <c r="AC1220" i="35"/>
  <c r="AF1221" i="35"/>
  <c r="AE1232" i="35"/>
  <c r="AC1238" i="35"/>
  <c r="AE1239" i="35"/>
  <c r="AF1245" i="35"/>
  <c r="AE1249" i="35"/>
  <c r="AE1252" i="35"/>
  <c r="AF1256" i="35"/>
  <c r="AC1258" i="35"/>
  <c r="AD1259" i="35"/>
  <c r="AC1260" i="35"/>
  <c r="AB1262" i="35"/>
  <c r="AF1267" i="35"/>
  <c r="AB1268" i="35"/>
  <c r="AB1281" i="35"/>
  <c r="AB1284" i="35"/>
  <c r="AF1286" i="35"/>
  <c r="AB1288" i="35"/>
  <c r="AF1290" i="35"/>
  <c r="AF1312" i="35"/>
  <c r="AF1328" i="35"/>
  <c r="AF1349" i="35"/>
  <c r="AF1360" i="35"/>
  <c r="AG1360" i="35" s="1"/>
  <c r="AF1362" i="35"/>
  <c r="AF1379" i="35"/>
  <c r="AF1387" i="35"/>
  <c r="AF1417" i="35"/>
  <c r="AF1435" i="35"/>
  <c r="AF1458" i="35"/>
  <c r="AF1465" i="35"/>
  <c r="AF1482" i="35"/>
  <c r="AF1492" i="35"/>
  <c r="AF1497" i="35"/>
  <c r="AF1499" i="35"/>
  <c r="AF1507" i="35"/>
  <c r="AF1514" i="35"/>
  <c r="AF1519" i="35"/>
  <c r="AF1523" i="35"/>
  <c r="AF1525" i="35"/>
  <c r="AE1532" i="35"/>
  <c r="AF1542" i="35"/>
  <c r="AF1543" i="35"/>
  <c r="AF1556" i="35"/>
  <c r="AF1558" i="35"/>
  <c r="AF1559" i="35"/>
  <c r="AF1562" i="35"/>
  <c r="AF1566" i="35"/>
  <c r="AE1570" i="35"/>
  <c r="AF1572" i="35"/>
  <c r="AE1577" i="35"/>
  <c r="AF1592" i="35"/>
  <c r="AF1600" i="35"/>
  <c r="AF1606" i="35"/>
  <c r="AD1608" i="35"/>
  <c r="AC1608" i="35"/>
  <c r="AE1634" i="35"/>
  <c r="AC1634" i="35"/>
  <c r="AE1638" i="35"/>
  <c r="AC1638" i="35"/>
  <c r="AE1642" i="35"/>
  <c r="AC1642" i="35"/>
  <c r="AF1655" i="35"/>
  <c r="AF1674" i="35"/>
  <c r="AD1688" i="35"/>
  <c r="AB1688" i="35"/>
  <c r="AF1708" i="35"/>
  <c r="AB1708" i="35"/>
  <c r="AF1709" i="35"/>
  <c r="AF1713" i="35"/>
  <c r="AB1713" i="35"/>
  <c r="AC1722" i="35"/>
  <c r="AB1722" i="35"/>
  <c r="AD1766" i="35"/>
  <c r="AB1766" i="35"/>
  <c r="AF1766" i="35"/>
  <c r="AD1781" i="35"/>
  <c r="AB1781" i="35"/>
  <c r="AC1820" i="35"/>
  <c r="AD1820" i="35"/>
  <c r="AB1820" i="35"/>
  <c r="AF1823" i="35"/>
  <c r="AD1823" i="35"/>
  <c r="AF1829" i="35"/>
  <c r="AD1868" i="35"/>
  <c r="AC1868" i="35"/>
  <c r="AB1868" i="35"/>
  <c r="AC1880" i="35"/>
  <c r="AD1880" i="35"/>
  <c r="AB1880" i="35"/>
  <c r="AE1924" i="35"/>
  <c r="AD1924" i="35"/>
  <c r="AD1941" i="35"/>
  <c r="AB1941" i="35"/>
  <c r="AB713" i="35"/>
  <c r="AD713" i="35"/>
  <c r="AC713" i="35"/>
  <c r="AC878" i="35"/>
  <c r="AB878" i="35"/>
  <c r="AD878" i="35"/>
  <c r="AE1123" i="35"/>
  <c r="AF1141" i="35"/>
  <c r="AF1143" i="35"/>
  <c r="AF1145" i="35"/>
  <c r="AC1154" i="35"/>
  <c r="AE1160" i="35"/>
  <c r="AB1163" i="35"/>
  <c r="AC1164" i="35"/>
  <c r="AB1165" i="35"/>
  <c r="AF1166" i="35"/>
  <c r="AB1186" i="35"/>
  <c r="AF1187" i="35"/>
  <c r="AB1189" i="35"/>
  <c r="AF1193" i="35"/>
  <c r="AF1196" i="35"/>
  <c r="AF1200" i="35"/>
  <c r="AC1202" i="35"/>
  <c r="AD1209" i="35"/>
  <c r="AF1216" i="35"/>
  <c r="AF1217" i="35"/>
  <c r="AB1221" i="35"/>
  <c r="AF1236" i="35"/>
  <c r="AF1239" i="35"/>
  <c r="AE1245" i="35"/>
  <c r="AF1247" i="35"/>
  <c r="AB1251" i="35"/>
  <c r="AE1256" i="35"/>
  <c r="AE1258" i="35"/>
  <c r="AC1262" i="35"/>
  <c r="AC1267" i="35"/>
  <c r="AC1268" i="35"/>
  <c r="AF1269" i="35"/>
  <c r="AF1273" i="35"/>
  <c r="AB1276" i="35"/>
  <c r="AC1281" i="35"/>
  <c r="AF1282" i="35"/>
  <c r="AC1284" i="35"/>
  <c r="AC1288" i="35"/>
  <c r="AF1297" i="35"/>
  <c r="AC1306" i="35"/>
  <c r="AB1307" i="35"/>
  <c r="AF1309" i="35"/>
  <c r="AC1310" i="35"/>
  <c r="AF1311" i="35"/>
  <c r="AC1313" i="35"/>
  <c r="AF1327" i="35"/>
  <c r="AC1329" i="35"/>
  <c r="AF1330" i="35"/>
  <c r="AG1330" i="35" s="1"/>
  <c r="AB1333" i="35"/>
  <c r="AC1348" i="35"/>
  <c r="AF1358" i="35"/>
  <c r="AE1362" i="35"/>
  <c r="AB1368" i="35"/>
  <c r="AE1370" i="35"/>
  <c r="AD1371" i="35"/>
  <c r="AD1372" i="35"/>
  <c r="AC1378" i="35"/>
  <c r="AB1379" i="35"/>
  <c r="AC1381" i="35"/>
  <c r="AB1387" i="35"/>
  <c r="AB1417" i="35"/>
  <c r="AF1425" i="35"/>
  <c r="AB1428" i="35"/>
  <c r="AF1429" i="35"/>
  <c r="AD1435" i="35"/>
  <c r="AB1441" i="35"/>
  <c r="AF1447" i="35"/>
  <c r="AF1448" i="35"/>
  <c r="AG1448" i="35" s="1"/>
  <c r="AB1467" i="35"/>
  <c r="AF1474" i="35"/>
  <c r="AF1475" i="35"/>
  <c r="AF1478" i="35"/>
  <c r="AC1493" i="35"/>
  <c r="AF1494" i="35"/>
  <c r="AC1497" i="35"/>
  <c r="AB1499" i="35"/>
  <c r="AF1501" i="35"/>
  <c r="AF1503" i="35"/>
  <c r="AF1506" i="35"/>
  <c r="AB1507" i="35"/>
  <c r="AD1510" i="35"/>
  <c r="AC1514" i="35"/>
  <c r="AC1519" i="35"/>
  <c r="AC1520" i="35"/>
  <c r="AC1523" i="35"/>
  <c r="AC1524" i="35"/>
  <c r="AB1525" i="35"/>
  <c r="AF1526" i="35"/>
  <c r="AF1532" i="35"/>
  <c r="AB1538" i="35"/>
  <c r="AF1539" i="35"/>
  <c r="AC1541" i="35"/>
  <c r="AC1556" i="35"/>
  <c r="AC1557" i="35"/>
  <c r="AB1558" i="35"/>
  <c r="AB1562" i="35"/>
  <c r="AF1570" i="35"/>
  <c r="AE1573" i="35"/>
  <c r="AC1573" i="35"/>
  <c r="AD1574" i="35"/>
  <c r="AB1574" i="35"/>
  <c r="AD1588" i="35"/>
  <c r="AB1588" i="35"/>
  <c r="AD1592" i="35"/>
  <c r="AE1602" i="35"/>
  <c r="AD1602" i="35"/>
  <c r="AF1638" i="35"/>
  <c r="AF1642" i="35"/>
  <c r="AB1650" i="35"/>
  <c r="AD1679" i="35"/>
  <c r="AC1679" i="35"/>
  <c r="AB1679" i="35"/>
  <c r="AD1723" i="35"/>
  <c r="AB1723" i="35"/>
  <c r="AE1744" i="35"/>
  <c r="AC1744" i="35"/>
  <c r="AB1764" i="35"/>
  <c r="AD1784" i="35"/>
  <c r="AE1784" i="35"/>
  <c r="AB1784" i="35"/>
  <c r="AC1800" i="35"/>
  <c r="AD1800" i="35"/>
  <c r="AC1819" i="35"/>
  <c r="AB1819" i="35"/>
  <c r="AD1826" i="35"/>
  <c r="AC1828" i="35"/>
  <c r="AD1828" i="35"/>
  <c r="AB1828" i="35"/>
  <c r="AE1872" i="35"/>
  <c r="AC1895" i="35"/>
  <c r="AB1895" i="35"/>
  <c r="AC1897" i="35"/>
  <c r="AB1897" i="35"/>
  <c r="AC1909" i="35"/>
  <c r="AB1909" i="35"/>
  <c r="AC1911" i="35"/>
  <c r="AB1911" i="35"/>
  <c r="AD1913" i="35"/>
  <c r="AC1913" i="35"/>
  <c r="AE1920" i="35"/>
  <c r="AF1927" i="35"/>
  <c r="AF1110" i="35"/>
  <c r="AF1123" i="35"/>
  <c r="AF1125" i="35"/>
  <c r="AF1127" i="35"/>
  <c r="AF1129" i="35"/>
  <c r="AF1135" i="35"/>
  <c r="AF1137" i="35"/>
  <c r="AF1139" i="35"/>
  <c r="AB1148" i="35"/>
  <c r="AF1158" i="35"/>
  <c r="AF1160" i="35"/>
  <c r="AC1163" i="35"/>
  <c r="AC1165" i="35"/>
  <c r="AD1166" i="35"/>
  <c r="AC1186" i="35"/>
  <c r="AD1187" i="35"/>
  <c r="AC1189" i="35"/>
  <c r="AC1193" i="35"/>
  <c r="AF1197" i="35"/>
  <c r="AB1212" i="35"/>
  <c r="AC1216" i="35"/>
  <c r="AC1221" i="35"/>
  <c r="AC1251" i="35"/>
  <c r="AF1254" i="35"/>
  <c r="AE1262" i="35"/>
  <c r="AC1276" i="35"/>
  <c r="AF1302" i="35"/>
  <c r="AF1304" i="35"/>
  <c r="AC1307" i="35"/>
  <c r="AB1324" i="35"/>
  <c r="AC1333" i="35"/>
  <c r="AF1343" i="35"/>
  <c r="AF1356" i="35"/>
  <c r="AF1366" i="35"/>
  <c r="AC1368" i="35"/>
  <c r="AB1377" i="35"/>
  <c r="AD1379" i="35"/>
  <c r="AB1382" i="35"/>
  <c r="AF1401" i="35"/>
  <c r="AF1403" i="35"/>
  <c r="AF1409" i="35"/>
  <c r="AF1411" i="35"/>
  <c r="AE1417" i="35"/>
  <c r="AF1439" i="35"/>
  <c r="AE1441" i="35"/>
  <c r="AB1460" i="35"/>
  <c r="AC1473" i="35"/>
  <c r="AC1474" i="35"/>
  <c r="AC1477" i="35"/>
  <c r="AC1478" i="35"/>
  <c r="AF1480" i="35"/>
  <c r="AF1490" i="35"/>
  <c r="AD1497" i="35"/>
  <c r="AC1499" i="35"/>
  <c r="AC1507" i="35"/>
  <c r="AD1523" i="35"/>
  <c r="AC1525" i="35"/>
  <c r="AF1528" i="35"/>
  <c r="AF1529" i="35"/>
  <c r="AF1530" i="35"/>
  <c r="AB1531" i="35"/>
  <c r="AB1532" i="35"/>
  <c r="AF1533" i="35"/>
  <c r="AD1535" i="35"/>
  <c r="AC1539" i="35"/>
  <c r="AE1541" i="35"/>
  <c r="AC1558" i="35"/>
  <c r="AB1559" i="35"/>
  <c r="AD1562" i="35"/>
  <c r="AB1570" i="35"/>
  <c r="AF1571" i="35"/>
  <c r="AF1574" i="35"/>
  <c r="AB1577" i="35"/>
  <c r="AD1581" i="35"/>
  <c r="AB1581" i="35"/>
  <c r="AF1588" i="35"/>
  <c r="AB1600" i="35"/>
  <c r="AF1602" i="35"/>
  <c r="AD1607" i="35"/>
  <c r="AC1607" i="35"/>
  <c r="AB1607" i="35"/>
  <c r="AE1637" i="35"/>
  <c r="AC1637" i="35"/>
  <c r="AE1641" i="35"/>
  <c r="AC1641" i="35"/>
  <c r="AF1649" i="35"/>
  <c r="AD1658" i="35"/>
  <c r="AF1679" i="35"/>
  <c r="AD1689" i="35"/>
  <c r="AE1689" i="35"/>
  <c r="AC1689" i="35"/>
  <c r="AB1719" i="35"/>
  <c r="AD1722" i="35"/>
  <c r="AD1727" i="35"/>
  <c r="AB1727" i="35"/>
  <c r="AF1729" i="35"/>
  <c r="AD1732" i="35"/>
  <c r="AD1741" i="35"/>
  <c r="AC1741" i="35"/>
  <c r="AB1751" i="35"/>
  <c r="AD1751" i="35"/>
  <c r="AD1758" i="35"/>
  <c r="AF1758" i="35"/>
  <c r="AC1758" i="35"/>
  <c r="AE1766" i="35"/>
  <c r="AD1786" i="35"/>
  <c r="AB1786" i="35"/>
  <c r="AD1791" i="35"/>
  <c r="AC1791" i="35"/>
  <c r="AB1791" i="35"/>
  <c r="AE1846" i="35"/>
  <c r="AC1846" i="35"/>
  <c r="AB1846" i="35"/>
  <c r="AE1868" i="35"/>
  <c r="AF260" i="35"/>
  <c r="AE1605" i="35"/>
  <c r="AF1633" i="35"/>
  <c r="AF1634" i="35"/>
  <c r="AF1647" i="35"/>
  <c r="AF1672" i="35"/>
  <c r="AF1680" i="35"/>
  <c r="AB1686" i="35"/>
  <c r="AB1687" i="35"/>
  <c r="AF1689" i="35"/>
  <c r="AB1691" i="35"/>
  <c r="AC1692" i="35"/>
  <c r="AB1710" i="35"/>
  <c r="AC1737" i="35"/>
  <c r="AF1739" i="35"/>
  <c r="AF1741" i="35"/>
  <c r="AC1745" i="35"/>
  <c r="AF1751" i="35"/>
  <c r="AB1752" i="35"/>
  <c r="AC1754" i="35"/>
  <c r="AF1759" i="35"/>
  <c r="AB1768" i="35"/>
  <c r="AF1769" i="35"/>
  <c r="AE1774" i="35"/>
  <c r="AB1775" i="35"/>
  <c r="AE1778" i="35"/>
  <c r="AE1780" i="35"/>
  <c r="AF1781" i="35"/>
  <c r="AB1796" i="35"/>
  <c r="AF1801" i="35"/>
  <c r="AF1818" i="35"/>
  <c r="AF1820" i="35"/>
  <c r="AF1828" i="35"/>
  <c r="AF1830" i="35"/>
  <c r="AB1835" i="35"/>
  <c r="AC1836" i="35"/>
  <c r="AC1837" i="35"/>
  <c r="AB1841" i="35"/>
  <c r="AF1842" i="35"/>
  <c r="AB1843" i="35"/>
  <c r="AE1847" i="35"/>
  <c r="AB1857" i="35"/>
  <c r="AC1858" i="35"/>
  <c r="AF1863" i="35"/>
  <c r="AD1865" i="35"/>
  <c r="AF1868" i="35"/>
  <c r="AB1871" i="35"/>
  <c r="AF1872" i="35"/>
  <c r="AF1880" i="35"/>
  <c r="AB1892" i="35"/>
  <c r="AB1894" i="35"/>
  <c r="AB1899" i="35"/>
  <c r="AB1923" i="35"/>
  <c r="AF1924" i="35"/>
  <c r="AB1926" i="35"/>
  <c r="AB1931" i="35"/>
  <c r="AB1933" i="35"/>
  <c r="AB1935" i="35"/>
  <c r="AB1937" i="35"/>
  <c r="AC1939" i="35"/>
  <c r="AB1940" i="35"/>
  <c r="AB1951" i="35"/>
  <c r="AD1953" i="35"/>
  <c r="AE1953" i="35"/>
  <c r="AB1962" i="35"/>
  <c r="AD1979" i="35"/>
  <c r="AB1979" i="35"/>
  <c r="AC700" i="35"/>
  <c r="AF700" i="35"/>
  <c r="AB700" i="35"/>
  <c r="AC1484" i="35"/>
  <c r="AF1484" i="35"/>
  <c r="AB1484" i="35"/>
  <c r="AC1942" i="35"/>
  <c r="AF1942" i="35"/>
  <c r="AB1942" i="35"/>
  <c r="AC1967" i="35"/>
  <c r="AF1967" i="35"/>
  <c r="AB1967" i="35"/>
  <c r="AC702" i="35"/>
  <c r="AF702" i="35"/>
  <c r="AB702" i="35"/>
  <c r="AC1545" i="35"/>
  <c r="AB1545" i="35"/>
  <c r="AC1485" i="35"/>
  <c r="AB1485" i="35"/>
  <c r="AC1696" i="35"/>
  <c r="AF1696" i="35"/>
  <c r="AB1696" i="35"/>
  <c r="AC252" i="35"/>
  <c r="AB252" i="35"/>
  <c r="AC253" i="35"/>
  <c r="AF253" i="35"/>
  <c r="AB253" i="35"/>
  <c r="AC1697" i="35"/>
  <c r="AF1697" i="35"/>
  <c r="AB1697" i="35"/>
  <c r="AC703" i="35"/>
  <c r="AF703" i="35"/>
  <c r="AB703" i="35"/>
  <c r="AC704" i="35"/>
  <c r="AF704" i="35"/>
  <c r="AB704" i="35"/>
  <c r="AC256" i="35"/>
  <c r="AF256" i="35"/>
  <c r="AB256" i="35"/>
  <c r="AC868" i="35"/>
  <c r="AF868" i="35"/>
  <c r="AB868" i="35"/>
  <c r="AC870" i="35"/>
  <c r="AF870" i="35"/>
  <c r="AB870" i="35"/>
  <c r="AC705" i="35"/>
  <c r="AF705" i="35"/>
  <c r="AB705" i="35"/>
  <c r="AC1803" i="35"/>
  <c r="AF1803" i="35"/>
  <c r="AB1803" i="35"/>
  <c r="AC1071" i="35"/>
  <c r="AF1071" i="35"/>
  <c r="AB1071" i="35"/>
  <c r="AC873" i="35"/>
  <c r="AF873" i="35"/>
  <c r="AB873" i="35"/>
  <c r="AC874" i="35"/>
  <c r="AB874" i="35"/>
  <c r="AC875" i="35"/>
  <c r="AB875" i="35"/>
  <c r="AD712" i="35"/>
  <c r="AC712" i="35"/>
  <c r="AF712" i="35"/>
  <c r="AC274" i="35"/>
  <c r="AB274" i="35"/>
  <c r="AD274" i="35"/>
  <c r="AF1575" i="35"/>
  <c r="AF1577" i="35"/>
  <c r="AF1580" i="35"/>
  <c r="AF1582" i="35"/>
  <c r="AE1601" i="35"/>
  <c r="AF1605" i="35"/>
  <c r="AF1612" i="35"/>
  <c r="AF1613" i="35"/>
  <c r="AE1630" i="35"/>
  <c r="AE1648" i="35"/>
  <c r="AE1654" i="35"/>
  <c r="AF1676" i="35"/>
  <c r="AF1684" i="35"/>
  <c r="AC1687" i="35"/>
  <c r="AE1692" i="35"/>
  <c r="AF1733" i="35"/>
  <c r="AF1747" i="35"/>
  <c r="AF1763" i="35"/>
  <c r="AC1768" i="35"/>
  <c r="AE1783" i="35"/>
  <c r="AF1786" i="35"/>
  <c r="AC1796" i="35"/>
  <c r="AF1797" i="35"/>
  <c r="AF1798" i="35"/>
  <c r="AF1826" i="35"/>
  <c r="AC1835" i="35"/>
  <c r="AC1841" i="35"/>
  <c r="AC1843" i="35"/>
  <c r="AF1847" i="35"/>
  <c r="AF1849" i="35"/>
  <c r="AF1855" i="35"/>
  <c r="AC1857" i="35"/>
  <c r="AE1864" i="35"/>
  <c r="AF1869" i="35"/>
  <c r="AC1871" i="35"/>
  <c r="AF1874" i="35"/>
  <c r="AD1892" i="35"/>
  <c r="AD1894" i="35"/>
  <c r="AE1923" i="35"/>
  <c r="AC1926" i="35"/>
  <c r="AF1929" i="35"/>
  <c r="AE1931" i="35"/>
  <c r="AE1951" i="35"/>
  <c r="AF874" i="35"/>
  <c r="AD259" i="35"/>
  <c r="AC259" i="35"/>
  <c r="AF259" i="35"/>
  <c r="AB714" i="35"/>
  <c r="AC714" i="35"/>
  <c r="AD264" i="35"/>
  <c r="AC264" i="35"/>
  <c r="AB264" i="35"/>
  <c r="AB1461" i="35"/>
  <c r="AD1461" i="35"/>
  <c r="AC1461" i="35"/>
  <c r="AD272" i="35"/>
  <c r="AC272" i="35"/>
  <c r="AB272" i="35"/>
  <c r="AE1687" i="35"/>
  <c r="AF1760" i="35"/>
  <c r="AF1764" i="35"/>
  <c r="AF1788" i="35"/>
  <c r="AE1796" i="35"/>
  <c r="AF1854" i="35"/>
  <c r="AD1940" i="35"/>
  <c r="AC1940" i="35"/>
  <c r="AD1949" i="35"/>
  <c r="AB1949" i="35"/>
  <c r="AF1951" i="35"/>
  <c r="AC1547" i="35"/>
  <c r="AB1547" i="35"/>
  <c r="AD268" i="35"/>
  <c r="AC268" i="35"/>
  <c r="AB268" i="35"/>
  <c r="AF268" i="35"/>
  <c r="AC269" i="35"/>
  <c r="AB269" i="35"/>
  <c r="AD269" i="35"/>
  <c r="AD982" i="35"/>
  <c r="AC982" i="35"/>
  <c r="AB982" i="35"/>
  <c r="AF1941" i="35"/>
  <c r="AF1955" i="35"/>
  <c r="AE1959" i="35"/>
  <c r="AF1960" i="35"/>
  <c r="AE1981" i="35"/>
  <c r="AC251" i="35"/>
  <c r="AC1430" i="35"/>
  <c r="AC1659" i="35"/>
  <c r="AC701" i="35"/>
  <c r="AC1449" i="35"/>
  <c r="AC1694" i="35"/>
  <c r="AC1695" i="35"/>
  <c r="AC1314" i="35"/>
  <c r="AC1883" i="35"/>
  <c r="AC254" i="35"/>
  <c r="AC255" i="35"/>
  <c r="AC1431" i="35"/>
  <c r="AC968" i="35"/>
  <c r="AC257" i="35"/>
  <c r="AC869" i="35"/>
  <c r="AC871" i="35"/>
  <c r="AC1315" i="35"/>
  <c r="AC1070" i="35"/>
  <c r="AC872" i="35"/>
  <c r="AC1619" i="35"/>
  <c r="AC1660" i="35"/>
  <c r="AC261" i="35"/>
  <c r="AF1461" i="35"/>
  <c r="AB1804" i="35"/>
  <c r="AC1661" i="35"/>
  <c r="AF269" i="35"/>
  <c r="AD270" i="35"/>
  <c r="AC270" i="35"/>
  <c r="AF270" i="35"/>
  <c r="AC1885" i="35"/>
  <c r="AB1885" i="35"/>
  <c r="AF878" i="35"/>
  <c r="AD716" i="35"/>
  <c r="AC716" i="35"/>
  <c r="AC273" i="35"/>
  <c r="AB273" i="35"/>
  <c r="AF274" i="35"/>
  <c r="AD282" i="35"/>
  <c r="AC282" i="35"/>
  <c r="AB282" i="35"/>
  <c r="AD286" i="35"/>
  <c r="AC286" i="35"/>
  <c r="AB286" i="35"/>
  <c r="AD1172" i="35"/>
  <c r="AC1172" i="35"/>
  <c r="AB1172" i="35"/>
  <c r="AF1966" i="35"/>
  <c r="AF1979" i="35"/>
  <c r="AF1981" i="35"/>
  <c r="AD261" i="35"/>
  <c r="AF714" i="35"/>
  <c r="AC1804" i="35"/>
  <c r="AD1661" i="35"/>
  <c r="AC266" i="35"/>
  <c r="AB266" i="35"/>
  <c r="AC267" i="35"/>
  <c r="AC1698" i="35"/>
  <c r="AB1698" i="35"/>
  <c r="AD1583" i="35"/>
  <c r="AC1583" i="35"/>
  <c r="AF1583" i="35"/>
  <c r="AC1662" i="35"/>
  <c r="AB1662" i="35"/>
  <c r="AD718" i="35"/>
  <c r="AC718" i="35"/>
  <c r="AF718" i="35"/>
  <c r="AD280" i="35"/>
  <c r="AC280" i="35"/>
  <c r="AB280" i="35"/>
  <c r="AD1805" i="35"/>
  <c r="AC1805" i="35"/>
  <c r="AB1805" i="35"/>
  <c r="AD722" i="35"/>
  <c r="AC722" i="35"/>
  <c r="AB722" i="35"/>
  <c r="AF1953" i="35"/>
  <c r="AF1962" i="35"/>
  <c r="AF1963" i="35"/>
  <c r="AF713" i="35"/>
  <c r="AC715" i="35"/>
  <c r="AB715" i="35"/>
  <c r="AB270" i="35"/>
  <c r="AC271" i="35"/>
  <c r="AB271" i="35"/>
  <c r="AF1698" i="35"/>
  <c r="AD1169" i="35"/>
  <c r="AC1169" i="35"/>
  <c r="AF1169" i="35"/>
  <c r="AD1885" i="35"/>
  <c r="AB716" i="35"/>
  <c r="AC717" i="35"/>
  <c r="AB717" i="35"/>
  <c r="AF1662" i="35"/>
  <c r="AD1663" i="35"/>
  <c r="AC1663" i="35"/>
  <c r="AF1663" i="35"/>
  <c r="AD273" i="35"/>
  <c r="AD278" i="35"/>
  <c r="AC278" i="35"/>
  <c r="AB278" i="35"/>
  <c r="AD879" i="35"/>
  <c r="AC879" i="35"/>
  <c r="AB879" i="35"/>
  <c r="AD721" i="35"/>
  <c r="AC721" i="35"/>
  <c r="AB721" i="35"/>
  <c r="AB275" i="35"/>
  <c r="AD275" i="35"/>
  <c r="AF276" i="35"/>
  <c r="AF278" i="35"/>
  <c r="AF280" i="35"/>
  <c r="AF282" i="35"/>
  <c r="AF284" i="35"/>
  <c r="AF879" i="35"/>
  <c r="AF1805" i="35"/>
  <c r="AF286" i="35"/>
  <c r="AF721" i="35"/>
  <c r="AF722" i="35"/>
  <c r="AF1172" i="35"/>
  <c r="AF1549" i="35"/>
  <c r="AC2570" i="35"/>
  <c r="AB2570" i="35"/>
  <c r="AF2571" i="35"/>
  <c r="AG2571" i="35" s="1"/>
  <c r="AI2571" i="35" s="1"/>
  <c r="AF275" i="35"/>
  <c r="AD719" i="35"/>
  <c r="AB719" i="35"/>
  <c r="AC2569" i="35"/>
  <c r="AB2569" i="35"/>
  <c r="AF2570" i="35"/>
  <c r="AG2570" i="35" s="1"/>
  <c r="AI2570" i="35" s="1"/>
  <c r="AC275" i="35"/>
  <c r="AB1968" i="35"/>
  <c r="AD1968" i="35"/>
  <c r="AB277" i="35"/>
  <c r="AD277" i="35"/>
  <c r="AB279" i="35"/>
  <c r="AD279" i="35"/>
  <c r="AB281" i="35"/>
  <c r="AD281" i="35"/>
  <c r="AB283" i="35"/>
  <c r="AD283" i="35"/>
  <c r="AB720" i="35"/>
  <c r="AD720" i="35"/>
  <c r="AB285" i="35"/>
  <c r="AD285" i="35"/>
  <c r="AB1548" i="35"/>
  <c r="AD1548" i="35"/>
  <c r="AB287" i="35"/>
  <c r="AD287" i="35"/>
  <c r="AB1171" i="35"/>
  <c r="AD1171" i="35"/>
  <c r="AB288" i="35"/>
  <c r="AD288" i="35"/>
  <c r="AB289" i="35"/>
  <c r="AD289" i="35"/>
  <c r="AB290" i="35"/>
  <c r="AD290" i="35"/>
  <c r="AD291" i="35"/>
  <c r="AB291" i="35"/>
  <c r="AF2569" i="35"/>
  <c r="AC2572" i="35"/>
  <c r="AB2572" i="35"/>
  <c r="AC8" i="35"/>
  <c r="AF8" i="35"/>
  <c r="AB8" i="35"/>
  <c r="AE8" i="35"/>
  <c r="AC16" i="35"/>
  <c r="AF16" i="35"/>
  <c r="AB16" i="35"/>
  <c r="AE16" i="35"/>
  <c r="AC32" i="35"/>
  <c r="AF32" i="35"/>
  <c r="AB32" i="35"/>
  <c r="AE32" i="35"/>
  <c r="AC40" i="35"/>
  <c r="AF40" i="35"/>
  <c r="AB40" i="35"/>
  <c r="AE40" i="35"/>
  <c r="AC44" i="35"/>
  <c r="AF44" i="35"/>
  <c r="AB44" i="35"/>
  <c r="AE44" i="35"/>
  <c r="AB96" i="35"/>
  <c r="AE96" i="35"/>
  <c r="AD96" i="35"/>
  <c r="AC96" i="35"/>
  <c r="AB116" i="35"/>
  <c r="AE116" i="35"/>
  <c r="AD116" i="35"/>
  <c r="AC116" i="35"/>
  <c r="AC10" i="35"/>
  <c r="AF10" i="35"/>
  <c r="AB10" i="35"/>
  <c r="AE10" i="35"/>
  <c r="AC14" i="35"/>
  <c r="AF14" i="35"/>
  <c r="AB14" i="35"/>
  <c r="AE14" i="35"/>
  <c r="AC18" i="35"/>
  <c r="AB18" i="35"/>
  <c r="AF18" i="35"/>
  <c r="AE18" i="35"/>
  <c r="AC22" i="35"/>
  <c r="AF22" i="35"/>
  <c r="AB22" i="35"/>
  <c r="AE22" i="35"/>
  <c r="AC30" i="35"/>
  <c r="AF30" i="35"/>
  <c r="AB30" i="35"/>
  <c r="AE30" i="35"/>
  <c r="AD32" i="35"/>
  <c r="AD40" i="35"/>
  <c r="AC46" i="35"/>
  <c r="AB46" i="35"/>
  <c r="AF46" i="35"/>
  <c r="AE46" i="35"/>
  <c r="AC50" i="35"/>
  <c r="AF50" i="35"/>
  <c r="AB50" i="35"/>
  <c r="AE50" i="35"/>
  <c r="AD95" i="35"/>
  <c r="AC95" i="35"/>
  <c r="AB95" i="35"/>
  <c r="AB112" i="35"/>
  <c r="AC112" i="35"/>
  <c r="AE112" i="35"/>
  <c r="AD112" i="35"/>
  <c r="AB128" i="35"/>
  <c r="AC128" i="35"/>
  <c r="AD128" i="35"/>
  <c r="AB424" i="35"/>
  <c r="AC424" i="35"/>
  <c r="AE424" i="35"/>
  <c r="AD424" i="35"/>
  <c r="AC12" i="35"/>
  <c r="AF12" i="35"/>
  <c r="AB12" i="35"/>
  <c r="AE12" i="35"/>
  <c r="AC20" i="35"/>
  <c r="AF20" i="35"/>
  <c r="AB20" i="35"/>
  <c r="AE20" i="35"/>
  <c r="AC24" i="35"/>
  <c r="AF24" i="35"/>
  <c r="AB24" i="35"/>
  <c r="AE24" i="35"/>
  <c r="AC28" i="35"/>
  <c r="AF28" i="35"/>
  <c r="AB28" i="35"/>
  <c r="AE28" i="35"/>
  <c r="AC36" i="35"/>
  <c r="AB36" i="35"/>
  <c r="AF36" i="35"/>
  <c r="AE36" i="35"/>
  <c r="AC48" i="35"/>
  <c r="AF48" i="35"/>
  <c r="AB48" i="35"/>
  <c r="AE48" i="35"/>
  <c r="AD91" i="35"/>
  <c r="AC91" i="35"/>
  <c r="AB91" i="35"/>
  <c r="AB120" i="35"/>
  <c r="AC120" i="35"/>
  <c r="AE120" i="35"/>
  <c r="AD120" i="35"/>
  <c r="AE157" i="35"/>
  <c r="AD157" i="35"/>
  <c r="AC157" i="35"/>
  <c r="AB157" i="35"/>
  <c r="AF157" i="35"/>
  <c r="AB238" i="35"/>
  <c r="AD238" i="35"/>
  <c r="AC238" i="35"/>
  <c r="AB246" i="35"/>
  <c r="AD246" i="35"/>
  <c r="AC246" i="35"/>
  <c r="AD8" i="35"/>
  <c r="AD12" i="35"/>
  <c r="AD16" i="35"/>
  <c r="AD20" i="35"/>
  <c r="AC26" i="35"/>
  <c r="AF26" i="35"/>
  <c r="AB26" i="35"/>
  <c r="AE26" i="35"/>
  <c r="AD28" i="35"/>
  <c r="AC34" i="35"/>
  <c r="AF34" i="35"/>
  <c r="AB34" i="35"/>
  <c r="AE34" i="35"/>
  <c r="AC38" i="35"/>
  <c r="AF38" i="35"/>
  <c r="AB38" i="35"/>
  <c r="AE38" i="35"/>
  <c r="AC42" i="35"/>
  <c r="AB42" i="35"/>
  <c r="AF42" i="35"/>
  <c r="AE42" i="35"/>
  <c r="AD44" i="35"/>
  <c r="AD48" i="35"/>
  <c r="AB89" i="35"/>
  <c r="AE89" i="35"/>
  <c r="AC89" i="35"/>
  <c r="AD89" i="35"/>
  <c r="AF91" i="35"/>
  <c r="AF96" i="35"/>
  <c r="AF89" i="35"/>
  <c r="AB93" i="35"/>
  <c r="AE93" i="35"/>
  <c r="AD93" i="35"/>
  <c r="AC93" i="35"/>
  <c r="AF95" i="35"/>
  <c r="AB132" i="35"/>
  <c r="AE132" i="35"/>
  <c r="AD132" i="35"/>
  <c r="AC132" i="35"/>
  <c r="AD437" i="35"/>
  <c r="AC437" i="35"/>
  <c r="AF437" i="35"/>
  <c r="AB437" i="35"/>
  <c r="AC439" i="35"/>
  <c r="AB439" i="35"/>
  <c r="AF439" i="35"/>
  <c r="AD439" i="35"/>
  <c r="AD87" i="35"/>
  <c r="AC87" i="35"/>
  <c r="AB87" i="35"/>
  <c r="AE87" i="35"/>
  <c r="AD98" i="35"/>
  <c r="AC98" i="35"/>
  <c r="AB98" i="35"/>
  <c r="AE98" i="35"/>
  <c r="AB124" i="35"/>
  <c r="AD124" i="35"/>
  <c r="AC124" i="35"/>
  <c r="AE163" i="35"/>
  <c r="AD163" i="35"/>
  <c r="AC163" i="35"/>
  <c r="AB163" i="35"/>
  <c r="AF163" i="35"/>
  <c r="AB242" i="35"/>
  <c r="AC242" i="35"/>
  <c r="AD242" i="35"/>
  <c r="AE242" i="35"/>
  <c r="AB428" i="35"/>
  <c r="AE428" i="35"/>
  <c r="AD428" i="35"/>
  <c r="AC428" i="35"/>
  <c r="AB432" i="35"/>
  <c r="AC432" i="35"/>
  <c r="AD432" i="35"/>
  <c r="AE432" i="35"/>
  <c r="AD52" i="35"/>
  <c r="AD54" i="35"/>
  <c r="AD58" i="35"/>
  <c r="AD64" i="35"/>
  <c r="AD66" i="35"/>
  <c r="AD72" i="35"/>
  <c r="AD76" i="35"/>
  <c r="AD80" i="35"/>
  <c r="AD84" i="35"/>
  <c r="AD86" i="35"/>
  <c r="AD97" i="35"/>
  <c r="AD108" i="35"/>
  <c r="AF116" i="35"/>
  <c r="AF124" i="35"/>
  <c r="AE129" i="35"/>
  <c r="AE130" i="35"/>
  <c r="AE136" i="35"/>
  <c r="AE141" i="35"/>
  <c r="AD146" i="35"/>
  <c r="AE151" i="35"/>
  <c r="AE164" i="35"/>
  <c r="AE171" i="35"/>
  <c r="AE189" i="35"/>
  <c r="AE201" i="35"/>
  <c r="AE212" i="35"/>
  <c r="AD218" i="35"/>
  <c r="AE236" i="35"/>
  <c r="AF246" i="35"/>
  <c r="AE426" i="35"/>
  <c r="AC446" i="35"/>
  <c r="AF446" i="35"/>
  <c r="AE446" i="35"/>
  <c r="AC458" i="35"/>
  <c r="AF458" i="35"/>
  <c r="AB458" i="35"/>
  <c r="AE458" i="35"/>
  <c r="AC466" i="35"/>
  <c r="AF466" i="35"/>
  <c r="AB466" i="35"/>
  <c r="AE466" i="35"/>
  <c r="AC470" i="35"/>
  <c r="AF470" i="35"/>
  <c r="AB470" i="35"/>
  <c r="AE470" i="35"/>
  <c r="AC474" i="35"/>
  <c r="AF474" i="35"/>
  <c r="AB474" i="35"/>
  <c r="AC476" i="35"/>
  <c r="AF476" i="35"/>
  <c r="AB476" i="35"/>
  <c r="AE476" i="35"/>
  <c r="AC480" i="35"/>
  <c r="AF480" i="35"/>
  <c r="AB480" i="35"/>
  <c r="AE480" i="35"/>
  <c r="AD512" i="35"/>
  <c r="AC512" i="35"/>
  <c r="AB512" i="35"/>
  <c r="AD519" i="35"/>
  <c r="AC519" i="35"/>
  <c r="AB519" i="35"/>
  <c r="AD521" i="35"/>
  <c r="AC521" i="35"/>
  <c r="AB521" i="35"/>
  <c r="AB530" i="35"/>
  <c r="AE530" i="35"/>
  <c r="AD530" i="35"/>
  <c r="AD531" i="35"/>
  <c r="AC531" i="35"/>
  <c r="AB531" i="35"/>
  <c r="AB538" i="35"/>
  <c r="AE538" i="35"/>
  <c r="AD538" i="35"/>
  <c r="AC562" i="35"/>
  <c r="AF562" i="35"/>
  <c r="AB562" i="35"/>
  <c r="AE562" i="35"/>
  <c r="AC569" i="35"/>
  <c r="AF569" i="35"/>
  <c r="AB569" i="35"/>
  <c r="AE569" i="35"/>
  <c r="AC581" i="35"/>
  <c r="AF581" i="35"/>
  <c r="AB581" i="35"/>
  <c r="AC638" i="35"/>
  <c r="AF638" i="35"/>
  <c r="AB638" i="35"/>
  <c r="AE638" i="35"/>
  <c r="AB649" i="35"/>
  <c r="AD649" i="35"/>
  <c r="AB651" i="35"/>
  <c r="AD651" i="35"/>
  <c r="AD652" i="35"/>
  <c r="AC652" i="35"/>
  <c r="AB652" i="35"/>
  <c r="AD675" i="35"/>
  <c r="AC675" i="35"/>
  <c r="AB675" i="35"/>
  <c r="AB682" i="35"/>
  <c r="AE682" i="35"/>
  <c r="AD682" i="35"/>
  <c r="AD683" i="35"/>
  <c r="AC683" i="35"/>
  <c r="AB683" i="35"/>
  <c r="AD691" i="35"/>
  <c r="AC691" i="35"/>
  <c r="AB691" i="35"/>
  <c r="AB774" i="35"/>
  <c r="AD774" i="35"/>
  <c r="AC774" i="35"/>
  <c r="AE787" i="35"/>
  <c r="AB787" i="35"/>
  <c r="AF787" i="35"/>
  <c r="AD787" i="35"/>
  <c r="AC796" i="35"/>
  <c r="AD796" i="35"/>
  <c r="AB796" i="35"/>
  <c r="AB801" i="35"/>
  <c r="AC801" i="35"/>
  <c r="AE801" i="35"/>
  <c r="AB815" i="35"/>
  <c r="AD815" i="35"/>
  <c r="AC815" i="35"/>
  <c r="AE826" i="35"/>
  <c r="AF826" i="35"/>
  <c r="AD826" i="35"/>
  <c r="AC826" i="35"/>
  <c r="AC858" i="35"/>
  <c r="AD858" i="35"/>
  <c r="AB858" i="35"/>
  <c r="AF858" i="35"/>
  <c r="AE917" i="35"/>
  <c r="AC917" i="35"/>
  <c r="AD917" i="35"/>
  <c r="AB917" i="35"/>
  <c r="AE935" i="35"/>
  <c r="AC935" i="35"/>
  <c r="AD935" i="35"/>
  <c r="AB935" i="35"/>
  <c r="AE959" i="35"/>
  <c r="AC959" i="35"/>
  <c r="AD959" i="35"/>
  <c r="AB959" i="35"/>
  <c r="AD971" i="35"/>
  <c r="AB971" i="35"/>
  <c r="AE971" i="35"/>
  <c r="AC971" i="35"/>
  <c r="AD979" i="35"/>
  <c r="AB979" i="35"/>
  <c r="AE979" i="35"/>
  <c r="AC979" i="35"/>
  <c r="AB1060" i="35"/>
  <c r="AD1060" i="35"/>
  <c r="AC1060" i="35"/>
  <c r="AD1096" i="35"/>
  <c r="AC1096" i="35"/>
  <c r="AB1096" i="35"/>
  <c r="AE1096" i="35"/>
  <c r="AB1113" i="35"/>
  <c r="AE1113" i="35"/>
  <c r="AD1113" i="35"/>
  <c r="AC1113" i="35"/>
  <c r="AD1117" i="35"/>
  <c r="AC1117" i="35"/>
  <c r="AB1117" i="35"/>
  <c r="AE1132" i="35"/>
  <c r="AC1132" i="35"/>
  <c r="AB1132" i="35"/>
  <c r="AF1132" i="35"/>
  <c r="AD1132" i="35"/>
  <c r="AE1561" i="35"/>
  <c r="AB1561" i="35"/>
  <c r="AF1561" i="35"/>
  <c r="AC1561" i="35"/>
  <c r="AD1561" i="35"/>
  <c r="AC7" i="35"/>
  <c r="AC9" i="35"/>
  <c r="AC11" i="35"/>
  <c r="AC13" i="35"/>
  <c r="AC15" i="35"/>
  <c r="AC17" i="35"/>
  <c r="AC19" i="35"/>
  <c r="AC21" i="35"/>
  <c r="AC23" i="35"/>
  <c r="AC25" i="35"/>
  <c r="AC27" i="35"/>
  <c r="AC29" i="35"/>
  <c r="AC31" i="35"/>
  <c r="AC33" i="35"/>
  <c r="AC35" i="35"/>
  <c r="AC37" i="35"/>
  <c r="AC39" i="35"/>
  <c r="AC41" i="35"/>
  <c r="AC43" i="35"/>
  <c r="AC45" i="35"/>
  <c r="AC47" i="35"/>
  <c r="AC49" i="35"/>
  <c r="AC51" i="35"/>
  <c r="AE52" i="35"/>
  <c r="AC53" i="35"/>
  <c r="AE54" i="35"/>
  <c r="AC55" i="35"/>
  <c r="AE56" i="35"/>
  <c r="AC57" i="35"/>
  <c r="AE58" i="35"/>
  <c r="AC59" i="35"/>
  <c r="AE60" i="35"/>
  <c r="AC61" i="35"/>
  <c r="AE62" i="35"/>
  <c r="AC63" i="35"/>
  <c r="AE64" i="35"/>
  <c r="AC65" i="35"/>
  <c r="AE66" i="35"/>
  <c r="AC67" i="35"/>
  <c r="AE68" i="35"/>
  <c r="AC69" i="35"/>
  <c r="AE70" i="35"/>
  <c r="AC71" i="35"/>
  <c r="AE72" i="35"/>
  <c r="AC73" i="35"/>
  <c r="AE74" i="35"/>
  <c r="AC75" i="35"/>
  <c r="AE76" i="35"/>
  <c r="AC77" i="35"/>
  <c r="AE78" i="35"/>
  <c r="AC79" i="35"/>
  <c r="AE80" i="35"/>
  <c r="AC81" i="35"/>
  <c r="AE82" i="35"/>
  <c r="AC83" i="35"/>
  <c r="AE84" i="35"/>
  <c r="AC85" i="35"/>
  <c r="AE86" i="35"/>
  <c r="AC88" i="35"/>
  <c r="AE90" i="35"/>
  <c r="AC92" i="35"/>
  <c r="AE94" i="35"/>
  <c r="AE97" i="35"/>
  <c r="AC99" i="35"/>
  <c r="AE100" i="35"/>
  <c r="AC101" i="35"/>
  <c r="AE102" i="35"/>
  <c r="AC103" i="35"/>
  <c r="AE104" i="35"/>
  <c r="AC105" i="35"/>
  <c r="AE106" i="35"/>
  <c r="AC107" i="35"/>
  <c r="AE108" i="35"/>
  <c r="AC109" i="35"/>
  <c r="AD110" i="35"/>
  <c r="AE111" i="35"/>
  <c r="AF114" i="35"/>
  <c r="AC117" i="35"/>
  <c r="AD118" i="35"/>
  <c r="AE119" i="35"/>
  <c r="AF122" i="35"/>
  <c r="AC125" i="35"/>
  <c r="AD126" i="35"/>
  <c r="AE127" i="35"/>
  <c r="AF130" i="35"/>
  <c r="AC133" i="35"/>
  <c r="AD134" i="35"/>
  <c r="AE135" i="35"/>
  <c r="AC138" i="35"/>
  <c r="AE140" i="35"/>
  <c r="AF141" i="35"/>
  <c r="AD144" i="35"/>
  <c r="AE145" i="35"/>
  <c r="AF146" i="35"/>
  <c r="AE150" i="35"/>
  <c r="AF151" i="35"/>
  <c r="AD154" i="35"/>
  <c r="AC155" i="35"/>
  <c r="AD160" i="35"/>
  <c r="AC161" i="35"/>
  <c r="AF165" i="35"/>
  <c r="AD168" i="35"/>
  <c r="AD169" i="35"/>
  <c r="AC172" i="35"/>
  <c r="AC173" i="35"/>
  <c r="AB176" i="35"/>
  <c r="AD177" i="35"/>
  <c r="AE180" i="35"/>
  <c r="AF181" i="35"/>
  <c r="AB182" i="35"/>
  <c r="AD184" i="35"/>
  <c r="AE185" i="35"/>
  <c r="AD187" i="35"/>
  <c r="AE188" i="35"/>
  <c r="AF190" i="35"/>
  <c r="AB191" i="35"/>
  <c r="AD192" i="35"/>
  <c r="AC197" i="35"/>
  <c r="AC198" i="35"/>
  <c r="AF201" i="35"/>
  <c r="AB202" i="35"/>
  <c r="AD204" i="35"/>
  <c r="AE205" i="35"/>
  <c r="AF206" i="35"/>
  <c r="AB208" i="35"/>
  <c r="AD209" i="35"/>
  <c r="AD210" i="35"/>
  <c r="AC213" i="35"/>
  <c r="AC214" i="35"/>
  <c r="AD216" i="35"/>
  <c r="AC221" i="35"/>
  <c r="AC222" i="35"/>
  <c r="AF225" i="35"/>
  <c r="AB226" i="35"/>
  <c r="AF226" i="35"/>
  <c r="AB228" i="35"/>
  <c r="AD229" i="35"/>
  <c r="AF230" i="35"/>
  <c r="AB231" i="35"/>
  <c r="AD233" i="35"/>
  <c r="AF236" i="35"/>
  <c r="AB237" i="35"/>
  <c r="AC239" i="35"/>
  <c r="AD240" i="35"/>
  <c r="AF244" i="35"/>
  <c r="AB245" i="35"/>
  <c r="AC247" i="35"/>
  <c r="AD248" i="35"/>
  <c r="AD249" i="35"/>
  <c r="AF426" i="35"/>
  <c r="AB427" i="35"/>
  <c r="AC429" i="35"/>
  <c r="AD430" i="35"/>
  <c r="AE431" i="35"/>
  <c r="AD434" i="35"/>
  <c r="AC435" i="35"/>
  <c r="AE441" i="35"/>
  <c r="AC441" i="35"/>
  <c r="AF441" i="35"/>
  <c r="AE445" i="35"/>
  <c r="AC445" i="35"/>
  <c r="AF445" i="35"/>
  <c r="AC450" i="35"/>
  <c r="AF450" i="35"/>
  <c r="AB450" i="35"/>
  <c r="AE450" i="35"/>
  <c r="AC454" i="35"/>
  <c r="AB454" i="35"/>
  <c r="AE454" i="35"/>
  <c r="AE455" i="35"/>
  <c r="AD455" i="35"/>
  <c r="AC455" i="35"/>
  <c r="AC484" i="35"/>
  <c r="AF484" i="35"/>
  <c r="AB484" i="35"/>
  <c r="AE484" i="35"/>
  <c r="AC488" i="35"/>
  <c r="AF488" i="35"/>
  <c r="AB488" i="35"/>
  <c r="AE488" i="35"/>
  <c r="AC492" i="35"/>
  <c r="AF492" i="35"/>
  <c r="AB492" i="35"/>
  <c r="AE492" i="35"/>
  <c r="AC496" i="35"/>
  <c r="AF496" i="35"/>
  <c r="AB496" i="35"/>
  <c r="AE496" i="35"/>
  <c r="AC504" i="35"/>
  <c r="AF504" i="35"/>
  <c r="AB504" i="35"/>
  <c r="AE504" i="35"/>
  <c r="AF506" i="35"/>
  <c r="AB510" i="35"/>
  <c r="AE510" i="35"/>
  <c r="AD510" i="35"/>
  <c r="AF512" i="35"/>
  <c r="AB516" i="35"/>
  <c r="AE516" i="35"/>
  <c r="AD516" i="35"/>
  <c r="AD517" i="35"/>
  <c r="AC517" i="35"/>
  <c r="AB517" i="35"/>
  <c r="AF518" i="35"/>
  <c r="AF519" i="35"/>
  <c r="AF521" i="35"/>
  <c r="AB526" i="35"/>
  <c r="AE526" i="35"/>
  <c r="AD526" i="35"/>
  <c r="AD527" i="35"/>
  <c r="AC527" i="35"/>
  <c r="AB527" i="35"/>
  <c r="AF528" i="35"/>
  <c r="AD529" i="35"/>
  <c r="AC529" i="35"/>
  <c r="AB529" i="35"/>
  <c r="AF530" i="35"/>
  <c r="AF531" i="35"/>
  <c r="AB536" i="35"/>
  <c r="AE536" i="35"/>
  <c r="AD536" i="35"/>
  <c r="AD537" i="35"/>
  <c r="AC537" i="35"/>
  <c r="AB537" i="35"/>
  <c r="AF538" i="35"/>
  <c r="AC546" i="35"/>
  <c r="AF546" i="35"/>
  <c r="AG546" i="35" s="1"/>
  <c r="AB546" i="35"/>
  <c r="AC558" i="35"/>
  <c r="AF558" i="35"/>
  <c r="AB558" i="35"/>
  <c r="AC575" i="35"/>
  <c r="AF575" i="35"/>
  <c r="AB575" i="35"/>
  <c r="AC577" i="35"/>
  <c r="AF577" i="35"/>
  <c r="AB577" i="35"/>
  <c r="AE577" i="35"/>
  <c r="AC600" i="35"/>
  <c r="AF600" i="35"/>
  <c r="AB600" i="35"/>
  <c r="AE600" i="35"/>
  <c r="AC603" i="35"/>
  <c r="AF603" i="35"/>
  <c r="AB603" i="35"/>
  <c r="AC607" i="35"/>
  <c r="AF607" i="35"/>
  <c r="AB607" i="35"/>
  <c r="AE607" i="35"/>
  <c r="AC648" i="35"/>
  <c r="AB648" i="35"/>
  <c r="AF649" i="35"/>
  <c r="AD650" i="35"/>
  <c r="AC650" i="35"/>
  <c r="AB650" i="35"/>
  <c r="AF651" i="35"/>
  <c r="AF652" i="35"/>
  <c r="AF654" i="35"/>
  <c r="AC665" i="35"/>
  <c r="AF665" i="35"/>
  <c r="AB665" i="35"/>
  <c r="AB672" i="35"/>
  <c r="AE672" i="35"/>
  <c r="AD672" i="35"/>
  <c r="AD673" i="35"/>
  <c r="AC673" i="35"/>
  <c r="AB673" i="35"/>
  <c r="AF674" i="35"/>
  <c r="AF675" i="35"/>
  <c r="AB680" i="35"/>
  <c r="AE680" i="35"/>
  <c r="AD680" i="35"/>
  <c r="AD681" i="35"/>
  <c r="AC681" i="35"/>
  <c r="AB681" i="35"/>
  <c r="AF682" i="35"/>
  <c r="AF683" i="35"/>
  <c r="AB688" i="35"/>
  <c r="AE688" i="35"/>
  <c r="AD688" i="35"/>
  <c r="AD689" i="35"/>
  <c r="AC689" i="35"/>
  <c r="AB689" i="35"/>
  <c r="AF690" i="35"/>
  <c r="AF691" i="35"/>
  <c r="AB696" i="35"/>
  <c r="AE696" i="35"/>
  <c r="AD696" i="35"/>
  <c r="AD697" i="35"/>
  <c r="AC697" i="35"/>
  <c r="AB697" i="35"/>
  <c r="AF698" i="35"/>
  <c r="AB772" i="35"/>
  <c r="AC772" i="35"/>
  <c r="AE772" i="35"/>
  <c r="AF773" i="35"/>
  <c r="AF796" i="35"/>
  <c r="AE818" i="35"/>
  <c r="AB818" i="35"/>
  <c r="AF818" i="35"/>
  <c r="AD818" i="35"/>
  <c r="AE822" i="35"/>
  <c r="AD822" i="35"/>
  <c r="AC822" i="35"/>
  <c r="AB822" i="35"/>
  <c r="AC823" i="35"/>
  <c r="AD823" i="35"/>
  <c r="AB823" i="35"/>
  <c r="AC824" i="35"/>
  <c r="AF824" i="35"/>
  <c r="AB824" i="35"/>
  <c r="AD845" i="35"/>
  <c r="AC845" i="35"/>
  <c r="AF845" i="35"/>
  <c r="AE913" i="35"/>
  <c r="AC913" i="35"/>
  <c r="AD913" i="35"/>
  <c r="AB913" i="35"/>
  <c r="AC947" i="35"/>
  <c r="AD947" i="35"/>
  <c r="AB947" i="35"/>
  <c r="AF947" i="35"/>
  <c r="AC948" i="35"/>
  <c r="AE948" i="35"/>
  <c r="AD948" i="35"/>
  <c r="AB948" i="35"/>
  <c r="AE952" i="35"/>
  <c r="AC952" i="35"/>
  <c r="AD952" i="35"/>
  <c r="AB952" i="35"/>
  <c r="AC1032" i="35"/>
  <c r="AF1032" i="35"/>
  <c r="AB1032" i="35"/>
  <c r="AE1032" i="35"/>
  <c r="AD1032" i="35"/>
  <c r="AB1087" i="35"/>
  <c r="AE1087" i="35"/>
  <c r="AD1087" i="35"/>
  <c r="AC1087" i="35"/>
  <c r="AD1106" i="35"/>
  <c r="AC1106" i="35"/>
  <c r="AB1106" i="35"/>
  <c r="AE1106" i="35"/>
  <c r="AC1131" i="35"/>
  <c r="AD1131" i="35"/>
  <c r="AB1131" i="35"/>
  <c r="AE1131" i="35"/>
  <c r="AF1167" i="35"/>
  <c r="AB1167" i="35"/>
  <c r="AD1167" i="35"/>
  <c r="AC1167" i="35"/>
  <c r="AC1215" i="35"/>
  <c r="AB1215" i="35"/>
  <c r="AD1215" i="35"/>
  <c r="AD56" i="35"/>
  <c r="AD60" i="35"/>
  <c r="AD62" i="35"/>
  <c r="AD68" i="35"/>
  <c r="AD70" i="35"/>
  <c r="AD74" i="35"/>
  <c r="AD78" i="35"/>
  <c r="AD82" i="35"/>
  <c r="AD90" i="35"/>
  <c r="AD94" i="35"/>
  <c r="AD100" i="35"/>
  <c r="AD102" i="35"/>
  <c r="AD104" i="35"/>
  <c r="AD106" i="35"/>
  <c r="AE113" i="35"/>
  <c r="AE114" i="35"/>
  <c r="AE121" i="35"/>
  <c r="AE122" i="35"/>
  <c r="AF132" i="35"/>
  <c r="AD159" i="35"/>
  <c r="AD165" i="35"/>
  <c r="AD186" i="35"/>
  <c r="AD194" i="35"/>
  <c r="AD206" i="35"/>
  <c r="AE220" i="35"/>
  <c r="AE230" i="35"/>
  <c r="AF238" i="35"/>
  <c r="AE425" i="35"/>
  <c r="AF428" i="35"/>
  <c r="AD433" i="35"/>
  <c r="AG433" i="35" s="1"/>
  <c r="AI433" i="35" s="1"/>
  <c r="AC442" i="35"/>
  <c r="AE442" i="35"/>
  <c r="AC462" i="35"/>
  <c r="AF462" i="35"/>
  <c r="AB462" i="35"/>
  <c r="AE462" i="35"/>
  <c r="AB506" i="35"/>
  <c r="AE506" i="35"/>
  <c r="AD506" i="35"/>
  <c r="AB518" i="35"/>
  <c r="AE518" i="35"/>
  <c r="AD518" i="35"/>
  <c r="AB528" i="35"/>
  <c r="AD528" i="35"/>
  <c r="AC550" i="35"/>
  <c r="AF550" i="35"/>
  <c r="AB550" i="35"/>
  <c r="AE550" i="35"/>
  <c r="AC579" i="35"/>
  <c r="AF579" i="35"/>
  <c r="AB579" i="35"/>
  <c r="AC587" i="35"/>
  <c r="AF587" i="35"/>
  <c r="AB587" i="35"/>
  <c r="AE587" i="35"/>
  <c r="AC592" i="35"/>
  <c r="AF592" i="35"/>
  <c r="AB592" i="35"/>
  <c r="AE592" i="35"/>
  <c r="AC611" i="35"/>
  <c r="AF611" i="35"/>
  <c r="AB611" i="35"/>
  <c r="AD654" i="35"/>
  <c r="AC654" i="35"/>
  <c r="AB654" i="35"/>
  <c r="AC669" i="35"/>
  <c r="AF669" i="35"/>
  <c r="AB669" i="35"/>
  <c r="AB674" i="35"/>
  <c r="AE674" i="35"/>
  <c r="AD674" i="35"/>
  <c r="AB690" i="35"/>
  <c r="AE690" i="35"/>
  <c r="AD690" i="35"/>
  <c r="AC698" i="35"/>
  <c r="AB698" i="35"/>
  <c r="AD773" i="35"/>
  <c r="AC773" i="35"/>
  <c r="AB773" i="35"/>
  <c r="AD785" i="35"/>
  <c r="AC785" i="35"/>
  <c r="AB785" i="35"/>
  <c r="AC808" i="35"/>
  <c r="AF808" i="35"/>
  <c r="AB808" i="35"/>
  <c r="AE835" i="35"/>
  <c r="AC835" i="35"/>
  <c r="AB835" i="35"/>
  <c r="AF835" i="35"/>
  <c r="AD19" i="35"/>
  <c r="AD23" i="35"/>
  <c r="AD27" i="35"/>
  <c r="AD31" i="35"/>
  <c r="AD33" i="35"/>
  <c r="AD37" i="35"/>
  <c r="AD43" i="35"/>
  <c r="AD47" i="35"/>
  <c r="AF52" i="35"/>
  <c r="AD53" i="35"/>
  <c r="AB54" i="35"/>
  <c r="AF54" i="35"/>
  <c r="AD55" i="35"/>
  <c r="AB56" i="35"/>
  <c r="AF56" i="35"/>
  <c r="AD57" i="35"/>
  <c r="AB58" i="35"/>
  <c r="AF60" i="35"/>
  <c r="AD61" i="35"/>
  <c r="AB64" i="35"/>
  <c r="AF64" i="35"/>
  <c r="AD65" i="35"/>
  <c r="AD67" i="35"/>
  <c r="AB68" i="35"/>
  <c r="AF68" i="35"/>
  <c r="AD69" i="35"/>
  <c r="AB70" i="35"/>
  <c r="AF72" i="35"/>
  <c r="AD73" i="35"/>
  <c r="AB74" i="35"/>
  <c r="AB76" i="35"/>
  <c r="AD79" i="35"/>
  <c r="AB80" i="35"/>
  <c r="AF82" i="35"/>
  <c r="AB84" i="35"/>
  <c r="AF84" i="35"/>
  <c r="AD85" i="35"/>
  <c r="AF86" i="35"/>
  <c r="AF90" i="35"/>
  <c r="AD92" i="35"/>
  <c r="AF94" i="35"/>
  <c r="AB97" i="35"/>
  <c r="AF97" i="35"/>
  <c r="AD99" i="35"/>
  <c r="AB100" i="35"/>
  <c r="AD101" i="35"/>
  <c r="AB102" i="35"/>
  <c r="AF102" i="35"/>
  <c r="AD103" i="35"/>
  <c r="AB104" i="35"/>
  <c r="AF104" i="35"/>
  <c r="AD105" i="35"/>
  <c r="AB106" i="35"/>
  <c r="AF106" i="35"/>
  <c r="AD107" i="35"/>
  <c r="AB108" i="35"/>
  <c r="AF108" i="35"/>
  <c r="AE109" i="35"/>
  <c r="AE110" i="35"/>
  <c r="AF112" i="35"/>
  <c r="AB113" i="35"/>
  <c r="AC114" i="35"/>
  <c r="AE117" i="35"/>
  <c r="AE118" i="35"/>
  <c r="AF120" i="35"/>
  <c r="AB121" i="35"/>
  <c r="AC122" i="35"/>
  <c r="AE126" i="35"/>
  <c r="AF128" i="35"/>
  <c r="AB129" i="35"/>
  <c r="AC130" i="35"/>
  <c r="AE133" i="35"/>
  <c r="AE134" i="35"/>
  <c r="AB136" i="35"/>
  <c r="AD138" i="35"/>
  <c r="AC141" i="35"/>
  <c r="AE144" i="35"/>
  <c r="AB146" i="35"/>
  <c r="AC151" i="35"/>
  <c r="AE154" i="35"/>
  <c r="AD155" i="35"/>
  <c r="AB158" i="35"/>
  <c r="AB159" i="35"/>
  <c r="AF159" i="35"/>
  <c r="AE160" i="35"/>
  <c r="AD161" i="35"/>
  <c r="AB164" i="35"/>
  <c r="AB165" i="35"/>
  <c r="AE168" i="35"/>
  <c r="AB171" i="35"/>
  <c r="AD173" i="35"/>
  <c r="AE177" i="35"/>
  <c r="AC181" i="35"/>
  <c r="AE184" i="35"/>
  <c r="AB186" i="35"/>
  <c r="AF186" i="35"/>
  <c r="AE187" i="35"/>
  <c r="AB189" i="35"/>
  <c r="AC190" i="35"/>
  <c r="AB194" i="35"/>
  <c r="AF194" i="35"/>
  <c r="AB196" i="35"/>
  <c r="AD198" i="35"/>
  <c r="AC201" i="35"/>
  <c r="AE204" i="35"/>
  <c r="AB206" i="35"/>
  <c r="AE209" i="35"/>
  <c r="AB212" i="35"/>
  <c r="AB218" i="35"/>
  <c r="AF218" i="35"/>
  <c r="AB220" i="35"/>
  <c r="AD222" i="35"/>
  <c r="AC225" i="35"/>
  <c r="AC230" i="35"/>
  <c r="AB235" i="35"/>
  <c r="AC236" i="35"/>
  <c r="AE239" i="35"/>
  <c r="AF242" i="35"/>
  <c r="AB243" i="35"/>
  <c r="AC244" i="35"/>
  <c r="AF424" i="35"/>
  <c r="AB425" i="35"/>
  <c r="AC426" i="35"/>
  <c r="AE429" i="35"/>
  <c r="AE430" i="35"/>
  <c r="AF432" i="35"/>
  <c r="AB433" i="35"/>
  <c r="AE434" i="35"/>
  <c r="AD435" i="35"/>
  <c r="AB442" i="35"/>
  <c r="AC444" i="35"/>
  <c r="AE444" i="35"/>
  <c r="AF444" i="35"/>
  <c r="AB446" i="35"/>
  <c r="AC456" i="35"/>
  <c r="AB456" i="35"/>
  <c r="AE456" i="35"/>
  <c r="AD458" i="35"/>
  <c r="AC460" i="35"/>
  <c r="AF460" i="35"/>
  <c r="AB460" i="35"/>
  <c r="AE460" i="35"/>
  <c r="AD462" i="35"/>
  <c r="AC464" i="35"/>
  <c r="AF464" i="35"/>
  <c r="AB464" i="35"/>
  <c r="AE464" i="35"/>
  <c r="AD466" i="35"/>
  <c r="AC468" i="35"/>
  <c r="AF468" i="35"/>
  <c r="AB468" i="35"/>
  <c r="AE468" i="35"/>
  <c r="AD470" i="35"/>
  <c r="AC472" i="35"/>
  <c r="AF472" i="35"/>
  <c r="AB472" i="35"/>
  <c r="AE472" i="35"/>
  <c r="AD474" i="35"/>
  <c r="AD476" i="35"/>
  <c r="AC478" i="35"/>
  <c r="AF478" i="35"/>
  <c r="AB478" i="35"/>
  <c r="AE478" i="35"/>
  <c r="AD480" i="35"/>
  <c r="AC502" i="35"/>
  <c r="AF502" i="35"/>
  <c r="AB502" i="35"/>
  <c r="AE502" i="35"/>
  <c r="AC506" i="35"/>
  <c r="AC507" i="35"/>
  <c r="AF507" i="35"/>
  <c r="AB507" i="35"/>
  <c r="AE507" i="35"/>
  <c r="AE512" i="35"/>
  <c r="AB514" i="35"/>
  <c r="AE514" i="35"/>
  <c r="AD514" i="35"/>
  <c r="AD515" i="35"/>
  <c r="AC515" i="35"/>
  <c r="AB515" i="35"/>
  <c r="AC518" i="35"/>
  <c r="AE519" i="35"/>
  <c r="AB524" i="35"/>
  <c r="AE524" i="35"/>
  <c r="AD524" i="35"/>
  <c r="AD525" i="35"/>
  <c r="AC525" i="35"/>
  <c r="AB525" i="35"/>
  <c r="AC528" i="35"/>
  <c r="AC530" i="35"/>
  <c r="AE531" i="35"/>
  <c r="AB534" i="35"/>
  <c r="AE534" i="35"/>
  <c r="AD534" i="35"/>
  <c r="AD535" i="35"/>
  <c r="AC535" i="35"/>
  <c r="AB535" i="35"/>
  <c r="AC538" i="35"/>
  <c r="AD550" i="35"/>
  <c r="AC554" i="35"/>
  <c r="AF554" i="35"/>
  <c r="AB554" i="35"/>
  <c r="AD562" i="35"/>
  <c r="AC567" i="35"/>
  <c r="AF567" i="35"/>
  <c r="AB567" i="35"/>
  <c r="AE567" i="35"/>
  <c r="AD569" i="35"/>
  <c r="AC571" i="35"/>
  <c r="AB571" i="35"/>
  <c r="AC573" i="35"/>
  <c r="AF573" i="35"/>
  <c r="AB573" i="35"/>
  <c r="AD579" i="35"/>
  <c r="AD581" i="35"/>
  <c r="AC585" i="35"/>
  <c r="AF585" i="35"/>
  <c r="AB585" i="35"/>
  <c r="AE585" i="35"/>
  <c r="AD587" i="35"/>
  <c r="AC589" i="35"/>
  <c r="AF589" i="35"/>
  <c r="AB589" i="35"/>
  <c r="AE589" i="35"/>
  <c r="AD592" i="35"/>
  <c r="AD602" i="35"/>
  <c r="AC602" i="35"/>
  <c r="AB602" i="35"/>
  <c r="AD611" i="35"/>
  <c r="AC621" i="35"/>
  <c r="AF621" i="35"/>
  <c r="AB621" i="35"/>
  <c r="AC625" i="35"/>
  <c r="AF625" i="35"/>
  <c r="AG625" i="35" s="1"/>
  <c r="AB625" i="35"/>
  <c r="AC630" i="35"/>
  <c r="AF630" i="35"/>
  <c r="AG630" i="35" s="1"/>
  <c r="AB630" i="35"/>
  <c r="AC633" i="35"/>
  <c r="AF633" i="35"/>
  <c r="AG633" i="35" s="1"/>
  <c r="AI633" i="35" s="1"/>
  <c r="AB633" i="35"/>
  <c r="AC636" i="35"/>
  <c r="AF636" i="35"/>
  <c r="AB636" i="35"/>
  <c r="AE636" i="35"/>
  <c r="AD638" i="35"/>
  <c r="AC644" i="35"/>
  <c r="AF644" i="35"/>
  <c r="AB644" i="35"/>
  <c r="AC646" i="35"/>
  <c r="AF646" i="35"/>
  <c r="AB646" i="35"/>
  <c r="AC649" i="35"/>
  <c r="AC651" i="35"/>
  <c r="AE654" i="35"/>
  <c r="AC656" i="35"/>
  <c r="AF656" i="35"/>
  <c r="AB656" i="35"/>
  <c r="AC661" i="35"/>
  <c r="AF661" i="35"/>
  <c r="AB661" i="35"/>
  <c r="AD669" i="35"/>
  <c r="AD671" i="35"/>
  <c r="AC671" i="35"/>
  <c r="AB671" i="35"/>
  <c r="AC674" i="35"/>
  <c r="AE675" i="35"/>
  <c r="AB678" i="35"/>
  <c r="AE678" i="35"/>
  <c r="AD678" i="35"/>
  <c r="AD679" i="35"/>
  <c r="AC679" i="35"/>
  <c r="AB679" i="35"/>
  <c r="AC682" i="35"/>
  <c r="AB686" i="35"/>
  <c r="AE686" i="35"/>
  <c r="AD686" i="35"/>
  <c r="AD687" i="35"/>
  <c r="AC687" i="35"/>
  <c r="AB687" i="35"/>
  <c r="AC690" i="35"/>
  <c r="AE691" i="35"/>
  <c r="AB694" i="35"/>
  <c r="AE694" i="35"/>
  <c r="AD694" i="35"/>
  <c r="AD695" i="35"/>
  <c r="AC695" i="35"/>
  <c r="AB695" i="35"/>
  <c r="AD698" i="35"/>
  <c r="AB770" i="35"/>
  <c r="AE770" i="35"/>
  <c r="AD770" i="35"/>
  <c r="AE773" i="35"/>
  <c r="AE774" i="35"/>
  <c r="AB780" i="35"/>
  <c r="AC780" i="35"/>
  <c r="AF780" i="35"/>
  <c r="AG780" i="35" s="1"/>
  <c r="AI780" i="35" s="1"/>
  <c r="AC781" i="35"/>
  <c r="AF781" i="35"/>
  <c r="AB781" i="35"/>
  <c r="AC787" i="35"/>
  <c r="AC794" i="35"/>
  <c r="AF794" i="35"/>
  <c r="AB794" i="35"/>
  <c r="AD801" i="35"/>
  <c r="AD808" i="35"/>
  <c r="AC810" i="35"/>
  <c r="AD810" i="35"/>
  <c r="AB810" i="35"/>
  <c r="AB826" i="35"/>
  <c r="AB828" i="35"/>
  <c r="AD828" i="35"/>
  <c r="AD835" i="35"/>
  <c r="AE838" i="35"/>
  <c r="AD838" i="35"/>
  <c r="AC838" i="35"/>
  <c r="AB838" i="35"/>
  <c r="AE909" i="35"/>
  <c r="AC909" i="35"/>
  <c r="AD909" i="35"/>
  <c r="AB909" i="35"/>
  <c r="AF917" i="35"/>
  <c r="AE925" i="35"/>
  <c r="AC925" i="35"/>
  <c r="AD925" i="35"/>
  <c r="AB925" i="35"/>
  <c r="AC930" i="35"/>
  <c r="AE930" i="35"/>
  <c r="AD930" i="35"/>
  <c r="AB930" i="35"/>
  <c r="AF935" i="35"/>
  <c r="AE943" i="35"/>
  <c r="AC943" i="35"/>
  <c r="AD943" i="35"/>
  <c r="AB943" i="35"/>
  <c r="AF959" i="35"/>
  <c r="AD975" i="35"/>
  <c r="AB975" i="35"/>
  <c r="AE975" i="35"/>
  <c r="AC975" i="35"/>
  <c r="AC1000" i="35"/>
  <c r="AF1000" i="35"/>
  <c r="AB1000" i="35"/>
  <c r="AE1000" i="35"/>
  <c r="AD1000" i="35"/>
  <c r="AC1010" i="35"/>
  <c r="AF1010" i="35"/>
  <c r="AB1010" i="35"/>
  <c r="AE1010" i="35"/>
  <c r="AD1010" i="35"/>
  <c r="AC1017" i="35"/>
  <c r="AF1017" i="35"/>
  <c r="AB1017" i="35"/>
  <c r="AE1017" i="35"/>
  <c r="AD1017" i="35"/>
  <c r="AB1095" i="35"/>
  <c r="AE1095" i="35"/>
  <c r="AD1095" i="35"/>
  <c r="AC1095" i="35"/>
  <c r="AD1114" i="35"/>
  <c r="AC1114" i="35"/>
  <c r="AB1114" i="35"/>
  <c r="AE1114" i="35"/>
  <c r="AE1130" i="35"/>
  <c r="AD1130" i="35"/>
  <c r="AC1130" i="35"/>
  <c r="AB1130" i="35"/>
  <c r="AF1130" i="35"/>
  <c r="AC1155" i="35"/>
  <c r="AD1155" i="35"/>
  <c r="AB1155" i="35"/>
  <c r="AB1214" i="35"/>
  <c r="AC1214" i="35"/>
  <c r="AD1214" i="35"/>
  <c r="AD1257" i="35"/>
  <c r="AC1257" i="35"/>
  <c r="AB1257" i="35"/>
  <c r="AF1257" i="35"/>
  <c r="AC1305" i="35"/>
  <c r="AB1305" i="35"/>
  <c r="AE1305" i="35"/>
  <c r="AD1305" i="35"/>
  <c r="AC1468" i="35"/>
  <c r="AB1468" i="35"/>
  <c r="AE1468" i="35"/>
  <c r="AD1468" i="35"/>
  <c r="AB1639" i="35"/>
  <c r="AD1639" i="35"/>
  <c r="AE1639" i="35"/>
  <c r="AC1639" i="35"/>
  <c r="AD7" i="35"/>
  <c r="AD9" i="35"/>
  <c r="AD11" i="35"/>
  <c r="AD13" i="35"/>
  <c r="AD15" i="35"/>
  <c r="AD17" i="35"/>
  <c r="AD21" i="35"/>
  <c r="AD25" i="35"/>
  <c r="AD29" i="35"/>
  <c r="AD35" i="35"/>
  <c r="AD39" i="35"/>
  <c r="AD41" i="35"/>
  <c r="AD45" i="35"/>
  <c r="AD49" i="35"/>
  <c r="AD51" i="35"/>
  <c r="AB52" i="35"/>
  <c r="AF58" i="35"/>
  <c r="AD59" i="35"/>
  <c r="AB60" i="35"/>
  <c r="AB62" i="35"/>
  <c r="AF62" i="35"/>
  <c r="AD63" i="35"/>
  <c r="AB66" i="35"/>
  <c r="AF66" i="35"/>
  <c r="AF70" i="35"/>
  <c r="AD71" i="35"/>
  <c r="AB72" i="35"/>
  <c r="AF74" i="35"/>
  <c r="AD75" i="35"/>
  <c r="AF76" i="35"/>
  <c r="AD77" i="35"/>
  <c r="AB78" i="35"/>
  <c r="AF78" i="35"/>
  <c r="AF80" i="35"/>
  <c r="AD81" i="35"/>
  <c r="AB82" i="35"/>
  <c r="AB86" i="35"/>
  <c r="AB90" i="35"/>
  <c r="AB94" i="35"/>
  <c r="AF100" i="35"/>
  <c r="AF110" i="35"/>
  <c r="AB111" i="35"/>
  <c r="AC113" i="35"/>
  <c r="AD114" i="35"/>
  <c r="AE115" i="35"/>
  <c r="AF118" i="35"/>
  <c r="AB119" i="35"/>
  <c r="AC121" i="35"/>
  <c r="AD122" i="35"/>
  <c r="AE123" i="35"/>
  <c r="AF126" i="35"/>
  <c r="AB127" i="35"/>
  <c r="AC129" i="35"/>
  <c r="AD130" i="35"/>
  <c r="AF134" i="35"/>
  <c r="AB135" i="35"/>
  <c r="AD136" i="35"/>
  <c r="AE137" i="35"/>
  <c r="AF138" i="35"/>
  <c r="AB140" i="35"/>
  <c r="AD141" i="35"/>
  <c r="AD142" i="35"/>
  <c r="AC145" i="35"/>
  <c r="AC146" i="35"/>
  <c r="AB150" i="35"/>
  <c r="AD151" i="35"/>
  <c r="AD152" i="35"/>
  <c r="AF155" i="35"/>
  <c r="AE156" i="35"/>
  <c r="AD158" i="35"/>
  <c r="AF161" i="35"/>
  <c r="AE162" i="35"/>
  <c r="AD164" i="35"/>
  <c r="AC165" i="35"/>
  <c r="AE167" i="35"/>
  <c r="AF168" i="35"/>
  <c r="AB169" i="35"/>
  <c r="AD171" i="35"/>
  <c r="AE172" i="35"/>
  <c r="AF173" i="35"/>
  <c r="AE176" i="35"/>
  <c r="AF177" i="35"/>
  <c r="AD181" i="35"/>
  <c r="AD182" i="35"/>
  <c r="AC189" i="35"/>
  <c r="AD190" i="35"/>
  <c r="AE191" i="35"/>
  <c r="AD196" i="35"/>
  <c r="AE197" i="35"/>
  <c r="AF198" i="35"/>
  <c r="AD201" i="35"/>
  <c r="AD202" i="35"/>
  <c r="AC206" i="35"/>
  <c r="AF209" i="35"/>
  <c r="AD212" i="35"/>
  <c r="AD220" i="35"/>
  <c r="AE221" i="35"/>
  <c r="AF222" i="35"/>
  <c r="AD225" i="35"/>
  <c r="AF229" i="35"/>
  <c r="AD230" i="35"/>
  <c r="AD231" i="35"/>
  <c r="AC234" i="35"/>
  <c r="AC235" i="35"/>
  <c r="AD236" i="35"/>
  <c r="AF240" i="35"/>
  <c r="AB241" i="35"/>
  <c r="AC243" i="35"/>
  <c r="AD244" i="35"/>
  <c r="AF248" i="35"/>
  <c r="AB249" i="35"/>
  <c r="AC425" i="35"/>
  <c r="AD426" i="35"/>
  <c r="AE427" i="35"/>
  <c r="AF430" i="35"/>
  <c r="AB431" i="35"/>
  <c r="AF435" i="35"/>
  <c r="AE436" i="35"/>
  <c r="AB438" i="35"/>
  <c r="AB440" i="35"/>
  <c r="AB441" i="35"/>
  <c r="AD442" i="35"/>
  <c r="AE443" i="35"/>
  <c r="AC443" i="35"/>
  <c r="AF443" i="35"/>
  <c r="AB445" i="35"/>
  <c r="AD446" i="35"/>
  <c r="AC448" i="35"/>
  <c r="AF448" i="35"/>
  <c r="AB448" i="35"/>
  <c r="AE448" i="35"/>
  <c r="AD450" i="35"/>
  <c r="AC452" i="35"/>
  <c r="AF452" i="35"/>
  <c r="AB452" i="35"/>
  <c r="AE452" i="35"/>
  <c r="AD454" i="35"/>
  <c r="AB455" i="35"/>
  <c r="AF456" i="35"/>
  <c r="AC482" i="35"/>
  <c r="AF482" i="35"/>
  <c r="AB482" i="35"/>
  <c r="AE482" i="35"/>
  <c r="AD484" i="35"/>
  <c r="AC486" i="35"/>
  <c r="AF486" i="35"/>
  <c r="AB486" i="35"/>
  <c r="AE486" i="35"/>
  <c r="AD488" i="35"/>
  <c r="AC490" i="35"/>
  <c r="AF490" i="35"/>
  <c r="AB490" i="35"/>
  <c r="AE490" i="35"/>
  <c r="AD492" i="35"/>
  <c r="AC494" i="35"/>
  <c r="AF494" i="35"/>
  <c r="AB494" i="35"/>
  <c r="AE494" i="35"/>
  <c r="AD496" i="35"/>
  <c r="AC498" i="35"/>
  <c r="AF498" i="35"/>
  <c r="AB498" i="35"/>
  <c r="AE498" i="35"/>
  <c r="AD504" i="35"/>
  <c r="AD508" i="35"/>
  <c r="AC508" i="35"/>
  <c r="AB508" i="35"/>
  <c r="AC510" i="35"/>
  <c r="AC511" i="35"/>
  <c r="AF511" i="35"/>
  <c r="AB511" i="35"/>
  <c r="AE511" i="35"/>
  <c r="AF514" i="35"/>
  <c r="AF515" i="35"/>
  <c r="AC516" i="35"/>
  <c r="AE517" i="35"/>
  <c r="AB520" i="35"/>
  <c r="AD520" i="35"/>
  <c r="AB522" i="35"/>
  <c r="AE522" i="35"/>
  <c r="AD522" i="35"/>
  <c r="AD523" i="35"/>
  <c r="AC523" i="35"/>
  <c r="AB523" i="35"/>
  <c r="AF524" i="35"/>
  <c r="AF525" i="35"/>
  <c r="AC526" i="35"/>
  <c r="AB532" i="35"/>
  <c r="AE532" i="35"/>
  <c r="AD532" i="35"/>
  <c r="AD533" i="35"/>
  <c r="AC533" i="35"/>
  <c r="AB533" i="35"/>
  <c r="AF534" i="35"/>
  <c r="AF535" i="35"/>
  <c r="AC566" i="35"/>
  <c r="AB566" i="35"/>
  <c r="AC583" i="35"/>
  <c r="AF583" i="35"/>
  <c r="AB583" i="35"/>
  <c r="AC596" i="35"/>
  <c r="AF596" i="35"/>
  <c r="AB596" i="35"/>
  <c r="AE596" i="35"/>
  <c r="AF602" i="35"/>
  <c r="AC615" i="35"/>
  <c r="AF615" i="35"/>
  <c r="AB615" i="35"/>
  <c r="AC619" i="35"/>
  <c r="AF619" i="35"/>
  <c r="AB619" i="35"/>
  <c r="AE619" i="35"/>
  <c r="AC640" i="35"/>
  <c r="AF640" i="35"/>
  <c r="AB640" i="35"/>
  <c r="AC642" i="35"/>
  <c r="AF642" i="35"/>
  <c r="AB642" i="35"/>
  <c r="AB653" i="35"/>
  <c r="AD653" i="35"/>
  <c r="AC655" i="35"/>
  <c r="AB655" i="35"/>
  <c r="AF671" i="35"/>
  <c r="AB676" i="35"/>
  <c r="AE676" i="35"/>
  <c r="AD676" i="35"/>
  <c r="AD677" i="35"/>
  <c r="AC677" i="35"/>
  <c r="AB677" i="35"/>
  <c r="AF678" i="35"/>
  <c r="AF679" i="35"/>
  <c r="AB684" i="35"/>
  <c r="AE684" i="35"/>
  <c r="AD684" i="35"/>
  <c r="AD685" i="35"/>
  <c r="AC685" i="35"/>
  <c r="AB685" i="35"/>
  <c r="AF686" i="35"/>
  <c r="AF687" i="35"/>
  <c r="AB692" i="35"/>
  <c r="AE692" i="35"/>
  <c r="AD692" i="35"/>
  <c r="AD693" i="35"/>
  <c r="AC693" i="35"/>
  <c r="AB693" i="35"/>
  <c r="AF694" i="35"/>
  <c r="AF695" i="35"/>
  <c r="AC699" i="35"/>
  <c r="AB699" i="35"/>
  <c r="AB776" i="35"/>
  <c r="AE776" i="35"/>
  <c r="AD776" i="35"/>
  <c r="AC776" i="35"/>
  <c r="AD802" i="35"/>
  <c r="AC802" i="35"/>
  <c r="AB802" i="35"/>
  <c r="AB803" i="35"/>
  <c r="AD803" i="35"/>
  <c r="AC803" i="35"/>
  <c r="AF810" i="35"/>
  <c r="AE820" i="35"/>
  <c r="AF820" i="35"/>
  <c r="AD820" i="35"/>
  <c r="AC820" i="35"/>
  <c r="AC846" i="35"/>
  <c r="AD846" i="35"/>
  <c r="AB846" i="35"/>
  <c r="AE847" i="35"/>
  <c r="AC847" i="35"/>
  <c r="AB847" i="35"/>
  <c r="AF847" i="35"/>
  <c r="AD860" i="35"/>
  <c r="AB860" i="35"/>
  <c r="AC860" i="35"/>
  <c r="AC867" i="35"/>
  <c r="AD867" i="35"/>
  <c r="AB867" i="35"/>
  <c r="AF867" i="35"/>
  <c r="AE905" i="35"/>
  <c r="AC905" i="35"/>
  <c r="AD905" i="35"/>
  <c r="AB905" i="35"/>
  <c r="AE921" i="35"/>
  <c r="AC921" i="35"/>
  <c r="AD921" i="35"/>
  <c r="AB921" i="35"/>
  <c r="AE939" i="35"/>
  <c r="AC939" i="35"/>
  <c r="AD939" i="35"/>
  <c r="AB939" i="35"/>
  <c r="AE981" i="35"/>
  <c r="AC981" i="35"/>
  <c r="AD981" i="35"/>
  <c r="AB981" i="35"/>
  <c r="R1006" i="35"/>
  <c r="AC1004" i="35"/>
  <c r="AF1004" i="35"/>
  <c r="AB1004" i="35"/>
  <c r="AD1004" i="35"/>
  <c r="AC1021" i="35"/>
  <c r="AF1021" i="35"/>
  <c r="AB1021" i="35"/>
  <c r="AE1021" i="35"/>
  <c r="AD1021" i="35"/>
  <c r="AB1029" i="35"/>
  <c r="AD1029" i="35"/>
  <c r="AC1029" i="35"/>
  <c r="AB1062" i="35"/>
  <c r="AD1062" i="35"/>
  <c r="AC1062" i="35"/>
  <c r="AD1088" i="35"/>
  <c r="AC1088" i="35"/>
  <c r="AB1088" i="35"/>
  <c r="AE1088" i="35"/>
  <c r="AB1105" i="35"/>
  <c r="AE1105" i="35"/>
  <c r="AD1105" i="35"/>
  <c r="AC1105" i="35"/>
  <c r="AE1134" i="35"/>
  <c r="AB1134" i="35"/>
  <c r="AF1134" i="35"/>
  <c r="AD1134" i="35"/>
  <c r="AC1134" i="35"/>
  <c r="AD1138" i="35"/>
  <c r="AC1138" i="35"/>
  <c r="AF1138" i="35"/>
  <c r="AB1138" i="35"/>
  <c r="AB1589" i="35"/>
  <c r="AE1589" i="35"/>
  <c r="AD1589" i="35"/>
  <c r="AC1589" i="35"/>
  <c r="AC447" i="35"/>
  <c r="AC449" i="35"/>
  <c r="AC451" i="35"/>
  <c r="AC453" i="35"/>
  <c r="AC457" i="35"/>
  <c r="AC459" i="35"/>
  <c r="AC461" i="35"/>
  <c r="AC463" i="35"/>
  <c r="AC465" i="35"/>
  <c r="AC467" i="35"/>
  <c r="AC469" i="35"/>
  <c r="AC471" i="35"/>
  <c r="AC473" i="35"/>
  <c r="AC475" i="35"/>
  <c r="AC477" i="35"/>
  <c r="AC479" i="35"/>
  <c r="AC481" i="35"/>
  <c r="AC483" i="35"/>
  <c r="AC485" i="35"/>
  <c r="AC487" i="35"/>
  <c r="AC489" i="35"/>
  <c r="AC491" i="35"/>
  <c r="AC493" i="35"/>
  <c r="AC495" i="35"/>
  <c r="AC497" i="35"/>
  <c r="AC499" i="35"/>
  <c r="AC503" i="35"/>
  <c r="AC505" i="35"/>
  <c r="AC509" i="35"/>
  <c r="AC513" i="35"/>
  <c r="AC539" i="35"/>
  <c r="AB540" i="35"/>
  <c r="AB541" i="35"/>
  <c r="AB542" i="35"/>
  <c r="AB543" i="35"/>
  <c r="AB544" i="35"/>
  <c r="AB545" i="35"/>
  <c r="AC548" i="35"/>
  <c r="AB549" i="35"/>
  <c r="AC552" i="35"/>
  <c r="AB553" i="35"/>
  <c r="AC556" i="35"/>
  <c r="AB557" i="35"/>
  <c r="AC560" i="35"/>
  <c r="AB561" i="35"/>
  <c r="AC564" i="35"/>
  <c r="AB565" i="35"/>
  <c r="AC568" i="35"/>
  <c r="AC570" i="35"/>
  <c r="AC572" i="35"/>
  <c r="AC574" i="35"/>
  <c r="AC576" i="35"/>
  <c r="AC578" i="35"/>
  <c r="AC580" i="35"/>
  <c r="AC582" i="35"/>
  <c r="AC584" i="35"/>
  <c r="AC586" i="35"/>
  <c r="AC588" i="35"/>
  <c r="AC590" i="35"/>
  <c r="AB591" i="35"/>
  <c r="AD593" i="35"/>
  <c r="AC594" i="35"/>
  <c r="AD597" i="35"/>
  <c r="AC598" i="35"/>
  <c r="AD601" i="35"/>
  <c r="AD604" i="35"/>
  <c r="AC605" i="35"/>
  <c r="AD608" i="35"/>
  <c r="AC609" i="35"/>
  <c r="AD612" i="35"/>
  <c r="AC613" i="35"/>
  <c r="AD616" i="35"/>
  <c r="AC617" i="35"/>
  <c r="AC620" i="35"/>
  <c r="AD622" i="35"/>
  <c r="AC623" i="35"/>
  <c r="AD627" i="35"/>
  <c r="AC629" i="35"/>
  <c r="AC632" i="35"/>
  <c r="AC634" i="35"/>
  <c r="AC637" i="35"/>
  <c r="AC639" i="35"/>
  <c r="AC641" i="35"/>
  <c r="AC643" i="35"/>
  <c r="AC645" i="35"/>
  <c r="AC647" i="35"/>
  <c r="AD657" i="35"/>
  <c r="AD658" i="35"/>
  <c r="AC659" i="35"/>
  <c r="AD662" i="35"/>
  <c r="AC663" i="35"/>
  <c r="AD666" i="35"/>
  <c r="AC667" i="35"/>
  <c r="AD670" i="35"/>
  <c r="AE771" i="35"/>
  <c r="AF774" i="35"/>
  <c r="AB775" i="35"/>
  <c r="AC777" i="35"/>
  <c r="AD778" i="35"/>
  <c r="AE779" i="35"/>
  <c r="AD782" i="35"/>
  <c r="AC783" i="35"/>
  <c r="AB784" i="35"/>
  <c r="AE786" i="35"/>
  <c r="AD788" i="35"/>
  <c r="AC789" i="35"/>
  <c r="AB790" i="35"/>
  <c r="AD792" i="35"/>
  <c r="AC798" i="35"/>
  <c r="AD799" i="35"/>
  <c r="AE800" i="35"/>
  <c r="AF803" i="35"/>
  <c r="AB804" i="35"/>
  <c r="AD806" i="35"/>
  <c r="AC811" i="35"/>
  <c r="AC812" i="35"/>
  <c r="AF815" i="35"/>
  <c r="AE817" i="35"/>
  <c r="AE834" i="35"/>
  <c r="AF860" i="35"/>
  <c r="AB861" i="35"/>
  <c r="AD861" i="35"/>
  <c r="AC908" i="35"/>
  <c r="AE908" i="35"/>
  <c r="AF908" i="35"/>
  <c r="AC912" i="35"/>
  <c r="AE912" i="35"/>
  <c r="AF912" i="35"/>
  <c r="AC916" i="35"/>
  <c r="AE916" i="35"/>
  <c r="AF916" i="35"/>
  <c r="AC920" i="35"/>
  <c r="AE920" i="35"/>
  <c r="AF920" i="35"/>
  <c r="AC924" i="35"/>
  <c r="AE924" i="35"/>
  <c r="AF924" i="35"/>
  <c r="AE929" i="35"/>
  <c r="AC929" i="35"/>
  <c r="AF929" i="35"/>
  <c r="AC934" i="35"/>
  <c r="AE934" i="35"/>
  <c r="AF934" i="35"/>
  <c r="AC938" i="35"/>
  <c r="AE938" i="35"/>
  <c r="AF938" i="35"/>
  <c r="AC942" i="35"/>
  <c r="AE942" i="35"/>
  <c r="AF942" i="35"/>
  <c r="AC946" i="35"/>
  <c r="AE946" i="35"/>
  <c r="AF946" i="35"/>
  <c r="AD951" i="35"/>
  <c r="AB951" i="35"/>
  <c r="AC955" i="35"/>
  <c r="AE955" i="35"/>
  <c r="AF955" i="35"/>
  <c r="AC958" i="35"/>
  <c r="AE958" i="35"/>
  <c r="AF958" i="35"/>
  <c r="AE964" i="35"/>
  <c r="AC964" i="35"/>
  <c r="AF964" i="35"/>
  <c r="AB966" i="35"/>
  <c r="AD966" i="35"/>
  <c r="AF971" i="35"/>
  <c r="AB972" i="35"/>
  <c r="AD972" i="35"/>
  <c r="AF975" i="35"/>
  <c r="AB976" i="35"/>
  <c r="AD976" i="35"/>
  <c r="AF979" i="35"/>
  <c r="AC980" i="35"/>
  <c r="AE980" i="35"/>
  <c r="AF980" i="35"/>
  <c r="AC987" i="35"/>
  <c r="AF987" i="35"/>
  <c r="AB987" i="35"/>
  <c r="AE987" i="35"/>
  <c r="AC991" i="35"/>
  <c r="AF991" i="35"/>
  <c r="AB991" i="35"/>
  <c r="AE991" i="35"/>
  <c r="AC995" i="35"/>
  <c r="AF995" i="35"/>
  <c r="AB995" i="35"/>
  <c r="AC998" i="35"/>
  <c r="AF998" i="35"/>
  <c r="AB998" i="35"/>
  <c r="AF1029" i="35"/>
  <c r="AC1030" i="35"/>
  <c r="AB1030" i="35"/>
  <c r="AF1030" i="35"/>
  <c r="AG1030" i="35" s="1"/>
  <c r="AI1030" i="35" s="1"/>
  <c r="AF1060" i="35"/>
  <c r="AD1061" i="35"/>
  <c r="AC1061" i="35"/>
  <c r="AB1061" i="35"/>
  <c r="AF1062" i="35"/>
  <c r="AB1085" i="35"/>
  <c r="AE1085" i="35"/>
  <c r="AD1085" i="35"/>
  <c r="AD1086" i="35"/>
  <c r="AC1086" i="35"/>
  <c r="AB1086" i="35"/>
  <c r="AF1087" i="35"/>
  <c r="AF1088" i="35"/>
  <c r="AB1093" i="35"/>
  <c r="AE1093" i="35"/>
  <c r="AD1093" i="35"/>
  <c r="AD1094" i="35"/>
  <c r="AC1094" i="35"/>
  <c r="AB1094" i="35"/>
  <c r="AF1095" i="35"/>
  <c r="AF1096" i="35"/>
  <c r="AF1105" i="35"/>
  <c r="AF1106" i="35"/>
  <c r="AB1111" i="35"/>
  <c r="AE1111" i="35"/>
  <c r="AD1111" i="35"/>
  <c r="AD1112" i="35"/>
  <c r="AC1112" i="35"/>
  <c r="AB1112" i="35"/>
  <c r="AF1113" i="35"/>
  <c r="AF1114" i="35"/>
  <c r="AF1117" i="35"/>
  <c r="AF1131" i="35"/>
  <c r="AF1155" i="35"/>
  <c r="AC1161" i="35"/>
  <c r="AD1161" i="35"/>
  <c r="AB1161" i="35"/>
  <c r="AC1162" i="35"/>
  <c r="AB1162" i="35"/>
  <c r="AB1203" i="35"/>
  <c r="AE1203" i="35"/>
  <c r="AD1203" i="35"/>
  <c r="AC1203" i="35"/>
  <c r="AD1211" i="35"/>
  <c r="AC1211" i="35"/>
  <c r="AB1211" i="35"/>
  <c r="AF1214" i="35"/>
  <c r="AD1237" i="35"/>
  <c r="AC1237" i="35"/>
  <c r="AB1237" i="35"/>
  <c r="AB1242" i="35"/>
  <c r="AD1242" i="35"/>
  <c r="AC1242" i="35"/>
  <c r="AB1246" i="35"/>
  <c r="AE1246" i="35"/>
  <c r="AC1246" i="35"/>
  <c r="AB1250" i="35"/>
  <c r="AE1250" i="35"/>
  <c r="AC1250" i="35"/>
  <c r="AE1255" i="35"/>
  <c r="AD1255" i="35"/>
  <c r="AC1255" i="35"/>
  <c r="AB1255" i="35"/>
  <c r="AC1331" i="35"/>
  <c r="AB1331" i="35"/>
  <c r="AE1331" i="35"/>
  <c r="AD1331" i="35"/>
  <c r="AC1345" i="35"/>
  <c r="AB1345" i="35"/>
  <c r="AE1345" i="35"/>
  <c r="AD1345" i="35"/>
  <c r="AF1414" i="35"/>
  <c r="AB1414" i="35"/>
  <c r="AE1414" i="35"/>
  <c r="AC1414" i="35"/>
  <c r="AD1414" i="35"/>
  <c r="AF1459" i="35"/>
  <c r="AB1459" i="35"/>
  <c r="AD1459" i="35"/>
  <c r="AC1459" i="35"/>
  <c r="AB1466" i="35"/>
  <c r="AD1466" i="35"/>
  <c r="AC1466" i="35"/>
  <c r="AB1610" i="35"/>
  <c r="AD1610" i="35"/>
  <c r="AE1610" i="35"/>
  <c r="AC1610" i="35"/>
  <c r="AD447" i="35"/>
  <c r="AD449" i="35"/>
  <c r="AD451" i="35"/>
  <c r="AD453" i="35"/>
  <c r="AD457" i="35"/>
  <c r="AD459" i="35"/>
  <c r="AD461" i="35"/>
  <c r="AD463" i="35"/>
  <c r="AD465" i="35"/>
  <c r="AG465" i="35" s="1"/>
  <c r="AI465" i="35" s="1"/>
  <c r="AD467" i="35"/>
  <c r="AD469" i="35"/>
  <c r="AD471" i="35"/>
  <c r="AD473" i="35"/>
  <c r="AD477" i="35"/>
  <c r="AD479" i="35"/>
  <c r="AD483" i="35"/>
  <c r="AD485" i="35"/>
  <c r="AD487" i="35"/>
  <c r="AD489" i="35"/>
  <c r="AD491" i="35"/>
  <c r="AD493" i="35"/>
  <c r="AD495" i="35"/>
  <c r="AD497" i="35"/>
  <c r="AD509" i="35"/>
  <c r="AD513" i="35"/>
  <c r="AD548" i="35"/>
  <c r="AD552" i="35"/>
  <c r="AD556" i="35"/>
  <c r="AD560" i="35"/>
  <c r="AD568" i="35"/>
  <c r="AD570" i="35"/>
  <c r="AD572" i="35"/>
  <c r="AD574" i="35"/>
  <c r="AD582" i="35"/>
  <c r="AD584" i="35"/>
  <c r="AD586" i="35"/>
  <c r="AD588" i="35"/>
  <c r="AD598" i="35"/>
  <c r="AD613" i="35"/>
  <c r="AD637" i="35"/>
  <c r="AD643" i="35"/>
  <c r="AD647" i="35"/>
  <c r="AD663" i="35"/>
  <c r="AD667" i="35"/>
  <c r="AF770" i="35"/>
  <c r="AF772" i="35"/>
  <c r="AE777" i="35"/>
  <c r="AE778" i="35"/>
  <c r="AD783" i="35"/>
  <c r="AE788" i="35"/>
  <c r="AD789" i="35"/>
  <c r="AE792" i="35"/>
  <c r="AE798" i="35"/>
  <c r="AE799" i="35"/>
  <c r="AF801" i="35"/>
  <c r="AE806" i="35"/>
  <c r="AD812" i="35"/>
  <c r="AE819" i="35"/>
  <c r="AE825" i="35"/>
  <c r="AE833" i="35"/>
  <c r="AF834" i="35"/>
  <c r="AE844" i="35"/>
  <c r="AF849" i="35"/>
  <c r="AF850" i="35"/>
  <c r="AF851" i="35"/>
  <c r="AF861" i="35"/>
  <c r="AD862" i="35"/>
  <c r="AB862" i="35"/>
  <c r="AE907" i="35"/>
  <c r="AC907" i="35"/>
  <c r="AF907" i="35"/>
  <c r="AE911" i="35"/>
  <c r="AC911" i="35"/>
  <c r="AF911" i="35"/>
  <c r="AE915" i="35"/>
  <c r="AC915" i="35"/>
  <c r="AF915" i="35"/>
  <c r="AE919" i="35"/>
  <c r="AC919" i="35"/>
  <c r="AF919" i="35"/>
  <c r="AE923" i="35"/>
  <c r="AC923" i="35"/>
  <c r="AF923" i="35"/>
  <c r="AE927" i="35"/>
  <c r="AC927" i="35"/>
  <c r="AF927" i="35"/>
  <c r="AF928" i="35"/>
  <c r="AE933" i="35"/>
  <c r="AC933" i="35"/>
  <c r="AF933" i="35"/>
  <c r="AE937" i="35"/>
  <c r="AC937" i="35"/>
  <c r="AF937" i="35"/>
  <c r="AE941" i="35"/>
  <c r="AC941" i="35"/>
  <c r="AF941" i="35"/>
  <c r="AE945" i="35"/>
  <c r="AC945" i="35"/>
  <c r="AF945" i="35"/>
  <c r="AC950" i="35"/>
  <c r="AE950" i="35"/>
  <c r="AF950" i="35"/>
  <c r="AF951" i="35"/>
  <c r="AE954" i="35"/>
  <c r="AC954" i="35"/>
  <c r="AF954" i="35"/>
  <c r="AF957" i="35"/>
  <c r="AE961" i="35"/>
  <c r="AC961" i="35"/>
  <c r="AF961" i="35"/>
  <c r="AF962" i="35"/>
  <c r="AF966" i="35"/>
  <c r="AD967" i="35"/>
  <c r="AB967" i="35"/>
  <c r="AF972" i="35"/>
  <c r="AD973" i="35"/>
  <c r="AB973" i="35"/>
  <c r="AF976" i="35"/>
  <c r="AD977" i="35"/>
  <c r="AB977" i="35"/>
  <c r="AC1002" i="35"/>
  <c r="AF1002" i="35"/>
  <c r="AB1002" i="35"/>
  <c r="AE1002" i="35"/>
  <c r="AC1007" i="35"/>
  <c r="AF1007" i="35"/>
  <c r="AB1007" i="35"/>
  <c r="AC1014" i="35"/>
  <c r="AF1014" i="35"/>
  <c r="AB1014" i="35"/>
  <c r="AE1014" i="35"/>
  <c r="AC1019" i="35"/>
  <c r="AF1019" i="35"/>
  <c r="AB1019" i="35"/>
  <c r="AE1019" i="35"/>
  <c r="AC1025" i="35"/>
  <c r="AF1025" i="35"/>
  <c r="AB1025" i="35"/>
  <c r="AE1025" i="35"/>
  <c r="AC1056" i="35"/>
  <c r="AF1056" i="35"/>
  <c r="AB1056" i="35"/>
  <c r="AE1056" i="35"/>
  <c r="AF1061" i="35"/>
  <c r="AC1066" i="35"/>
  <c r="AF1066" i="35"/>
  <c r="AB1066" i="35"/>
  <c r="AE1066" i="35"/>
  <c r="AF1085" i="35"/>
  <c r="AF1086" i="35"/>
  <c r="AB1091" i="35"/>
  <c r="AE1091" i="35"/>
  <c r="AD1091" i="35"/>
  <c r="AD1092" i="35"/>
  <c r="AC1092" i="35"/>
  <c r="AB1092" i="35"/>
  <c r="AF1093" i="35"/>
  <c r="AF1094" i="35"/>
  <c r="AB1099" i="35"/>
  <c r="AD1099" i="35"/>
  <c r="AB1101" i="35"/>
  <c r="AD1101" i="35"/>
  <c r="AB1103" i="35"/>
  <c r="AE1103" i="35"/>
  <c r="AD1103" i="35"/>
  <c r="AB1109" i="35"/>
  <c r="AE1109" i="35"/>
  <c r="AD1109" i="35"/>
  <c r="AD1110" i="35"/>
  <c r="AC1110" i="35"/>
  <c r="AB1110" i="35"/>
  <c r="AF1111" i="35"/>
  <c r="AF1112" i="35"/>
  <c r="AB1121" i="35"/>
  <c r="AD1121" i="35"/>
  <c r="AC1121" i="35"/>
  <c r="AC1150" i="35"/>
  <c r="AD1150" i="35"/>
  <c r="AB1150" i="35"/>
  <c r="AC1152" i="35"/>
  <c r="AF1152" i="35"/>
  <c r="AG1152" i="35" s="1"/>
  <c r="AI1152" i="35" s="1"/>
  <c r="AB1152" i="35"/>
  <c r="AF1161" i="35"/>
  <c r="AB1194" i="35"/>
  <c r="AC1194" i="35"/>
  <c r="AC1195" i="35"/>
  <c r="AF1195" i="35"/>
  <c r="AB1195" i="35"/>
  <c r="AD1200" i="35"/>
  <c r="AC1200" i="35"/>
  <c r="AB1200" i="35"/>
  <c r="AB1201" i="35"/>
  <c r="AD1201" i="35"/>
  <c r="AC1201" i="35"/>
  <c r="AF1203" i="35"/>
  <c r="AB1210" i="35"/>
  <c r="AD1210" i="35"/>
  <c r="AC1210" i="35"/>
  <c r="AF1211" i="35"/>
  <c r="AE1235" i="35"/>
  <c r="AD1235" i="35"/>
  <c r="AC1235" i="35"/>
  <c r="AB1235" i="35"/>
  <c r="AE1253" i="35"/>
  <c r="AD1253" i="35"/>
  <c r="AC1253" i="35"/>
  <c r="AB1253" i="35"/>
  <c r="AC1263" i="35"/>
  <c r="AB1263" i="35"/>
  <c r="AE1263" i="35"/>
  <c r="AD1263" i="35"/>
  <c r="AC1283" i="35"/>
  <c r="AB1283" i="35"/>
  <c r="AD1283" i="35"/>
  <c r="AC1300" i="35"/>
  <c r="AB1300" i="35"/>
  <c r="AE1300" i="35"/>
  <c r="AD1300" i="35"/>
  <c r="AC1472" i="35"/>
  <c r="AB1472" i="35"/>
  <c r="AE1472" i="35"/>
  <c r="AD1472" i="35"/>
  <c r="AF1537" i="35"/>
  <c r="AB1537" i="35"/>
  <c r="AC1537" i="35"/>
  <c r="AD1537" i="35"/>
  <c r="AB1578" i="35"/>
  <c r="AC1578" i="35"/>
  <c r="AE1578" i="35"/>
  <c r="AD1578" i="35"/>
  <c r="AB771" i="35"/>
  <c r="AE775" i="35"/>
  <c r="AF778" i="35"/>
  <c r="AB779" i="35"/>
  <c r="AF783" i="35"/>
  <c r="AB786" i="35"/>
  <c r="AF789" i="35"/>
  <c r="AE790" i="35"/>
  <c r="AC793" i="35"/>
  <c r="AE797" i="35"/>
  <c r="AF799" i="35"/>
  <c r="AB800" i="35"/>
  <c r="AD804" i="35"/>
  <c r="AC807" i="35"/>
  <c r="AF812" i="35"/>
  <c r="AB814" i="35"/>
  <c r="AB817" i="35"/>
  <c r="AE821" i="35"/>
  <c r="AF828" i="35"/>
  <c r="AB829" i="35"/>
  <c r="AC834" i="35"/>
  <c r="AB848" i="35"/>
  <c r="AB849" i="35"/>
  <c r="AB850" i="35"/>
  <c r="AB851" i="35"/>
  <c r="AF853" i="35"/>
  <c r="AC861" i="35"/>
  <c r="AF862" i="35"/>
  <c r="AC906" i="35"/>
  <c r="AE906" i="35"/>
  <c r="AF906" i="35"/>
  <c r="AB908" i="35"/>
  <c r="AC910" i="35"/>
  <c r="AE910" i="35"/>
  <c r="AF910" i="35"/>
  <c r="AB912" i="35"/>
  <c r="AC914" i="35"/>
  <c r="AE914" i="35"/>
  <c r="AF914" i="35"/>
  <c r="AB916" i="35"/>
  <c r="AC918" i="35"/>
  <c r="AE918" i="35"/>
  <c r="AF918" i="35"/>
  <c r="AB920" i="35"/>
  <c r="AC922" i="35"/>
  <c r="AE922" i="35"/>
  <c r="AF922" i="35"/>
  <c r="AB924" i="35"/>
  <c r="AC926" i="35"/>
  <c r="AE926" i="35"/>
  <c r="AF926" i="35"/>
  <c r="AB928" i="35"/>
  <c r="AB929" i="35"/>
  <c r="AE931" i="35"/>
  <c r="AC931" i="35"/>
  <c r="AF931" i="35"/>
  <c r="AF932" i="35"/>
  <c r="AB934" i="35"/>
  <c r="AC936" i="35"/>
  <c r="AE936" i="35"/>
  <c r="AF936" i="35"/>
  <c r="AB938" i="35"/>
  <c r="AC940" i="35"/>
  <c r="AE940" i="35"/>
  <c r="AF940" i="35"/>
  <c r="AB942" i="35"/>
  <c r="AC944" i="35"/>
  <c r="AE944" i="35"/>
  <c r="AF944" i="35"/>
  <c r="AB946" i="35"/>
  <c r="AE949" i="35"/>
  <c r="AC949" i="35"/>
  <c r="AF949" i="35"/>
  <c r="AC951" i="35"/>
  <c r="AC953" i="35"/>
  <c r="AE953" i="35"/>
  <c r="AF953" i="35"/>
  <c r="AB955" i="35"/>
  <c r="AB957" i="35"/>
  <c r="AB958" i="35"/>
  <c r="AC960" i="35"/>
  <c r="AE960" i="35"/>
  <c r="AF960" i="35"/>
  <c r="AB962" i="35"/>
  <c r="AB964" i="35"/>
  <c r="AC966" i="35"/>
  <c r="AF967" i="35"/>
  <c r="AB970" i="35"/>
  <c r="AD970" i="35"/>
  <c r="AC972" i="35"/>
  <c r="AF973" i="35"/>
  <c r="AB974" i="35"/>
  <c r="AD974" i="35"/>
  <c r="AC976" i="35"/>
  <c r="AF977" i="35"/>
  <c r="AB978" i="35"/>
  <c r="AD978" i="35"/>
  <c r="AB980" i="35"/>
  <c r="AC983" i="35"/>
  <c r="AB983" i="35"/>
  <c r="AC985" i="35"/>
  <c r="AF985" i="35"/>
  <c r="AB985" i="35"/>
  <c r="AE985" i="35"/>
  <c r="AD987" i="35"/>
  <c r="AC989" i="35"/>
  <c r="AF989" i="35"/>
  <c r="AB989" i="35"/>
  <c r="AE989" i="35"/>
  <c r="AD991" i="35"/>
  <c r="AC993" i="35"/>
  <c r="AF993" i="35"/>
  <c r="AB993" i="35"/>
  <c r="AE993" i="35"/>
  <c r="AD995" i="35"/>
  <c r="AD998" i="35"/>
  <c r="AC1035" i="35"/>
  <c r="AF1035" i="35"/>
  <c r="AB1035" i="35"/>
  <c r="AC1038" i="35"/>
  <c r="AF1038" i="35"/>
  <c r="AB1038" i="35"/>
  <c r="AC1042" i="35"/>
  <c r="AF1042" i="35"/>
  <c r="AB1042" i="35"/>
  <c r="AC1050" i="35"/>
  <c r="AF1050" i="35"/>
  <c r="AB1050" i="35"/>
  <c r="AC1053" i="35"/>
  <c r="AF1053" i="35"/>
  <c r="AB1053" i="35"/>
  <c r="AE1053" i="35"/>
  <c r="AC1085" i="35"/>
  <c r="AE1086" i="35"/>
  <c r="AB1089" i="35"/>
  <c r="AE1089" i="35"/>
  <c r="AD1089" i="35"/>
  <c r="AD1090" i="35"/>
  <c r="AC1090" i="35"/>
  <c r="AB1090" i="35"/>
  <c r="AF1091" i="35"/>
  <c r="AF1092" i="35"/>
  <c r="AC1093" i="35"/>
  <c r="AE1094" i="35"/>
  <c r="AB1097" i="35"/>
  <c r="AE1097" i="35"/>
  <c r="AD1097" i="35"/>
  <c r="AD1098" i="35"/>
  <c r="AC1098" i="35"/>
  <c r="AB1098" i="35"/>
  <c r="AF1099" i="35"/>
  <c r="AD1100" i="35"/>
  <c r="AC1100" i="35"/>
  <c r="AB1100" i="35"/>
  <c r="AF1101" i="35"/>
  <c r="AD1102" i="35"/>
  <c r="AC1102" i="35"/>
  <c r="AB1102" i="35"/>
  <c r="AF1103" i="35"/>
  <c r="AB1107" i="35"/>
  <c r="AE1107" i="35"/>
  <c r="AD1107" i="35"/>
  <c r="AD1108" i="35"/>
  <c r="AC1108" i="35"/>
  <c r="AB1108" i="35"/>
  <c r="AC1111" i="35"/>
  <c r="AE1112" i="35"/>
  <c r="AB1115" i="35"/>
  <c r="AD1115" i="35"/>
  <c r="AC1119" i="35"/>
  <c r="AF1119" i="35"/>
  <c r="AB1119" i="35"/>
  <c r="AE1119" i="35"/>
  <c r="AC1126" i="35"/>
  <c r="AF1126" i="35"/>
  <c r="AB1126" i="35"/>
  <c r="AE1140" i="35"/>
  <c r="AB1140" i="35"/>
  <c r="AF1140" i="35"/>
  <c r="AD1140" i="35"/>
  <c r="AE1144" i="35"/>
  <c r="AD1144" i="35"/>
  <c r="AC1144" i="35"/>
  <c r="AB1144" i="35"/>
  <c r="AC1145" i="35"/>
  <c r="AD1145" i="35"/>
  <c r="AB1145" i="35"/>
  <c r="AC1158" i="35"/>
  <c r="AD1158" i="35"/>
  <c r="AB1158" i="35"/>
  <c r="AC1159" i="35"/>
  <c r="AF1159" i="35"/>
  <c r="AB1159" i="35"/>
  <c r="AE1161" i="35"/>
  <c r="AD1162" i="35"/>
  <c r="AB1188" i="35"/>
  <c r="AD1188" i="35"/>
  <c r="AC1188" i="35"/>
  <c r="AB1190" i="35"/>
  <c r="AE1190" i="35"/>
  <c r="AD1190" i="35"/>
  <c r="AC1190" i="35"/>
  <c r="AE1198" i="35"/>
  <c r="AD1198" i="35"/>
  <c r="AC1198" i="35"/>
  <c r="AB1198" i="35"/>
  <c r="AB1199" i="35"/>
  <c r="AC1199" i="35"/>
  <c r="AE1199" i="35"/>
  <c r="AB1218" i="35"/>
  <c r="AC1218" i="35"/>
  <c r="AG1233" i="35"/>
  <c r="AI1233" i="35" s="1"/>
  <c r="AB1244" i="35"/>
  <c r="AE1244" i="35"/>
  <c r="AC1244" i="35"/>
  <c r="AD1246" i="35"/>
  <c r="AB1248" i="35"/>
  <c r="AE1248" i="35"/>
  <c r="AC1248" i="35"/>
  <c r="AD1250" i="35"/>
  <c r="AF1255" i="35"/>
  <c r="AB1275" i="35"/>
  <c r="AD1275" i="35"/>
  <c r="AC1275" i="35"/>
  <c r="AE1346" i="35"/>
  <c r="AD1346" i="35"/>
  <c r="AC1346" i="35"/>
  <c r="AF1346" i="35"/>
  <c r="AB1346" i="35"/>
  <c r="AC1384" i="35"/>
  <c r="AB1384" i="35"/>
  <c r="AD1384" i="35"/>
  <c r="AF1406" i="35"/>
  <c r="AB1406" i="35"/>
  <c r="AE1406" i="35"/>
  <c r="AD1406" i="35"/>
  <c r="AC1406" i="35"/>
  <c r="AF1418" i="35"/>
  <c r="AB1418" i="35"/>
  <c r="AD1418" i="35"/>
  <c r="AC1418" i="35"/>
  <c r="AE1424" i="35"/>
  <c r="AD1424" i="35"/>
  <c r="AC1424" i="35"/>
  <c r="AB1424" i="35"/>
  <c r="AC1470" i="35"/>
  <c r="AB1470" i="35"/>
  <c r="AE1470" i="35"/>
  <c r="AD1470" i="35"/>
  <c r="AE1563" i="35"/>
  <c r="AF1563" i="35"/>
  <c r="AD1563" i="35"/>
  <c r="AC1563" i="35"/>
  <c r="AB1563" i="35"/>
  <c r="AD854" i="35"/>
  <c r="AD855" i="35"/>
  <c r="AD859" i="35"/>
  <c r="AD864" i="35"/>
  <c r="AD956" i="35"/>
  <c r="AD963" i="35"/>
  <c r="AC984" i="35"/>
  <c r="AC986" i="35"/>
  <c r="AC988" i="35"/>
  <c r="AC990" i="35"/>
  <c r="AC992" i="35"/>
  <c r="AC994" i="35"/>
  <c r="AD996" i="35"/>
  <c r="AC997" i="35"/>
  <c r="AC999" i="35"/>
  <c r="AC1001" i="35"/>
  <c r="AC1003" i="35"/>
  <c r="AB1005" i="35"/>
  <c r="AB1008" i="35"/>
  <c r="AD1011" i="35"/>
  <c r="AC1012" i="35"/>
  <c r="AD1015" i="35"/>
  <c r="AC1016" i="35"/>
  <c r="AC1018" i="35"/>
  <c r="AC1020" i="35"/>
  <c r="AD1022" i="35"/>
  <c r="AC1023" i="35"/>
  <c r="AD1026" i="35"/>
  <c r="AC1027" i="35"/>
  <c r="AC1033" i="35"/>
  <c r="AC1037" i="35"/>
  <c r="AC1039" i="35"/>
  <c r="AD1045" i="35"/>
  <c r="AC1047" i="35"/>
  <c r="AD1051" i="35"/>
  <c r="AC1052" i="35"/>
  <c r="AC1054" i="35"/>
  <c r="AD1057" i="35"/>
  <c r="AC1058" i="35"/>
  <c r="AD1063" i="35"/>
  <c r="AC1064" i="35"/>
  <c r="AD1067" i="35"/>
  <c r="AC1068" i="35"/>
  <c r="AE1120" i="35"/>
  <c r="AF1121" i="35"/>
  <c r="AD1124" i="35"/>
  <c r="AE1125" i="35"/>
  <c r="AD1127" i="35"/>
  <c r="AC1128" i="35"/>
  <c r="AD1135" i="35"/>
  <c r="AC1136" i="35"/>
  <c r="AE1139" i="35"/>
  <c r="AD1141" i="35"/>
  <c r="AC1142" i="35"/>
  <c r="AC1148" i="35"/>
  <c r="AC1157" i="35"/>
  <c r="AF1162" i="35"/>
  <c r="AD1164" i="35"/>
  <c r="AF1188" i="35"/>
  <c r="AC1191" i="35"/>
  <c r="AD1192" i="35"/>
  <c r="AE1193" i="35"/>
  <c r="AD1196" i="35"/>
  <c r="AC1197" i="35"/>
  <c r="AF1201" i="35"/>
  <c r="AB1202" i="35"/>
  <c r="AC1204" i="35"/>
  <c r="AD1206" i="35"/>
  <c r="AC1207" i="35"/>
  <c r="AC1212" i="35"/>
  <c r="AD1213" i="35"/>
  <c r="AF1215" i="35"/>
  <c r="AB1216" i="35"/>
  <c r="AB1217" i="35"/>
  <c r="AC1219" i="35"/>
  <c r="AC1222" i="35"/>
  <c r="AB1222" i="35"/>
  <c r="AC1223" i="35"/>
  <c r="AF1237" i="35"/>
  <c r="AC1259" i="35"/>
  <c r="AB1259" i="35"/>
  <c r="AF1263" i="35"/>
  <c r="AB1264" i="35"/>
  <c r="AE1264" i="35"/>
  <c r="AB1267" i="35"/>
  <c r="AC1271" i="35"/>
  <c r="AF1275" i="35"/>
  <c r="AF1283" i="35"/>
  <c r="AC1287" i="35"/>
  <c r="AB1287" i="35"/>
  <c r="AE1298" i="35"/>
  <c r="AD1298" i="35"/>
  <c r="AC1298" i="35"/>
  <c r="AF1300" i="35"/>
  <c r="AF1305" i="35"/>
  <c r="AC1312" i="35"/>
  <c r="AB1312" i="35"/>
  <c r="AC1322" i="35"/>
  <c r="AB1322" i="35"/>
  <c r="AC1326" i="35"/>
  <c r="AB1326" i="35"/>
  <c r="AE1326" i="35"/>
  <c r="AF1331" i="35"/>
  <c r="AC1341" i="35"/>
  <c r="AB1341" i="35"/>
  <c r="AE1341" i="35"/>
  <c r="AD1342" i="35"/>
  <c r="AC1342" i="35"/>
  <c r="AF1342" i="35"/>
  <c r="AB1344" i="35"/>
  <c r="AF1345" i="35"/>
  <c r="AC1347" i="35"/>
  <c r="AB1347" i="35"/>
  <c r="AE1347" i="35"/>
  <c r="AF1353" i="35"/>
  <c r="AB1353" i="35"/>
  <c r="AE1353" i="35"/>
  <c r="AD1353" i="35"/>
  <c r="AF1355" i="35"/>
  <c r="AB1355" i="35"/>
  <c r="AE1355" i="35"/>
  <c r="AD1355" i="35"/>
  <c r="AF1357" i="35"/>
  <c r="AB1357" i="35"/>
  <c r="AE1357" i="35"/>
  <c r="AD1357" i="35"/>
  <c r="AF1359" i="35"/>
  <c r="AB1359" i="35"/>
  <c r="AE1359" i="35"/>
  <c r="AD1359" i="35"/>
  <c r="AF1361" i="35"/>
  <c r="AB1361" i="35"/>
  <c r="AD1361" i="35"/>
  <c r="AC1375" i="35"/>
  <c r="AD1375" i="35"/>
  <c r="AB1375" i="35"/>
  <c r="AC1380" i="35"/>
  <c r="AB1380" i="35"/>
  <c r="AD1380" i="35"/>
  <c r="AC1389" i="35"/>
  <c r="AB1389" i="35"/>
  <c r="AF1389" i="35"/>
  <c r="AD1389" i="35"/>
  <c r="AF1416" i="35"/>
  <c r="AB1416" i="35"/>
  <c r="AD1416" i="35"/>
  <c r="AF1420" i="35"/>
  <c r="AB1420" i="35"/>
  <c r="AE1420" i="35"/>
  <c r="AD1420" i="35"/>
  <c r="AB1476" i="35"/>
  <c r="AD1476" i="35"/>
  <c r="AC1476" i="35"/>
  <c r="AD1516" i="35"/>
  <c r="AC1516" i="35"/>
  <c r="AB1516" i="35"/>
  <c r="AE1516" i="35"/>
  <c r="AC1536" i="35"/>
  <c r="AB1536" i="35"/>
  <c r="AD1536" i="35"/>
  <c r="AE1567" i="35"/>
  <c r="AC1567" i="35"/>
  <c r="AB1567" i="35"/>
  <c r="AF1567" i="35"/>
  <c r="AD1567" i="35"/>
  <c r="AC1616" i="35"/>
  <c r="AD1616" i="35"/>
  <c r="AB1616" i="35"/>
  <c r="AF1616" i="35"/>
  <c r="AC1721" i="35"/>
  <c r="AE1721" i="35"/>
  <c r="AD1721" i="35"/>
  <c r="AB1721" i="35"/>
  <c r="AF1721" i="35"/>
  <c r="AD984" i="35"/>
  <c r="AD986" i="35"/>
  <c r="AD988" i="35"/>
  <c r="AD990" i="35"/>
  <c r="AD992" i="35"/>
  <c r="AD994" i="35"/>
  <c r="AD999" i="35"/>
  <c r="AD1001" i="35"/>
  <c r="AD1003" i="35"/>
  <c r="AC1005" i="35"/>
  <c r="AC1008" i="35"/>
  <c r="AD1012" i="35"/>
  <c r="AD1016" i="35"/>
  <c r="AD1018" i="35"/>
  <c r="AD1020" i="35"/>
  <c r="AD1023" i="35"/>
  <c r="AD1027" i="35"/>
  <c r="AD1058" i="35"/>
  <c r="AD1064" i="35"/>
  <c r="AE1124" i="35"/>
  <c r="AE1127" i="35"/>
  <c r="AD1128" i="35"/>
  <c r="AE1135" i="35"/>
  <c r="AD1136" i="35"/>
  <c r="AE1141" i="35"/>
  <c r="AD1142" i="35"/>
  <c r="AE1191" i="35"/>
  <c r="AE1192" i="35"/>
  <c r="AF1194" i="35"/>
  <c r="AG1194" i="35" s="1"/>
  <c r="AE1197" i="35"/>
  <c r="AF1199" i="35"/>
  <c r="AD1204" i="35"/>
  <c r="AE1206" i="35"/>
  <c r="AF1212" i="35"/>
  <c r="AF1213" i="35"/>
  <c r="AF1218" i="35"/>
  <c r="AF1244" i="35"/>
  <c r="AF1246" i="35"/>
  <c r="AF1248" i="35"/>
  <c r="AF1250" i="35"/>
  <c r="AB1260" i="35"/>
  <c r="AE1260" i="35"/>
  <c r="AC1266" i="35"/>
  <c r="AB1266" i="35"/>
  <c r="AC1270" i="35"/>
  <c r="AB1270" i="35"/>
  <c r="AC1291" i="35"/>
  <c r="AB1291" i="35"/>
  <c r="AF1299" i="35"/>
  <c r="AB1299" i="35"/>
  <c r="AE1299" i="35"/>
  <c r="AD1299" i="35"/>
  <c r="AE1302" i="35"/>
  <c r="AD1302" i="35"/>
  <c r="AC1302" i="35"/>
  <c r="AE1324" i="35"/>
  <c r="AD1324" i="35"/>
  <c r="AC1324" i="35"/>
  <c r="AF1326" i="35"/>
  <c r="AC1328" i="35"/>
  <c r="AB1328" i="35"/>
  <c r="AE1328" i="35"/>
  <c r="AF1341" i="35"/>
  <c r="AF1347" i="35"/>
  <c r="AC1349" i="35"/>
  <c r="AB1349" i="35"/>
  <c r="AF1363" i="35"/>
  <c r="AB1363" i="35"/>
  <c r="AE1363" i="35"/>
  <c r="AD1363" i="35"/>
  <c r="AF1365" i="35"/>
  <c r="AB1365" i="35"/>
  <c r="AE1365" i="35"/>
  <c r="AD1365" i="35"/>
  <c r="AF1367" i="35"/>
  <c r="AB1367" i="35"/>
  <c r="AE1367" i="35"/>
  <c r="AD1367" i="35"/>
  <c r="AF1375" i="35"/>
  <c r="AE1457" i="35"/>
  <c r="AD1457" i="35"/>
  <c r="AC1457" i="35"/>
  <c r="AB1457" i="35"/>
  <c r="AF1483" i="35"/>
  <c r="AB1483" i="35"/>
  <c r="AE1483" i="35"/>
  <c r="AD1483" i="35"/>
  <c r="AC1483" i="35"/>
  <c r="AF1491" i="35"/>
  <c r="AB1491" i="35"/>
  <c r="AC1491" i="35"/>
  <c r="AD1495" i="35"/>
  <c r="AC1495" i="35"/>
  <c r="AB1495" i="35"/>
  <c r="AE1495" i="35"/>
  <c r="AF1498" i="35"/>
  <c r="AB1498" i="35"/>
  <c r="AD1498" i="35"/>
  <c r="AC1498" i="35"/>
  <c r="AB1512" i="35"/>
  <c r="AD1512" i="35"/>
  <c r="AC1512" i="35"/>
  <c r="AE1512" i="35"/>
  <c r="AF1516" i="35"/>
  <c r="AC1560" i="35"/>
  <c r="AB1560" i="35"/>
  <c r="AE1560" i="35"/>
  <c r="AD1560" i="35"/>
  <c r="AD1609" i="35"/>
  <c r="AB1609" i="35"/>
  <c r="AE1609" i="35"/>
  <c r="AC1609" i="35"/>
  <c r="AB1120" i="35"/>
  <c r="AD1122" i="35"/>
  <c r="AC1125" i="35"/>
  <c r="AF1128" i="35"/>
  <c r="AE1129" i="35"/>
  <c r="AB1133" i="35"/>
  <c r="AF1136" i="35"/>
  <c r="AE1137" i="35"/>
  <c r="AB1139" i="35"/>
  <c r="AF1142" i="35"/>
  <c r="AE1143" i="35"/>
  <c r="AB1164" i="35"/>
  <c r="AB1166" i="35"/>
  <c r="AB1187" i="35"/>
  <c r="AE1189" i="35"/>
  <c r="AF1192" i="35"/>
  <c r="AB1193" i="35"/>
  <c r="AE1202" i="35"/>
  <c r="AF1204" i="35"/>
  <c r="AF1207" i="35"/>
  <c r="AF1219" i="35"/>
  <c r="AF1223" i="35"/>
  <c r="AC1233" i="35"/>
  <c r="AB1233" i="35"/>
  <c r="AC1236" i="35"/>
  <c r="AB1236" i="35"/>
  <c r="AD1243" i="35"/>
  <c r="AC1243" i="35"/>
  <c r="AD1245" i="35"/>
  <c r="AC1245" i="35"/>
  <c r="AD1247" i="35"/>
  <c r="AC1247" i="35"/>
  <c r="AD1249" i="35"/>
  <c r="AC1249" i="35"/>
  <c r="AC1252" i="35"/>
  <c r="AB1252" i="35"/>
  <c r="AC1254" i="35"/>
  <c r="AB1254" i="35"/>
  <c r="AC1256" i="35"/>
  <c r="AB1256" i="35"/>
  <c r="AF1260" i="35"/>
  <c r="AF1266" i="35"/>
  <c r="AF1270" i="35"/>
  <c r="AC1274" i="35"/>
  <c r="AB1274" i="35"/>
  <c r="AC1279" i="35"/>
  <c r="AB1279" i="35"/>
  <c r="AF1291" i="35"/>
  <c r="AC1303" i="35"/>
  <c r="AB1303" i="35"/>
  <c r="AE1303" i="35"/>
  <c r="AE1304" i="35"/>
  <c r="AD1304" i="35"/>
  <c r="AC1304" i="35"/>
  <c r="AC1309" i="35"/>
  <c r="AB1309" i="35"/>
  <c r="AE1309" i="35"/>
  <c r="AD1312" i="35"/>
  <c r="AD1322" i="35"/>
  <c r="AF1325" i="35"/>
  <c r="AB1325" i="35"/>
  <c r="AE1325" i="35"/>
  <c r="AD1325" i="35"/>
  <c r="AD1326" i="35"/>
  <c r="AC1343" i="35"/>
  <c r="AB1343" i="35"/>
  <c r="AE1343" i="35"/>
  <c r="AE1344" i="35"/>
  <c r="AD1344" i="35"/>
  <c r="AC1344" i="35"/>
  <c r="AC1373" i="35"/>
  <c r="AF1373" i="35"/>
  <c r="AB1373" i="35"/>
  <c r="AF1398" i="35"/>
  <c r="AB1398" i="35"/>
  <c r="AC1398" i="35"/>
  <c r="AF1402" i="35"/>
  <c r="AB1402" i="35"/>
  <c r="AE1402" i="35"/>
  <c r="AD1402" i="35"/>
  <c r="AC1402" i="35"/>
  <c r="AF1404" i="35"/>
  <c r="AB1404" i="35"/>
  <c r="AE1404" i="35"/>
  <c r="AC1404" i="35"/>
  <c r="AF1410" i="35"/>
  <c r="AB1410" i="35"/>
  <c r="AE1410" i="35"/>
  <c r="AD1410" i="35"/>
  <c r="AC1410" i="35"/>
  <c r="AB1426" i="35"/>
  <c r="AD1426" i="35"/>
  <c r="AC1426" i="35"/>
  <c r="AE1481" i="35"/>
  <c r="AD1481" i="35"/>
  <c r="AC1481" i="35"/>
  <c r="AB1481" i="35"/>
  <c r="AF1495" i="35"/>
  <c r="AB1504" i="35"/>
  <c r="AD1504" i="35"/>
  <c r="AC1504" i="35"/>
  <c r="AE1504" i="35"/>
  <c r="AB1515" i="35"/>
  <c r="AC1515" i="35"/>
  <c r="AE1515" i="35"/>
  <c r="AD1515" i="35"/>
  <c r="AC1526" i="35"/>
  <c r="AD1526" i="35"/>
  <c r="AB1526" i="35"/>
  <c r="AE1526" i="35"/>
  <c r="AE1569" i="35"/>
  <c r="AB1569" i="35"/>
  <c r="AF1569" i="35"/>
  <c r="AD1569" i="35"/>
  <c r="AC1571" i="35"/>
  <c r="AD1571" i="35"/>
  <c r="AB1571" i="35"/>
  <c r="AE1571" i="35"/>
  <c r="AB1631" i="35"/>
  <c r="AD1631" i="35"/>
  <c r="AE1631" i="35"/>
  <c r="AC1631" i="35"/>
  <c r="AD1261" i="35"/>
  <c r="AD1265" i="35"/>
  <c r="AB1278" i="35"/>
  <c r="AB1282" i="35"/>
  <c r="AB1286" i="35"/>
  <c r="AB1290" i="35"/>
  <c r="AB1297" i="35"/>
  <c r="AB1301" i="35"/>
  <c r="AD1306" i="35"/>
  <c r="AB1308" i="35"/>
  <c r="AD1310" i="35"/>
  <c r="AB1311" i="35"/>
  <c r="AB1321" i="35"/>
  <c r="AB1327" i="35"/>
  <c r="AD1329" i="35"/>
  <c r="AB1330" i="35"/>
  <c r="AB1334" i="35"/>
  <c r="AB1354" i="35"/>
  <c r="AB1356" i="35"/>
  <c r="AB1358" i="35"/>
  <c r="AB1360" i="35"/>
  <c r="AB1362" i="35"/>
  <c r="AB1364" i="35"/>
  <c r="AB1366" i="35"/>
  <c r="AB1369" i="35"/>
  <c r="AE1372" i="35"/>
  <c r="AC1376" i="35"/>
  <c r="AF1380" i="35"/>
  <c r="AF1381" i="35"/>
  <c r="AB1381" i="35"/>
  <c r="AF1384" i="35"/>
  <c r="AC1400" i="35"/>
  <c r="AC1408" i="35"/>
  <c r="AE1412" i="35"/>
  <c r="AD1412" i="35"/>
  <c r="AF1412" i="35"/>
  <c r="AC1423" i="35"/>
  <c r="AF1427" i="35"/>
  <c r="AB1427" i="35"/>
  <c r="AB1434" i="35"/>
  <c r="AB1436" i="35"/>
  <c r="AB1438" i="35"/>
  <c r="AB1440" i="35"/>
  <c r="AB1445" i="35"/>
  <c r="AC1446" i="35"/>
  <c r="AD1458" i="35"/>
  <c r="AD1465" i="35"/>
  <c r="AF1466" i="35"/>
  <c r="AE1467" i="35"/>
  <c r="AD1467" i="35"/>
  <c r="AF1467" i="35"/>
  <c r="AF1468" i="35"/>
  <c r="AE1469" i="35"/>
  <c r="AD1469" i="35"/>
  <c r="AF1469" i="35"/>
  <c r="AF1470" i="35"/>
  <c r="AE1471" i="35"/>
  <c r="AD1471" i="35"/>
  <c r="AF1471" i="35"/>
  <c r="AF1472" i="35"/>
  <c r="AC1475" i="35"/>
  <c r="AF1476" i="35"/>
  <c r="AB1479" i="35"/>
  <c r="AD1480" i="35"/>
  <c r="AC1500" i="35"/>
  <c r="AB1500" i="35"/>
  <c r="AF1504" i="35"/>
  <c r="AB1508" i="35"/>
  <c r="AE1508" i="35"/>
  <c r="AF1512" i="35"/>
  <c r="AB1517" i="35"/>
  <c r="AD1517" i="35"/>
  <c r="AC1517" i="35"/>
  <c r="AC1521" i="35"/>
  <c r="AB1521" i="35"/>
  <c r="AB1522" i="35"/>
  <c r="AD1522" i="35"/>
  <c r="AC1522" i="35"/>
  <c r="AF1536" i="35"/>
  <c r="AF1540" i="35"/>
  <c r="AB1540" i="35"/>
  <c r="AF1560" i="35"/>
  <c r="AC1568" i="35"/>
  <c r="AB1568" i="35"/>
  <c r="AF1590" i="35"/>
  <c r="AB1590" i="35"/>
  <c r="AC1598" i="35"/>
  <c r="AD1598" i="35"/>
  <c r="AB1598" i="35"/>
  <c r="AF1609" i="35"/>
  <c r="AF1610" i="35"/>
  <c r="AC1617" i="35"/>
  <c r="AD1617" i="35"/>
  <c r="AB1617" i="35"/>
  <c r="AF1631" i="35"/>
  <c r="AD1636" i="35"/>
  <c r="AB1636" i="35"/>
  <c r="AC1636" i="35"/>
  <c r="AF1639" i="35"/>
  <c r="AD1644" i="35"/>
  <c r="AB1644" i="35"/>
  <c r="AC1644" i="35"/>
  <c r="AB1652" i="35"/>
  <c r="AD1652" i="35"/>
  <c r="AC1652" i="35"/>
  <c r="AB1675" i="35"/>
  <c r="AD1675" i="35"/>
  <c r="AC1675" i="35"/>
  <c r="AE1726" i="35"/>
  <c r="AC1726" i="35"/>
  <c r="AD1726" i="35"/>
  <c r="AB1726" i="35"/>
  <c r="AD1743" i="35"/>
  <c r="AC1743" i="35"/>
  <c r="AE1743" i="35"/>
  <c r="AB1743" i="35"/>
  <c r="AB1838" i="35"/>
  <c r="AC1838" i="35"/>
  <c r="AE1838" i="35"/>
  <c r="AD1838" i="35"/>
  <c r="AB1850" i="35"/>
  <c r="AE1850" i="35"/>
  <c r="AD1850" i="35"/>
  <c r="AC1850" i="35"/>
  <c r="AC1876" i="35"/>
  <c r="AB1876" i="35"/>
  <c r="AD1876" i="35"/>
  <c r="AE1876" i="35"/>
  <c r="AC1278" i="35"/>
  <c r="AC1282" i="35"/>
  <c r="AC1286" i="35"/>
  <c r="AC1290" i="35"/>
  <c r="AC1297" i="35"/>
  <c r="AC1301" i="35"/>
  <c r="AC1308" i="35"/>
  <c r="AC1311" i="35"/>
  <c r="AC1321" i="35"/>
  <c r="AC1327" i="35"/>
  <c r="AC1330" i="35"/>
  <c r="AC1334" i="35"/>
  <c r="AC1354" i="35"/>
  <c r="AC1356" i="35"/>
  <c r="AC1358" i="35"/>
  <c r="AC1360" i="35"/>
  <c r="AC1362" i="35"/>
  <c r="AC1364" i="35"/>
  <c r="AC1366" i="35"/>
  <c r="AC1369" i="35"/>
  <c r="AE1371" i="35"/>
  <c r="AF1372" i="35"/>
  <c r="AD1376" i="35"/>
  <c r="AF1385" i="35"/>
  <c r="AC1422" i="35"/>
  <c r="AB1422" i="35"/>
  <c r="AD1423" i="35"/>
  <c r="AC1429" i="35"/>
  <c r="AB1429" i="35"/>
  <c r="AC1435" i="35"/>
  <c r="AB1435" i="35"/>
  <c r="AC1437" i="35"/>
  <c r="AB1437" i="35"/>
  <c r="AC1439" i="35"/>
  <c r="AB1439" i="35"/>
  <c r="AF1473" i="35"/>
  <c r="AD1475" i="35"/>
  <c r="AF1477" i="35"/>
  <c r="AC1479" i="35"/>
  <c r="AC1492" i="35"/>
  <c r="AB1492" i="35"/>
  <c r="AF1500" i="35"/>
  <c r="AD1501" i="35"/>
  <c r="AB1501" i="35"/>
  <c r="AD1509" i="35"/>
  <c r="AB1509" i="35"/>
  <c r="AC1513" i="35"/>
  <c r="AB1513" i="35"/>
  <c r="AF1517" i="35"/>
  <c r="AF1521" i="35"/>
  <c r="AE1524" i="35"/>
  <c r="AB1524" i="35"/>
  <c r="AF1524" i="35"/>
  <c r="AC1529" i="35"/>
  <c r="AB1529" i="35"/>
  <c r="AB1530" i="35"/>
  <c r="AD1530" i="35"/>
  <c r="AC1530" i="35"/>
  <c r="AC1542" i="35"/>
  <c r="AB1542" i="35"/>
  <c r="AB1543" i="35"/>
  <c r="AD1543" i="35"/>
  <c r="AC1543" i="35"/>
  <c r="AF1568" i="35"/>
  <c r="AC1575" i="35"/>
  <c r="AB1575" i="35"/>
  <c r="AD1579" i="35"/>
  <c r="AC1579" i="35"/>
  <c r="AB1579" i="35"/>
  <c r="AC1592" i="35"/>
  <c r="AB1592" i="35"/>
  <c r="AE1595" i="35"/>
  <c r="AF1595" i="35"/>
  <c r="AD1595" i="35"/>
  <c r="AC1614" i="35"/>
  <c r="AD1614" i="35"/>
  <c r="AB1614" i="35"/>
  <c r="AC1618" i="35"/>
  <c r="AD1618" i="35"/>
  <c r="AB1618" i="35"/>
  <c r="AB1635" i="35"/>
  <c r="AD1635" i="35"/>
  <c r="AE1635" i="35"/>
  <c r="AC1635" i="35"/>
  <c r="AB1643" i="35"/>
  <c r="AD1643" i="35"/>
  <c r="AE1643" i="35"/>
  <c r="AC1643" i="35"/>
  <c r="AB1656" i="35"/>
  <c r="AD1656" i="35"/>
  <c r="AC1656" i="35"/>
  <c r="AE1706" i="35"/>
  <c r="AC1706" i="35"/>
  <c r="AD1706" i="35"/>
  <c r="AB1706" i="35"/>
  <c r="AE1728" i="35"/>
  <c r="AC1728" i="35"/>
  <c r="AD1728" i="35"/>
  <c r="AF1728" i="35"/>
  <c r="AB1728" i="35"/>
  <c r="AD1735" i="35"/>
  <c r="AC1735" i="35"/>
  <c r="AE1735" i="35"/>
  <c r="AB1735" i="35"/>
  <c r="AB1799" i="35"/>
  <c r="AD1799" i="35"/>
  <c r="AC1799" i="35"/>
  <c r="AD1369" i="35"/>
  <c r="AF1400" i="35"/>
  <c r="AB1400" i="35"/>
  <c r="AE1400" i="35"/>
  <c r="AF1408" i="35"/>
  <c r="AB1408" i="35"/>
  <c r="AE1408" i="35"/>
  <c r="AC1425" i="35"/>
  <c r="AB1425" i="35"/>
  <c r="AE1434" i="35"/>
  <c r="AD1434" i="35"/>
  <c r="AF1434" i="35"/>
  <c r="AE1436" i="35"/>
  <c r="AD1436" i="35"/>
  <c r="AF1436" i="35"/>
  <c r="AE1438" i="35"/>
  <c r="AD1438" i="35"/>
  <c r="AF1438" i="35"/>
  <c r="AE1440" i="35"/>
  <c r="AD1440" i="35"/>
  <c r="AF1440" i="35"/>
  <c r="AE1445" i="35"/>
  <c r="AD1445" i="35"/>
  <c r="AF1445" i="35"/>
  <c r="AF1446" i="35"/>
  <c r="AB1446" i="35"/>
  <c r="AE1446" i="35"/>
  <c r="AC1448" i="35"/>
  <c r="AB1448" i="35"/>
  <c r="AC1458" i="35"/>
  <c r="AB1458" i="35"/>
  <c r="AC1465" i="35"/>
  <c r="AB1465" i="35"/>
  <c r="AC1480" i="35"/>
  <c r="AB1480" i="35"/>
  <c r="AC1482" i="35"/>
  <c r="AB1482" i="35"/>
  <c r="AF1493" i="35"/>
  <c r="AB1493" i="35"/>
  <c r="AD1500" i="35"/>
  <c r="AB1502" i="35"/>
  <c r="AC1502" i="35"/>
  <c r="AD1503" i="35"/>
  <c r="AC1503" i="35"/>
  <c r="AB1503" i="35"/>
  <c r="AC1508" i="35"/>
  <c r="AB1510" i="35"/>
  <c r="AC1510" i="35"/>
  <c r="AD1511" i="35"/>
  <c r="AC1511" i="35"/>
  <c r="AB1511" i="35"/>
  <c r="AD1514" i="35"/>
  <c r="AB1514" i="35"/>
  <c r="AE1517" i="35"/>
  <c r="AD1521" i="35"/>
  <c r="AF1522" i="35"/>
  <c r="AB1534" i="35"/>
  <c r="AC1534" i="35"/>
  <c r="AE1535" i="35"/>
  <c r="AC1535" i="35"/>
  <c r="AB1535" i="35"/>
  <c r="AC1540" i="35"/>
  <c r="AC1566" i="35"/>
  <c r="AD1566" i="35"/>
  <c r="AB1566" i="35"/>
  <c r="AD1568" i="35"/>
  <c r="AE1576" i="35"/>
  <c r="AB1576" i="35"/>
  <c r="AF1576" i="35"/>
  <c r="AB1580" i="35"/>
  <c r="AD1580" i="35"/>
  <c r="AC1580" i="35"/>
  <c r="AC1590" i="35"/>
  <c r="AE1593" i="35"/>
  <c r="AB1593" i="35"/>
  <c r="AF1593" i="35"/>
  <c r="AE1598" i="35"/>
  <c r="AC1602" i="35"/>
  <c r="AB1602" i="35"/>
  <c r="AB1603" i="35"/>
  <c r="AD1603" i="35"/>
  <c r="AC1603" i="35"/>
  <c r="AB1608" i="35"/>
  <c r="AE1608" i="35"/>
  <c r="AD1611" i="35"/>
  <c r="AB1611" i="35"/>
  <c r="AC1611" i="35"/>
  <c r="AC1615" i="35"/>
  <c r="AD1615" i="35"/>
  <c r="AB1615" i="35"/>
  <c r="AE1629" i="35"/>
  <c r="AC1629" i="35"/>
  <c r="AD1629" i="35"/>
  <c r="AB1629" i="35"/>
  <c r="AD1632" i="35"/>
  <c r="AB1632" i="35"/>
  <c r="AC1632" i="35"/>
  <c r="AE1636" i="35"/>
  <c r="AD1640" i="35"/>
  <c r="AB1640" i="35"/>
  <c r="AC1640" i="35"/>
  <c r="AE1644" i="35"/>
  <c r="AC1649" i="35"/>
  <c r="AD1649" i="35"/>
  <c r="AE1649" i="35"/>
  <c r="AB1649" i="35"/>
  <c r="AE1652" i="35"/>
  <c r="AC1655" i="35"/>
  <c r="AD1655" i="35"/>
  <c r="AB1655" i="35"/>
  <c r="AC1711" i="35"/>
  <c r="AE1711" i="35"/>
  <c r="AD1711" i="35"/>
  <c r="AB1711" i="35"/>
  <c r="AC1717" i="35"/>
  <c r="AE1717" i="35"/>
  <c r="AD1717" i="35"/>
  <c r="AF1717" i="35"/>
  <c r="AB1717" i="35"/>
  <c r="AF1726" i="35"/>
  <c r="AC1731" i="35"/>
  <c r="AE1731" i="35"/>
  <c r="AD1731" i="35"/>
  <c r="AF1731" i="35"/>
  <c r="AB1731" i="35"/>
  <c r="AB1742" i="35"/>
  <c r="AC1742" i="35"/>
  <c r="AE1742" i="35"/>
  <c r="AD1742" i="35"/>
  <c r="AC1789" i="35"/>
  <c r="AB1789" i="35"/>
  <c r="AE1789" i="35"/>
  <c r="AD1789" i="35"/>
  <c r="AC1383" i="35"/>
  <c r="AC1387" i="35"/>
  <c r="AC1388" i="35"/>
  <c r="AC1399" i="35"/>
  <c r="AC1401" i="35"/>
  <c r="AC1403" i="35"/>
  <c r="AC1405" i="35"/>
  <c r="AC1407" i="35"/>
  <c r="AC1409" i="35"/>
  <c r="AC1411" i="35"/>
  <c r="AC1413" i="35"/>
  <c r="AC1415" i="35"/>
  <c r="AC1417" i="35"/>
  <c r="AC1419" i="35"/>
  <c r="AC1421" i="35"/>
  <c r="AC1428" i="35"/>
  <c r="AC1441" i="35"/>
  <c r="AC1447" i="35"/>
  <c r="AC1490" i="35"/>
  <c r="AC1494" i="35"/>
  <c r="AD1496" i="35"/>
  <c r="AF1502" i="35"/>
  <c r="AC1505" i="35"/>
  <c r="AD1506" i="35"/>
  <c r="AE1507" i="35"/>
  <c r="AF1510" i="35"/>
  <c r="AF1515" i="35"/>
  <c r="AC1518" i="35"/>
  <c r="AD1519" i="35"/>
  <c r="AE1520" i="35"/>
  <c r="AE1523" i="35"/>
  <c r="AD1527" i="35"/>
  <c r="AE1528" i="35"/>
  <c r="AC1531" i="35"/>
  <c r="AE1533" i="35"/>
  <c r="AF1534" i="35"/>
  <c r="AD1538" i="35"/>
  <c r="AC1544" i="35"/>
  <c r="AD1556" i="35"/>
  <c r="AD1557" i="35"/>
  <c r="AE1562" i="35"/>
  <c r="AD1564" i="35"/>
  <c r="AC1565" i="35"/>
  <c r="AD1572" i="35"/>
  <c r="AD1573" i="35"/>
  <c r="AF1578" i="35"/>
  <c r="AC1581" i="35"/>
  <c r="AD1582" i="35"/>
  <c r="AE1588" i="35"/>
  <c r="AE1594" i="35"/>
  <c r="AD1596" i="35"/>
  <c r="AC1597" i="35"/>
  <c r="AD1599" i="35"/>
  <c r="AD1600" i="35"/>
  <c r="AC1604" i="35"/>
  <c r="AD1606" i="35"/>
  <c r="AE1607" i="35"/>
  <c r="AF1611" i="35"/>
  <c r="AB1612" i="35"/>
  <c r="AD1612" i="35"/>
  <c r="AF1632" i="35"/>
  <c r="AB1633" i="35"/>
  <c r="AD1633" i="35"/>
  <c r="AF1636" i="35"/>
  <c r="AB1637" i="35"/>
  <c r="AD1637" i="35"/>
  <c r="AF1640" i="35"/>
  <c r="AB1641" i="35"/>
  <c r="AD1641" i="35"/>
  <c r="AF1644" i="35"/>
  <c r="AC1645" i="35"/>
  <c r="AE1645" i="35"/>
  <c r="AF1645" i="35"/>
  <c r="AE1650" i="35"/>
  <c r="AF1650" i="35"/>
  <c r="AC1650" i="35"/>
  <c r="AB1671" i="35"/>
  <c r="AD1671" i="35"/>
  <c r="AE1671" i="35"/>
  <c r="AB1673" i="35"/>
  <c r="AD1673" i="35"/>
  <c r="AE1673" i="35"/>
  <c r="AB1677" i="35"/>
  <c r="AD1677" i="35"/>
  <c r="AE1677" i="35"/>
  <c r="AD1685" i="35"/>
  <c r="AB1685" i="35"/>
  <c r="AE1685" i="35"/>
  <c r="AB1690" i="35"/>
  <c r="AD1690" i="35"/>
  <c r="AE1690" i="35"/>
  <c r="AC1715" i="35"/>
  <c r="AE1715" i="35"/>
  <c r="AD1715" i="35"/>
  <c r="AB1734" i="35"/>
  <c r="AC1734" i="35"/>
  <c r="AE1734" i="35"/>
  <c r="AB1736" i="35"/>
  <c r="AD1736" i="35"/>
  <c r="AB1757" i="35"/>
  <c r="AD1757" i="35"/>
  <c r="AE1757" i="35"/>
  <c r="AC1757" i="35"/>
  <c r="AE1827" i="35"/>
  <c r="AF1827" i="35"/>
  <c r="AD1827" i="35"/>
  <c r="AC1827" i="35"/>
  <c r="AB1827" i="35"/>
  <c r="AE1506" i="35"/>
  <c r="AF1508" i="35"/>
  <c r="AE1518" i="35"/>
  <c r="AE1519" i="35"/>
  <c r="AE1527" i="35"/>
  <c r="AD1531" i="35"/>
  <c r="AE1556" i="35"/>
  <c r="AE1564" i="35"/>
  <c r="AD1565" i="35"/>
  <c r="AE1572" i="35"/>
  <c r="AE1582" i="35"/>
  <c r="AF1589" i="35"/>
  <c r="AE1596" i="35"/>
  <c r="AD1597" i="35"/>
  <c r="AE1599" i="35"/>
  <c r="AD1604" i="35"/>
  <c r="AF1608" i="35"/>
  <c r="AD1613" i="35"/>
  <c r="AB1613" i="35"/>
  <c r="AD1634" i="35"/>
  <c r="AB1634" i="35"/>
  <c r="AD1638" i="35"/>
  <c r="AB1638" i="35"/>
  <c r="AD1642" i="35"/>
  <c r="AB1642" i="35"/>
  <c r="AB1646" i="35"/>
  <c r="AD1646" i="35"/>
  <c r="AD1681" i="35"/>
  <c r="AB1681" i="35"/>
  <c r="AE1681" i="35"/>
  <c r="AD1683" i="35"/>
  <c r="AB1683" i="35"/>
  <c r="AE1683" i="35"/>
  <c r="AC1693" i="35"/>
  <c r="AF1693" i="35"/>
  <c r="AD1693" i="35"/>
  <c r="AE1708" i="35"/>
  <c r="AC1708" i="35"/>
  <c r="AD1708" i="35"/>
  <c r="AC1713" i="35"/>
  <c r="AE1713" i="35"/>
  <c r="AD1713" i="35"/>
  <c r="AC1719" i="35"/>
  <c r="AE1719" i="35"/>
  <c r="AD1719" i="35"/>
  <c r="AE1724" i="35"/>
  <c r="AC1724" i="35"/>
  <c r="AD1724" i="35"/>
  <c r="AF1765" i="35"/>
  <c r="AB1765" i="35"/>
  <c r="AE1765" i="35"/>
  <c r="AC1765" i="35"/>
  <c r="AD1765" i="35"/>
  <c r="AE1825" i="35"/>
  <c r="AB1825" i="35"/>
  <c r="AF1825" i="35"/>
  <c r="AC1825" i="35"/>
  <c r="AD1825" i="35"/>
  <c r="AF1646" i="35"/>
  <c r="AD1653" i="35"/>
  <c r="AF1673" i="35"/>
  <c r="AD1674" i="35"/>
  <c r="AB1674" i="35"/>
  <c r="AF1677" i="35"/>
  <c r="AE1678" i="35"/>
  <c r="AC1678" i="35"/>
  <c r="AF1678" i="35"/>
  <c r="AB1680" i="35"/>
  <c r="AD1680" i="35"/>
  <c r="AF1683" i="35"/>
  <c r="AB1684" i="35"/>
  <c r="AD1684" i="35"/>
  <c r="AC1707" i="35"/>
  <c r="AE1707" i="35"/>
  <c r="AF1707" i="35"/>
  <c r="AE1712" i="35"/>
  <c r="AC1712" i="35"/>
  <c r="AF1712" i="35"/>
  <c r="AE1716" i="35"/>
  <c r="AC1716" i="35"/>
  <c r="AF1716" i="35"/>
  <c r="AE1720" i="35"/>
  <c r="AC1720" i="35"/>
  <c r="AF1720" i="35"/>
  <c r="AC1725" i="35"/>
  <c r="AE1725" i="35"/>
  <c r="AF1725" i="35"/>
  <c r="AE1730" i="35"/>
  <c r="AC1730" i="35"/>
  <c r="AF1730" i="35"/>
  <c r="AB1738" i="35"/>
  <c r="AE1738" i="35"/>
  <c r="AC1738" i="35"/>
  <c r="AD1739" i="35"/>
  <c r="AC1739" i="35"/>
  <c r="AF1742" i="35"/>
  <c r="AF1743" i="35"/>
  <c r="AB1748" i="35"/>
  <c r="AD1748" i="35"/>
  <c r="AB1753" i="35"/>
  <c r="AD1753" i="35"/>
  <c r="AB1759" i="35"/>
  <c r="AC1759" i="35"/>
  <c r="AF1782" i="35"/>
  <c r="AB1782" i="35"/>
  <c r="AE1782" i="35"/>
  <c r="AC1782" i="35"/>
  <c r="AF1785" i="35"/>
  <c r="AB1785" i="35"/>
  <c r="AE1785" i="35"/>
  <c r="AD1785" i="35"/>
  <c r="AB1860" i="35"/>
  <c r="AE1860" i="35"/>
  <c r="AC1860" i="35"/>
  <c r="AD1860" i="35"/>
  <c r="AB1744" i="35"/>
  <c r="AD1744" i="35"/>
  <c r="AC1750" i="35"/>
  <c r="AD1750" i="35"/>
  <c r="AB1755" i="35"/>
  <c r="AC1755" i="35"/>
  <c r="AE1755" i="35"/>
  <c r="AD1756" i="35"/>
  <c r="AC1756" i="35"/>
  <c r="AE1760" i="35"/>
  <c r="AD1760" i="35"/>
  <c r="AC1760" i="35"/>
  <c r="AF1762" i="35"/>
  <c r="AB1762" i="35"/>
  <c r="AE1762" i="35"/>
  <c r="AD1762" i="35"/>
  <c r="AF1779" i="35"/>
  <c r="AB1779" i="35"/>
  <c r="AE1779" i="35"/>
  <c r="AD1779" i="35"/>
  <c r="AF1787" i="35"/>
  <c r="AB1787" i="35"/>
  <c r="AD1787" i="35"/>
  <c r="AC1824" i="35"/>
  <c r="AB1824" i="35"/>
  <c r="AE1824" i="35"/>
  <c r="AD1824" i="35"/>
  <c r="AD1839" i="35"/>
  <c r="AC1839" i="35"/>
  <c r="AB1839" i="35"/>
  <c r="AB1852" i="35"/>
  <c r="AC1852" i="35"/>
  <c r="AE1852" i="35"/>
  <c r="AC1898" i="35"/>
  <c r="AB1898" i="35"/>
  <c r="AD1898" i="35"/>
  <c r="AE1898" i="35"/>
  <c r="AD1647" i="35"/>
  <c r="AE1651" i="35"/>
  <c r="AF1652" i="35"/>
  <c r="AB1653" i="35"/>
  <c r="AF1656" i="35"/>
  <c r="AD1657" i="35"/>
  <c r="AB1657" i="35"/>
  <c r="AB1658" i="35"/>
  <c r="AF1671" i="35"/>
  <c r="AD1672" i="35"/>
  <c r="AB1672" i="35"/>
  <c r="AC1674" i="35"/>
  <c r="AF1675" i="35"/>
  <c r="AD1676" i="35"/>
  <c r="AB1676" i="35"/>
  <c r="AB1678" i="35"/>
  <c r="AC1680" i="35"/>
  <c r="AF1681" i="35"/>
  <c r="AB1682" i="35"/>
  <c r="AD1682" i="35"/>
  <c r="AC1684" i="35"/>
  <c r="AF1685" i="35"/>
  <c r="AC1686" i="35"/>
  <c r="AE1686" i="35"/>
  <c r="AF1686" i="35"/>
  <c r="AE1688" i="35"/>
  <c r="AC1688" i="35"/>
  <c r="AF1688" i="35"/>
  <c r="AF1690" i="35"/>
  <c r="AE1691" i="35"/>
  <c r="AC1691" i="35"/>
  <c r="AF1691" i="35"/>
  <c r="AB1707" i="35"/>
  <c r="AE1710" i="35"/>
  <c r="AC1710" i="35"/>
  <c r="AF1710" i="35"/>
  <c r="AB1712" i="35"/>
  <c r="AE1714" i="35"/>
  <c r="AC1714" i="35"/>
  <c r="AF1714" i="35"/>
  <c r="AB1716" i="35"/>
  <c r="AE1718" i="35"/>
  <c r="AC1718" i="35"/>
  <c r="AF1718" i="35"/>
  <c r="AB1720" i="35"/>
  <c r="AC1723" i="35"/>
  <c r="AE1723" i="35"/>
  <c r="AF1723" i="35"/>
  <c r="AB1725" i="35"/>
  <c r="AC1727" i="35"/>
  <c r="AE1727" i="35"/>
  <c r="AF1727" i="35"/>
  <c r="AB1729" i="35"/>
  <c r="AB1730" i="35"/>
  <c r="AE1732" i="35"/>
  <c r="AC1732" i="35"/>
  <c r="AF1732" i="35"/>
  <c r="AF1734" i="35"/>
  <c r="AF1735" i="35"/>
  <c r="AD1738" i="35"/>
  <c r="AB1739" i="35"/>
  <c r="AB1740" i="35"/>
  <c r="AD1740" i="35"/>
  <c r="AB1746" i="35"/>
  <c r="AE1746" i="35"/>
  <c r="AC1746" i="35"/>
  <c r="AD1747" i="35"/>
  <c r="AC1747" i="35"/>
  <c r="AC1748" i="35"/>
  <c r="AF1750" i="35"/>
  <c r="AD1752" i="35"/>
  <c r="AC1752" i="35"/>
  <c r="AC1753" i="35"/>
  <c r="AF1755" i="35"/>
  <c r="AF1756" i="35"/>
  <c r="AD1759" i="35"/>
  <c r="AF1767" i="35"/>
  <c r="AB1767" i="35"/>
  <c r="AD1767" i="35"/>
  <c r="AC1772" i="35"/>
  <c r="AB1772" i="35"/>
  <c r="AE1772" i="35"/>
  <c r="AD1782" i="35"/>
  <c r="AC1785" i="35"/>
  <c r="AD1859" i="35"/>
  <c r="AB1859" i="35"/>
  <c r="AE1859" i="35"/>
  <c r="AC1859" i="35"/>
  <c r="AB1689" i="35"/>
  <c r="AB1692" i="35"/>
  <c r="AB1733" i="35"/>
  <c r="AF1736" i="35"/>
  <c r="AB1737" i="35"/>
  <c r="AE1741" i="35"/>
  <c r="AF1744" i="35"/>
  <c r="AB1745" i="35"/>
  <c r="AE1749" i="35"/>
  <c r="AC1751" i="35"/>
  <c r="AE1754" i="35"/>
  <c r="AF1757" i="35"/>
  <c r="AB1758" i="35"/>
  <c r="AC1761" i="35"/>
  <c r="AB1761" i="35"/>
  <c r="AC1770" i="35"/>
  <c r="AB1770" i="35"/>
  <c r="AF1789" i="35"/>
  <c r="AC1802" i="35"/>
  <c r="AF1802" i="35"/>
  <c r="AB1802" i="35"/>
  <c r="AD1802" i="35"/>
  <c r="AE1833" i="35"/>
  <c r="AB1833" i="35"/>
  <c r="AF1833" i="35"/>
  <c r="AD1833" i="35"/>
  <c r="AB1834" i="35"/>
  <c r="AE1834" i="35"/>
  <c r="AD1834" i="35"/>
  <c r="AC1834" i="35"/>
  <c r="AE1879" i="35"/>
  <c r="AB1879" i="35"/>
  <c r="AF1879" i="35"/>
  <c r="AD1879" i="35"/>
  <c r="AC1879" i="35"/>
  <c r="AE1893" i="35"/>
  <c r="AF1893" i="35"/>
  <c r="AD1893" i="35"/>
  <c r="AB1893" i="35"/>
  <c r="AC1893" i="35"/>
  <c r="AE1737" i="35"/>
  <c r="AF1740" i="35"/>
  <c r="AB1741" i="35"/>
  <c r="AE1745" i="35"/>
  <c r="AF1748" i="35"/>
  <c r="AB1749" i="35"/>
  <c r="AE1751" i="35"/>
  <c r="AF1753" i="35"/>
  <c r="AB1754" i="35"/>
  <c r="AE1758" i="35"/>
  <c r="AD1761" i="35"/>
  <c r="AF1772" i="35"/>
  <c r="AF1773" i="35"/>
  <c r="AB1773" i="35"/>
  <c r="AC1778" i="35"/>
  <c r="AB1778" i="35"/>
  <c r="AC1793" i="35"/>
  <c r="AB1793" i="35"/>
  <c r="AE1821" i="35"/>
  <c r="AD1821" i="35"/>
  <c r="AC1821" i="35"/>
  <c r="AF1821" i="35"/>
  <c r="AB1821" i="35"/>
  <c r="AE1831" i="35"/>
  <c r="AC1831" i="35"/>
  <c r="AB1831" i="35"/>
  <c r="AF1831" i="35"/>
  <c r="AD1831" i="35"/>
  <c r="AC1833" i="35"/>
  <c r="AB1862" i="35"/>
  <c r="AE1862" i="35"/>
  <c r="AC1862" i="35"/>
  <c r="AD1790" i="35"/>
  <c r="AD1794" i="35"/>
  <c r="AF1824" i="35"/>
  <c r="AE1829" i="35"/>
  <c r="AD1829" i="35"/>
  <c r="AC1829" i="35"/>
  <c r="AC1832" i="35"/>
  <c r="AB1832" i="35"/>
  <c r="AF1834" i="35"/>
  <c r="AB1840" i="35"/>
  <c r="AD1840" i="35"/>
  <c r="AC1840" i="35"/>
  <c r="AC1844" i="35"/>
  <c r="AB1844" i="35"/>
  <c r="AB1845" i="35"/>
  <c r="AD1845" i="35"/>
  <c r="AC1845" i="35"/>
  <c r="AD1851" i="35"/>
  <c r="AB1851" i="35"/>
  <c r="AB1856" i="35"/>
  <c r="AE1856" i="35"/>
  <c r="AD1856" i="35"/>
  <c r="AF1859" i="35"/>
  <c r="AB1866" i="35"/>
  <c r="AE1866" i="35"/>
  <c r="AD1866" i="35"/>
  <c r="AC1866" i="35"/>
  <c r="AB1870" i="35"/>
  <c r="AE1870" i="35"/>
  <c r="AD1870" i="35"/>
  <c r="AC1870" i="35"/>
  <c r="AC1878" i="35"/>
  <c r="AB1878" i="35"/>
  <c r="AD1878" i="35"/>
  <c r="AC1882" i="35"/>
  <c r="AF1882" i="35"/>
  <c r="AB1882" i="35"/>
  <c r="AD1882" i="35"/>
  <c r="AB1917" i="35"/>
  <c r="AE1917" i="35"/>
  <c r="AD1917" i="35"/>
  <c r="AC1917" i="35"/>
  <c r="AC1938" i="35"/>
  <c r="AB1938" i="35"/>
  <c r="AD1938" i="35"/>
  <c r="AC1764" i="35"/>
  <c r="AC1766" i="35"/>
  <c r="AC1769" i="35"/>
  <c r="AC1771" i="35"/>
  <c r="AC1775" i="35"/>
  <c r="AC1777" i="35"/>
  <c r="AC1781" i="35"/>
  <c r="AC1784" i="35"/>
  <c r="AC1786" i="35"/>
  <c r="AC1788" i="35"/>
  <c r="AC1792" i="35"/>
  <c r="AD1797" i="35"/>
  <c r="AE1798" i="35"/>
  <c r="AF1800" i="35"/>
  <c r="AC1822" i="35"/>
  <c r="AD1822" i="35"/>
  <c r="AB1822" i="35"/>
  <c r="AF1832" i="35"/>
  <c r="AB1836" i="35"/>
  <c r="AE1836" i="35"/>
  <c r="AF1840" i="35"/>
  <c r="AF1844" i="35"/>
  <c r="AF1845" i="35"/>
  <c r="AB1848" i="35"/>
  <c r="AE1848" i="35"/>
  <c r="AD1848" i="35"/>
  <c r="AF1851" i="35"/>
  <c r="AD1853" i="35"/>
  <c r="AC1853" i="35"/>
  <c r="AB1853" i="35"/>
  <c r="AF1856" i="35"/>
  <c r="AF1866" i="35"/>
  <c r="AF1870" i="35"/>
  <c r="AB1881" i="35"/>
  <c r="AC1881" i="35"/>
  <c r="AD1881" i="35"/>
  <c r="AB1790" i="35"/>
  <c r="AB1794" i="35"/>
  <c r="AF1799" i="35"/>
  <c r="AB1800" i="35"/>
  <c r="AB1801" i="35"/>
  <c r="AC1801" i="35"/>
  <c r="AE1819" i="35"/>
  <c r="AF1819" i="35"/>
  <c r="AD1819" i="35"/>
  <c r="AE1823" i="35"/>
  <c r="AC1823" i="35"/>
  <c r="AB1823" i="35"/>
  <c r="AB1829" i="35"/>
  <c r="AC1830" i="35"/>
  <c r="AD1830" i="35"/>
  <c r="AB1830" i="35"/>
  <c r="AD1832" i="35"/>
  <c r="AD1837" i="35"/>
  <c r="AB1837" i="35"/>
  <c r="AE1840" i="35"/>
  <c r="AB1842" i="35"/>
  <c r="AE1842" i="35"/>
  <c r="AD1842" i="35"/>
  <c r="AD1844" i="35"/>
  <c r="AE1845" i="35"/>
  <c r="AC1851" i="35"/>
  <c r="AB1854" i="35"/>
  <c r="AD1854" i="35"/>
  <c r="AC1854" i="35"/>
  <c r="AC1856" i="35"/>
  <c r="AB1858" i="35"/>
  <c r="AE1858" i="35"/>
  <c r="AE1878" i="35"/>
  <c r="AC1900" i="35"/>
  <c r="AB1900" i="35"/>
  <c r="AD1900" i="35"/>
  <c r="AE1900" i="35"/>
  <c r="AC1908" i="35"/>
  <c r="AB1908" i="35"/>
  <c r="AD1908" i="35"/>
  <c r="AE1908" i="35"/>
  <c r="AE1818" i="35"/>
  <c r="AE1826" i="35"/>
  <c r="AE1835" i="35"/>
  <c r="AE1843" i="35"/>
  <c r="AE1849" i="35"/>
  <c r="AF1852" i="35"/>
  <c r="AE1857" i="35"/>
  <c r="AF1860" i="35"/>
  <c r="AF1862" i="35"/>
  <c r="AC1873" i="35"/>
  <c r="AB1873" i="35"/>
  <c r="AF1876" i="35"/>
  <c r="AE1877" i="35"/>
  <c r="AD1877" i="35"/>
  <c r="AF1877" i="35"/>
  <c r="AF1878" i="35"/>
  <c r="AC1902" i="35"/>
  <c r="AB1902" i="35"/>
  <c r="AD1902" i="35"/>
  <c r="AD1916" i="35"/>
  <c r="AC1916" i="35"/>
  <c r="AE1916" i="35"/>
  <c r="AB1916" i="35"/>
  <c r="AB1948" i="35"/>
  <c r="AE1948" i="35"/>
  <c r="AC1948" i="35"/>
  <c r="AD1948" i="35"/>
  <c r="AE1820" i="35"/>
  <c r="AE1828" i="35"/>
  <c r="AF1836" i="35"/>
  <c r="AE1841" i="35"/>
  <c r="AD1846" i="35"/>
  <c r="AF1850" i="35"/>
  <c r="AE1855" i="35"/>
  <c r="AF1858" i="35"/>
  <c r="AD1861" i="35"/>
  <c r="AC1861" i="35"/>
  <c r="AC1865" i="35"/>
  <c r="AB1865" i="35"/>
  <c r="AC1869" i="35"/>
  <c r="AB1869" i="35"/>
  <c r="AF1873" i="35"/>
  <c r="AB1874" i="35"/>
  <c r="AE1874" i="35"/>
  <c r="AC1896" i="35"/>
  <c r="AB1896" i="35"/>
  <c r="AD1896" i="35"/>
  <c r="AC1904" i="35"/>
  <c r="AB1904" i="35"/>
  <c r="AD1904" i="35"/>
  <c r="AB1915" i="35"/>
  <c r="AE1915" i="35"/>
  <c r="AD1915" i="35"/>
  <c r="AC1906" i="35"/>
  <c r="AB1906" i="35"/>
  <c r="AD1906" i="35"/>
  <c r="AD1914" i="35"/>
  <c r="AC1914" i="35"/>
  <c r="AE1914" i="35"/>
  <c r="AB1914" i="35"/>
  <c r="AB1919" i="35"/>
  <c r="AE1919" i="35"/>
  <c r="AC1919" i="35"/>
  <c r="AD1919" i="35"/>
  <c r="AC1910" i="35"/>
  <c r="AB1910" i="35"/>
  <c r="AC1912" i="35"/>
  <c r="AB1912" i="35"/>
  <c r="AC1932" i="35"/>
  <c r="AB1932" i="35"/>
  <c r="AD1932" i="35"/>
  <c r="AB1950" i="35"/>
  <c r="AE1950" i="35"/>
  <c r="AF1964" i="35"/>
  <c r="AB1964" i="35"/>
  <c r="AD1964" i="35"/>
  <c r="AC1964" i="35"/>
  <c r="AD1863" i="35"/>
  <c r="AD1871" i="35"/>
  <c r="AE1880" i="35"/>
  <c r="AF1881" i="35"/>
  <c r="AE1895" i="35"/>
  <c r="AD1895" i="35"/>
  <c r="AF1895" i="35"/>
  <c r="AF1896" i="35"/>
  <c r="AE1897" i="35"/>
  <c r="AD1897" i="35"/>
  <c r="AF1897" i="35"/>
  <c r="AF1898" i="35"/>
  <c r="AE1899" i="35"/>
  <c r="AD1899" i="35"/>
  <c r="AF1899" i="35"/>
  <c r="AF1900" i="35"/>
  <c r="AE1901" i="35"/>
  <c r="AD1901" i="35"/>
  <c r="AF1901" i="35"/>
  <c r="AF1902" i="35"/>
  <c r="AE1903" i="35"/>
  <c r="AD1903" i="35"/>
  <c r="AF1903" i="35"/>
  <c r="AF1904" i="35"/>
  <c r="AE1905" i="35"/>
  <c r="AD1905" i="35"/>
  <c r="AF1905" i="35"/>
  <c r="AF1906" i="35"/>
  <c r="AE1907" i="35"/>
  <c r="AD1907" i="35"/>
  <c r="AF1907" i="35"/>
  <c r="AF1908" i="35"/>
  <c r="AE1909" i="35"/>
  <c r="AD1909" i="35"/>
  <c r="AF1909" i="35"/>
  <c r="AF1910" i="35"/>
  <c r="AE1911" i="35"/>
  <c r="AD1911" i="35"/>
  <c r="AF1911" i="35"/>
  <c r="AF1912" i="35"/>
  <c r="AB1913" i="35"/>
  <c r="AE1913" i="35"/>
  <c r="AB1925" i="35"/>
  <c r="AD1925" i="35"/>
  <c r="AC1925" i="35"/>
  <c r="AC1934" i="35"/>
  <c r="AB1934" i="35"/>
  <c r="AD1934" i="35"/>
  <c r="AD1954" i="35"/>
  <c r="AC1954" i="35"/>
  <c r="AB1954" i="35"/>
  <c r="AE1956" i="35"/>
  <c r="AD1956" i="35"/>
  <c r="AB1956" i="35"/>
  <c r="AE1961" i="35"/>
  <c r="AD1961" i="35"/>
  <c r="AC1961" i="35"/>
  <c r="AB1961" i="35"/>
  <c r="AE1894" i="35"/>
  <c r="AD1910" i="35"/>
  <c r="AD1912" i="35"/>
  <c r="AF1913" i="35"/>
  <c r="AF1915" i="35"/>
  <c r="AF1917" i="35"/>
  <c r="AB1921" i="35"/>
  <c r="AE1921" i="35"/>
  <c r="AF1925" i="35"/>
  <c r="AC1936" i="35"/>
  <c r="AB1936" i="35"/>
  <c r="AD1936" i="35"/>
  <c r="AC1950" i="35"/>
  <c r="AC1955" i="35"/>
  <c r="AB1955" i="35"/>
  <c r="AE1955" i="35"/>
  <c r="AD1955" i="35"/>
  <c r="AC1957" i="35"/>
  <c r="AB1957" i="35"/>
  <c r="AD1957" i="35"/>
  <c r="AF1958" i="35"/>
  <c r="AB1958" i="35"/>
  <c r="AE1958" i="35"/>
  <c r="AC1958" i="35"/>
  <c r="AF1980" i="35"/>
  <c r="AB1980" i="35"/>
  <c r="AD1980" i="35"/>
  <c r="AC1980" i="35"/>
  <c r="AE1918" i="35"/>
  <c r="AF1919" i="35"/>
  <c r="AC1928" i="35"/>
  <c r="AB1928" i="35"/>
  <c r="AF1932" i="35"/>
  <c r="AE1933" i="35"/>
  <c r="AD1933" i="35"/>
  <c r="AF1933" i="35"/>
  <c r="AF1934" i="35"/>
  <c r="AE1935" i="35"/>
  <c r="AD1935" i="35"/>
  <c r="AF1935" i="35"/>
  <c r="AF1936" i="35"/>
  <c r="AE1937" i="35"/>
  <c r="AD1937" i="35"/>
  <c r="AF1937" i="35"/>
  <c r="AF1938" i="35"/>
  <c r="AF1939" i="35"/>
  <c r="AB1939" i="35"/>
  <c r="AE1939" i="35"/>
  <c r="AF1948" i="35"/>
  <c r="AC1966" i="35"/>
  <c r="AB1966" i="35"/>
  <c r="AF1921" i="35"/>
  <c r="AC1924" i="35"/>
  <c r="AB1924" i="35"/>
  <c r="AF1928" i="35"/>
  <c r="AB1929" i="35"/>
  <c r="AE1929" i="35"/>
  <c r="AF1950" i="35"/>
  <c r="AF1952" i="35"/>
  <c r="AB1952" i="35"/>
  <c r="AE1952" i="35"/>
  <c r="AC1960" i="35"/>
  <c r="AB1960" i="35"/>
  <c r="AC1963" i="35"/>
  <c r="AB1963" i="35"/>
  <c r="AF1972" i="35"/>
  <c r="AB1972" i="35"/>
  <c r="AE1972" i="35"/>
  <c r="AC1920" i="35"/>
  <c r="AD1922" i="35"/>
  <c r="AC1923" i="35"/>
  <c r="AD1926" i="35"/>
  <c r="AC1927" i="35"/>
  <c r="AC1931" i="35"/>
  <c r="AC1941" i="35"/>
  <c r="AC1949" i="35"/>
  <c r="AC1951" i="35"/>
  <c r="AC1953" i="35"/>
  <c r="AC1962" i="35"/>
  <c r="AC1979" i="35"/>
  <c r="AC1981" i="35"/>
  <c r="AD1584" i="35"/>
  <c r="AB1584" i="35"/>
  <c r="AB1620" i="35"/>
  <c r="AF1620" i="35"/>
  <c r="AG1620" i="35" s="1"/>
  <c r="AI1620" i="35" s="1"/>
  <c r="AC1620" i="35"/>
  <c r="AF723" i="35"/>
  <c r="AB723" i="35"/>
  <c r="AC723" i="35"/>
  <c r="AB1886" i="35"/>
  <c r="AF1886" i="35"/>
  <c r="AC1886" i="35"/>
  <c r="AF1224" i="35"/>
  <c r="AD1224" i="35"/>
  <c r="AB1224" i="35"/>
  <c r="AC291" i="35"/>
  <c r="AF291" i="35"/>
  <c r="AG620" i="35" l="1"/>
  <c r="AG1311" i="35"/>
  <c r="AG1033" i="35"/>
  <c r="AI1033" i="35" s="1"/>
  <c r="AI1485" i="35"/>
  <c r="AS1485" i="35"/>
  <c r="AT1485" i="35" s="1"/>
  <c r="AI1330" i="35"/>
  <c r="AS1330" i="35"/>
  <c r="AT1330" i="35" s="1"/>
  <c r="AI1311" i="35"/>
  <c r="AS1311" i="35"/>
  <c r="AT1311" i="35" s="1"/>
  <c r="AI1333" i="35"/>
  <c r="AS1333" i="35"/>
  <c r="AT1333" i="35" s="1"/>
  <c r="AI1194" i="35"/>
  <c r="AS1194" i="35"/>
  <c r="AT1194" i="35" s="1"/>
  <c r="AI546" i="35"/>
  <c r="AS546" i="35"/>
  <c r="AT546" i="35" s="1"/>
  <c r="AI254" i="35"/>
  <c r="AS254" i="35"/>
  <c r="AT254" i="35" s="1"/>
  <c r="AI791" i="35"/>
  <c r="AS791" i="35"/>
  <c r="AT791" i="35" s="1"/>
  <c r="AI1460" i="35"/>
  <c r="AS1460" i="35"/>
  <c r="AT1460" i="35" s="1"/>
  <c r="AI620" i="35"/>
  <c r="AS620" i="35"/>
  <c r="AT620" i="35" s="1"/>
  <c r="AI1448" i="35"/>
  <c r="AS1448" i="35"/>
  <c r="AT1448" i="35" s="1"/>
  <c r="AI1360" i="35"/>
  <c r="AS1360" i="35"/>
  <c r="AT1360" i="35" s="1"/>
  <c r="AG1793" i="35"/>
  <c r="AG1942" i="35"/>
  <c r="AI1942" i="35" s="1"/>
  <c r="AG1279" i="35"/>
  <c r="AI1279" i="35" s="1"/>
  <c r="AG1373" i="35"/>
  <c r="AI1373" i="35" s="1"/>
  <c r="AG723" i="35"/>
  <c r="AI723" i="35" s="1"/>
  <c r="AG1035" i="35"/>
  <c r="AI1035" i="35" s="1"/>
  <c r="AG1207" i="35"/>
  <c r="AI1207" i="35" s="1"/>
  <c r="AG1426" i="35"/>
  <c r="AI1426" i="35" s="1"/>
  <c r="AD2562" i="35"/>
  <c r="AG1039" i="35"/>
  <c r="AI1039" i="35" s="1"/>
  <c r="AG1042" i="35"/>
  <c r="AI1042" i="35" s="1"/>
  <c r="AG1274" i="35"/>
  <c r="AI1274" i="35" s="1"/>
  <c r="AG1381" i="35"/>
  <c r="AI1381" i="35" s="1"/>
  <c r="AG1070" i="35"/>
  <c r="AI1070" i="35" s="1"/>
  <c r="AG1966" i="35"/>
  <c r="AI1966" i="35" s="1"/>
  <c r="AG1254" i="35"/>
  <c r="AI1254" i="35" s="1"/>
  <c r="AG1282" i="35"/>
  <c r="AI1282" i="35" s="1"/>
  <c r="AG702" i="35"/>
  <c r="AI702" i="35" s="1"/>
  <c r="AG813" i="35"/>
  <c r="AI813" i="35" s="1"/>
  <c r="AG1281" i="35"/>
  <c r="AI1281" i="35" s="1"/>
  <c r="AG1270" i="35"/>
  <c r="AI1270" i="35" s="1"/>
  <c r="AG1050" i="35"/>
  <c r="AI1050" i="35" s="1"/>
  <c r="AG543" i="35"/>
  <c r="AI543" i="35" s="1"/>
  <c r="AG1873" i="35"/>
  <c r="AI1873" i="35" s="1"/>
  <c r="AG1540" i="35"/>
  <c r="AI1540" i="35" s="1"/>
  <c r="AG1212" i="35"/>
  <c r="AI1212" i="35" s="1"/>
  <c r="AG583" i="35"/>
  <c r="AI583" i="35" s="1"/>
  <c r="AG1290" i="35"/>
  <c r="AI1290" i="35" s="1"/>
  <c r="AG1038" i="35"/>
  <c r="AI1038" i="35" s="1"/>
  <c r="AG1499" i="35"/>
  <c r="AI1499" i="35" s="1"/>
  <c r="AG1251" i="35"/>
  <c r="AI1251" i="35" s="1"/>
  <c r="AG1276" i="35"/>
  <c r="AI1276" i="35" s="1"/>
  <c r="AG1216" i="35"/>
  <c r="AI1216" i="35" s="1"/>
  <c r="AG540" i="35"/>
  <c r="AI540" i="35" s="1"/>
  <c r="AG1287" i="35"/>
  <c r="AI1287" i="35" s="1"/>
  <c r="AG1278" i="35"/>
  <c r="AI1278" i="35" s="1"/>
  <c r="AG874" i="35"/>
  <c r="AI874" i="35" s="1"/>
  <c r="AG1284" i="35"/>
  <c r="AI1284" i="35" s="1"/>
  <c r="AG541" i="35"/>
  <c r="AI541" i="35" s="1"/>
  <c r="AG1505" i="35"/>
  <c r="AI1505" i="35" s="1"/>
  <c r="AG1219" i="35"/>
  <c r="AI1219" i="35" s="1"/>
  <c r="AG542" i="35"/>
  <c r="AI542" i="35" s="1"/>
  <c r="AG1218" i="35"/>
  <c r="AI1218" i="35" s="1"/>
  <c r="AG1286" i="35"/>
  <c r="AI1286" i="35" s="1"/>
  <c r="AG1288" i="35"/>
  <c r="AI1288" i="35" s="1"/>
  <c r="AG1291" i="35"/>
  <c r="AI1291" i="35" s="1"/>
  <c r="AG1801" i="35"/>
  <c r="AI1801" i="35" s="1"/>
  <c r="AG235" i="35"/>
  <c r="AI235" i="35" s="1"/>
  <c r="AG1154" i="35"/>
  <c r="AI1154" i="35" s="1"/>
  <c r="AG1242" i="35"/>
  <c r="AI1242" i="35" s="1"/>
  <c r="AG1430" i="35"/>
  <c r="AI1430" i="35" s="1"/>
  <c r="AG714" i="35"/>
  <c r="AI714" i="35" s="1"/>
  <c r="AG870" i="35"/>
  <c r="AI870" i="35" s="1"/>
  <c r="AG256" i="35"/>
  <c r="AI256" i="35" s="1"/>
  <c r="AG1425" i="35"/>
  <c r="AI1425" i="35" s="1"/>
  <c r="AG1268" i="35"/>
  <c r="AI1268" i="35" s="1"/>
  <c r="AG214" i="35"/>
  <c r="AI214" i="35" s="1"/>
  <c r="AG1930" i="35"/>
  <c r="AI1930" i="35" s="1"/>
  <c r="AG1049" i="35"/>
  <c r="AI1049" i="35" s="1"/>
  <c r="AG1005" i="35"/>
  <c r="AI1005" i="35" s="1"/>
  <c r="AG1146" i="35"/>
  <c r="AG558" i="35"/>
  <c r="AI558" i="35" s="1"/>
  <c r="AG1558" i="35"/>
  <c r="AI1558" i="35" s="1"/>
  <c r="AG1698" i="35"/>
  <c r="AI1698" i="35" s="1"/>
  <c r="AG1484" i="35"/>
  <c r="AI1484" i="35" s="1"/>
  <c r="AG866" i="35"/>
  <c r="AI866" i="35" s="1"/>
  <c r="AG627" i="35"/>
  <c r="AI627" i="35" s="1"/>
  <c r="AG554" i="35"/>
  <c r="AI554" i="35" s="1"/>
  <c r="AG1803" i="35"/>
  <c r="AI1803" i="35" s="1"/>
  <c r="AG1398" i="35"/>
  <c r="AI1398" i="35" s="1"/>
  <c r="AG1697" i="35"/>
  <c r="AI1697" i="35" s="1"/>
  <c r="AG1696" i="35"/>
  <c r="AI1696" i="35" s="1"/>
  <c r="AG794" i="35"/>
  <c r="AI794" i="35" s="1"/>
  <c r="AG621" i="35"/>
  <c r="AI621" i="35" s="1"/>
  <c r="AG1349" i="35"/>
  <c r="AI1349" i="35" s="1"/>
  <c r="AG131" i="35"/>
  <c r="AI131" i="35" s="1"/>
  <c r="AG1722" i="35"/>
  <c r="AI1722" i="35" s="1"/>
  <c r="AG559" i="35"/>
  <c r="AI559" i="35" s="1"/>
  <c r="AG215" i="35"/>
  <c r="AI215" i="35" s="1"/>
  <c r="AG875" i="35"/>
  <c r="AI875" i="35" s="1"/>
  <c r="AG1052" i="35"/>
  <c r="AI1052" i="35" s="1"/>
  <c r="AG267" i="35"/>
  <c r="AI267" i="35" s="1"/>
  <c r="AG257" i="35"/>
  <c r="AI257" i="35" s="1"/>
  <c r="AG2579" i="35"/>
  <c r="AI2579" i="35" s="1"/>
  <c r="AG1159" i="35"/>
  <c r="AI1159" i="35" s="1"/>
  <c r="AG1542" i="35"/>
  <c r="AI1542" i="35" s="1"/>
  <c r="AG1839" i="35"/>
  <c r="AI1839" i="35" s="1"/>
  <c r="AG1804" i="35"/>
  <c r="AI1804" i="35" s="1"/>
  <c r="AG573" i="35"/>
  <c r="AI573" i="35" s="1"/>
  <c r="AG2578" i="35"/>
  <c r="AI2578" i="35" s="1"/>
  <c r="AG1428" i="35"/>
  <c r="AI1428" i="35" s="1"/>
  <c r="AG1126" i="35"/>
  <c r="AI1126" i="35" s="1"/>
  <c r="AG561" i="35"/>
  <c r="AI561" i="35" s="1"/>
  <c r="AG1071" i="35"/>
  <c r="AI1071" i="35" s="1"/>
  <c r="AG1694" i="35"/>
  <c r="AI1694" i="35" s="1"/>
  <c r="AG580" i="35"/>
  <c r="AI580" i="35" s="1"/>
  <c r="AG839" i="35"/>
  <c r="AI839" i="35" s="1"/>
  <c r="AG575" i="35"/>
  <c r="AI575" i="35" s="1"/>
  <c r="AG641" i="35"/>
  <c r="AI641" i="35" s="1"/>
  <c r="AI1148" i="35"/>
  <c r="AI630" i="35"/>
  <c r="AI634" i="35"/>
  <c r="AI625" i="35"/>
  <c r="AG237" i="35"/>
  <c r="AI237" i="35" s="1"/>
  <c r="AG539" i="35"/>
  <c r="AI539" i="35" s="1"/>
  <c r="AG148" i="35"/>
  <c r="AI148" i="35" s="1"/>
  <c r="AG125" i="35"/>
  <c r="AI125" i="35" s="1"/>
  <c r="AG1545" i="35"/>
  <c r="AI1545" i="35" s="1"/>
  <c r="AG544" i="35"/>
  <c r="AI544" i="35" s="1"/>
  <c r="AG263" i="35"/>
  <c r="AI263" i="35" s="1"/>
  <c r="AG576" i="35"/>
  <c r="AI576" i="35" s="1"/>
  <c r="AG615" i="35"/>
  <c r="AI615" i="35" s="1"/>
  <c r="AG1886" i="35"/>
  <c r="AI1886" i="35" s="1"/>
  <c r="AG785" i="35"/>
  <c r="AI785" i="35" s="1"/>
  <c r="AG252" i="35"/>
  <c r="AI252" i="35" s="1"/>
  <c r="AG505" i="35"/>
  <c r="AI505" i="35" s="1"/>
  <c r="AG868" i="35"/>
  <c r="AI868" i="35" s="1"/>
  <c r="AG1195" i="35"/>
  <c r="AI1195" i="35" s="1"/>
  <c r="AG781" i="35"/>
  <c r="AI781" i="35" s="1"/>
  <c r="AG265" i="35"/>
  <c r="AI265" i="35" s="1"/>
  <c r="AG101" i="35"/>
  <c r="AI101" i="35" s="1"/>
  <c r="AG1802" i="35"/>
  <c r="AI1802" i="35" s="1"/>
  <c r="AG856" i="35"/>
  <c r="AI856" i="35" s="1"/>
  <c r="AG1967" i="35"/>
  <c r="AI1967" i="35" s="1"/>
  <c r="AG1423" i="35"/>
  <c r="AI1423" i="35" s="1"/>
  <c r="AG41" i="35"/>
  <c r="AI41" i="35" s="1"/>
  <c r="AG640" i="35"/>
  <c r="AI640" i="35" s="1"/>
  <c r="AG700" i="35"/>
  <c r="AI700" i="35" s="1"/>
  <c r="AG548" i="35"/>
  <c r="AI548" i="35" s="1"/>
  <c r="AG1885" i="35"/>
  <c r="AI1885" i="35" s="1"/>
  <c r="AG811" i="35"/>
  <c r="AI811" i="35" s="1"/>
  <c r="AG1511" i="35"/>
  <c r="AI1511" i="35" s="1"/>
  <c r="AG1429" i="35"/>
  <c r="AI1429" i="35" s="1"/>
  <c r="AG271" i="35"/>
  <c r="AI271" i="35" s="1"/>
  <c r="AG23" i="35"/>
  <c r="AI23" i="35" s="1"/>
  <c r="AG647" i="35"/>
  <c r="AI647" i="35" s="1"/>
  <c r="AG1285" i="35"/>
  <c r="AI1285" i="35" s="1"/>
  <c r="AG147" i="35"/>
  <c r="AI147" i="35" s="1"/>
  <c r="AG704" i="35"/>
  <c r="AI704" i="35" s="1"/>
  <c r="AG289" i="35"/>
  <c r="AI289" i="35" s="1"/>
  <c r="AG565" i="35"/>
  <c r="AI565" i="35" s="1"/>
  <c r="AG1493" i="35"/>
  <c r="AI1493" i="35" s="1"/>
  <c r="AG281" i="35"/>
  <c r="AI281" i="35" s="1"/>
  <c r="AG644" i="35"/>
  <c r="AI644" i="35" s="1"/>
  <c r="AG253" i="35"/>
  <c r="AI253" i="35" s="1"/>
  <c r="AG582" i="35"/>
  <c r="AI582" i="35" s="1"/>
  <c r="AG1171" i="35"/>
  <c r="AI1171" i="35" s="1"/>
  <c r="AG703" i="35"/>
  <c r="AI703" i="35" s="1"/>
  <c r="AG232" i="35"/>
  <c r="AI232" i="35" s="1"/>
  <c r="AG449" i="35"/>
  <c r="AI449" i="35" s="1"/>
  <c r="AG665" i="35"/>
  <c r="AI665" i="35" s="1"/>
  <c r="AG603" i="35"/>
  <c r="AI603" i="35" s="1"/>
  <c r="AG192" i="35"/>
  <c r="AI192" i="35" s="1"/>
  <c r="AG957" i="35"/>
  <c r="AG816" i="35"/>
  <c r="AI816" i="35" s="1"/>
  <c r="AG277" i="35"/>
  <c r="AI277" i="35" s="1"/>
  <c r="AG1482" i="35"/>
  <c r="AI1482" i="35" s="1"/>
  <c r="AG179" i="35"/>
  <c r="AI179" i="35" s="1"/>
  <c r="AG1768" i="35"/>
  <c r="AI1768" i="35" s="1"/>
  <c r="AG1491" i="35"/>
  <c r="AI1491" i="35" s="1"/>
  <c r="AG182" i="35"/>
  <c r="AI182" i="35" s="1"/>
  <c r="AG287" i="35"/>
  <c r="AI287" i="35" s="1"/>
  <c r="AG624" i="35"/>
  <c r="AI624" i="35" s="1"/>
  <c r="AG121" i="35"/>
  <c r="AI121" i="35" s="1"/>
  <c r="AG261" i="35"/>
  <c r="AI261" i="35" s="1"/>
  <c r="AG219" i="35"/>
  <c r="AI219" i="35" s="1"/>
  <c r="AG1737" i="35"/>
  <c r="AI1737" i="35" s="1"/>
  <c r="AG1682" i="35"/>
  <c r="AI1682" i="35" s="1"/>
  <c r="AG1557" i="35"/>
  <c r="AI1557" i="35" s="1"/>
  <c r="AG1385" i="35"/>
  <c r="AI1385" i="35" s="1"/>
  <c r="AG705" i="35"/>
  <c r="AI705" i="35" s="1"/>
  <c r="AG1165" i="35"/>
  <c r="AI1165" i="35" s="1"/>
  <c r="AG841" i="35"/>
  <c r="AI841" i="35" s="1"/>
  <c r="AG657" i="35"/>
  <c r="AI657" i="35" s="1"/>
  <c r="AG1754" i="35"/>
  <c r="AI1754" i="35" s="1"/>
  <c r="AG273" i="35"/>
  <c r="AI273" i="35" s="1"/>
  <c r="AG661" i="35"/>
  <c r="AI661" i="35" s="1"/>
  <c r="AG720" i="35"/>
  <c r="AI720" i="35" s="1"/>
  <c r="AG660" i="35"/>
  <c r="AI660" i="35" s="1"/>
  <c r="AG25" i="35"/>
  <c r="AI25" i="35" s="1"/>
  <c r="AG266" i="35"/>
  <c r="AI266" i="35" s="1"/>
  <c r="AG1918" i="35"/>
  <c r="AI1918" i="35" s="1"/>
  <c r="AG1843" i="35"/>
  <c r="AI1843" i="35" s="1"/>
  <c r="AG115" i="35"/>
  <c r="AI115" i="35" s="1"/>
  <c r="AG1775" i="35"/>
  <c r="AI1775" i="35" s="1"/>
  <c r="AG262" i="35"/>
  <c r="AI262" i="35" s="1"/>
  <c r="AG571" i="35"/>
  <c r="AI571" i="35" s="1"/>
  <c r="AG1926" i="35"/>
  <c r="AI1926" i="35" s="1"/>
  <c r="AG1614" i="35"/>
  <c r="AI1614" i="35" s="1"/>
  <c r="AG1548" i="35"/>
  <c r="AI1548" i="35" s="1"/>
  <c r="AG1739" i="35"/>
  <c r="AI1739" i="35" s="1"/>
  <c r="AG1310" i="35"/>
  <c r="AI1310" i="35" s="1"/>
  <c r="AG802" i="35"/>
  <c r="AI802" i="35" s="1"/>
  <c r="AG283" i="35"/>
  <c r="AI283" i="35" s="1"/>
  <c r="AG1662" i="35"/>
  <c r="AI1662" i="35" s="1"/>
  <c r="AG1619" i="35"/>
  <c r="AI1619" i="35" s="1"/>
  <c r="AG431" i="35"/>
  <c r="AI431" i="35" s="1"/>
  <c r="AG178" i="35"/>
  <c r="AI178" i="35" s="1"/>
  <c r="AG715" i="35"/>
  <c r="AI715" i="35" s="1"/>
  <c r="AG1773" i="35"/>
  <c r="AI1773" i="35" s="1"/>
  <c r="AG103" i="35"/>
  <c r="AI103" i="35" s="1"/>
  <c r="AG1680" i="35"/>
  <c r="AI1680" i="35" s="1"/>
  <c r="AG1543" i="35"/>
  <c r="AI1543" i="35" s="1"/>
  <c r="AG1003" i="35"/>
  <c r="AI1003" i="35" s="1"/>
  <c r="AG229" i="35"/>
  <c r="AI229" i="35" s="1"/>
  <c r="AG13" i="35"/>
  <c r="AI13" i="35" s="1"/>
  <c r="AG613" i="35"/>
  <c r="AI613" i="35" s="1"/>
  <c r="AG53" i="35"/>
  <c r="AI53" i="35" s="1"/>
  <c r="AG139" i="35"/>
  <c r="AI139" i="35" s="1"/>
  <c r="AG1658" i="35"/>
  <c r="AI1658" i="35" s="1"/>
  <c r="AG117" i="35"/>
  <c r="AI117" i="35" s="1"/>
  <c r="AG645" i="35"/>
  <c r="AI645" i="35" s="1"/>
  <c r="AG717" i="35"/>
  <c r="AI717" i="35" s="1"/>
  <c r="AG264" i="35"/>
  <c r="AI264" i="35" s="1"/>
  <c r="AG153" i="35"/>
  <c r="AI153" i="35" s="1"/>
  <c r="AG537" i="35"/>
  <c r="AI537" i="35" s="1"/>
  <c r="AG1266" i="35"/>
  <c r="AI1266" i="35" s="1"/>
  <c r="AG693" i="35"/>
  <c r="AI693" i="35" s="1"/>
  <c r="AG1492" i="35"/>
  <c r="AI1492" i="35" s="1"/>
  <c r="AG997" i="35"/>
  <c r="AI997" i="35" s="1"/>
  <c r="AG1733" i="35"/>
  <c r="AI1733" i="35" s="1"/>
  <c r="AG1539" i="35"/>
  <c r="AI1539" i="35" s="1"/>
  <c r="AG1307" i="35"/>
  <c r="AI1307" i="35" s="1"/>
  <c r="AG37" i="35"/>
  <c r="AI37" i="35" s="1"/>
  <c r="AG564" i="35"/>
  <c r="AI564" i="35" s="1"/>
  <c r="AG1869" i="35"/>
  <c r="AI1869" i="35" s="1"/>
  <c r="AG1633" i="35"/>
  <c r="AI1633" i="35" s="1"/>
  <c r="AG1012" i="35"/>
  <c r="AI1012" i="35" s="1"/>
  <c r="AG1191" i="35"/>
  <c r="AI1191" i="35" s="1"/>
  <c r="AG612" i="35"/>
  <c r="AI612" i="35" s="1"/>
  <c r="AG288" i="35"/>
  <c r="AI288" i="35" s="1"/>
  <c r="AG560" i="35"/>
  <c r="AI560" i="35" s="1"/>
  <c r="AG646" i="35"/>
  <c r="AI646" i="35" s="1"/>
  <c r="AG814" i="35"/>
  <c r="AG69" i="35"/>
  <c r="AI69" i="35" s="1"/>
  <c r="AG1940" i="35"/>
  <c r="AI1940" i="35" s="1"/>
  <c r="AG1223" i="35"/>
  <c r="AI1223" i="35" s="1"/>
  <c r="AG529" i="35"/>
  <c r="AI529" i="35" s="1"/>
  <c r="AG245" i="35"/>
  <c r="AI245" i="35" s="1"/>
  <c r="AG65" i="35"/>
  <c r="AI65" i="35" s="1"/>
  <c r="AG697" i="35"/>
  <c r="AI697" i="35" s="1"/>
  <c r="AG1778" i="35"/>
  <c r="AI1778" i="35" s="1"/>
  <c r="AG1210" i="35"/>
  <c r="AI1210" i="35" s="1"/>
  <c r="AG207" i="35"/>
  <c r="AI207" i="35" s="1"/>
  <c r="AG1590" i="35"/>
  <c r="AI1590" i="35" s="1"/>
  <c r="AG216" i="35"/>
  <c r="AI216" i="35" s="1"/>
  <c r="K85" i="25"/>
  <c r="M85" i="25" s="1"/>
  <c r="M17" i="25"/>
  <c r="AG642" i="35"/>
  <c r="AI642" i="35" s="1"/>
  <c r="AG656" i="35"/>
  <c r="AI656" i="35" s="1"/>
  <c r="AG982" i="35"/>
  <c r="AI982" i="35" s="1"/>
  <c r="AG795" i="35"/>
  <c r="AI795" i="35" s="1"/>
  <c r="AG594" i="35"/>
  <c r="AI594" i="35" s="1"/>
  <c r="AG467" i="35"/>
  <c r="AI467" i="35" s="1"/>
  <c r="AG226" i="35"/>
  <c r="AI226" i="35" s="1"/>
  <c r="AG285" i="35"/>
  <c r="AI285" i="35" s="1"/>
  <c r="AG1968" i="35"/>
  <c r="AI1968" i="35" s="1"/>
  <c r="AG1931" i="35"/>
  <c r="AI1931" i="35" s="1"/>
  <c r="AG1387" i="35"/>
  <c r="AI1387" i="35" s="1"/>
  <c r="AG629" i="35"/>
  <c r="AI629" i="35" s="1"/>
  <c r="AG1591" i="35"/>
  <c r="AI1591" i="35" s="1"/>
  <c r="AG824" i="35"/>
  <c r="AI824" i="35" s="1"/>
  <c r="AG527" i="35"/>
  <c r="AI527" i="35" s="1"/>
  <c r="AG1962" i="35"/>
  <c r="AI1962" i="35" s="1"/>
  <c r="AG272" i="35"/>
  <c r="AI272" i="35" s="1"/>
  <c r="AG873" i="35"/>
  <c r="AI873" i="35" s="1"/>
  <c r="AG1267" i="35"/>
  <c r="AG623" i="35"/>
  <c r="AI623" i="35" s="1"/>
  <c r="AG1660" i="35"/>
  <c r="AI1660" i="35" s="1"/>
  <c r="AG1883" i="35"/>
  <c r="AI1883" i="35" s="1"/>
  <c r="AG1315" i="35"/>
  <c r="AG188" i="35"/>
  <c r="AI188" i="35" s="1"/>
  <c r="AG227" i="35"/>
  <c r="AI227" i="35" s="1"/>
  <c r="AG1378" i="35"/>
  <c r="AI1378" i="35" s="1"/>
  <c r="AG243" i="35"/>
  <c r="AI243" i="35" s="1"/>
  <c r="AG1383" i="35"/>
  <c r="AI1383" i="35" s="1"/>
  <c r="AG1941" i="35"/>
  <c r="AI1941" i="35" s="1"/>
  <c r="AG1252" i="35"/>
  <c r="AI1252" i="35" s="1"/>
  <c r="AG699" i="35"/>
  <c r="AI699" i="35" s="1"/>
  <c r="AG1277" i="35"/>
  <c r="AI1277" i="35" s="1"/>
  <c r="AG217" i="35"/>
  <c r="AI217" i="35" s="1"/>
  <c r="AG1818" i="35"/>
  <c r="AI1818" i="35" s="1"/>
  <c r="AG1684" i="35"/>
  <c r="AI1684" i="35" s="1"/>
  <c r="AG1634" i="35"/>
  <c r="AI1634" i="35" s="1"/>
  <c r="AF1006" i="35"/>
  <c r="AF2562" i="35" s="1"/>
  <c r="AE1006" i="35"/>
  <c r="AE2562" i="35" s="1"/>
  <c r="AG809" i="35"/>
  <c r="AI809" i="35" s="1"/>
  <c r="AG648" i="35"/>
  <c r="AI648" i="35" s="1"/>
  <c r="AG659" i="35"/>
  <c r="AI659" i="35" s="1"/>
  <c r="AG578" i="35"/>
  <c r="AI578" i="35" s="1"/>
  <c r="AG1965" i="35"/>
  <c r="AI1965" i="35" s="1"/>
  <c r="AG840" i="35"/>
  <c r="AI840" i="35" s="1"/>
  <c r="AG203" i="35"/>
  <c r="AI203" i="35" s="1"/>
  <c r="AG1544" i="35"/>
  <c r="AI1544" i="35" s="1"/>
  <c r="AG1431" i="35"/>
  <c r="AI1431" i="35" s="1"/>
  <c r="AG701" i="35"/>
  <c r="AI701" i="35" s="1"/>
  <c r="AG1133" i="35"/>
  <c r="AI1133" i="35" s="1"/>
  <c r="AG193" i="35"/>
  <c r="AI193" i="35" s="1"/>
  <c r="AG1547" i="35"/>
  <c r="AI1547" i="35" s="1"/>
  <c r="AG1795" i="35"/>
  <c r="AI1795" i="35" s="1"/>
  <c r="AG247" i="35"/>
  <c r="AI247" i="35" s="1"/>
  <c r="AG459" i="35"/>
  <c r="AI459" i="35" s="1"/>
  <c r="AG1108" i="35"/>
  <c r="AI1108" i="35" s="1"/>
  <c r="AG1110" i="35"/>
  <c r="AI1110" i="35" s="1"/>
  <c r="AG457" i="35"/>
  <c r="AI457" i="35" s="1"/>
  <c r="AG1063" i="35"/>
  <c r="AI1063" i="35" s="1"/>
  <c r="AG1115" i="35"/>
  <c r="AI1115" i="35" s="1"/>
  <c r="AG1098" i="35"/>
  <c r="AI1098" i="35" s="1"/>
  <c r="AG655" i="35"/>
  <c r="AI655" i="35" s="1"/>
  <c r="AG831" i="35"/>
  <c r="AI831" i="35" s="1"/>
  <c r="AG1348" i="35"/>
  <c r="AI1348" i="35" s="1"/>
  <c r="AG1449" i="35"/>
  <c r="AI1449" i="35" s="1"/>
  <c r="AG1163" i="35"/>
  <c r="AI1163" i="35" s="1"/>
  <c r="AG291" i="35"/>
  <c r="AI291" i="35" s="1"/>
  <c r="AG1343" i="35"/>
  <c r="AI1343" i="35" s="1"/>
  <c r="AG1273" i="35"/>
  <c r="AI1273" i="35" s="1"/>
  <c r="AG965" i="35"/>
  <c r="AI965" i="35" s="1"/>
  <c r="AG1358" i="35"/>
  <c r="AI1358" i="35" s="1"/>
  <c r="AG440" i="35"/>
  <c r="AI440" i="35" s="1"/>
  <c r="AG1777" i="35"/>
  <c r="AI1777" i="35" s="1"/>
  <c r="AG1059" i="35"/>
  <c r="AI1059" i="35" s="1"/>
  <c r="AG481" i="35"/>
  <c r="AI481" i="35" s="1"/>
  <c r="AG183" i="35"/>
  <c r="AI183" i="35" s="1"/>
  <c r="AG503" i="35"/>
  <c r="AI503" i="35" s="1"/>
  <c r="AG1386" i="35"/>
  <c r="AI1386" i="35" s="1"/>
  <c r="AG1222" i="35"/>
  <c r="AI1222" i="35" s="1"/>
  <c r="AG1479" i="35"/>
  <c r="AI1479" i="35" s="1"/>
  <c r="AG1334" i="35"/>
  <c r="AI1334" i="35" s="1"/>
  <c r="AI2572" i="35"/>
  <c r="AG836" i="35"/>
  <c r="AI836" i="35" s="1"/>
  <c r="AG241" i="35"/>
  <c r="AI241" i="35" s="1"/>
  <c r="AG251" i="35"/>
  <c r="AI251" i="35" s="1"/>
  <c r="AG863" i="35"/>
  <c r="AI863" i="35" s="1"/>
  <c r="AG1579" i="35"/>
  <c r="AI1579" i="35" s="1"/>
  <c r="AG1376" i="35"/>
  <c r="AI1376" i="35" s="1"/>
  <c r="AG1102" i="35"/>
  <c r="AI1102" i="35" s="1"/>
  <c r="AG782" i="35"/>
  <c r="AI782" i="35" s="1"/>
  <c r="AG39" i="35"/>
  <c r="AI39" i="35" s="1"/>
  <c r="AG21" i="35"/>
  <c r="AI21" i="35" s="1"/>
  <c r="AG11" i="35"/>
  <c r="AI11" i="35" s="1"/>
  <c r="AG1661" i="35"/>
  <c r="AI1661" i="35" s="1"/>
  <c r="AG1692" i="35"/>
  <c r="AI1692" i="35" s="1"/>
  <c r="AF2580" i="35"/>
  <c r="AG865" i="35"/>
  <c r="AI865" i="35" s="1"/>
  <c r="AG1957" i="35"/>
  <c r="AI1957" i="35" s="1"/>
  <c r="AG1841" i="35"/>
  <c r="AI1841" i="35" s="1"/>
  <c r="AG1520" i="35"/>
  <c r="AI1520" i="35" s="1"/>
  <c r="AG1477" i="35"/>
  <c r="AI1477" i="35" s="1"/>
  <c r="AG523" i="35"/>
  <c r="AI523" i="35" s="1"/>
  <c r="AG231" i="35"/>
  <c r="AI231" i="35" s="1"/>
  <c r="AG137" i="35"/>
  <c r="AI137" i="35" s="1"/>
  <c r="AG133" i="35"/>
  <c r="AI133" i="35" s="1"/>
  <c r="AG105" i="35"/>
  <c r="AI105" i="35" s="1"/>
  <c r="AG290" i="35"/>
  <c r="AI290" i="35" s="1"/>
  <c r="AG279" i="35"/>
  <c r="AI279" i="35" s="1"/>
  <c r="AG719" i="35"/>
  <c r="AI719" i="35" s="1"/>
  <c r="AG721" i="35"/>
  <c r="AI721" i="35" s="1"/>
  <c r="AG871" i="35"/>
  <c r="AI871" i="35" s="1"/>
  <c r="AG1314" i="35"/>
  <c r="AI1314" i="35" s="1"/>
  <c r="AG1528" i="35"/>
  <c r="AI1528" i="35" s="1"/>
  <c r="AG1617" i="35"/>
  <c r="AI1617" i="35" s="1"/>
  <c r="AG990" i="35"/>
  <c r="AI990" i="35" s="1"/>
  <c r="AG864" i="35"/>
  <c r="AI864" i="35" s="1"/>
  <c r="AG584" i="35"/>
  <c r="AI584" i="35" s="1"/>
  <c r="AG461" i="35"/>
  <c r="AI461" i="35" s="1"/>
  <c r="AG685" i="35"/>
  <c r="AI685" i="35" s="1"/>
  <c r="AG677" i="35"/>
  <c r="AI677" i="35" s="1"/>
  <c r="AG210" i="35"/>
  <c r="AI210" i="35" s="1"/>
  <c r="AG205" i="35"/>
  <c r="AI205" i="35" s="1"/>
  <c r="AG1865" i="35"/>
  <c r="AI1865" i="35" s="1"/>
  <c r="AG968" i="35"/>
  <c r="AI968" i="35" s="1"/>
  <c r="AG681" i="35"/>
  <c r="AI681" i="35" s="1"/>
  <c r="AG1068" i="35"/>
  <c r="AI1068" i="35" s="1"/>
  <c r="AG1875" i="35"/>
  <c r="AI1875" i="35" s="1"/>
  <c r="AG974" i="35"/>
  <c r="AI974" i="35" s="1"/>
  <c r="AG1648" i="35"/>
  <c r="AI1648" i="35" s="1"/>
  <c r="AG1797" i="35"/>
  <c r="AI1797" i="35" s="1"/>
  <c r="AG1613" i="35"/>
  <c r="AI1613" i="35" s="1"/>
  <c r="AG1855" i="35"/>
  <c r="AI1855" i="35" s="1"/>
  <c r="AG1570" i="35"/>
  <c r="AI1570" i="35" s="1"/>
  <c r="AG1379" i="35"/>
  <c r="AI1379" i="35" s="1"/>
  <c r="AG1709" i="35"/>
  <c r="AI1709" i="35" s="1"/>
  <c r="AG1786" i="35"/>
  <c r="AI1786" i="35" s="1"/>
  <c r="AG591" i="35"/>
  <c r="AI591" i="35" s="1"/>
  <c r="AG837" i="35"/>
  <c r="AI837" i="35" s="1"/>
  <c r="AG614" i="35"/>
  <c r="AI614" i="35" s="1"/>
  <c r="AG1892" i="35"/>
  <c r="AI1892" i="35" s="1"/>
  <c r="AG1332" i="35"/>
  <c r="AG1271" i="35"/>
  <c r="AI1271" i="35" s="1"/>
  <c r="AG1129" i="35"/>
  <c r="AI1129" i="35" s="1"/>
  <c r="AG1328" i="35"/>
  <c r="AI1328" i="35" s="1"/>
  <c r="AG1329" i="35"/>
  <c r="AI1329" i="35" s="1"/>
  <c r="AG552" i="35"/>
  <c r="AI552" i="35" s="1"/>
  <c r="AG497" i="35"/>
  <c r="AI497" i="35" s="1"/>
  <c r="AG1847" i="35"/>
  <c r="AI1847" i="35" s="1"/>
  <c r="AG1729" i="35"/>
  <c r="AI1729" i="35" s="1"/>
  <c r="AG1366" i="35"/>
  <c r="AI1366" i="35" s="1"/>
  <c r="AG1297" i="35"/>
  <c r="AI1297" i="35" s="1"/>
  <c r="AG547" i="35"/>
  <c r="AI547" i="35" s="1"/>
  <c r="AG1422" i="35"/>
  <c r="AI1422" i="35" s="1"/>
  <c r="AG1413" i="35"/>
  <c r="AI1413" i="35" s="1"/>
  <c r="AG1220" i="35"/>
  <c r="AG1100" i="35"/>
  <c r="AI1100" i="35" s="1"/>
  <c r="AG833" i="35"/>
  <c r="AI833" i="35" s="1"/>
  <c r="AG533" i="35"/>
  <c r="AI533" i="35" s="1"/>
  <c r="AG172" i="35"/>
  <c r="AI172" i="35" s="1"/>
  <c r="AG33" i="35"/>
  <c r="AI33" i="35" s="1"/>
  <c r="AG563" i="35"/>
  <c r="AI563" i="35" s="1"/>
  <c r="AG1208" i="35"/>
  <c r="AI1208" i="35" s="1"/>
  <c r="AG1823" i="35"/>
  <c r="AI1823" i="35" s="1"/>
  <c r="AG854" i="35"/>
  <c r="AI854" i="35" s="1"/>
  <c r="AG779" i="35"/>
  <c r="AI779" i="35" s="1"/>
  <c r="AG167" i="35"/>
  <c r="AI167" i="35" s="1"/>
  <c r="AG1746" i="35"/>
  <c r="AI1746" i="35" s="1"/>
  <c r="AG1523" i="35"/>
  <c r="AI1523" i="35" s="1"/>
  <c r="AG1026" i="35"/>
  <c r="AI1026" i="35" s="1"/>
  <c r="AG469" i="35"/>
  <c r="AI469" i="35" s="1"/>
  <c r="AG451" i="35"/>
  <c r="AI451" i="35" s="1"/>
  <c r="AG111" i="35"/>
  <c r="AI111" i="35" s="1"/>
  <c r="AG1960" i="35"/>
  <c r="AI1960" i="35" s="1"/>
  <c r="AG1166" i="35"/>
  <c r="AI1166" i="35" s="1"/>
  <c r="AG1239" i="35"/>
  <c r="AI1239" i="35" s="1"/>
  <c r="AG1421" i="35"/>
  <c r="AI1421" i="35" s="1"/>
  <c r="AG610" i="35"/>
  <c r="AI610" i="35" s="1"/>
  <c r="AG1867" i="35"/>
  <c r="AI1867" i="35" s="1"/>
  <c r="AG1771" i="35"/>
  <c r="AI1771" i="35" s="1"/>
  <c r="AG829" i="35"/>
  <c r="AI829" i="35" s="1"/>
  <c r="AG1745" i="35"/>
  <c r="AI1745" i="35" s="1"/>
  <c r="AG1741" i="35"/>
  <c r="AI1741" i="35" s="1"/>
  <c r="AG1638" i="35"/>
  <c r="AI1638" i="35" s="1"/>
  <c r="AG995" i="35"/>
  <c r="AI995" i="35" s="1"/>
  <c r="AG663" i="35"/>
  <c r="AI663" i="35" s="1"/>
  <c r="AG1928" i="35"/>
  <c r="AI1928" i="35" s="1"/>
  <c r="AG1835" i="35"/>
  <c r="AI1835" i="35" s="1"/>
  <c r="AG1749" i="35"/>
  <c r="AI1749" i="35" s="1"/>
  <c r="AG1653" i="35"/>
  <c r="AI1653" i="35" s="1"/>
  <c r="AG1051" i="35"/>
  <c r="AI1051" i="35" s="1"/>
  <c r="AG859" i="35"/>
  <c r="AI859" i="35" s="1"/>
  <c r="AG962" i="35"/>
  <c r="AI962" i="35" s="1"/>
  <c r="AG907" i="35"/>
  <c r="AI907" i="35" s="1"/>
  <c r="AG772" i="35"/>
  <c r="AI772" i="35" s="1"/>
  <c r="AG662" i="35"/>
  <c r="AI662" i="35" s="1"/>
  <c r="AG846" i="35"/>
  <c r="AI846" i="35" s="1"/>
  <c r="AG206" i="35"/>
  <c r="AI206" i="35" s="1"/>
  <c r="AG26" i="35"/>
  <c r="AI26" i="35" s="1"/>
  <c r="AG1949" i="35"/>
  <c r="AI1949" i="35" s="1"/>
  <c r="AG1864" i="35"/>
  <c r="AI1864" i="35" s="1"/>
  <c r="AG1529" i="35"/>
  <c r="AI1529" i="35" s="1"/>
  <c r="AG1262" i="35"/>
  <c r="AI1262" i="35" s="1"/>
  <c r="AG1494" i="35"/>
  <c r="AI1494" i="35" s="1"/>
  <c r="AG1221" i="35"/>
  <c r="AI1221" i="35" s="1"/>
  <c r="AG1401" i="35"/>
  <c r="AI1401" i="35" s="1"/>
  <c r="AG213" i="35"/>
  <c r="AI213" i="35" s="1"/>
  <c r="AG1313" i="35"/>
  <c r="AI1313" i="35" s="1"/>
  <c r="AG224" i="35"/>
  <c r="AI224" i="35" s="1"/>
  <c r="AG1792" i="35"/>
  <c r="AI1792" i="35" s="1"/>
  <c r="AG1308" i="35"/>
  <c r="AI1308" i="35" s="1"/>
  <c r="AG1382" i="35"/>
  <c r="AI1382" i="35" s="1"/>
  <c r="AG1303" i="35"/>
  <c r="AI1303" i="35" s="1"/>
  <c r="AG653" i="35"/>
  <c r="AI653" i="35" s="1"/>
  <c r="AG599" i="35"/>
  <c r="AI599" i="35" s="1"/>
  <c r="AG1794" i="35"/>
  <c r="AI1794" i="35" s="1"/>
  <c r="AG1475" i="35"/>
  <c r="AI1475" i="35" s="1"/>
  <c r="AG1465" i="35"/>
  <c r="AI1465" i="35" s="1"/>
  <c r="AG819" i="35"/>
  <c r="AI819" i="35" s="1"/>
  <c r="AG1959" i="35"/>
  <c r="AI1959" i="35" s="1"/>
  <c r="AG1857" i="35"/>
  <c r="AI1857" i="35" s="1"/>
  <c r="AG1607" i="35"/>
  <c r="AI1607" i="35" s="1"/>
  <c r="AG1588" i="35"/>
  <c r="AI1588" i="35" s="1"/>
  <c r="AG1573" i="35"/>
  <c r="AI1573" i="35" s="1"/>
  <c r="AG1538" i="35"/>
  <c r="AI1538" i="35" s="1"/>
  <c r="AG1503" i="35"/>
  <c r="AI1503" i="35" s="1"/>
  <c r="AG1369" i="35"/>
  <c r="AI1369" i="35" s="1"/>
  <c r="AG1196" i="35"/>
  <c r="AI1196" i="35" s="1"/>
  <c r="AG485" i="35"/>
  <c r="AI485" i="35" s="1"/>
  <c r="AG473" i="35"/>
  <c r="AI473" i="35" s="1"/>
  <c r="AG601" i="35"/>
  <c r="AI601" i="35" s="1"/>
  <c r="AG593" i="35"/>
  <c r="AI593" i="35" s="1"/>
  <c r="AG1796" i="35"/>
  <c r="AI1796" i="35" s="1"/>
  <c r="AG1687" i="35"/>
  <c r="AI1687" i="35" s="1"/>
  <c r="AG1979" i="35"/>
  <c r="AI1979" i="35" s="1"/>
  <c r="AG1581" i="35"/>
  <c r="AI1581" i="35" s="1"/>
  <c r="AG1541" i="35"/>
  <c r="AI1541" i="35" s="1"/>
  <c r="AG1258" i="35"/>
  <c r="AI1258" i="35" s="1"/>
  <c r="AG1368" i="35"/>
  <c r="AI1368" i="35" s="1"/>
  <c r="AG475" i="35"/>
  <c r="AI475" i="35" s="1"/>
  <c r="AG1377" i="35"/>
  <c r="AI1377" i="35" s="1"/>
  <c r="AG1238" i="35"/>
  <c r="AI1238" i="35" s="1"/>
  <c r="AG1798" i="35"/>
  <c r="AI1798" i="35" s="1"/>
  <c r="AG1530" i="35"/>
  <c r="AI1530" i="35" s="1"/>
  <c r="AG851" i="35"/>
  <c r="AI851" i="35" s="1"/>
  <c r="AG817" i="35"/>
  <c r="AI817" i="35" s="1"/>
  <c r="AG239" i="35"/>
  <c r="AI239" i="35" s="1"/>
  <c r="AG1654" i="35"/>
  <c r="AI1654" i="35" s="1"/>
  <c r="AG1854" i="35"/>
  <c r="AI1854" i="35" s="1"/>
  <c r="AG1790" i="35"/>
  <c r="AI1790" i="35" s="1"/>
  <c r="AG1604" i="35"/>
  <c r="AI1604" i="35" s="1"/>
  <c r="AG1929" i="35"/>
  <c r="AI1929" i="35" s="1"/>
  <c r="AG1894" i="35"/>
  <c r="AI1894" i="35" s="1"/>
  <c r="AG1830" i="35"/>
  <c r="AI1830" i="35" s="1"/>
  <c r="AG1676" i="35"/>
  <c r="AI1676" i="35" s="1"/>
  <c r="AG1657" i="35"/>
  <c r="AI1657" i="35" s="1"/>
  <c r="AG1606" i="35"/>
  <c r="AI1606" i="35" s="1"/>
  <c r="AG1655" i="35"/>
  <c r="AI1655" i="35" s="1"/>
  <c r="AG1615" i="35"/>
  <c r="AI1615" i="35" s="1"/>
  <c r="AG1603" i="35"/>
  <c r="AI1603" i="35" s="1"/>
  <c r="AG1618" i="35"/>
  <c r="AI1618" i="35" s="1"/>
  <c r="AG1501" i="35"/>
  <c r="AI1501" i="35" s="1"/>
  <c r="AG1247" i="35"/>
  <c r="AI1247" i="35" s="1"/>
  <c r="AG1243" i="35"/>
  <c r="AI1243" i="35" s="1"/>
  <c r="AG1064" i="35"/>
  <c r="AI1064" i="35" s="1"/>
  <c r="AG1020" i="35"/>
  <c r="AI1020" i="35" s="1"/>
  <c r="AG999" i="35"/>
  <c r="AI999" i="35" s="1"/>
  <c r="AG988" i="35"/>
  <c r="AI988" i="35" s="1"/>
  <c r="AG1193" i="35"/>
  <c r="AI1193" i="35" s="1"/>
  <c r="AG1164" i="35"/>
  <c r="AI1164" i="35" s="1"/>
  <c r="AG1158" i="35"/>
  <c r="AI1158" i="35" s="1"/>
  <c r="AG821" i="35"/>
  <c r="AI821" i="35" s="1"/>
  <c r="AG797" i="35"/>
  <c r="AI797" i="35" s="1"/>
  <c r="AG775" i="35"/>
  <c r="AI775" i="35" s="1"/>
  <c r="AG786" i="35"/>
  <c r="AI786" i="35" s="1"/>
  <c r="AG666" i="35"/>
  <c r="AI666" i="35" s="1"/>
  <c r="AG658" i="35"/>
  <c r="AI658" i="35" s="1"/>
  <c r="AG616" i="35"/>
  <c r="AI616" i="35" s="1"/>
  <c r="AG608" i="35"/>
  <c r="AI608" i="35" s="1"/>
  <c r="AG508" i="35"/>
  <c r="AI508" i="35" s="1"/>
  <c r="AG454" i="35"/>
  <c r="AI454" i="35" s="1"/>
  <c r="AG244" i="35"/>
  <c r="AI244" i="35" s="1"/>
  <c r="AG236" i="35"/>
  <c r="AI236" i="35" s="1"/>
  <c r="AG221" i="35"/>
  <c r="AI221" i="35" s="1"/>
  <c r="AG122" i="35"/>
  <c r="AI122" i="35" s="1"/>
  <c r="AG425" i="35"/>
  <c r="AI425" i="35" s="1"/>
  <c r="AG233" i="35"/>
  <c r="AI233" i="35" s="1"/>
  <c r="AG135" i="35"/>
  <c r="AI135" i="35" s="1"/>
  <c r="AG1923" i="35"/>
  <c r="AI1923" i="35" s="1"/>
  <c r="AG1601" i="35"/>
  <c r="AI1601" i="35" s="1"/>
  <c r="AG1575" i="35"/>
  <c r="AI1575" i="35" s="1"/>
  <c r="AG1769" i="35"/>
  <c r="AI1769" i="35" s="1"/>
  <c r="AG223" i="35"/>
  <c r="AI223" i="35" s="1"/>
  <c r="AG1289" i="35"/>
  <c r="AI1289" i="35" s="1"/>
  <c r="AG1272" i="35"/>
  <c r="AI1272" i="35" s="1"/>
  <c r="AG696" i="35"/>
  <c r="AI696" i="35" s="1"/>
  <c r="AG688" i="35"/>
  <c r="AI688" i="35" s="1"/>
  <c r="AG680" i="35"/>
  <c r="AI680" i="35" s="1"/>
  <c r="AG672" i="35"/>
  <c r="AI672" i="35" s="1"/>
  <c r="AG1981" i="35"/>
  <c r="AI1981" i="35" s="1"/>
  <c r="AG1407" i="35"/>
  <c r="AI1407" i="35" s="1"/>
  <c r="AG1952" i="35"/>
  <c r="AI1952" i="35" s="1"/>
  <c r="AG1858" i="35"/>
  <c r="AI1858" i="35" s="1"/>
  <c r="AG1844" i="35"/>
  <c r="AI1844" i="35" s="1"/>
  <c r="AG1764" i="35"/>
  <c r="AI1764" i="35" s="1"/>
  <c r="AG438" i="35"/>
  <c r="AI438" i="35" s="1"/>
  <c r="AG1361" i="35"/>
  <c r="AI1361" i="35" s="1"/>
  <c r="AG942" i="35"/>
  <c r="AI942" i="35" s="1"/>
  <c r="AG924" i="35"/>
  <c r="AI924" i="35" s="1"/>
  <c r="AG847" i="35"/>
  <c r="AI847" i="35" s="1"/>
  <c r="AG1167" i="35"/>
  <c r="AI1167" i="35" s="1"/>
  <c r="AG1525" i="35"/>
  <c r="AI1525" i="35" s="1"/>
  <c r="AG1490" i="35"/>
  <c r="AI1490" i="35" s="1"/>
  <c r="AG1356" i="35"/>
  <c r="AI1356" i="35" s="1"/>
  <c r="AG553" i="35"/>
  <c r="AI553" i="35" s="1"/>
  <c r="AG869" i="35"/>
  <c r="AI869" i="35" s="1"/>
  <c r="AG1141" i="35"/>
  <c r="AI1141" i="35" s="1"/>
  <c r="AG1583" i="35"/>
  <c r="AI1583" i="35" s="1"/>
  <c r="AG590" i="35"/>
  <c r="AG200" i="35"/>
  <c r="AI200" i="35" s="1"/>
  <c r="AG1872" i="35"/>
  <c r="AI1872" i="35" s="1"/>
  <c r="AG1781" i="35"/>
  <c r="AI1781" i="35" s="1"/>
  <c r="AG1411" i="35"/>
  <c r="AI1411" i="35" s="1"/>
  <c r="AG255" i="35"/>
  <c r="AI255" i="35" s="1"/>
  <c r="AG1914" i="35"/>
  <c r="AI1914" i="35" s="1"/>
  <c r="AG1760" i="35"/>
  <c r="AI1760" i="35" s="1"/>
  <c r="AG1713" i="35"/>
  <c r="AI1713" i="35" s="1"/>
  <c r="AG1524" i="35"/>
  <c r="AI1524" i="35" s="1"/>
  <c r="AG1309" i="35"/>
  <c r="AI1309" i="35" s="1"/>
  <c r="AG1189" i="35"/>
  <c r="AI1189" i="35" s="1"/>
  <c r="AG1109" i="35"/>
  <c r="AI1109" i="35" s="1"/>
  <c r="AG919" i="35"/>
  <c r="AI919" i="35" s="1"/>
  <c r="AG574" i="35"/>
  <c r="AI574" i="35" s="1"/>
  <c r="AG513" i="35"/>
  <c r="AI513" i="35" s="1"/>
  <c r="AG162" i="35"/>
  <c r="AI162" i="35" s="1"/>
  <c r="AG109" i="35"/>
  <c r="AI109" i="35" s="1"/>
  <c r="AF2573" i="35"/>
  <c r="AG1362" i="35"/>
  <c r="AI1362" i="35" s="1"/>
  <c r="AG1256" i="35"/>
  <c r="AI1256" i="35" s="1"/>
  <c r="AG842" i="35"/>
  <c r="AI842" i="35" s="1"/>
  <c r="AG1327" i="35"/>
  <c r="AI1327" i="35" s="1"/>
  <c r="AG555" i="35"/>
  <c r="AI555" i="35" s="1"/>
  <c r="AG211" i="35"/>
  <c r="AI211" i="35" s="1"/>
  <c r="AG166" i="35"/>
  <c r="AI166" i="35" s="1"/>
  <c r="AG1156" i="35"/>
  <c r="AI1156" i="35" s="1"/>
  <c r="AG1370" i="35"/>
  <c r="AI1370" i="35" s="1"/>
  <c r="AG1232" i="35"/>
  <c r="AI1232" i="35" s="1"/>
  <c r="AG1028" i="35"/>
  <c r="AI1028" i="35" s="1"/>
  <c r="AG848" i="35"/>
  <c r="AI848" i="35" s="1"/>
  <c r="AG1321" i="35"/>
  <c r="AI1321" i="35" s="1"/>
  <c r="AG1205" i="35"/>
  <c r="AI1205" i="35" s="1"/>
  <c r="AG545" i="35"/>
  <c r="AI545" i="35" s="1"/>
  <c r="AG605" i="35"/>
  <c r="AI605" i="35" s="1"/>
  <c r="AG234" i="35"/>
  <c r="AI234" i="35" s="1"/>
  <c r="AG149" i="35"/>
  <c r="AI149" i="35" s="1"/>
  <c r="AG1069" i="35"/>
  <c r="AI1069" i="35" s="1"/>
  <c r="AG1269" i="35"/>
  <c r="AI1269" i="35" s="1"/>
  <c r="AG617" i="35"/>
  <c r="AI617" i="35" s="1"/>
  <c r="AG1921" i="35"/>
  <c r="AI1921" i="35" s="1"/>
  <c r="AG867" i="35"/>
  <c r="AI867" i="35" s="1"/>
  <c r="AG600" i="35"/>
  <c r="AI600" i="35" s="1"/>
  <c r="AG577" i="35"/>
  <c r="AI577" i="35" s="1"/>
  <c r="AG445" i="35"/>
  <c r="AI445" i="35" s="1"/>
  <c r="AG718" i="35"/>
  <c r="AI718" i="35" s="1"/>
  <c r="AG716" i="35"/>
  <c r="AI716" i="35" s="1"/>
  <c r="AG639" i="35"/>
  <c r="AI639" i="35" s="1"/>
  <c r="AG170" i="35"/>
  <c r="AI170" i="35" s="1"/>
  <c r="AG1783" i="35"/>
  <c r="AI1783" i="35" s="1"/>
  <c r="AG1354" i="35"/>
  <c r="AI1354" i="35" s="1"/>
  <c r="AG1280" i="35"/>
  <c r="AI1280" i="35" s="1"/>
  <c r="AG1364" i="35"/>
  <c r="AI1364" i="35" s="1"/>
  <c r="AG857" i="35"/>
  <c r="AI857" i="35" s="1"/>
  <c r="AG143" i="35"/>
  <c r="AI143" i="35" s="1"/>
  <c r="AG668" i="35"/>
  <c r="AI668" i="35" s="1"/>
  <c r="AG852" i="35"/>
  <c r="AI852" i="35" s="1"/>
  <c r="AG872" i="35"/>
  <c r="AI872" i="35" s="1"/>
  <c r="AG1659" i="35"/>
  <c r="AI1659" i="35" s="1"/>
  <c r="AG1139" i="35"/>
  <c r="AI1139" i="35" s="1"/>
  <c r="AG970" i="35"/>
  <c r="AI970" i="35" s="1"/>
  <c r="AG777" i="35"/>
  <c r="AI777" i="35" s="1"/>
  <c r="AG570" i="35"/>
  <c r="AI570" i="35" s="1"/>
  <c r="AG489" i="35"/>
  <c r="AI489" i="35" s="1"/>
  <c r="AG479" i="35"/>
  <c r="AI479" i="35" s="1"/>
  <c r="AG151" i="35"/>
  <c r="AI151" i="35" s="1"/>
  <c r="AG130" i="35"/>
  <c r="AI130" i="35" s="1"/>
  <c r="AG71" i="35"/>
  <c r="AI71" i="35" s="1"/>
  <c r="AG47" i="35"/>
  <c r="AI47" i="35" s="1"/>
  <c r="AG823" i="35"/>
  <c r="AI823" i="35" s="1"/>
  <c r="AG879" i="35"/>
  <c r="AI879" i="35" s="1"/>
  <c r="AG280" i="35"/>
  <c r="AI280" i="35" s="1"/>
  <c r="AG1951" i="35"/>
  <c r="AI1951" i="35" s="1"/>
  <c r="AG1953" i="35"/>
  <c r="AI1953" i="35" s="1"/>
  <c r="AG1417" i="35"/>
  <c r="AI1417" i="35" s="1"/>
  <c r="AG1602" i="35"/>
  <c r="AI1602" i="35" s="1"/>
  <c r="AG1399" i="35"/>
  <c r="AI1399" i="35" s="1"/>
  <c r="AG825" i="35"/>
  <c r="AI825" i="35" s="1"/>
  <c r="AG557" i="35"/>
  <c r="AI557" i="35" s="1"/>
  <c r="AG784" i="35"/>
  <c r="AI784" i="35" s="1"/>
  <c r="AG827" i="35"/>
  <c r="AI827" i="35" s="1"/>
  <c r="AG1695" i="35"/>
  <c r="AI1695" i="35" s="1"/>
  <c r="AG1880" i="35"/>
  <c r="AI1880" i="35" s="1"/>
  <c r="AG1853" i="35"/>
  <c r="AI1853" i="35" s="1"/>
  <c r="AG1458" i="35"/>
  <c r="AI1458" i="35" s="1"/>
  <c r="AG986" i="35"/>
  <c r="AI986" i="35" s="1"/>
  <c r="AG860" i="35"/>
  <c r="AI860" i="35" s="1"/>
  <c r="AG77" i="35"/>
  <c r="AI77" i="35" s="1"/>
  <c r="AG140" i="35"/>
  <c r="AI140" i="35" s="1"/>
  <c r="AG649" i="35"/>
  <c r="AI649" i="35" s="1"/>
  <c r="AG1788" i="35"/>
  <c r="AI1788" i="35" s="1"/>
  <c r="AG1532" i="35"/>
  <c r="AI1532" i="35" s="1"/>
  <c r="AG1217" i="35"/>
  <c r="AI1217" i="35" s="1"/>
  <c r="AG1055" i="35"/>
  <c r="AI1055" i="35" s="1"/>
  <c r="AG551" i="35"/>
  <c r="AI551" i="35" s="1"/>
  <c r="AG228" i="35"/>
  <c r="AI228" i="35" s="1"/>
  <c r="AG195" i="35"/>
  <c r="AI195" i="35" s="1"/>
  <c r="AG1054" i="35"/>
  <c r="AI1054" i="35" s="1"/>
  <c r="AG1567" i="35"/>
  <c r="AI1567" i="35" s="1"/>
  <c r="AG1822" i="35"/>
  <c r="AI1822" i="35" s="1"/>
  <c r="AG1647" i="35"/>
  <c r="AI1647" i="35" s="1"/>
  <c r="AG1534" i="35"/>
  <c r="AI1534" i="35" s="1"/>
  <c r="AG994" i="35"/>
  <c r="AI994" i="35" s="1"/>
  <c r="AG932" i="35"/>
  <c r="AI932" i="35" s="1"/>
  <c r="AG477" i="35"/>
  <c r="AI477" i="35" s="1"/>
  <c r="AG1088" i="35"/>
  <c r="AI1088" i="35" s="1"/>
  <c r="AG1187" i="35"/>
  <c r="AI1187" i="35" s="1"/>
  <c r="AG208" i="35"/>
  <c r="AI208" i="35" s="1"/>
  <c r="AG1912" i="35"/>
  <c r="AI1912" i="35" s="1"/>
  <c r="AG1956" i="35"/>
  <c r="AI1956" i="35" s="1"/>
  <c r="AG1954" i="35"/>
  <c r="AI1954" i="35" s="1"/>
  <c r="AG1913" i="35"/>
  <c r="AI1913" i="35" s="1"/>
  <c r="AG1906" i="35"/>
  <c r="AI1906" i="35" s="1"/>
  <c r="AG1846" i="35"/>
  <c r="AI1846" i="35" s="1"/>
  <c r="AG1862" i="35"/>
  <c r="AI1862" i="35" s="1"/>
  <c r="AG1837" i="35"/>
  <c r="AI1837" i="35" s="1"/>
  <c r="AG1761" i="35"/>
  <c r="AI1761" i="35" s="1"/>
  <c r="AG1759" i="35"/>
  <c r="AI1759" i="35" s="1"/>
  <c r="AG1686" i="35"/>
  <c r="AI1686" i="35" s="1"/>
  <c r="AG1719" i="35"/>
  <c r="AI1719" i="35" s="1"/>
  <c r="AG1533" i="35"/>
  <c r="AI1533" i="35" s="1"/>
  <c r="AG1509" i="35"/>
  <c r="AI1509" i="35" s="1"/>
  <c r="AG1675" i="35"/>
  <c r="AI1675" i="35" s="1"/>
  <c r="AG1636" i="35"/>
  <c r="AI1636" i="35" s="1"/>
  <c r="AG1522" i="35"/>
  <c r="AI1522" i="35" s="1"/>
  <c r="AG1427" i="35"/>
  <c r="AI1427" i="35" s="1"/>
  <c r="AG1312" i="35"/>
  <c r="AI1312" i="35" s="1"/>
  <c r="AG1249" i="35"/>
  <c r="AI1249" i="35" s="1"/>
  <c r="AG1245" i="35"/>
  <c r="AI1245" i="35" s="1"/>
  <c r="AG1143" i="35"/>
  <c r="AI1143" i="35" s="1"/>
  <c r="AG1027" i="35"/>
  <c r="AI1027" i="35" s="1"/>
  <c r="AG1016" i="35"/>
  <c r="AI1016" i="35" s="1"/>
  <c r="AG984" i="35"/>
  <c r="AI984" i="35" s="1"/>
  <c r="AG1264" i="35"/>
  <c r="AI1264" i="35" s="1"/>
  <c r="AG1022" i="35"/>
  <c r="AI1022" i="35" s="1"/>
  <c r="AG1015" i="35"/>
  <c r="AI1015" i="35" s="1"/>
  <c r="AG963" i="35"/>
  <c r="AI963" i="35" s="1"/>
  <c r="AG1090" i="35"/>
  <c r="AI1090" i="35" s="1"/>
  <c r="AG998" i="35"/>
  <c r="AI998" i="35" s="1"/>
  <c r="AG953" i="35"/>
  <c r="AI953" i="35" s="1"/>
  <c r="AG944" i="35"/>
  <c r="AI944" i="35" s="1"/>
  <c r="AG940" i="35"/>
  <c r="AI940" i="35" s="1"/>
  <c r="AG936" i="35"/>
  <c r="AI936" i="35" s="1"/>
  <c r="AG790" i="35"/>
  <c r="AI790" i="35" s="1"/>
  <c r="AG1150" i="35"/>
  <c r="AG1025" i="35"/>
  <c r="AI1025" i="35" s="1"/>
  <c r="AG1019" i="35"/>
  <c r="AI1019" i="35" s="1"/>
  <c r="AG1014" i="35"/>
  <c r="AI1014" i="35" s="1"/>
  <c r="AG923" i="35"/>
  <c r="AI923" i="35" s="1"/>
  <c r="AG915" i="35"/>
  <c r="AI915" i="35" s="1"/>
  <c r="AG849" i="35"/>
  <c r="AI849" i="35" s="1"/>
  <c r="AG643" i="35"/>
  <c r="AI643" i="35" s="1"/>
  <c r="AG588" i="35"/>
  <c r="AI588" i="35" s="1"/>
  <c r="AG493" i="35"/>
  <c r="AI493" i="35" s="1"/>
  <c r="AG920" i="35"/>
  <c r="AI920" i="35" s="1"/>
  <c r="AG771" i="35"/>
  <c r="AI771" i="35" s="1"/>
  <c r="AG520" i="35"/>
  <c r="AI520" i="35" s="1"/>
  <c r="AG492" i="35"/>
  <c r="AI492" i="35" s="1"/>
  <c r="AG442" i="35"/>
  <c r="AI442" i="35" s="1"/>
  <c r="AG436" i="35"/>
  <c r="AI436" i="35" s="1"/>
  <c r="AG427" i="35"/>
  <c r="AI427" i="35" s="1"/>
  <c r="AG190" i="35"/>
  <c r="AI190" i="35" s="1"/>
  <c r="AG171" i="35"/>
  <c r="AI171" i="35" s="1"/>
  <c r="AG158" i="35"/>
  <c r="AI158" i="35" s="1"/>
  <c r="AG142" i="35"/>
  <c r="AI142" i="35" s="1"/>
  <c r="AG123" i="35"/>
  <c r="AI123" i="35" s="1"/>
  <c r="AG63" i="35"/>
  <c r="AI63" i="35" s="1"/>
  <c r="AG59" i="35"/>
  <c r="AI59" i="35" s="1"/>
  <c r="AG49" i="35"/>
  <c r="AI49" i="35" s="1"/>
  <c r="AG35" i="35"/>
  <c r="AI35" i="35" s="1"/>
  <c r="AG17" i="35"/>
  <c r="AI17" i="35" s="1"/>
  <c r="AG9" i="35"/>
  <c r="AI9" i="35" s="1"/>
  <c r="AG589" i="35"/>
  <c r="AI589" i="35" s="1"/>
  <c r="AG569" i="35"/>
  <c r="AI569" i="35" s="1"/>
  <c r="AG502" i="35"/>
  <c r="AI502" i="35" s="1"/>
  <c r="AG468" i="35"/>
  <c r="AI468" i="35" s="1"/>
  <c r="AG444" i="35"/>
  <c r="AI444" i="35" s="1"/>
  <c r="AG429" i="35"/>
  <c r="AI429" i="35" s="1"/>
  <c r="AG113" i="35"/>
  <c r="AI113" i="35" s="1"/>
  <c r="AG536" i="35"/>
  <c r="AI536" i="35" s="1"/>
  <c r="AG526" i="35"/>
  <c r="AI526" i="35" s="1"/>
  <c r="AG441" i="35"/>
  <c r="AI441" i="35" s="1"/>
  <c r="AG145" i="35"/>
  <c r="AI145" i="35" s="1"/>
  <c r="AG651" i="35"/>
  <c r="AI651" i="35" s="1"/>
  <c r="AG1630" i="35"/>
  <c r="AI1630" i="35" s="1"/>
  <c r="AG1780" i="35"/>
  <c r="AI1780" i="35" s="1"/>
  <c r="AG1497" i="35"/>
  <c r="AI1497" i="35" s="1"/>
  <c r="AG1441" i="35"/>
  <c r="AI1441" i="35" s="1"/>
  <c r="AG1592" i="35"/>
  <c r="AI1592" i="35" s="1"/>
  <c r="AG1478" i="35"/>
  <c r="AI1478" i="35" s="1"/>
  <c r="AG1409" i="35"/>
  <c r="AI1409" i="35" s="1"/>
  <c r="AG1403" i="35"/>
  <c r="AI1403" i="35" s="1"/>
  <c r="AG843" i="35"/>
  <c r="AI843" i="35" s="1"/>
  <c r="AG830" i="35"/>
  <c r="AG1447" i="35"/>
  <c r="AG1104" i="35"/>
  <c r="AI1104" i="35" s="1"/>
  <c r="AG1013" i="35"/>
  <c r="AI1013" i="35" s="1"/>
  <c r="AG606" i="35"/>
  <c r="AI606" i="35" s="1"/>
  <c r="AG250" i="35"/>
  <c r="AI250" i="35" s="1"/>
  <c r="AG618" i="35"/>
  <c r="AI618" i="35" s="1"/>
  <c r="AG174" i="35"/>
  <c r="AI174" i="35" s="1"/>
  <c r="AG1904" i="35"/>
  <c r="AI1904" i="35" s="1"/>
  <c r="AG1518" i="35"/>
  <c r="AI1518" i="35" s="1"/>
  <c r="AG1058" i="35"/>
  <c r="AI1058" i="35" s="1"/>
  <c r="AG978" i="35"/>
  <c r="AI978" i="35" s="1"/>
  <c r="AG804" i="35"/>
  <c r="AI804" i="35" s="1"/>
  <c r="AG598" i="35"/>
  <c r="AI598" i="35" s="1"/>
  <c r="AG81" i="35"/>
  <c r="AI81" i="35" s="1"/>
  <c r="AG822" i="35"/>
  <c r="AI822" i="35" s="1"/>
  <c r="AG1922" i="35"/>
  <c r="AI1922" i="35" s="1"/>
  <c r="AG1910" i="35"/>
  <c r="AI1910" i="35" s="1"/>
  <c r="AG1863" i="35"/>
  <c r="AI1863" i="35" s="1"/>
  <c r="AG1800" i="35"/>
  <c r="AI1800" i="35" s="1"/>
  <c r="AG1758" i="35"/>
  <c r="AI1758" i="35" s="1"/>
  <c r="AG1752" i="35"/>
  <c r="AI1752" i="35" s="1"/>
  <c r="AG1747" i="35"/>
  <c r="AI1747" i="35" s="1"/>
  <c r="AG1730" i="35"/>
  <c r="AI1730" i="35" s="1"/>
  <c r="AG1565" i="35"/>
  <c r="AI1565" i="35" s="1"/>
  <c r="AG1734" i="35"/>
  <c r="AI1734" i="35" s="1"/>
  <c r="AG1637" i="35"/>
  <c r="AI1637" i="35" s="1"/>
  <c r="AG1600" i="35"/>
  <c r="AI1600" i="35" s="1"/>
  <c r="AG1510" i="35"/>
  <c r="AI1510" i="35" s="1"/>
  <c r="AG1502" i="35"/>
  <c r="AI1502" i="35" s="1"/>
  <c r="AG1514" i="35"/>
  <c r="AI1514" i="35" s="1"/>
  <c r="AG1473" i="35"/>
  <c r="AI1473" i="35" s="1"/>
  <c r="AG1480" i="35"/>
  <c r="AI1480" i="35" s="1"/>
  <c r="AG1261" i="35"/>
  <c r="AI1261" i="35" s="1"/>
  <c r="AG1192" i="35"/>
  <c r="AI1192" i="35" s="1"/>
  <c r="AG1045" i="35"/>
  <c r="AI1045" i="35" s="1"/>
  <c r="AG996" i="35"/>
  <c r="AI996" i="35" s="1"/>
  <c r="AG956" i="35"/>
  <c r="AI956" i="35" s="1"/>
  <c r="AG1424" i="35"/>
  <c r="AI1424" i="35" s="1"/>
  <c r="AG1198" i="35"/>
  <c r="AI1198" i="35" s="1"/>
  <c r="AG1119" i="35"/>
  <c r="AI1119" i="35" s="1"/>
  <c r="AG572" i="35"/>
  <c r="AI572" i="35" s="1"/>
  <c r="AG556" i="35"/>
  <c r="AI556" i="35" s="1"/>
  <c r="AG491" i="35"/>
  <c r="AI491" i="35" s="1"/>
  <c r="AG483" i="35"/>
  <c r="AI483" i="35" s="1"/>
  <c r="AG471" i="35"/>
  <c r="AI471" i="35" s="1"/>
  <c r="AG453" i="35"/>
  <c r="AI453" i="35" s="1"/>
  <c r="AG946" i="35"/>
  <c r="AI946" i="35" s="1"/>
  <c r="AG670" i="35"/>
  <c r="AI670" i="35" s="1"/>
  <c r="AG197" i="35"/>
  <c r="AI197" i="35" s="1"/>
  <c r="AG164" i="35"/>
  <c r="AI164" i="35" s="1"/>
  <c r="AG156" i="35"/>
  <c r="AI156" i="35" s="1"/>
  <c r="AG45" i="35"/>
  <c r="AI45" i="35" s="1"/>
  <c r="AG15" i="35"/>
  <c r="AI15" i="35" s="1"/>
  <c r="AG838" i="35"/>
  <c r="AI838" i="35" s="1"/>
  <c r="AG107" i="35"/>
  <c r="AI107" i="35" s="1"/>
  <c r="AG67" i="35"/>
  <c r="AI67" i="35" s="1"/>
  <c r="AG43" i="35"/>
  <c r="AI43" i="35" s="1"/>
  <c r="AG689" i="35"/>
  <c r="AI689" i="35" s="1"/>
  <c r="AG673" i="35"/>
  <c r="AI673" i="35" s="1"/>
  <c r="AG607" i="35"/>
  <c r="AI607" i="35" s="1"/>
  <c r="AG185" i="35"/>
  <c r="AI185" i="35" s="1"/>
  <c r="AG180" i="35"/>
  <c r="AI180" i="35" s="1"/>
  <c r="AG127" i="35"/>
  <c r="AI127" i="35" s="1"/>
  <c r="AG189" i="35"/>
  <c r="AI189" i="35" s="1"/>
  <c r="AG129" i="35"/>
  <c r="AI129" i="35" s="1"/>
  <c r="AG18" i="35"/>
  <c r="AI18" i="35" s="1"/>
  <c r="AG1689" i="35"/>
  <c r="AI1689" i="35" s="1"/>
  <c r="AG1791" i="35"/>
  <c r="AI1791" i="35" s="1"/>
  <c r="AG1679" i="35"/>
  <c r="AI1679" i="35" s="1"/>
  <c r="AG1559" i="35"/>
  <c r="AI1559" i="35" s="1"/>
  <c r="AG1301" i="35"/>
  <c r="AI1301" i="35" s="1"/>
  <c r="AG1236" i="35"/>
  <c r="AI1236" i="35" s="1"/>
  <c r="AG805" i="35"/>
  <c r="AI805" i="35" s="1"/>
  <c r="AG1037" i="35"/>
  <c r="AI1037" i="35" s="1"/>
  <c r="AG499" i="35"/>
  <c r="AI499" i="35" s="1"/>
  <c r="AG632" i="35"/>
  <c r="AI632" i="35" s="1"/>
  <c r="AG1374" i="35"/>
  <c r="AI1374" i="35" s="1"/>
  <c r="AG1388" i="35"/>
  <c r="AI1388" i="35" s="1"/>
  <c r="AG1774" i="35"/>
  <c r="AI1774" i="35" s="1"/>
  <c r="AG1259" i="35"/>
  <c r="AI1259" i="35" s="1"/>
  <c r="AG1474" i="35"/>
  <c r="AI1474" i="35" s="1"/>
  <c r="AG1047" i="35"/>
  <c r="AI1047" i="35" s="1"/>
  <c r="AG1871" i="35"/>
  <c r="AI1871" i="35" s="1"/>
  <c r="AG1828" i="35"/>
  <c r="AI1828" i="35" s="1"/>
  <c r="AG1852" i="35"/>
  <c r="AI1852" i="35" s="1"/>
  <c r="AG1829" i="35"/>
  <c r="AI1829" i="35" s="1"/>
  <c r="AG1594" i="35"/>
  <c r="AI1594" i="35" s="1"/>
  <c r="AG1566" i="35"/>
  <c r="AI1566" i="35" s="1"/>
  <c r="AG1644" i="35"/>
  <c r="AI1644" i="35" s="1"/>
  <c r="AG1402" i="35"/>
  <c r="AI1402" i="35" s="1"/>
  <c r="AG1137" i="35"/>
  <c r="AI1137" i="35" s="1"/>
  <c r="AG1197" i="35"/>
  <c r="AI1197" i="35" s="1"/>
  <c r="AG1018" i="35"/>
  <c r="AI1018" i="35" s="1"/>
  <c r="AG1120" i="35"/>
  <c r="AI1120" i="35" s="1"/>
  <c r="AG1011" i="35"/>
  <c r="AI1011" i="35" s="1"/>
  <c r="AG1200" i="35"/>
  <c r="AI1200" i="35" s="1"/>
  <c r="AG945" i="35"/>
  <c r="AI945" i="35" s="1"/>
  <c r="AG850" i="35"/>
  <c r="AI850" i="35" s="1"/>
  <c r="AG798" i="35"/>
  <c r="AI798" i="35" s="1"/>
  <c r="AG568" i="35"/>
  <c r="AI568" i="35" s="1"/>
  <c r="AG495" i="35"/>
  <c r="AI495" i="35" s="1"/>
  <c r="AG487" i="35"/>
  <c r="AI487" i="35" s="1"/>
  <c r="AG958" i="35"/>
  <c r="AI958" i="35" s="1"/>
  <c r="AG800" i="35"/>
  <c r="AI800" i="35" s="1"/>
  <c r="AG622" i="35"/>
  <c r="AI622" i="35" s="1"/>
  <c r="AG597" i="35"/>
  <c r="AI597" i="35" s="1"/>
  <c r="AG176" i="35"/>
  <c r="AI176" i="35" s="1"/>
  <c r="AG141" i="35"/>
  <c r="AI141" i="35" s="1"/>
  <c r="AG75" i="35"/>
  <c r="AI75" i="35" s="1"/>
  <c r="AG29" i="35"/>
  <c r="AI29" i="35" s="1"/>
  <c r="AG7" i="35"/>
  <c r="AG581" i="35"/>
  <c r="AI581" i="35" s="1"/>
  <c r="AG562" i="35"/>
  <c r="AI562" i="35" s="1"/>
  <c r="AG476" i="35"/>
  <c r="AI476" i="35" s="1"/>
  <c r="AG85" i="35"/>
  <c r="AI85" i="35" s="1"/>
  <c r="AG73" i="35"/>
  <c r="AI73" i="35" s="1"/>
  <c r="AG55" i="35"/>
  <c r="AI55" i="35" s="1"/>
  <c r="AG19" i="35"/>
  <c r="AI19" i="35" s="1"/>
  <c r="AG650" i="35"/>
  <c r="AI650" i="35" s="1"/>
  <c r="AG249" i="35"/>
  <c r="AI249" i="35" s="1"/>
  <c r="AG46" i="35"/>
  <c r="AI46" i="35" s="1"/>
  <c r="AG1763" i="35"/>
  <c r="AI1763" i="35" s="1"/>
  <c r="AG1605" i="35"/>
  <c r="AI1605" i="35" s="1"/>
  <c r="AG1577" i="35"/>
  <c r="AI1577" i="35" s="1"/>
  <c r="AG175" i="35"/>
  <c r="AI175" i="35" s="1"/>
  <c r="AG1877" i="35"/>
  <c r="AI1877" i="35" s="1"/>
  <c r="AG1836" i="35"/>
  <c r="AI1836" i="35" s="1"/>
  <c r="AG1642" i="35"/>
  <c r="AI1642" i="35" s="1"/>
  <c r="AG1650" i="35"/>
  <c r="AI1650" i="35" s="1"/>
  <c r="AG1874" i="35"/>
  <c r="AI1874" i="35" s="1"/>
  <c r="AG1861" i="35"/>
  <c r="AI1861" i="35" s="1"/>
  <c r="AG1820" i="35"/>
  <c r="AI1820" i="35" s="1"/>
  <c r="AG1849" i="35"/>
  <c r="AI1849" i="35" s="1"/>
  <c r="AG1772" i="35"/>
  <c r="AI1772" i="35" s="1"/>
  <c r="AG1718" i="35"/>
  <c r="AI1718" i="35" s="1"/>
  <c r="AG1714" i="35"/>
  <c r="AI1714" i="35" s="1"/>
  <c r="AG1710" i="35"/>
  <c r="AI1710" i="35" s="1"/>
  <c r="AG1691" i="35"/>
  <c r="AI1691" i="35" s="1"/>
  <c r="AG1688" i="35"/>
  <c r="AI1688" i="35" s="1"/>
  <c r="AG1672" i="35"/>
  <c r="AI1672" i="35" s="1"/>
  <c r="AG1651" i="35"/>
  <c r="AI1651" i="35" s="1"/>
  <c r="AG1787" i="35"/>
  <c r="AI1787" i="35" s="1"/>
  <c r="AG1748" i="35"/>
  <c r="AI1748" i="35" s="1"/>
  <c r="AG1646" i="35"/>
  <c r="AI1646" i="35" s="1"/>
  <c r="AG1641" i="35"/>
  <c r="AI1641" i="35" s="1"/>
  <c r="AG1562" i="35"/>
  <c r="AI1562" i="35" s="1"/>
  <c r="AG1519" i="35"/>
  <c r="AI1519" i="35" s="1"/>
  <c r="AG1507" i="35"/>
  <c r="AI1507" i="35" s="1"/>
  <c r="AG1496" i="35"/>
  <c r="AI1496" i="35" s="1"/>
  <c r="AG1535" i="35"/>
  <c r="AI1535" i="35" s="1"/>
  <c r="AG1643" i="35"/>
  <c r="AI1643" i="35" s="1"/>
  <c r="AG1635" i="35"/>
  <c r="AI1635" i="35" s="1"/>
  <c r="AG1595" i="35"/>
  <c r="AI1595" i="35" s="1"/>
  <c r="AG1265" i="35"/>
  <c r="AI1265" i="35" s="1"/>
  <c r="AG992" i="35"/>
  <c r="AI992" i="35" s="1"/>
  <c r="AG1125" i="35"/>
  <c r="AI1125" i="35" s="1"/>
  <c r="AG960" i="35"/>
  <c r="AI960" i="35" s="1"/>
  <c r="AG853" i="35"/>
  <c r="AI853" i="35" s="1"/>
  <c r="AG1002" i="35"/>
  <c r="AI1002" i="35" s="1"/>
  <c r="AG961" i="35"/>
  <c r="AI961" i="35" s="1"/>
  <c r="AG954" i="35"/>
  <c r="AI954" i="35" s="1"/>
  <c r="AG933" i="35"/>
  <c r="AI933" i="35" s="1"/>
  <c r="AG927" i="35"/>
  <c r="AI927" i="35" s="1"/>
  <c r="AG911" i="35"/>
  <c r="AI911" i="35" s="1"/>
  <c r="AG447" i="35"/>
  <c r="AI447" i="35" s="1"/>
  <c r="AG934" i="35"/>
  <c r="AI934" i="35" s="1"/>
  <c r="AG929" i="35"/>
  <c r="AI929" i="35" s="1"/>
  <c r="AG908" i="35"/>
  <c r="AI908" i="35" s="1"/>
  <c r="AG604" i="35"/>
  <c r="AI604" i="35" s="1"/>
  <c r="AG619" i="35"/>
  <c r="AI619" i="35" s="1"/>
  <c r="AG511" i="35"/>
  <c r="AI511" i="35" s="1"/>
  <c r="AG504" i="35"/>
  <c r="AI504" i="35" s="1"/>
  <c r="AG486" i="35"/>
  <c r="AI486" i="35" s="1"/>
  <c r="AG484" i="35"/>
  <c r="AI484" i="35" s="1"/>
  <c r="AG452" i="35"/>
  <c r="AI452" i="35" s="1"/>
  <c r="AG450" i="35"/>
  <c r="AI450" i="35" s="1"/>
  <c r="AG220" i="35"/>
  <c r="AI220" i="35" s="1"/>
  <c r="AG202" i="35"/>
  <c r="AI202" i="35" s="1"/>
  <c r="AG196" i="35"/>
  <c r="AI196" i="35" s="1"/>
  <c r="AG114" i="35"/>
  <c r="AI114" i="35" s="1"/>
  <c r="AG1010" i="35"/>
  <c r="AI1010" i="35" s="1"/>
  <c r="AG669" i="35"/>
  <c r="AI669" i="35" s="1"/>
  <c r="AG474" i="35"/>
  <c r="AI474" i="35" s="1"/>
  <c r="AG99" i="35"/>
  <c r="AI99" i="35" s="1"/>
  <c r="AG92" i="35"/>
  <c r="AI92" i="35" s="1"/>
  <c r="AG79" i="35"/>
  <c r="AI79" i="35" s="1"/>
  <c r="AG57" i="35"/>
  <c r="AI57" i="35" s="1"/>
  <c r="AG31" i="35"/>
  <c r="AI31" i="35" s="1"/>
  <c r="AG119" i="35"/>
  <c r="AI119" i="35" s="1"/>
  <c r="AG24" i="35"/>
  <c r="AI24" i="35" s="1"/>
  <c r="AG50" i="35"/>
  <c r="AI50" i="35" s="1"/>
  <c r="AG30" i="35"/>
  <c r="AI30" i="35" s="1"/>
  <c r="AG22" i="35"/>
  <c r="AI22" i="35" s="1"/>
  <c r="AG14" i="35"/>
  <c r="AI14" i="35" s="1"/>
  <c r="AG10" i="35"/>
  <c r="AI10" i="35" s="1"/>
  <c r="AG1963" i="35"/>
  <c r="AI1963" i="35" s="1"/>
  <c r="AG1209" i="35"/>
  <c r="AI1209" i="35" s="1"/>
  <c r="AG1160" i="35"/>
  <c r="AI1160" i="35" s="1"/>
  <c r="AG1024" i="35"/>
  <c r="AI1024" i="35" s="1"/>
  <c r="AG1065" i="35"/>
  <c r="AI1065" i="35" s="1"/>
  <c r="AG595" i="35"/>
  <c r="AI595" i="35" s="1"/>
  <c r="AG549" i="35"/>
  <c r="AI549" i="35" s="1"/>
  <c r="AG664" i="35"/>
  <c r="AI664" i="35" s="1"/>
  <c r="AG199" i="35"/>
  <c r="AI199" i="35" s="1"/>
  <c r="AG1826" i="35"/>
  <c r="AI1826" i="35" s="1"/>
  <c r="AG1580" i="35"/>
  <c r="AI1580" i="35" s="1"/>
  <c r="AG1955" i="35"/>
  <c r="AI1955" i="35" s="1"/>
  <c r="AG1896" i="35"/>
  <c r="AI1896" i="35" s="1"/>
  <c r="AG1902" i="35"/>
  <c r="AI1902" i="35" s="1"/>
  <c r="AG1848" i="35"/>
  <c r="AI1848" i="35" s="1"/>
  <c r="AG1751" i="35"/>
  <c r="AI1751" i="35" s="1"/>
  <c r="AG1744" i="35"/>
  <c r="AI1744" i="35" s="1"/>
  <c r="AG1725" i="35"/>
  <c r="AI1725" i="35" s="1"/>
  <c r="AG1720" i="35"/>
  <c r="AI1720" i="35" s="1"/>
  <c r="AG1707" i="35"/>
  <c r="AI1707" i="35" s="1"/>
  <c r="AG1674" i="35"/>
  <c r="AI1674" i="35" s="1"/>
  <c r="AG1597" i="35"/>
  <c r="AI1597" i="35" s="1"/>
  <c r="AG1531" i="35"/>
  <c r="AI1531" i="35" s="1"/>
  <c r="AG1612" i="35"/>
  <c r="AI1612" i="35" s="1"/>
  <c r="AG1408" i="35"/>
  <c r="AI1408" i="35" s="1"/>
  <c r="AG1400" i="35"/>
  <c r="AI1400" i="35" s="1"/>
  <c r="AG1371" i="35"/>
  <c r="AI1371" i="35" s="1"/>
  <c r="AG1306" i="35"/>
  <c r="AI1306" i="35" s="1"/>
  <c r="AG1322" i="35"/>
  <c r="AI1322" i="35" s="1"/>
  <c r="AG1202" i="35"/>
  <c r="AI1202" i="35" s="1"/>
  <c r="AG1122" i="35"/>
  <c r="AI1122" i="35" s="1"/>
  <c r="AG1324" i="35"/>
  <c r="AI1324" i="35" s="1"/>
  <c r="AG1023" i="35"/>
  <c r="AI1023" i="35" s="1"/>
  <c r="AG1001" i="35"/>
  <c r="AI1001" i="35" s="1"/>
  <c r="AG1416" i="35"/>
  <c r="AI1416" i="35" s="1"/>
  <c r="AG1341" i="35"/>
  <c r="AI1341" i="35" s="1"/>
  <c r="AG1067" i="35"/>
  <c r="AI1067" i="35" s="1"/>
  <c r="AG1057" i="35"/>
  <c r="AI1057" i="35" s="1"/>
  <c r="AG855" i="35"/>
  <c r="AI855" i="35" s="1"/>
  <c r="AG1418" i="35"/>
  <c r="AI1418" i="35" s="1"/>
  <c r="AG1145" i="35"/>
  <c r="AI1145" i="35" s="1"/>
  <c r="AG1053" i="35"/>
  <c r="AI1053" i="35" s="1"/>
  <c r="AG928" i="35"/>
  <c r="AI928" i="35" s="1"/>
  <c r="AG844" i="35"/>
  <c r="AI844" i="35" s="1"/>
  <c r="AG667" i="35"/>
  <c r="AI667" i="35" s="1"/>
  <c r="AG637" i="35"/>
  <c r="AI637" i="35" s="1"/>
  <c r="AG586" i="35"/>
  <c r="AI586" i="35" s="1"/>
  <c r="AG509" i="35"/>
  <c r="AI509" i="35" s="1"/>
  <c r="AG463" i="35"/>
  <c r="AI463" i="35" s="1"/>
  <c r="AG955" i="35"/>
  <c r="AI955" i="35" s="1"/>
  <c r="AG912" i="35"/>
  <c r="AI912" i="35" s="1"/>
  <c r="AG1138" i="35"/>
  <c r="AI1138" i="35" s="1"/>
  <c r="AG981" i="35"/>
  <c r="AI981" i="35" s="1"/>
  <c r="AG905" i="35"/>
  <c r="AI905" i="35" s="1"/>
  <c r="AG498" i="35"/>
  <c r="AI498" i="35" s="1"/>
  <c r="AG482" i="35"/>
  <c r="AI482" i="35" s="1"/>
  <c r="AG448" i="35"/>
  <c r="AI448" i="35" s="1"/>
  <c r="AG443" i="35"/>
  <c r="AI443" i="35" s="1"/>
  <c r="AG201" i="35"/>
  <c r="AI201" i="35" s="1"/>
  <c r="AG191" i="35"/>
  <c r="AI191" i="35" s="1"/>
  <c r="AG152" i="35"/>
  <c r="AI152" i="35" s="1"/>
  <c r="AG51" i="35"/>
  <c r="AI51" i="35" s="1"/>
  <c r="AG698" i="35"/>
  <c r="AI698" i="35" s="1"/>
  <c r="AG636" i="35"/>
  <c r="AI636" i="35" s="1"/>
  <c r="AG611" i="35"/>
  <c r="AI611" i="35" s="1"/>
  <c r="AG592" i="35"/>
  <c r="AI592" i="35" s="1"/>
  <c r="AG585" i="35"/>
  <c r="AI585" i="35" s="1"/>
  <c r="AG507" i="35"/>
  <c r="AI507" i="35" s="1"/>
  <c r="AG478" i="35"/>
  <c r="AI478" i="35" s="1"/>
  <c r="AG472" i="35"/>
  <c r="AI472" i="35" s="1"/>
  <c r="AG470" i="35"/>
  <c r="AI470" i="35" s="1"/>
  <c r="AG61" i="35"/>
  <c r="AI61" i="35" s="1"/>
  <c r="AG27" i="35"/>
  <c r="AI27" i="35" s="1"/>
  <c r="AG773" i="35"/>
  <c r="AI773" i="35" s="1"/>
  <c r="AG169" i="35"/>
  <c r="AI169" i="35" s="1"/>
  <c r="AG150" i="35"/>
  <c r="AI150" i="35" s="1"/>
  <c r="AG826" i="35"/>
  <c r="AI826" i="35" s="1"/>
  <c r="AG1435" i="35"/>
  <c r="AI1435" i="35" s="1"/>
  <c r="AG1419" i="35"/>
  <c r="AI1419" i="35" s="1"/>
  <c r="AG609" i="35"/>
  <c r="AI609" i="35" s="1"/>
  <c r="AG1972" i="35"/>
  <c r="AI1972" i="35" s="1"/>
  <c r="AG1950" i="35"/>
  <c r="AI1950" i="35" s="1"/>
  <c r="AG1939" i="35"/>
  <c r="AI1939" i="35" s="1"/>
  <c r="AG1980" i="35"/>
  <c r="AI1980" i="35" s="1"/>
  <c r="AG1916" i="35"/>
  <c r="AI1916" i="35" s="1"/>
  <c r="AG1882" i="35"/>
  <c r="AI1882" i="35" s="1"/>
  <c r="AG1870" i="35"/>
  <c r="AI1870" i="35" s="1"/>
  <c r="AG1856" i="35"/>
  <c r="AI1856" i="35" s="1"/>
  <c r="AG1851" i="35"/>
  <c r="AI1851" i="35" s="1"/>
  <c r="AG1831" i="35"/>
  <c r="AI1831" i="35" s="1"/>
  <c r="AG1740" i="35"/>
  <c r="AG1732" i="35"/>
  <c r="AI1732" i="35" s="1"/>
  <c r="AG1727" i="35"/>
  <c r="AI1727" i="35" s="1"/>
  <c r="AG1723" i="35"/>
  <c r="AI1723" i="35" s="1"/>
  <c r="AG1898" i="35"/>
  <c r="AI1898" i="35" s="1"/>
  <c r="AG1779" i="35"/>
  <c r="AI1779" i="35" s="1"/>
  <c r="AG1762" i="35"/>
  <c r="AI1762" i="35" s="1"/>
  <c r="AG1756" i="35"/>
  <c r="AI1756" i="35" s="1"/>
  <c r="AG1716" i="35"/>
  <c r="AI1716" i="35" s="1"/>
  <c r="AG1678" i="35"/>
  <c r="AI1678" i="35" s="1"/>
  <c r="AG1765" i="35"/>
  <c r="AI1765" i="35" s="1"/>
  <c r="AG1693" i="35"/>
  <c r="AI1693" i="35" s="1"/>
  <c r="AG1827" i="35"/>
  <c r="AI1827" i="35" s="1"/>
  <c r="AG1649" i="35"/>
  <c r="AI1649" i="35" s="1"/>
  <c r="AG1608" i="35"/>
  <c r="AI1608" i="35" s="1"/>
  <c r="AG1593" i="35"/>
  <c r="AI1593" i="35" s="1"/>
  <c r="AG1440" i="35"/>
  <c r="AI1440" i="35" s="1"/>
  <c r="AG1598" i="35"/>
  <c r="AI1598" i="35" s="1"/>
  <c r="AG1515" i="35"/>
  <c r="AI1515" i="35" s="1"/>
  <c r="AG1481" i="35"/>
  <c r="AI1481" i="35" s="1"/>
  <c r="AG1325" i="35"/>
  <c r="AI1325" i="35" s="1"/>
  <c r="AG1721" i="35"/>
  <c r="AI1721" i="35" s="1"/>
  <c r="AG1476" i="35"/>
  <c r="AI1476" i="35" s="1"/>
  <c r="AG1346" i="35"/>
  <c r="AI1346" i="35" s="1"/>
  <c r="AG989" i="35"/>
  <c r="AI989" i="35" s="1"/>
  <c r="AG949" i="35"/>
  <c r="AI949" i="35" s="1"/>
  <c r="AG926" i="35"/>
  <c r="AI926" i="35" s="1"/>
  <c r="AG922" i="35"/>
  <c r="AI922" i="35" s="1"/>
  <c r="AG918" i="35"/>
  <c r="AI918" i="35" s="1"/>
  <c r="AG914" i="35"/>
  <c r="AI914" i="35" s="1"/>
  <c r="AG910" i="35"/>
  <c r="AI910" i="35" s="1"/>
  <c r="AG906" i="35"/>
  <c r="AI906" i="35" s="1"/>
  <c r="AG1578" i="35"/>
  <c r="AI1578" i="35" s="1"/>
  <c r="AG1300" i="35"/>
  <c r="AI1300" i="35" s="1"/>
  <c r="AG1283" i="35"/>
  <c r="AI1283" i="35" s="1"/>
  <c r="AG1253" i="35"/>
  <c r="AI1253" i="35" s="1"/>
  <c r="AG1103" i="35"/>
  <c r="AI1103" i="35" s="1"/>
  <c r="AG1091" i="35"/>
  <c r="AI1091" i="35" s="1"/>
  <c r="AG1056" i="35"/>
  <c r="AI1056" i="35" s="1"/>
  <c r="AG937" i="35"/>
  <c r="AI937" i="35" s="1"/>
  <c r="AG1459" i="35"/>
  <c r="AI1459" i="35" s="1"/>
  <c r="AG1255" i="35"/>
  <c r="AI1255" i="35" s="1"/>
  <c r="AG980" i="35"/>
  <c r="AI980" i="35" s="1"/>
  <c r="AG916" i="35"/>
  <c r="AI916" i="35" s="1"/>
  <c r="AG532" i="35"/>
  <c r="AI532" i="35" s="1"/>
  <c r="AG494" i="35"/>
  <c r="AI494" i="35" s="1"/>
  <c r="AG1639" i="35"/>
  <c r="AI1639" i="35" s="1"/>
  <c r="AG808" i="35"/>
  <c r="AI808" i="35" s="1"/>
  <c r="AG567" i="35"/>
  <c r="AI567" i="35" s="1"/>
  <c r="AG464" i="35"/>
  <c r="AI464" i="35" s="1"/>
  <c r="AG106" i="35"/>
  <c r="AI106" i="35" s="1"/>
  <c r="AG60" i="35"/>
  <c r="AI60" i="35" s="1"/>
  <c r="AG913" i="35"/>
  <c r="AI913" i="35" s="1"/>
  <c r="AG858" i="35"/>
  <c r="AI858" i="35" s="1"/>
  <c r="AG44" i="35"/>
  <c r="AI44" i="35" s="1"/>
  <c r="AG12" i="35"/>
  <c r="AI12" i="35" s="1"/>
  <c r="AG157" i="35"/>
  <c r="AI157" i="35" s="1"/>
  <c r="AG91" i="35"/>
  <c r="AG1805" i="35"/>
  <c r="AI1805" i="35" s="1"/>
  <c r="AG268" i="35"/>
  <c r="AI268" i="35" s="1"/>
  <c r="AG259" i="35"/>
  <c r="AI259" i="35" s="1"/>
  <c r="AG1549" i="35"/>
  <c r="AI1549" i="35" s="1"/>
  <c r="AG1927" i="35"/>
  <c r="AI1927" i="35" s="1"/>
  <c r="AG1437" i="35"/>
  <c r="AI1437" i="35" s="1"/>
  <c r="AG1157" i="35"/>
  <c r="AI1157" i="35" s="1"/>
  <c r="AG807" i="35"/>
  <c r="AI807" i="35" s="1"/>
  <c r="AG88" i="35"/>
  <c r="AI88" i="35" s="1"/>
  <c r="AG1755" i="35"/>
  <c r="AI1755" i="35" s="1"/>
  <c r="AG1712" i="35"/>
  <c r="AI1712" i="35" s="1"/>
  <c r="AG1708" i="35"/>
  <c r="AI1708" i="35" s="1"/>
  <c r="AG1640" i="35"/>
  <c r="AI1640" i="35" s="1"/>
  <c r="AG1576" i="35"/>
  <c r="AI1576" i="35" s="1"/>
  <c r="AG1446" i="35"/>
  <c r="AI1446" i="35" s="1"/>
  <c r="AG1404" i="35"/>
  <c r="AI1404" i="35" s="1"/>
  <c r="AG1204" i="35"/>
  <c r="AG1470" i="35"/>
  <c r="AI1470" i="35" s="1"/>
  <c r="AG1248" i="35"/>
  <c r="AI1248" i="35" s="1"/>
  <c r="AG1244" i="35"/>
  <c r="AI1244" i="35" s="1"/>
  <c r="AG993" i="35"/>
  <c r="AI993" i="35" s="1"/>
  <c r="AG985" i="35"/>
  <c r="AI985" i="35" s="1"/>
  <c r="AG931" i="35"/>
  <c r="AI931" i="35" s="1"/>
  <c r="AG1201" i="35"/>
  <c r="AI1201" i="35" s="1"/>
  <c r="AG1066" i="35"/>
  <c r="AI1066" i="35" s="1"/>
  <c r="AG941" i="35"/>
  <c r="AI941" i="35" s="1"/>
  <c r="AG1345" i="35"/>
  <c r="AI1345" i="35" s="1"/>
  <c r="AG1237" i="35"/>
  <c r="AI1237" i="35" s="1"/>
  <c r="AG1211" i="35"/>
  <c r="AI1211" i="35" s="1"/>
  <c r="AG964" i="35"/>
  <c r="AI964" i="35" s="1"/>
  <c r="AG834" i="35"/>
  <c r="AI834" i="35" s="1"/>
  <c r="AG792" i="35"/>
  <c r="AI792" i="35" s="1"/>
  <c r="AG692" i="35"/>
  <c r="AI692" i="35" s="1"/>
  <c r="AG684" i="35"/>
  <c r="AI684" i="35" s="1"/>
  <c r="AG676" i="35"/>
  <c r="AI676" i="35" s="1"/>
  <c r="AG596" i="35"/>
  <c r="AI596" i="35" s="1"/>
  <c r="AG522" i="35"/>
  <c r="AI522" i="35" s="1"/>
  <c r="AG490" i="35"/>
  <c r="AI490" i="35" s="1"/>
  <c r="AG1114" i="35"/>
  <c r="AI1114" i="35" s="1"/>
  <c r="AG930" i="35"/>
  <c r="AI930" i="35" s="1"/>
  <c r="AG925" i="35"/>
  <c r="AI925" i="35" s="1"/>
  <c r="AG460" i="35"/>
  <c r="AI460" i="35" s="1"/>
  <c r="AG155" i="35"/>
  <c r="AI155" i="35" s="1"/>
  <c r="AG528" i="35"/>
  <c r="AI528" i="35" s="1"/>
  <c r="AG1032" i="35"/>
  <c r="AI1032" i="35" s="1"/>
  <c r="AG947" i="35"/>
  <c r="AI947" i="35" s="1"/>
  <c r="AG455" i="35"/>
  <c r="AI455" i="35" s="1"/>
  <c r="AG1132" i="35"/>
  <c r="AI1132" i="35" s="1"/>
  <c r="AG84" i="35"/>
  <c r="AI84" i="35" s="1"/>
  <c r="AG98" i="35"/>
  <c r="AI98" i="35" s="1"/>
  <c r="AG87" i="35"/>
  <c r="AI87" i="35" s="1"/>
  <c r="AG93" i="35"/>
  <c r="AI93" i="35" s="1"/>
  <c r="AG42" i="35"/>
  <c r="AI42" i="35" s="1"/>
  <c r="AG38" i="35"/>
  <c r="AI38" i="35" s="1"/>
  <c r="AG34" i="35"/>
  <c r="AI34" i="35" s="1"/>
  <c r="AG28" i="35"/>
  <c r="AI28" i="35" s="1"/>
  <c r="AG36" i="35"/>
  <c r="AI36" i="35" s="1"/>
  <c r="AG278" i="35"/>
  <c r="AI278" i="35" s="1"/>
  <c r="AG1663" i="35"/>
  <c r="AI1663" i="35" s="1"/>
  <c r="AG1169" i="35"/>
  <c r="AI1169" i="35" s="1"/>
  <c r="AG722" i="35"/>
  <c r="AI722" i="35" s="1"/>
  <c r="AG282" i="35"/>
  <c r="AI282" i="35" s="1"/>
  <c r="AG270" i="35"/>
  <c r="AI270" i="35" s="1"/>
  <c r="AG274" i="35"/>
  <c r="AI274" i="35" s="1"/>
  <c r="AG712" i="35"/>
  <c r="AI712" i="35" s="1"/>
  <c r="AG1574" i="35"/>
  <c r="AI1574" i="35" s="1"/>
  <c r="AG1123" i="35"/>
  <c r="AI1123" i="35" s="1"/>
  <c r="AG1766" i="35"/>
  <c r="AI1766" i="35" s="1"/>
  <c r="AG1186" i="35"/>
  <c r="AI1186" i="35" s="1"/>
  <c r="AG2569" i="35"/>
  <c r="AG2573" i="35" s="1"/>
  <c r="AG276" i="35"/>
  <c r="AI276" i="35" s="1"/>
  <c r="AG260" i="35"/>
  <c r="AI260" i="35" s="1"/>
  <c r="AG1405" i="35"/>
  <c r="AI1405" i="35" s="1"/>
  <c r="AG1513" i="35"/>
  <c r="AI1513" i="35" s="1"/>
  <c r="AG1961" i="35"/>
  <c r="AI1961" i="35" s="1"/>
  <c r="AG1915" i="35"/>
  <c r="AI1915" i="35" s="1"/>
  <c r="AG1832" i="35"/>
  <c r="AI1832" i="35" s="1"/>
  <c r="AG1819" i="35"/>
  <c r="AI1819" i="35" s="1"/>
  <c r="AG1859" i="35"/>
  <c r="AI1859" i="35" s="1"/>
  <c r="AG1715" i="35"/>
  <c r="AI1715" i="35" s="1"/>
  <c r="AG1645" i="35"/>
  <c r="AI1645" i="35" s="1"/>
  <c r="AG1527" i="35"/>
  <c r="AI1527" i="35" s="1"/>
  <c r="AG1506" i="35"/>
  <c r="AI1506" i="35" s="1"/>
  <c r="AG1711" i="35"/>
  <c r="AI1711" i="35" s="1"/>
  <c r="AG1876" i="35"/>
  <c r="AI1876" i="35" s="1"/>
  <c r="AG1850" i="35"/>
  <c r="AI1850" i="35" s="1"/>
  <c r="AG1508" i="35"/>
  <c r="AI1508" i="35" s="1"/>
  <c r="AG1372" i="35"/>
  <c r="AI1372" i="35" s="1"/>
  <c r="AG1304" i="35"/>
  <c r="AI1304" i="35" s="1"/>
  <c r="AG1495" i="35"/>
  <c r="AI1495" i="35" s="1"/>
  <c r="AG1457" i="35"/>
  <c r="AI1457" i="35" s="1"/>
  <c r="AG1260" i="35"/>
  <c r="AI1260" i="35" s="1"/>
  <c r="AG1136" i="35"/>
  <c r="AI1136" i="35" s="1"/>
  <c r="AG1420" i="35"/>
  <c r="AI1420" i="35" s="1"/>
  <c r="AG1359" i="35"/>
  <c r="AI1359" i="35" s="1"/>
  <c r="AG1357" i="35"/>
  <c r="AI1357" i="35" s="1"/>
  <c r="AG1355" i="35"/>
  <c r="AI1355" i="35" s="1"/>
  <c r="AG1353" i="35"/>
  <c r="AI1353" i="35" s="1"/>
  <c r="AG1347" i="35"/>
  <c r="AI1347" i="35" s="1"/>
  <c r="AG1298" i="35"/>
  <c r="AI1298" i="35" s="1"/>
  <c r="AG1135" i="35"/>
  <c r="AI1135" i="35" s="1"/>
  <c r="AG1124" i="35"/>
  <c r="AI1124" i="35" s="1"/>
  <c r="AG1563" i="35"/>
  <c r="AI1563" i="35" s="1"/>
  <c r="AG1199" i="35"/>
  <c r="AI1199" i="35" s="1"/>
  <c r="AG1190" i="35"/>
  <c r="AI1190" i="35" s="1"/>
  <c r="AG1188" i="35"/>
  <c r="AI1188" i="35" s="1"/>
  <c r="AG1144" i="35"/>
  <c r="AI1144" i="35" s="1"/>
  <c r="AG1107" i="35"/>
  <c r="AI1107" i="35" s="1"/>
  <c r="AG1097" i="35"/>
  <c r="AI1097" i="35" s="1"/>
  <c r="AG950" i="35"/>
  <c r="AI950" i="35" s="1"/>
  <c r="AG862" i="35"/>
  <c r="AG938" i="35"/>
  <c r="AI938" i="35" s="1"/>
  <c r="AG776" i="35"/>
  <c r="AI776" i="35" s="1"/>
  <c r="AG1305" i="35"/>
  <c r="AI1305" i="35" s="1"/>
  <c r="AG1257" i="35"/>
  <c r="AI1257" i="35" s="1"/>
  <c r="AG810" i="35"/>
  <c r="AI810" i="35" s="1"/>
  <c r="AG524" i="35"/>
  <c r="AI524" i="35" s="1"/>
  <c r="AG514" i="35"/>
  <c r="AI514" i="35" s="1"/>
  <c r="AG456" i="35"/>
  <c r="AI456" i="35" s="1"/>
  <c r="AG168" i="35"/>
  <c r="AI168" i="35" s="1"/>
  <c r="AG935" i="35"/>
  <c r="AI935" i="35" s="1"/>
  <c r="AG652" i="35"/>
  <c r="AI652" i="35" s="1"/>
  <c r="AG112" i="35"/>
  <c r="AI112" i="35" s="1"/>
  <c r="AG32" i="35"/>
  <c r="AI32" i="35" s="1"/>
  <c r="AG286" i="35"/>
  <c r="AI286" i="35" s="1"/>
  <c r="AG269" i="35"/>
  <c r="AI269" i="35" s="1"/>
  <c r="AG1868" i="35"/>
  <c r="AI1868" i="35" s="1"/>
  <c r="AG284" i="35"/>
  <c r="AI284" i="35" s="1"/>
  <c r="AG1451" i="35"/>
  <c r="AI1451" i="35" s="1"/>
  <c r="AG1439" i="35"/>
  <c r="AI1439" i="35" s="1"/>
  <c r="AG793" i="35"/>
  <c r="AI793" i="35" s="1"/>
  <c r="AG1958" i="35"/>
  <c r="AI1958" i="35" s="1"/>
  <c r="AG1932" i="35"/>
  <c r="AI1932" i="35" s="1"/>
  <c r="AG1893" i="35"/>
  <c r="AI1893" i="35" s="1"/>
  <c r="AG1736" i="35"/>
  <c r="AI1736" i="35" s="1"/>
  <c r="AG1726" i="35"/>
  <c r="AI1726" i="35" s="1"/>
  <c r="AG770" i="35"/>
  <c r="AI770" i="35" s="1"/>
  <c r="AG100" i="35"/>
  <c r="AI100" i="35" s="1"/>
  <c r="AG78" i="35"/>
  <c r="AI78" i="35" s="1"/>
  <c r="AG62" i="35"/>
  <c r="AI62" i="35" s="1"/>
  <c r="AG430" i="35"/>
  <c r="AI430" i="35" s="1"/>
  <c r="AG815" i="35"/>
  <c r="AI815" i="35" s="1"/>
  <c r="AG530" i="35"/>
  <c r="AI530" i="35" s="1"/>
  <c r="AG519" i="35"/>
  <c r="AI519" i="35" s="1"/>
  <c r="AG432" i="35"/>
  <c r="AI432" i="35" s="1"/>
  <c r="AG428" i="35"/>
  <c r="AI428" i="35" s="1"/>
  <c r="AG275" i="35"/>
  <c r="AI275" i="35" s="1"/>
  <c r="AG1172" i="35"/>
  <c r="AG1461" i="35"/>
  <c r="AI1461" i="35" s="1"/>
  <c r="AG1784" i="35"/>
  <c r="AI1784" i="35" s="1"/>
  <c r="AG878" i="35"/>
  <c r="AI878" i="35" s="1"/>
  <c r="AG713" i="35"/>
  <c r="AI713" i="35" s="1"/>
  <c r="AG1924" i="35"/>
  <c r="AI1924" i="35" s="1"/>
  <c r="AG1170" i="35"/>
  <c r="AI1170" i="35" s="1"/>
  <c r="AG1920" i="35"/>
  <c r="AI1920" i="35" s="1"/>
  <c r="AG1415" i="35"/>
  <c r="AI1415" i="35" s="1"/>
  <c r="AG83" i="35"/>
  <c r="AI83" i="35" s="1"/>
  <c r="AG1878" i="35"/>
  <c r="AI1878" i="35" s="1"/>
  <c r="AG1897" i="35"/>
  <c r="AI1897" i="35" s="1"/>
  <c r="AG1900" i="35"/>
  <c r="AI1900" i="35" s="1"/>
  <c r="AG1917" i="35"/>
  <c r="AI1917" i="35" s="1"/>
  <c r="AG1824" i="35"/>
  <c r="AI1824" i="35" s="1"/>
  <c r="AG1750" i="35"/>
  <c r="AI1750" i="35" s="1"/>
  <c r="AG1677" i="35"/>
  <c r="AI1677" i="35" s="1"/>
  <c r="AG1582" i="35"/>
  <c r="AI1582" i="35" s="1"/>
  <c r="AG1572" i="35"/>
  <c r="AI1572" i="35" s="1"/>
  <c r="AG1742" i="35"/>
  <c r="AI1742" i="35" s="1"/>
  <c r="AG1717" i="35"/>
  <c r="AI1717" i="35" s="1"/>
  <c r="AG1445" i="35"/>
  <c r="AI1445" i="35" s="1"/>
  <c r="AG1517" i="35"/>
  <c r="AI1517" i="35" s="1"/>
  <c r="AG1412" i="35"/>
  <c r="AI1412" i="35" s="1"/>
  <c r="AG1569" i="35"/>
  <c r="AI1569" i="35" s="1"/>
  <c r="AG1483" i="35"/>
  <c r="AI1483" i="35" s="1"/>
  <c r="AG1367" i="35"/>
  <c r="AI1367" i="35" s="1"/>
  <c r="AG1365" i="35"/>
  <c r="AI1365" i="35" s="1"/>
  <c r="AG1363" i="35"/>
  <c r="AI1363" i="35" s="1"/>
  <c r="AG1142" i="35"/>
  <c r="AI1142" i="35" s="1"/>
  <c r="AG1406" i="35"/>
  <c r="AI1406" i="35" s="1"/>
  <c r="AG1275" i="35"/>
  <c r="AI1275" i="35" s="1"/>
  <c r="AG1250" i="35"/>
  <c r="AI1250" i="35" s="1"/>
  <c r="AG1246" i="35"/>
  <c r="AI1246" i="35" s="1"/>
  <c r="AG991" i="35"/>
  <c r="AI991" i="35" s="1"/>
  <c r="AG1099" i="35"/>
  <c r="AI1099" i="35" s="1"/>
  <c r="AG977" i="35"/>
  <c r="AI977" i="35" s="1"/>
  <c r="AG812" i="35"/>
  <c r="AI812" i="35" s="1"/>
  <c r="AG1466" i="35"/>
  <c r="AI1466" i="35" s="1"/>
  <c r="AG1331" i="35"/>
  <c r="AI1331" i="35" s="1"/>
  <c r="AG1112" i="35"/>
  <c r="AI1112" i="35" s="1"/>
  <c r="AG972" i="35"/>
  <c r="AI972" i="35" s="1"/>
  <c r="AG861" i="35"/>
  <c r="AI861" i="35" s="1"/>
  <c r="AG778" i="35"/>
  <c r="AI778" i="35" s="1"/>
  <c r="AG1589" i="35"/>
  <c r="AI1589" i="35" s="1"/>
  <c r="AC1031" i="35"/>
  <c r="AB1031" i="35"/>
  <c r="AG1021" i="35"/>
  <c r="AI1021" i="35" s="1"/>
  <c r="AG488" i="35"/>
  <c r="AI488" i="35" s="1"/>
  <c r="AG426" i="35"/>
  <c r="AI426" i="35" s="1"/>
  <c r="AG230" i="35"/>
  <c r="AI230" i="35" s="1"/>
  <c r="AG136" i="35"/>
  <c r="AI136" i="35" s="1"/>
  <c r="AG1000" i="35"/>
  <c r="AI1000" i="35" s="1"/>
  <c r="AG975" i="35"/>
  <c r="AI975" i="35" s="1"/>
  <c r="AG587" i="35"/>
  <c r="AI587" i="35" s="1"/>
  <c r="AG480" i="35"/>
  <c r="AI480" i="35" s="1"/>
  <c r="AG466" i="35"/>
  <c r="AI466" i="35" s="1"/>
  <c r="AG186" i="35"/>
  <c r="AI186" i="35" s="1"/>
  <c r="AG94" i="35"/>
  <c r="AI94" i="35" s="1"/>
  <c r="AG74" i="35"/>
  <c r="AI74" i="35" s="1"/>
  <c r="AG1131" i="35"/>
  <c r="AI1131" i="35" s="1"/>
  <c r="AG517" i="35"/>
  <c r="AI517" i="35" s="1"/>
  <c r="AG187" i="35"/>
  <c r="AI187" i="35" s="1"/>
  <c r="AG154" i="35"/>
  <c r="AI154" i="35" s="1"/>
  <c r="AG1113" i="35"/>
  <c r="AI1113" i="35" s="1"/>
  <c r="AG1060" i="35"/>
  <c r="AI1060" i="35" s="1"/>
  <c r="AG979" i="35"/>
  <c r="AI979" i="35" s="1"/>
  <c r="AG971" i="35"/>
  <c r="AI971" i="35" s="1"/>
  <c r="AG787" i="35"/>
  <c r="AI787" i="35" s="1"/>
  <c r="AG521" i="35"/>
  <c r="AI521" i="35" s="1"/>
  <c r="AG146" i="35"/>
  <c r="AI146" i="35" s="1"/>
  <c r="AG108" i="35"/>
  <c r="AI108" i="35" s="1"/>
  <c r="AG80" i="35"/>
  <c r="AI80" i="35" s="1"/>
  <c r="AG64" i="35"/>
  <c r="AI64" i="35" s="1"/>
  <c r="AG242" i="35"/>
  <c r="AI242" i="35" s="1"/>
  <c r="AG8" i="35"/>
  <c r="AI8" i="35" s="1"/>
  <c r="AG116" i="35"/>
  <c r="AI116" i="35" s="1"/>
  <c r="AG96" i="35"/>
  <c r="AI96" i="35" s="1"/>
  <c r="AG1866" i="35"/>
  <c r="AI1866" i="35" s="1"/>
  <c r="AG1599" i="35"/>
  <c r="AI1599" i="35" s="1"/>
  <c r="AG1093" i="35"/>
  <c r="AI1093" i="35" s="1"/>
  <c r="AG1085" i="35"/>
  <c r="AI1085" i="35" s="1"/>
  <c r="AG966" i="35"/>
  <c r="AI966" i="35" s="1"/>
  <c r="AG694" i="35"/>
  <c r="AI694" i="35" s="1"/>
  <c r="AG209" i="35"/>
  <c r="AI209" i="35" s="1"/>
  <c r="AG66" i="35"/>
  <c r="AI66" i="35" s="1"/>
  <c r="AG132" i="35"/>
  <c r="AI132" i="35" s="1"/>
  <c r="AG1905" i="35"/>
  <c r="AI1905" i="35" s="1"/>
  <c r="AG1936" i="35"/>
  <c r="AI1936" i="35" s="1"/>
  <c r="AG1925" i="35"/>
  <c r="AI1925" i="35" s="1"/>
  <c r="AG1881" i="35"/>
  <c r="AI1881" i="35" s="1"/>
  <c r="AG1845" i="35"/>
  <c r="AI1845" i="35" s="1"/>
  <c r="AG1821" i="35"/>
  <c r="AI1821" i="35" s="1"/>
  <c r="AG1833" i="35"/>
  <c r="AI1833" i="35" s="1"/>
  <c r="AG1860" i="35"/>
  <c r="AI1860" i="35" s="1"/>
  <c r="AG1785" i="35"/>
  <c r="AI1785" i="35" s="1"/>
  <c r="AG1724" i="35"/>
  <c r="AI1724" i="35" s="1"/>
  <c r="AG1683" i="35"/>
  <c r="AI1683" i="35" s="1"/>
  <c r="AG1757" i="35"/>
  <c r="AI1757" i="35" s="1"/>
  <c r="AG1690" i="35"/>
  <c r="AI1690" i="35" s="1"/>
  <c r="AG1596" i="35"/>
  <c r="AI1596" i="35" s="1"/>
  <c r="AG1556" i="35"/>
  <c r="AI1556" i="35" s="1"/>
  <c r="AG1500" i="35"/>
  <c r="AI1500" i="35" s="1"/>
  <c r="AG1436" i="35"/>
  <c r="AI1436" i="35" s="1"/>
  <c r="AG1799" i="35"/>
  <c r="AI1799" i="35" s="1"/>
  <c r="AG1728" i="35"/>
  <c r="AI1728" i="35" s="1"/>
  <c r="AG1631" i="35"/>
  <c r="AI1631" i="35" s="1"/>
  <c r="AG1609" i="35"/>
  <c r="AI1609" i="35" s="1"/>
  <c r="AG1498" i="35"/>
  <c r="AI1498" i="35" s="1"/>
  <c r="AG1299" i="35"/>
  <c r="AI1299" i="35" s="1"/>
  <c r="AG1616" i="35"/>
  <c r="AI1616" i="35" s="1"/>
  <c r="AG1516" i="35"/>
  <c r="AI1516" i="35" s="1"/>
  <c r="AG1206" i="35"/>
  <c r="AI1206" i="35" s="1"/>
  <c r="AG1127" i="35"/>
  <c r="AI1127" i="35" s="1"/>
  <c r="AG1384" i="35"/>
  <c r="AI1384" i="35" s="1"/>
  <c r="AG987" i="35"/>
  <c r="AI987" i="35" s="1"/>
  <c r="AG1537" i="35"/>
  <c r="AI1537" i="35" s="1"/>
  <c r="AG1472" i="35"/>
  <c r="AI1472" i="35" s="1"/>
  <c r="AG1121" i="35"/>
  <c r="AI1121" i="35" s="1"/>
  <c r="AI1031" i="35"/>
  <c r="AC1009" i="35"/>
  <c r="AB1009" i="35"/>
  <c r="AG1610" i="35"/>
  <c r="AI1610" i="35" s="1"/>
  <c r="AG1111" i="35"/>
  <c r="AI1111" i="35" s="1"/>
  <c r="AG1061" i="35"/>
  <c r="AI1061" i="35" s="1"/>
  <c r="AG976" i="35"/>
  <c r="AI976" i="35" s="1"/>
  <c r="AG951" i="35"/>
  <c r="AI951" i="35" s="1"/>
  <c r="AG806" i="35"/>
  <c r="AI806" i="35" s="1"/>
  <c r="AG799" i="35"/>
  <c r="AI799" i="35" s="1"/>
  <c r="AG1134" i="35"/>
  <c r="AI1134" i="35" s="1"/>
  <c r="AG1009" i="35"/>
  <c r="AI1009" i="35" s="1"/>
  <c r="AG939" i="35"/>
  <c r="AI939" i="35" s="1"/>
  <c r="AG820" i="35"/>
  <c r="AI820" i="35" s="1"/>
  <c r="AG1214" i="35"/>
  <c r="AI1214" i="35" s="1"/>
  <c r="AG1155" i="35"/>
  <c r="AI1155" i="35" s="1"/>
  <c r="AG1095" i="35"/>
  <c r="AI1095" i="35" s="1"/>
  <c r="AG679" i="35"/>
  <c r="AI679" i="35" s="1"/>
  <c r="AG671" i="35"/>
  <c r="AG550" i="35"/>
  <c r="AI550" i="35" s="1"/>
  <c r="AG535" i="35"/>
  <c r="AI535" i="35" s="1"/>
  <c r="AG462" i="35"/>
  <c r="AI462" i="35" s="1"/>
  <c r="AG435" i="35"/>
  <c r="AI435" i="35" s="1"/>
  <c r="AG198" i="35"/>
  <c r="AI198" i="35" s="1"/>
  <c r="AG161" i="35"/>
  <c r="AI161" i="35" s="1"/>
  <c r="AG138" i="35"/>
  <c r="AI138" i="35" s="1"/>
  <c r="AG674" i="35"/>
  <c r="AI674" i="35" s="1"/>
  <c r="AG165" i="35"/>
  <c r="AI165" i="35" s="1"/>
  <c r="AG104" i="35"/>
  <c r="AI104" i="35" s="1"/>
  <c r="AG90" i="35"/>
  <c r="AI90" i="35" s="1"/>
  <c r="AG70" i="35"/>
  <c r="AI70" i="35" s="1"/>
  <c r="AG56" i="35"/>
  <c r="AI56" i="35" s="1"/>
  <c r="AG1106" i="35"/>
  <c r="AI1106" i="35" s="1"/>
  <c r="AG818" i="35"/>
  <c r="AI818" i="35" s="1"/>
  <c r="AG516" i="35"/>
  <c r="AI516" i="35" s="1"/>
  <c r="AG248" i="35"/>
  <c r="AI248" i="35" s="1"/>
  <c r="AG240" i="35"/>
  <c r="AI240" i="35" s="1"/>
  <c r="AG144" i="35"/>
  <c r="AI144" i="35" s="1"/>
  <c r="AG917" i="35"/>
  <c r="AI917" i="35" s="1"/>
  <c r="AG796" i="35"/>
  <c r="AI796" i="35" s="1"/>
  <c r="AG683" i="35"/>
  <c r="AG538" i="35"/>
  <c r="AI538" i="35" s="1"/>
  <c r="AG97" i="35"/>
  <c r="AI97" i="35" s="1"/>
  <c r="AG76" i="35"/>
  <c r="AI76" i="35" s="1"/>
  <c r="AG58" i="35"/>
  <c r="AI58" i="35" s="1"/>
  <c r="AG437" i="35"/>
  <c r="AI437" i="35" s="1"/>
  <c r="AG20" i="35"/>
  <c r="AI20" i="35" s="1"/>
  <c r="AG238" i="35"/>
  <c r="AI238" i="35" s="1"/>
  <c r="AG95" i="35"/>
  <c r="AI95" i="35" s="1"/>
  <c r="AG1673" i="35"/>
  <c r="AI1673" i="35" s="1"/>
  <c r="AG1652" i="35"/>
  <c r="AI1652" i="35" s="1"/>
  <c r="AG973" i="35"/>
  <c r="AI973" i="35" s="1"/>
  <c r="AG789" i="35"/>
  <c r="AI789" i="35" s="1"/>
  <c r="AG1161" i="35"/>
  <c r="AI1161" i="35" s="1"/>
  <c r="AG828" i="35"/>
  <c r="AI828" i="35" s="1"/>
  <c r="AG686" i="35"/>
  <c r="AI686" i="35" s="1"/>
  <c r="AG222" i="35"/>
  <c r="AI222" i="35" s="1"/>
  <c r="AG194" i="35"/>
  <c r="AI194" i="35" s="1"/>
  <c r="AG1087" i="35"/>
  <c r="AI1087" i="35" s="1"/>
  <c r="AG204" i="35"/>
  <c r="AI204" i="35" s="1"/>
  <c r="AG675" i="35"/>
  <c r="AI675" i="35" s="1"/>
  <c r="AG52" i="35"/>
  <c r="AI52" i="35" s="1"/>
  <c r="AG128" i="35"/>
  <c r="AI128" i="35" s="1"/>
  <c r="AG1911" i="35"/>
  <c r="AI1911" i="35" s="1"/>
  <c r="AG1909" i="35"/>
  <c r="AI1909" i="35" s="1"/>
  <c r="AG1907" i="35"/>
  <c r="AI1907" i="35" s="1"/>
  <c r="AG1903" i="35"/>
  <c r="AI1903" i="35" s="1"/>
  <c r="AG1901" i="35"/>
  <c r="AI1901" i="35" s="1"/>
  <c r="AG1899" i="35"/>
  <c r="AI1899" i="35" s="1"/>
  <c r="AG1895" i="35"/>
  <c r="AI1895" i="35" s="1"/>
  <c r="AG1908" i="35"/>
  <c r="AI1908" i="35" s="1"/>
  <c r="AG1938" i="35"/>
  <c r="AI1938" i="35" s="1"/>
  <c r="AG1879" i="35"/>
  <c r="AI1879" i="35" s="1"/>
  <c r="AG1681" i="35"/>
  <c r="AI1681" i="35" s="1"/>
  <c r="AG1789" i="35"/>
  <c r="AI1789" i="35" s="1"/>
  <c r="AG1632" i="35"/>
  <c r="AI1632" i="35" s="1"/>
  <c r="AG1434" i="35"/>
  <c r="AI1434" i="35" s="1"/>
  <c r="AG1934" i="35"/>
  <c r="AI1934" i="35" s="1"/>
  <c r="AG1919" i="35"/>
  <c r="AI1919" i="35" s="1"/>
  <c r="AG1948" i="35"/>
  <c r="AI1948" i="35" s="1"/>
  <c r="AG1937" i="35"/>
  <c r="AI1937" i="35" s="1"/>
  <c r="AG1935" i="35"/>
  <c r="AI1935" i="35" s="1"/>
  <c r="AG1933" i="35"/>
  <c r="AI1933" i="35" s="1"/>
  <c r="AG1842" i="35"/>
  <c r="AI1842" i="35" s="1"/>
  <c r="AG1840" i="35"/>
  <c r="AI1840" i="35" s="1"/>
  <c r="AG1834" i="35"/>
  <c r="AI1834" i="35" s="1"/>
  <c r="AG1782" i="35"/>
  <c r="AI1782" i="35" s="1"/>
  <c r="AG1767" i="35"/>
  <c r="AG1738" i="35"/>
  <c r="AI1738" i="35" s="1"/>
  <c r="AG1753" i="35"/>
  <c r="AI1753" i="35" s="1"/>
  <c r="AG1825" i="35"/>
  <c r="AI1825" i="35" s="1"/>
  <c r="AG1685" i="35"/>
  <c r="AI1685" i="35" s="1"/>
  <c r="AG1671" i="35"/>
  <c r="AI1671" i="35" s="1"/>
  <c r="AG1564" i="35"/>
  <c r="AI1564" i="35" s="1"/>
  <c r="AG1731" i="35"/>
  <c r="AI1731" i="35" s="1"/>
  <c r="AG1629" i="35"/>
  <c r="AI1629" i="35" s="1"/>
  <c r="AG1611" i="35"/>
  <c r="AI1611" i="35" s="1"/>
  <c r="AG1568" i="35"/>
  <c r="AI1568" i="35" s="1"/>
  <c r="AG1521" i="35"/>
  <c r="AI1521" i="35" s="1"/>
  <c r="AG1438" i="35"/>
  <c r="AI1438" i="35" s="1"/>
  <c r="AG1735" i="35"/>
  <c r="AI1735" i="35" s="1"/>
  <c r="AG1706" i="35"/>
  <c r="AI1706" i="35" s="1"/>
  <c r="AG1656" i="35"/>
  <c r="AI1656" i="35" s="1"/>
  <c r="AG1838" i="35"/>
  <c r="AI1838" i="35" s="1"/>
  <c r="AG1743" i="35"/>
  <c r="AI1743" i="35" s="1"/>
  <c r="AG1471" i="35"/>
  <c r="AI1471" i="35" s="1"/>
  <c r="AG1469" i="35"/>
  <c r="AI1469" i="35" s="1"/>
  <c r="AG1467" i="35"/>
  <c r="AI1467" i="35" s="1"/>
  <c r="AG1571" i="35"/>
  <c r="AI1571" i="35" s="1"/>
  <c r="AG1526" i="35"/>
  <c r="AI1526" i="35" s="1"/>
  <c r="AG1504" i="35"/>
  <c r="AI1504" i="35" s="1"/>
  <c r="AG1410" i="35"/>
  <c r="AI1410" i="35" s="1"/>
  <c r="AG1344" i="35"/>
  <c r="AI1344" i="35" s="1"/>
  <c r="AG1326" i="35"/>
  <c r="AI1326" i="35" s="1"/>
  <c r="AG1560" i="35"/>
  <c r="AI1560" i="35" s="1"/>
  <c r="AG1512" i="35"/>
  <c r="AI1512" i="35" s="1"/>
  <c r="AG1302" i="35"/>
  <c r="AI1302" i="35" s="1"/>
  <c r="AG1128" i="35"/>
  <c r="AI1128" i="35" s="1"/>
  <c r="AG1536" i="35"/>
  <c r="AI1536" i="35" s="1"/>
  <c r="AG1389" i="35"/>
  <c r="AI1389" i="35" s="1"/>
  <c r="AG1380" i="35"/>
  <c r="AI1380" i="35" s="1"/>
  <c r="AG1375" i="35"/>
  <c r="AI1375" i="35" s="1"/>
  <c r="AG1342" i="35"/>
  <c r="AI1342" i="35" s="1"/>
  <c r="AG1213" i="35"/>
  <c r="AI1213" i="35" s="1"/>
  <c r="AG1162" i="35"/>
  <c r="AI1162" i="35" s="1"/>
  <c r="AG1140" i="35"/>
  <c r="AI1140" i="35" s="1"/>
  <c r="AG1089" i="35"/>
  <c r="AI1089" i="35" s="1"/>
  <c r="AG1263" i="35"/>
  <c r="AI1263" i="35" s="1"/>
  <c r="AG1235" i="35"/>
  <c r="AI1235" i="35" s="1"/>
  <c r="AG1101" i="35"/>
  <c r="AG1092" i="35"/>
  <c r="AI1092" i="35" s="1"/>
  <c r="AG967" i="35"/>
  <c r="AI967" i="35" s="1"/>
  <c r="AG783" i="35"/>
  <c r="AI783" i="35" s="1"/>
  <c r="AG1414" i="35"/>
  <c r="AI1414" i="35" s="1"/>
  <c r="AG1203" i="35"/>
  <c r="AI1203" i="35" s="1"/>
  <c r="AG1094" i="35"/>
  <c r="AI1094" i="35" s="1"/>
  <c r="AG1086" i="35"/>
  <c r="AI1086" i="35" s="1"/>
  <c r="AG788" i="35"/>
  <c r="AI788" i="35" s="1"/>
  <c r="AG1105" i="35"/>
  <c r="AI1105" i="35" s="1"/>
  <c r="AG1062" i="35"/>
  <c r="AI1062" i="35" s="1"/>
  <c r="AC1006" i="35"/>
  <c r="AB1006" i="35"/>
  <c r="AG921" i="35"/>
  <c r="AI921" i="35" s="1"/>
  <c r="AG803" i="35"/>
  <c r="AI803" i="35" s="1"/>
  <c r="AG496" i="35"/>
  <c r="AI496" i="35" s="1"/>
  <c r="AG446" i="35"/>
  <c r="AI446" i="35" s="1"/>
  <c r="AG225" i="35"/>
  <c r="AI225" i="35" s="1"/>
  <c r="AG212" i="35"/>
  <c r="AI212" i="35" s="1"/>
  <c r="AG181" i="35"/>
  <c r="AI181" i="35" s="1"/>
  <c r="AG1468" i="35"/>
  <c r="AI1468" i="35" s="1"/>
  <c r="AG1130" i="35"/>
  <c r="AI1130" i="35" s="1"/>
  <c r="AG1017" i="35"/>
  <c r="AI1017" i="35" s="1"/>
  <c r="AG943" i="35"/>
  <c r="AI943" i="35" s="1"/>
  <c r="AG909" i="35"/>
  <c r="AI909" i="35" s="1"/>
  <c r="AG835" i="35"/>
  <c r="AI835" i="35" s="1"/>
  <c r="AG801" i="35"/>
  <c r="AI801" i="35" s="1"/>
  <c r="AG695" i="35"/>
  <c r="AI695" i="35" s="1"/>
  <c r="AG687" i="35"/>
  <c r="AI687" i="35" s="1"/>
  <c r="AG678" i="35"/>
  <c r="AI678" i="35" s="1"/>
  <c r="AG638" i="35"/>
  <c r="AI638" i="35" s="1"/>
  <c r="AG602" i="35"/>
  <c r="AI602" i="35" s="1"/>
  <c r="AG579" i="35"/>
  <c r="AI579" i="35" s="1"/>
  <c r="AG534" i="35"/>
  <c r="AI534" i="35" s="1"/>
  <c r="AG525" i="35"/>
  <c r="AI525" i="35" s="1"/>
  <c r="AG515" i="35"/>
  <c r="AI515" i="35" s="1"/>
  <c r="AG458" i="35"/>
  <c r="AI458" i="35" s="1"/>
  <c r="AG173" i="35"/>
  <c r="AI173" i="35" s="1"/>
  <c r="AG690" i="35"/>
  <c r="AI690" i="35" s="1"/>
  <c r="AG654" i="35"/>
  <c r="AI654" i="35" s="1"/>
  <c r="AG518" i="35"/>
  <c r="AI518" i="35" s="1"/>
  <c r="AG506" i="35"/>
  <c r="AI506" i="35" s="1"/>
  <c r="AG159" i="35"/>
  <c r="AI159" i="35" s="1"/>
  <c r="AG102" i="35"/>
  <c r="AI102" i="35" s="1"/>
  <c r="AG82" i="35"/>
  <c r="AI82" i="35" s="1"/>
  <c r="AG68" i="35"/>
  <c r="AI68" i="35" s="1"/>
  <c r="AG1215" i="35"/>
  <c r="AI1215" i="35" s="1"/>
  <c r="AG952" i="35"/>
  <c r="AI952" i="35" s="1"/>
  <c r="AG948" i="35"/>
  <c r="AI948" i="35" s="1"/>
  <c r="AG845" i="35"/>
  <c r="AI845" i="35" s="1"/>
  <c r="AG510" i="35"/>
  <c r="AI510" i="35" s="1"/>
  <c r="AG434" i="35"/>
  <c r="AI434" i="35" s="1"/>
  <c r="AG184" i="35"/>
  <c r="AI184" i="35" s="1"/>
  <c r="AG177" i="35"/>
  <c r="AI177" i="35" s="1"/>
  <c r="AG160" i="35"/>
  <c r="AI160" i="35" s="1"/>
  <c r="AG134" i="35"/>
  <c r="AI134" i="35" s="1"/>
  <c r="AG126" i="35"/>
  <c r="AI126" i="35" s="1"/>
  <c r="AG118" i="35"/>
  <c r="AI118" i="35" s="1"/>
  <c r="AG110" i="35"/>
  <c r="AI110" i="35" s="1"/>
  <c r="AG1561" i="35"/>
  <c r="AI1561" i="35" s="1"/>
  <c r="AG1117" i="35"/>
  <c r="AI1117" i="35" s="1"/>
  <c r="AG1096" i="35"/>
  <c r="AI1096" i="35" s="1"/>
  <c r="AG959" i="35"/>
  <c r="AI959" i="35" s="1"/>
  <c r="AG774" i="35"/>
  <c r="AI774" i="35" s="1"/>
  <c r="AG691" i="35"/>
  <c r="AI691" i="35" s="1"/>
  <c r="AG682" i="35"/>
  <c r="AI682" i="35" s="1"/>
  <c r="AG531" i="35"/>
  <c r="AI531" i="35" s="1"/>
  <c r="AG512" i="35"/>
  <c r="AI512" i="35" s="1"/>
  <c r="AG218" i="35"/>
  <c r="AI218" i="35" s="1"/>
  <c r="AG86" i="35"/>
  <c r="AI86" i="35" s="1"/>
  <c r="AG72" i="35"/>
  <c r="AI72" i="35" s="1"/>
  <c r="AG54" i="35"/>
  <c r="AI54" i="35" s="1"/>
  <c r="AG163" i="35"/>
  <c r="AI163" i="35" s="1"/>
  <c r="AG124" i="35"/>
  <c r="AG439" i="35"/>
  <c r="AI439" i="35" s="1"/>
  <c r="AG89" i="35"/>
  <c r="AI89" i="35" s="1"/>
  <c r="AG48" i="35"/>
  <c r="AI48" i="35" s="1"/>
  <c r="AG16" i="35"/>
  <c r="AI16" i="35" s="1"/>
  <c r="AG246" i="35"/>
  <c r="AI246" i="35" s="1"/>
  <c r="AG120" i="35"/>
  <c r="AI120" i="35" s="1"/>
  <c r="AG424" i="35"/>
  <c r="AI424" i="35" s="1"/>
  <c r="AG40" i="35"/>
  <c r="AI40" i="35" s="1"/>
  <c r="AG1584" i="35"/>
  <c r="AI1584" i="35" s="1"/>
  <c r="AG1224" i="35"/>
  <c r="AI1224" i="35" s="1"/>
  <c r="AS633" i="35" l="1"/>
  <c r="AT633" i="35" s="1"/>
  <c r="AI91" i="35"/>
  <c r="AS91" i="35"/>
  <c r="AT91" i="35" s="1"/>
  <c r="AI1146" i="35"/>
  <c r="AS1149" i="35"/>
  <c r="AT1149" i="35" s="1"/>
  <c r="AS1148" i="35"/>
  <c r="AT1148" i="35" s="1"/>
  <c r="AS1147" i="35"/>
  <c r="AT1147" i="35" s="1"/>
  <c r="AS1146" i="35"/>
  <c r="AT1146" i="35" s="1"/>
  <c r="AI1767" i="35"/>
  <c r="AS1767" i="35"/>
  <c r="AT1767" i="35" s="1"/>
  <c r="AI1315" i="35"/>
  <c r="AS1315" i="35"/>
  <c r="AT1315" i="35" s="1"/>
  <c r="AS1316" i="35"/>
  <c r="AT1316" i="35" s="1"/>
  <c r="AI1204" i="35"/>
  <c r="AS1776" i="35"/>
  <c r="AT1776" i="35" s="1"/>
  <c r="AI862" i="35"/>
  <c r="AS862" i="35"/>
  <c r="AT862" i="35" s="1"/>
  <c r="AI830" i="35"/>
  <c r="AS832" i="35"/>
  <c r="AT832" i="35" s="1"/>
  <c r="AS831" i="35"/>
  <c r="AT831" i="35" s="1"/>
  <c r="AS830" i="35"/>
  <c r="AT830" i="35" s="1"/>
  <c r="AS634" i="35"/>
  <c r="AT634" i="35" s="1"/>
  <c r="AI1101" i="35"/>
  <c r="AS1101" i="35"/>
  <c r="AT1101" i="35" s="1"/>
  <c r="AS1102" i="35"/>
  <c r="AT1102" i="35" s="1"/>
  <c r="AI814" i="35"/>
  <c r="AS814" i="35"/>
  <c r="AT814" i="35" s="1"/>
  <c r="AI1150" i="35"/>
  <c r="AS1152" i="35"/>
  <c r="AT1152" i="35" s="1"/>
  <c r="AS1150" i="35"/>
  <c r="AT1150" i="35" s="1"/>
  <c r="AI590" i="35"/>
  <c r="AS590" i="35"/>
  <c r="AT590" i="35" s="1"/>
  <c r="AI1740" i="35"/>
  <c r="AS1740" i="35"/>
  <c r="AT1740" i="35" s="1"/>
  <c r="AI1332" i="35"/>
  <c r="AS1332" i="35"/>
  <c r="AT1332" i="35" s="1"/>
  <c r="AS625" i="35"/>
  <c r="AT625" i="35" s="1"/>
  <c r="AS630" i="35"/>
  <c r="AT630" i="35" s="1"/>
  <c r="AS626" i="35"/>
  <c r="AT626" i="35" s="1"/>
  <c r="AS635" i="35"/>
  <c r="AT635" i="35" s="1"/>
  <c r="AI124" i="35"/>
  <c r="AS124" i="35"/>
  <c r="AT124" i="35" s="1"/>
  <c r="AI1220" i="35"/>
  <c r="AS1220" i="35"/>
  <c r="AT1220" i="35" s="1"/>
  <c r="AS627" i="35"/>
  <c r="AT627" i="35" s="1"/>
  <c r="AS631" i="35"/>
  <c r="AT631" i="35" s="1"/>
  <c r="AI671" i="35"/>
  <c r="AS671" i="35"/>
  <c r="AT671" i="35" s="1"/>
  <c r="AI957" i="35"/>
  <c r="AS957" i="35"/>
  <c r="AT957" i="35" s="1"/>
  <c r="AI1172" i="35"/>
  <c r="AS1172" i="35"/>
  <c r="AT1172" i="35" s="1"/>
  <c r="AI1793" i="35"/>
  <c r="AS1793" i="35"/>
  <c r="AT1793" i="35" s="1"/>
  <c r="AS628" i="35"/>
  <c r="AT628" i="35" s="1"/>
  <c r="AI1447" i="35"/>
  <c r="AS1447" i="35"/>
  <c r="AT1447" i="35" s="1"/>
  <c r="AI683" i="35"/>
  <c r="AS683" i="35"/>
  <c r="AT683" i="35" s="1"/>
  <c r="AI1267" i="35"/>
  <c r="AG2580" i="35"/>
  <c r="AI2580" i="35"/>
  <c r="AI2581" i="35" s="1"/>
  <c r="AI7" i="35"/>
  <c r="AG1006" i="35"/>
  <c r="AI1006" i="35" s="1"/>
  <c r="K86" i="25"/>
  <c r="M86" i="25" s="1"/>
  <c r="AI2569" i="35"/>
  <c r="AI2573" i="35" s="1"/>
  <c r="AI2574" i="35" s="1"/>
  <c r="AG2563" i="35" l="1"/>
  <c r="AI2563" i="35"/>
  <c r="K87" i="25"/>
  <c r="AG2575" i="35"/>
  <c r="AI2575" i="35"/>
  <c r="AI2583" i="35" s="1"/>
  <c r="E18" i="30" l="1"/>
  <c r="E19" i="30" s="1"/>
  <c r="E20" i="30" s="1"/>
  <c r="M87" i="25"/>
  <c r="AF2585" i="35"/>
  <c r="H23" i="30" l="1"/>
  <c r="G23" i="30"/>
  <c r="F18" i="30"/>
  <c r="F19" i="30" s="1"/>
  <c r="F20" i="3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V310" authorId="0" shapeId="0" xr:uid="{3698AAEB-1735-472A-A0C5-FF243821D9F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This was already offhire</t>
        </r>
      </text>
    </comment>
    <comment ref="Z76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26 rate for heavy duty cradle landing platform with full level access platform to the existing scaffolding of CHS - refer WA-C002-R1</t>
        </r>
      </text>
    </comment>
    <comment ref="O780" authorId="0" shapeId="0" xr:uid="{00000000-0006-0000-0100-000002000000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50% only</t>
        </r>
      </text>
    </comment>
    <comment ref="Y780" authorId="0" shapeId="0" xr:uid="{00000000-0006-0000-0100-000003000000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Half Dismantal item</t>
        </r>
      </text>
    </comment>
    <comment ref="H87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check the type</t>
        </r>
      </text>
    </comment>
    <comment ref="H87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This is a mobile tower</t>
        </r>
      </text>
    </comment>
    <comment ref="H88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Check this</t>
        </r>
      </text>
    </comment>
    <comment ref="AE103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AE10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AE104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AE104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AE104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AE104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AE104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AE10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AE11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AE111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  <comment ref="D2343" authorId="0" shapeId="0" xr:uid="{F4E8C811-CDFA-4AD0-A354-20B01FD0CD5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Check this scaffold</t>
        </r>
      </text>
    </comment>
    <comment ref="D237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Correct No 14505</t>
        </r>
      </text>
    </comment>
    <comment ref="AE2568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Dismantle Cost cover under original item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H37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get a detaill description for dayworks from KCE</t>
        </r>
      </text>
    </comment>
  </commentList>
</comments>
</file>

<file path=xl/sharedStrings.xml><?xml version="1.0" encoding="utf-8"?>
<sst xmlns="http://schemas.openxmlformats.org/spreadsheetml/2006/main" count="14612" uniqueCount="693">
  <si>
    <t>Khansaheb Civil Engineering L.L.C</t>
  </si>
  <si>
    <t>Length</t>
  </si>
  <si>
    <t>Width</t>
  </si>
  <si>
    <t>Height</t>
  </si>
  <si>
    <t>Scaffold Type</t>
  </si>
  <si>
    <t>Previous Billed</t>
  </si>
  <si>
    <t>As Of</t>
  </si>
  <si>
    <t>Tag No.</t>
  </si>
  <si>
    <t>Billing Reference</t>
  </si>
  <si>
    <t>HOC</t>
  </si>
  <si>
    <t>OHC</t>
  </si>
  <si>
    <t>Section of Work</t>
  </si>
  <si>
    <t>Description</t>
  </si>
  <si>
    <t>Board  Lift</t>
  </si>
  <si>
    <t>Re-measure</t>
  </si>
  <si>
    <t>Quantity</t>
  </si>
  <si>
    <t>Unit of Measure</t>
  </si>
  <si>
    <t>Hire Status</t>
  </si>
  <si>
    <t>HOC Date</t>
  </si>
  <si>
    <t>OHC Date</t>
  </si>
  <si>
    <t>Percent Dismantle</t>
  </si>
  <si>
    <t>Weeks On Hire</t>
  </si>
  <si>
    <t>E&amp;D Rate per unit</t>
  </si>
  <si>
    <t>Hire Rate per wk</t>
  </si>
  <si>
    <t>Labour Cost</t>
  </si>
  <si>
    <t>Weekly hire charge</t>
  </si>
  <si>
    <t>Erect Cost</t>
  </si>
  <si>
    <t>Dismantle Cost</t>
  </si>
  <si>
    <t>Hire Cost</t>
  </si>
  <si>
    <t>Total Cost</t>
  </si>
  <si>
    <t>Net Payment</t>
  </si>
  <si>
    <t>Remarks</t>
  </si>
  <si>
    <t>Hire Charge After WEEKS</t>
  </si>
  <si>
    <t>Site</t>
  </si>
  <si>
    <t>Customer Name:</t>
  </si>
  <si>
    <t>Quote Reference:</t>
  </si>
  <si>
    <t>Access Scaffold</t>
  </si>
  <si>
    <t>Contract No:</t>
  </si>
  <si>
    <t xml:space="preserve"> </t>
  </si>
  <si>
    <t>Ref</t>
  </si>
  <si>
    <t>Section</t>
  </si>
  <si>
    <t>m2-LxH</t>
  </si>
  <si>
    <t>INDEPENDENT</t>
  </si>
  <si>
    <t>Level -3 Hotel</t>
  </si>
  <si>
    <t>Level -5 Residance Pump Room</t>
  </si>
  <si>
    <t>Basment 2 Hotel Ramp Area</t>
  </si>
  <si>
    <t>Level 5 Hotel Stair Case Area</t>
  </si>
  <si>
    <t>Level-5 Hotel Tower</t>
  </si>
  <si>
    <t>Level -5 Hotel Tower</t>
  </si>
  <si>
    <t>Basment 1ramp Hotel</t>
  </si>
  <si>
    <t xml:space="preserve">Basement -1 Hotel </t>
  </si>
  <si>
    <t>Level 5 - Hotel</t>
  </si>
  <si>
    <t>Level 3 Hotel Lift  Front</t>
  </si>
  <si>
    <t>Level 3 Residance</t>
  </si>
  <si>
    <t xml:space="preserve">Basement 1 Hotel </t>
  </si>
  <si>
    <t xml:space="preserve">Level 4 Hotel </t>
  </si>
  <si>
    <t>Level 5 Hotel</t>
  </si>
  <si>
    <t>Level 28 Hotel</t>
  </si>
  <si>
    <t>OFF HIRED</t>
  </si>
  <si>
    <t xml:space="preserve">Level 5 Hotel  </t>
  </si>
  <si>
    <t xml:space="preserve">Birdcage Scaffold </t>
  </si>
  <si>
    <t>Birdcage</t>
  </si>
  <si>
    <t>m3</t>
  </si>
  <si>
    <t>Edge Prorection</t>
  </si>
  <si>
    <t>lm</t>
  </si>
  <si>
    <t>Level 8 To Ground</t>
  </si>
  <si>
    <t>Total Amount</t>
  </si>
  <si>
    <t>GRAND TOTAL</t>
  </si>
  <si>
    <t>Level 28 Residence</t>
  </si>
  <si>
    <t>Tower</t>
  </si>
  <si>
    <t>rm</t>
  </si>
  <si>
    <t>Level 26 Residence</t>
  </si>
  <si>
    <t>Level 25 Residence</t>
  </si>
  <si>
    <t>Less Discount 30.02%</t>
  </si>
  <si>
    <t>TOTAL FOR RPJ OLD JOB</t>
  </si>
  <si>
    <t xml:space="preserve">RPJ EXISTING SCAFFOLDING </t>
  </si>
  <si>
    <t>Level 17-23 Residence</t>
  </si>
  <si>
    <t>Birdcage Scaffold</t>
  </si>
  <si>
    <t xml:space="preserve">Level 4-6  </t>
  </si>
  <si>
    <t>podium cantliver</t>
  </si>
  <si>
    <t>Cantiliver</t>
  </si>
  <si>
    <t xml:space="preserve">Grc Installation </t>
  </si>
  <si>
    <t xml:space="preserve">Landing platfrom </t>
  </si>
  <si>
    <t>DORCHESTER HOTEL</t>
  </si>
  <si>
    <t>201A22002/20</t>
  </si>
  <si>
    <t>Level 31 Residence</t>
  </si>
  <si>
    <t>ON HIRE</t>
  </si>
  <si>
    <t>Basement 1</t>
  </si>
  <si>
    <t>Level 4 Residence</t>
  </si>
  <si>
    <t>Level 10 Residence</t>
  </si>
  <si>
    <t>Level 27 Residence</t>
  </si>
  <si>
    <t>Level 24 Residance</t>
  </si>
  <si>
    <t>Level 5 Residance</t>
  </si>
  <si>
    <t>Level 30 Residance</t>
  </si>
  <si>
    <t>HEAVY DUTY TOWER</t>
  </si>
  <si>
    <t>Grround Level Hotel</t>
  </si>
  <si>
    <t>Level 26 Residance</t>
  </si>
  <si>
    <t>Level 5 Pump Room Residance</t>
  </si>
  <si>
    <t>Level 4 Residance</t>
  </si>
  <si>
    <t>Level 23 Residance</t>
  </si>
  <si>
    <t>Ground Floor Hotel</t>
  </si>
  <si>
    <t>Basement</t>
  </si>
  <si>
    <t>Level 29 Hotel</t>
  </si>
  <si>
    <t>G F Residance office front lobby</t>
  </si>
  <si>
    <t>Level 22 Residence</t>
  </si>
  <si>
    <t>Level 3 Residence</t>
  </si>
  <si>
    <t>Basement 1 Residence</t>
  </si>
  <si>
    <t xml:space="preserve">Level 26 Hotel </t>
  </si>
  <si>
    <t>Level 30 Residence</t>
  </si>
  <si>
    <t>Level 29 Residance</t>
  </si>
  <si>
    <t>Level 5 Residence</t>
  </si>
  <si>
    <t>A262</t>
  </si>
  <si>
    <t>Level 27 Hotel</t>
  </si>
  <si>
    <t>Level 23 Residence</t>
  </si>
  <si>
    <t>Level 4 Hotel</t>
  </si>
  <si>
    <t>Level 24 Residence</t>
  </si>
  <si>
    <t xml:space="preserve">Level 3 Hotel </t>
  </si>
  <si>
    <t>Level 3 Hotel</t>
  </si>
  <si>
    <t>Level 2 Residence</t>
  </si>
  <si>
    <t>Level 2 Hotel</t>
  </si>
  <si>
    <t>Leevl 3 Residence</t>
  </si>
  <si>
    <t>Level 30 Residaence</t>
  </si>
  <si>
    <t>Besement 1 Hotel</t>
  </si>
  <si>
    <t>Level 18 Hotel</t>
  </si>
  <si>
    <t>Level 1 Hotel</t>
  </si>
  <si>
    <t>a03</t>
  </si>
  <si>
    <t>A08</t>
  </si>
  <si>
    <t>A09</t>
  </si>
  <si>
    <t>A12</t>
  </si>
  <si>
    <t>A14</t>
  </si>
  <si>
    <t>A16</t>
  </si>
  <si>
    <t>A219</t>
  </si>
  <si>
    <t>Roof Level Residence</t>
  </si>
  <si>
    <t xml:space="preserve">Level -5 Residance </t>
  </si>
  <si>
    <t>Level 4 residence</t>
  </si>
  <si>
    <t>Level 27 to 23 Hotel</t>
  </si>
  <si>
    <t>Ground Floor</t>
  </si>
  <si>
    <t>Level 18 To 22 Hotel</t>
  </si>
  <si>
    <t>A11</t>
  </si>
  <si>
    <t>A 13</t>
  </si>
  <si>
    <t>A17</t>
  </si>
  <si>
    <t>A242</t>
  </si>
  <si>
    <t>Ground Floor Residance</t>
  </si>
  <si>
    <t xml:space="preserve">Ground Floor </t>
  </si>
  <si>
    <t>Ground Level Residence</t>
  </si>
  <si>
    <t>A02</t>
  </si>
  <si>
    <t>BUTTRESS</t>
  </si>
  <si>
    <t>Buttress</t>
  </si>
  <si>
    <t>Board Lift</t>
  </si>
  <si>
    <t>Boarded Lift</t>
  </si>
  <si>
    <t>m2-LxW</t>
  </si>
  <si>
    <t>Level 26 to Roof</t>
  </si>
  <si>
    <t>Zone 3 Level 5 Hotel</t>
  </si>
  <si>
    <t>Chain Pully</t>
  </si>
  <si>
    <t>Zone 6 Level 5 Hotel</t>
  </si>
  <si>
    <t>Chain Pully With Ladder Beam</t>
  </si>
  <si>
    <t>ITEM NO -22 DORCHESTER HOTEL - DAY WORK SHEET - FOR SCAFFOLDER CONTRACT NO - 201A2202</t>
  </si>
  <si>
    <t>Variation no.</t>
  </si>
  <si>
    <t>Date</t>
  </si>
  <si>
    <t>No of Scaffolder</t>
  </si>
  <si>
    <t>Hours</t>
  </si>
  <si>
    <t>Total Hours</t>
  </si>
  <si>
    <t>Rate</t>
  </si>
  <si>
    <t xml:space="preserve">Modification Of Scaffolding </t>
  </si>
  <si>
    <t>ITEM NO - 23 DORCHESTER HOTEL - DAY WORK SHEET - FOR FOREMAN CONTRACT NO - 201A2202</t>
  </si>
  <si>
    <t>Variation no</t>
  </si>
  <si>
    <t>No of Foreman</t>
  </si>
  <si>
    <t>TOTAL AMOUNT</t>
  </si>
  <si>
    <t>HIRE CHARGES FOR SCFFOLD MATERIAL  - CONTRACT NO : 201A220022 - E11/K107/SK/DM/015</t>
  </si>
  <si>
    <t>sn</t>
  </si>
  <si>
    <t>Deceription</t>
  </si>
  <si>
    <t>QTY</t>
  </si>
  <si>
    <t>DO No</t>
  </si>
  <si>
    <t>UNIT RATE/WEEK</t>
  </si>
  <si>
    <t>Hire charges from</t>
  </si>
  <si>
    <t>Hire Charges up to</t>
  </si>
  <si>
    <t>NO OF DAYS</t>
  </si>
  <si>
    <t>Rent /Day</t>
  </si>
  <si>
    <t xml:space="preserve">Total amount </t>
  </si>
  <si>
    <t>Invoiced till last month</t>
  </si>
  <si>
    <t>BRC Coupler</t>
  </si>
  <si>
    <t>Double Coupler</t>
  </si>
  <si>
    <t>KS - Spigot  Connector</t>
  </si>
  <si>
    <t>Ladder Clamp</t>
  </si>
  <si>
    <t xml:space="preserve">Ladder Trap </t>
  </si>
  <si>
    <t>Single Coupler</t>
  </si>
  <si>
    <t>Sleeve Coupler</t>
  </si>
  <si>
    <t>Steel Ladder 3.0 mtr</t>
  </si>
  <si>
    <t xml:space="preserve">TOTAL </t>
  </si>
  <si>
    <t>Disount 60%</t>
  </si>
  <si>
    <t xml:space="preserve"> ITEM NO : 24 SCAFFOLDING INSPECTION AND TAGING CONTRACTNO : 201A22002 -E11/K107/SK/DM/008</t>
  </si>
  <si>
    <t>Item No</t>
  </si>
  <si>
    <t>L</t>
  </si>
  <si>
    <t>W</t>
  </si>
  <si>
    <t>H</t>
  </si>
  <si>
    <t>m2/m3</t>
  </si>
  <si>
    <t>no of tag</t>
  </si>
  <si>
    <t>Tag nomber</t>
  </si>
  <si>
    <t>Inspection charges /tag</t>
  </si>
  <si>
    <t>HandOver Certicate No</t>
  </si>
  <si>
    <t xml:space="preserve">Inspection date </t>
  </si>
  <si>
    <t xml:space="preserve">Scaffolding inspaction and taging </t>
  </si>
  <si>
    <t>Level 29</t>
  </si>
  <si>
    <t>Level 10 Residance</t>
  </si>
  <si>
    <t xml:space="preserve"> UNIT PRICE</t>
  </si>
  <si>
    <t xml:space="preserve">Grand Total </t>
  </si>
  <si>
    <t>Mobile Tower</t>
  </si>
  <si>
    <t xml:space="preserve">Level 28  Residence </t>
  </si>
  <si>
    <t>Level 9 Residence</t>
  </si>
  <si>
    <t>Level 30 Receidence</t>
  </si>
  <si>
    <t>Roof Level Hotel</t>
  </si>
  <si>
    <t>Level 17 Hotel</t>
  </si>
  <si>
    <t>Level 25 to 26  Hotel</t>
  </si>
  <si>
    <t>Level 26 &amp; 27 Hotel</t>
  </si>
  <si>
    <t xml:space="preserve">Level 28 Hotel </t>
  </si>
  <si>
    <t>Level 29 Residence</t>
  </si>
  <si>
    <t>Level 4 to 5 Residance</t>
  </si>
  <si>
    <t>569A</t>
  </si>
  <si>
    <t>Level 2 Residance</t>
  </si>
  <si>
    <t>Level 24 to 31 Residance</t>
  </si>
  <si>
    <t>Level 28 Residance</t>
  </si>
  <si>
    <t>Level 27 Residance</t>
  </si>
  <si>
    <t>Level 29 to 31 Residance</t>
  </si>
  <si>
    <t xml:space="preserve">Level 2 Hotel </t>
  </si>
  <si>
    <t xml:space="preserve">Level 17 Hotel </t>
  </si>
  <si>
    <t xml:space="preserve">Level 18 Hotel </t>
  </si>
  <si>
    <t>GF Hotel Staircase</t>
  </si>
  <si>
    <t>Level 21 Residance</t>
  </si>
  <si>
    <t>Level 22 Residance</t>
  </si>
  <si>
    <t>a136</t>
  </si>
  <si>
    <t>Level 29 Hotel Glass Work</t>
  </si>
  <si>
    <t>Level 7 Hotel</t>
  </si>
  <si>
    <t>Basement 1 Residance</t>
  </si>
  <si>
    <t>Level 16 Hotel</t>
  </si>
  <si>
    <t>Level 15 Hotel</t>
  </si>
  <si>
    <t>Level 26 Hotel</t>
  </si>
  <si>
    <t>Level 23Residence</t>
  </si>
  <si>
    <t>Level 20 Hotel</t>
  </si>
  <si>
    <t>Level 13 Hotel</t>
  </si>
  <si>
    <t>A217</t>
  </si>
  <si>
    <t xml:space="preserve">Cantiliver </t>
  </si>
  <si>
    <t>Level 6,7,10,23 Residence</t>
  </si>
  <si>
    <t>Netting Instalation</t>
  </si>
  <si>
    <t>Netting</t>
  </si>
  <si>
    <t>Load Bearing Speacial Scaffold</t>
  </si>
  <si>
    <t>Load Bearing</t>
  </si>
  <si>
    <t>unit</t>
  </si>
  <si>
    <t>Load Bearing Back Proping</t>
  </si>
  <si>
    <t>A492</t>
  </si>
  <si>
    <t>Support Tower With Ladder Beam</t>
  </si>
  <si>
    <t>HD Chainpully</t>
  </si>
  <si>
    <t xml:space="preserve">Level 22 Residance </t>
  </si>
  <si>
    <t>394 / 395 / 396</t>
  </si>
  <si>
    <t>Level 7 / 9 / 10  hotel  Shaft</t>
  </si>
  <si>
    <t>586 , 579</t>
  </si>
  <si>
    <t xml:space="preserve">Level 15 / 18 Hotel </t>
  </si>
  <si>
    <t xml:space="preserve">Level 13 Hotel </t>
  </si>
  <si>
    <t>570 - 571</t>
  </si>
  <si>
    <t>Level 6 Residance</t>
  </si>
  <si>
    <t xml:space="preserve"> ITEM NO :  RE INSPECTION Of MODIFIED SCAFFOLD  AND TAGING CONTRACTNO : 201A22002 -E11/K107/SK/DM/008</t>
  </si>
  <si>
    <t>Modified Scaffold Re inspaction &amp; Taging</t>
  </si>
  <si>
    <t>28, 281,282,283,284,278,101,102,103,275,278,279</t>
  </si>
  <si>
    <t>Level 20 To 29 Hotel</t>
  </si>
  <si>
    <t>87 , 88, 89, 90, 91, 92</t>
  </si>
  <si>
    <t>24, 372, 291, 266, 265, 221, 236, 380</t>
  </si>
  <si>
    <t>Level 22 to 30 Residance</t>
  </si>
  <si>
    <t>264, 194, 251, 94, 203, 396, 395, 394</t>
  </si>
  <si>
    <t>Level 7 to 18 Hotel</t>
  </si>
  <si>
    <t>284, 138, 102, 283, 282, 281, 137, 279, 278, 275</t>
  </si>
  <si>
    <t>Level 22 to 29 hotel</t>
  </si>
  <si>
    <t>12, 93 ,96, 159, 31, 32</t>
  </si>
  <si>
    <t>16, 17, 27, 100, 120, 121, 122, 123, 124, A01, 23</t>
  </si>
  <si>
    <t>THIRD PARTY INSPECTION</t>
  </si>
  <si>
    <t>Third party inspection</t>
  </si>
  <si>
    <t>ITEM NO</t>
  </si>
  <si>
    <t>DESCRIPTION</t>
  </si>
  <si>
    <t xml:space="preserve">TOTAL AMOUNT </t>
  </si>
  <si>
    <t>SCAFFOLDING WORK AS PER CONTRACT NO 201A22002/20</t>
  </si>
  <si>
    <t xml:space="preserve">Manpower - scaffolder </t>
  </si>
  <si>
    <t xml:space="preserve">Manpower - Foreman </t>
  </si>
  <si>
    <t>Inspection scaffolding with scaftag - max 500m3/tag</t>
  </si>
  <si>
    <t xml:space="preserve">HIRE CHARGES FOR SCFFOLD MATERIAL </t>
  </si>
  <si>
    <t>THIRD PARTY CERTIFICATE 2ND FLOOR BIRDCAGE SCAFFOLD</t>
  </si>
  <si>
    <t>RE - Inspection scaffolding with scaftag - max 500m3/tag</t>
  </si>
  <si>
    <t>Sale Material Tube &amp; Coupler End Cap</t>
  </si>
  <si>
    <t>VAT AMOUNT 5%</t>
  </si>
  <si>
    <t xml:space="preserve">Total Amount (AED) </t>
  </si>
  <si>
    <t>Grid 3-4 - H-I ( GF )</t>
  </si>
  <si>
    <t>Level -5 MEP Plant Room</t>
  </si>
  <si>
    <t>South East RC Wall</t>
  </si>
  <si>
    <t>Ground Level Toilet area (G17-20)</t>
  </si>
  <si>
    <t>South East Corner RC Wall</t>
  </si>
  <si>
    <t>Level -05 MEP Plant Room</t>
  </si>
  <si>
    <t>Level -02 Grid B-V 11-19</t>
  </si>
  <si>
    <t xml:space="preserve">Level -05 Residence Tower </t>
  </si>
  <si>
    <t>G Level Back Side First Aid Room</t>
  </si>
  <si>
    <t>G Level Near  First Aid Room</t>
  </si>
  <si>
    <t>Level -5 Residance Tower MEP Plant Room</t>
  </si>
  <si>
    <t xml:space="preserve">Level -5 Residance Tower MEP Plant Room </t>
  </si>
  <si>
    <t xml:space="preserve"> Residance Tower inside Room Level - 30</t>
  </si>
  <si>
    <t xml:space="preserve"> Residance Tower Level - 31</t>
  </si>
  <si>
    <t>Level -5 Hotel Tower Plan Room</t>
  </si>
  <si>
    <t>Basement -1 Residence Tower</t>
  </si>
  <si>
    <t>Level 3</t>
  </si>
  <si>
    <t>Ground Level Back Side Office</t>
  </si>
  <si>
    <t>Level -5 Residence Tower Plan Room</t>
  </si>
  <si>
    <t>Level -5 Residence Tower House Keeping</t>
  </si>
  <si>
    <t>Level -5 Hotel  Tower Plan Room</t>
  </si>
  <si>
    <t>Level -23 Residance Tower</t>
  </si>
  <si>
    <t>Level -23 Out side balcony</t>
  </si>
  <si>
    <t>Level -2 HotelSide</t>
  </si>
  <si>
    <t>Level -4 Water Meter Room</t>
  </si>
  <si>
    <t xml:space="preserve">Level -24 </t>
  </si>
  <si>
    <t xml:space="preserve">Level -22 </t>
  </si>
  <si>
    <t>Level -22 Hotel side</t>
  </si>
  <si>
    <t xml:space="preserve">Level -7 </t>
  </si>
  <si>
    <t>Basment 1 Hotel Side</t>
  </si>
  <si>
    <t>87,88,89</t>
  </si>
  <si>
    <t>Level 2 Mobile tower</t>
  </si>
  <si>
    <t>Level 16 hotel side</t>
  </si>
  <si>
    <t xml:space="preserve">Ground Floor Ball Room Hotel </t>
  </si>
  <si>
    <t>Leevel 2 Hotel Lift Lobby</t>
  </si>
  <si>
    <t>Ground Floor Ball Area</t>
  </si>
  <si>
    <t>ground Floor Ball Area</t>
  </si>
  <si>
    <t>AD 4</t>
  </si>
  <si>
    <t>Level 26 Hotel Side</t>
  </si>
  <si>
    <t>A01</t>
  </si>
  <si>
    <t>A05</t>
  </si>
  <si>
    <t>LEVEL 18 HOTEL SIDE</t>
  </si>
  <si>
    <t>A06</t>
  </si>
  <si>
    <t>LEVEL - 22 Residence</t>
  </si>
  <si>
    <t>A10</t>
  </si>
  <si>
    <t>LEVEL 23 RESIDANCE</t>
  </si>
  <si>
    <t>A15</t>
  </si>
  <si>
    <t>BASMENT -01</t>
  </si>
  <si>
    <t>A18</t>
  </si>
  <si>
    <t>Level 24 Hotel Back Side</t>
  </si>
  <si>
    <t>Level  23 pmv staircase</t>
  </si>
  <si>
    <t>Level 2 Hotel Outside</t>
  </si>
  <si>
    <t xml:space="preserve">Level 23 Residance </t>
  </si>
  <si>
    <t>Level -23 Residance BMV Room</t>
  </si>
  <si>
    <t xml:space="preserve">  Level -6 Residance Mobile Tower</t>
  </si>
  <si>
    <t>Level 23- Residance Staircase</t>
  </si>
  <si>
    <t>Ground Floor Access Way</t>
  </si>
  <si>
    <t xml:space="preserve">Level - 18 Hotel </t>
  </si>
  <si>
    <t>Ground Floor Hotel Walk Way</t>
  </si>
  <si>
    <t xml:space="preserve">Level 14 Hotel </t>
  </si>
  <si>
    <t>G F Ball Area Mobile Tower</t>
  </si>
  <si>
    <t>Level -23</t>
  </si>
  <si>
    <t xml:space="preserve">Level -23 Residence Tower </t>
  </si>
  <si>
    <t xml:space="preserve">Level -18 Hotel  </t>
  </si>
  <si>
    <t>Groud Floor Hotel</t>
  </si>
  <si>
    <t xml:space="preserve">Level -23 Residance </t>
  </si>
  <si>
    <t>Level -18 Hotel</t>
  </si>
  <si>
    <t>Level -24 Residance</t>
  </si>
  <si>
    <t>Level -25 Residance</t>
  </si>
  <si>
    <t xml:space="preserve">Level -26 </t>
  </si>
  <si>
    <t>278 - 275</t>
  </si>
  <si>
    <t>Level -29-27</t>
  </si>
  <si>
    <t>279-280</t>
  </si>
  <si>
    <t>Level -25-26</t>
  </si>
  <si>
    <t>281-282</t>
  </si>
  <si>
    <t>Level -23 - 24</t>
  </si>
  <si>
    <t>283-284</t>
  </si>
  <si>
    <t>Level 21-22</t>
  </si>
  <si>
    <t>Level 30</t>
  </si>
  <si>
    <t>GF Office Area</t>
  </si>
  <si>
    <t xml:space="preserve">GF North </t>
  </si>
  <si>
    <t>Level 23</t>
  </si>
  <si>
    <t>Level 18</t>
  </si>
  <si>
    <t>GF Gate no 2</t>
  </si>
  <si>
    <t>level 18 hotel</t>
  </si>
  <si>
    <t>Level 24 Hotel</t>
  </si>
  <si>
    <t>Re inspaction of Scaffold TAG</t>
  </si>
  <si>
    <t>A15,87,88,89,90,91,92</t>
  </si>
  <si>
    <t>94 , A05</t>
  </si>
  <si>
    <t>Lelel 16 &amp; 18 Hotel</t>
  </si>
  <si>
    <t>G F HOTEL</t>
  </si>
  <si>
    <t xml:space="preserve">GROUND LEVEL OFFICE </t>
  </si>
  <si>
    <t>83 , 71</t>
  </si>
  <si>
    <t>29 , 31 , 32 , 30</t>
  </si>
  <si>
    <t>24 , 28</t>
  </si>
  <si>
    <t xml:space="preserve">Level 30 &amp; 31 Residance </t>
  </si>
  <si>
    <t>93 , 19 , 96 , 95</t>
  </si>
  <si>
    <t xml:space="preserve">Level 02 Hotel </t>
  </si>
  <si>
    <t>Level G F  Hotel</t>
  </si>
  <si>
    <t>Level 7  Hotel</t>
  </si>
  <si>
    <t>100, 120, 121 ,122 ,123 ,124</t>
  </si>
  <si>
    <t>G F Hotel Ball Area</t>
  </si>
  <si>
    <t>114, A10, A06, 147 , A04</t>
  </si>
  <si>
    <t>Level 23 ,22,30,26 Residance</t>
  </si>
  <si>
    <t>101 , 102 , 103</t>
  </si>
  <si>
    <t>Level 10 - 22 - 24 Hotel</t>
  </si>
  <si>
    <t>13,30 , 31, 32 ,232 ,19</t>
  </si>
  <si>
    <t>Level 05</t>
  </si>
  <si>
    <t>12 , 83 , 159, 93, 96, 95 , 190 ,231</t>
  </si>
  <si>
    <t>Level 02</t>
  </si>
  <si>
    <t>16, 17, 27, 100, 120, 121,122, 123, 124, A01</t>
  </si>
  <si>
    <t>GF</t>
  </si>
  <si>
    <t>87, 88,89, 90, 91 ,92</t>
  </si>
  <si>
    <t>Besment 01</t>
  </si>
  <si>
    <t>234 , 84, 94, 224, 223</t>
  </si>
  <si>
    <t>Level 7 / 18 Hotel</t>
  </si>
  <si>
    <t>114, 24, 291, 268, 266, 235, 236, 221, 252</t>
  </si>
  <si>
    <t>Level 10 to 30 Residance</t>
  </si>
  <si>
    <t>SALE MATERIAL AS PER QUOTE # CHS/NS/126/0203622-R5</t>
  </si>
  <si>
    <t>Delivery Date</t>
  </si>
  <si>
    <t>TUBE END CAP</t>
  </si>
  <si>
    <t>CLAMP PROTECTION CAP</t>
  </si>
  <si>
    <t xml:space="preserve">Cumulative Certificate Summary </t>
  </si>
  <si>
    <t xml:space="preserve">Deductions </t>
  </si>
  <si>
    <t xml:space="preserve">Client's Materials ( Hire ) </t>
  </si>
  <si>
    <t xml:space="preserve">Miscellaneous Scaffoldings </t>
  </si>
  <si>
    <t xml:space="preserve">Handrail </t>
  </si>
  <si>
    <t>Measure H</t>
  </si>
  <si>
    <t xml:space="preserve">Client's Materials usage </t>
  </si>
  <si>
    <t xml:space="preserve">Level 29 Hotel </t>
  </si>
  <si>
    <t>Level 7/13 Hotel</t>
  </si>
  <si>
    <t>level 5 Hotel</t>
  </si>
  <si>
    <t>Level 26 To 28 Residence</t>
  </si>
  <si>
    <t xml:space="preserve">G F Hotel </t>
  </si>
  <si>
    <t>A625</t>
  </si>
  <si>
    <t>Level 22 Hotel</t>
  </si>
  <si>
    <t>Level 23 to 28 Hotel</t>
  </si>
  <si>
    <t>Level 10,11,12,13,14,15,16,17, Hotel</t>
  </si>
  <si>
    <t>Level 19,20,21 Hotel</t>
  </si>
  <si>
    <t>Level 5/6 Hotel</t>
  </si>
  <si>
    <t>Basement  Residence</t>
  </si>
  <si>
    <t>Level 23 Hotel</t>
  </si>
  <si>
    <t>Level 6 Residence</t>
  </si>
  <si>
    <t>Level 7 Residence</t>
  </si>
  <si>
    <t>Level 19,20,21,22 Hotel</t>
  </si>
  <si>
    <t>Level 7,8,9 Hotel</t>
  </si>
  <si>
    <t>Level 14 Residence</t>
  </si>
  <si>
    <t>Level 16,17,18 Residence</t>
  </si>
  <si>
    <t>Independent</t>
  </si>
  <si>
    <t>Level 27 To 28 Hotel</t>
  </si>
  <si>
    <t>Level 5 To 6 Hotel</t>
  </si>
  <si>
    <t>752A</t>
  </si>
  <si>
    <t>Level 25 To 28 Residence</t>
  </si>
  <si>
    <t>Basement 1 Hotel</t>
  </si>
  <si>
    <t>Level 10 Hotel</t>
  </si>
  <si>
    <t xml:space="preserve">Level 16 Hotel </t>
  </si>
  <si>
    <t>752B</t>
  </si>
  <si>
    <t>Basement 2 Hotel</t>
  </si>
  <si>
    <t>Level 29 Hoel</t>
  </si>
  <si>
    <t>Level 17 Residence</t>
  </si>
  <si>
    <t>Inv For Month OF August</t>
  </si>
  <si>
    <t>Level 13,16,18 Hotel</t>
  </si>
  <si>
    <t xml:space="preserve">Level 25 </t>
  </si>
  <si>
    <t>Level 25 Hotel</t>
  </si>
  <si>
    <t>724A</t>
  </si>
  <si>
    <t>725 A</t>
  </si>
  <si>
    <t>723A</t>
  </si>
  <si>
    <t>723 A</t>
  </si>
  <si>
    <t>722 A</t>
  </si>
  <si>
    <t>721 A</t>
  </si>
  <si>
    <t xml:space="preserve">721 A </t>
  </si>
  <si>
    <t xml:space="preserve">Level 30 Residence </t>
  </si>
  <si>
    <t>Level 30Residence</t>
  </si>
  <si>
    <t>Level 24 25 Residence</t>
  </si>
  <si>
    <t>Level 26 27 28 29 Residence</t>
  </si>
  <si>
    <t>Level 13 Residence</t>
  </si>
  <si>
    <t xml:space="preserve">Level 24 Residence </t>
  </si>
  <si>
    <t xml:space="preserve">Level 24 Hotel </t>
  </si>
  <si>
    <t>Level 19 to 20 Residence</t>
  </si>
  <si>
    <t>Level 26  Residence</t>
  </si>
  <si>
    <t>Level 24/25 Hotel</t>
  </si>
  <si>
    <t xml:space="preserve">Level 22 Hotel </t>
  </si>
  <si>
    <t>Level 6 to 7 Hotel</t>
  </si>
  <si>
    <t>Level 7 &amp; 8 hotel</t>
  </si>
  <si>
    <t>Level 15/16 Hotel</t>
  </si>
  <si>
    <t>Level 13/14 Hotel</t>
  </si>
  <si>
    <t>Besement 1 Residence</t>
  </si>
  <si>
    <t>Level 2 to 4 Residence</t>
  </si>
  <si>
    <t>Level 10 to 17 Hotel</t>
  </si>
  <si>
    <t>12 , 93 , 96 , 159</t>
  </si>
  <si>
    <t>87 , 88 , 89 , 90,  91 92</t>
  </si>
  <si>
    <t>275, 278, 279 , 280 , 281 , 281 , 282 , 283 , 284</t>
  </si>
  <si>
    <t>24 , 266 , 265 , 380, 640 , 638</t>
  </si>
  <si>
    <t>194, 251, 394, 395, 396</t>
  </si>
  <si>
    <t>Level 2 hotel</t>
  </si>
  <si>
    <t>number</t>
  </si>
  <si>
    <t xml:space="preserve">Basment 2 Hotel </t>
  </si>
  <si>
    <t>Basment 1 Hotel</t>
  </si>
  <si>
    <t xml:space="preserve">Ground Floor  Hotel </t>
  </si>
  <si>
    <t>Basement 1 Residence Pump Room</t>
  </si>
  <si>
    <t xml:space="preserve">Level-3  Residence Studio Room </t>
  </si>
  <si>
    <t>Basement -1 Residence</t>
  </si>
  <si>
    <t>Basment1 Ramp Area Residence</t>
  </si>
  <si>
    <t>Basement 1 Ramp Residence</t>
  </si>
  <si>
    <t>Basment 1 pump room Residence</t>
  </si>
  <si>
    <t>Basment 1 Residence</t>
  </si>
  <si>
    <t>Ground Floor Gate 1 Residence</t>
  </si>
  <si>
    <t xml:space="preserve">Ground Floor Residence  </t>
  </si>
  <si>
    <t>Ground Floor Gate 2 Residence</t>
  </si>
  <si>
    <t>Ground Floor Office Area Residence</t>
  </si>
  <si>
    <t>Basement 1 KCE Store Residence</t>
  </si>
  <si>
    <t>Ground Floor Mep Store Residence</t>
  </si>
  <si>
    <t>Ground Floor Wash Room Residence</t>
  </si>
  <si>
    <t>Besement lift lobby Residence</t>
  </si>
  <si>
    <t>Ground Floor Residence</t>
  </si>
  <si>
    <t>Bsement 1 Hotel</t>
  </si>
  <si>
    <t>Level 6 to 25 Residence</t>
  </si>
  <si>
    <t xml:space="preserve"> Level 5 Hotel Zone 3,4 and 5</t>
  </si>
  <si>
    <t xml:space="preserve"> Level 5 Hotel Zone 3,4 and 6</t>
  </si>
  <si>
    <t>Level 5 Hotel Zone 5 Road Side</t>
  </si>
  <si>
    <t>Basment 1 Lift Hotel</t>
  </si>
  <si>
    <t>Ground Floor Ramp Hotel</t>
  </si>
  <si>
    <t>Ground Floor Ramp Residence</t>
  </si>
  <si>
    <t>Ground Floor Residence Stair Case</t>
  </si>
  <si>
    <t>Level 30 Hotel</t>
  </si>
  <si>
    <t>Ground Floor Corridoor Residence</t>
  </si>
  <si>
    <t>Ground Floor Office  Residence</t>
  </si>
  <si>
    <t xml:space="preserve">Level 15 Hotel </t>
  </si>
  <si>
    <t>Baseent 1 Residence</t>
  </si>
  <si>
    <t>Basement 2 Residence</t>
  </si>
  <si>
    <t>Zone 1 , 2 Level 5 Hotel</t>
  </si>
  <si>
    <t>Zone 12 Level 4 Residence</t>
  </si>
  <si>
    <t>Zone 9 Level 4 Residence</t>
  </si>
  <si>
    <t>Basement 1 Near MEP Hotel</t>
  </si>
  <si>
    <t>ground Floor Pump Room Residence</t>
  </si>
  <si>
    <t>Ground Floor Ball Room Hotel</t>
  </si>
  <si>
    <t>Level 5 Zone 4 Hotel</t>
  </si>
  <si>
    <t>Level 4 Zone 7 Residence</t>
  </si>
  <si>
    <t>Level 4 Zone 9 Residence</t>
  </si>
  <si>
    <t>Level 4 Zone 12 Residence</t>
  </si>
  <si>
    <t>Level 5 Zone 6 Hotel</t>
  </si>
  <si>
    <t>Level 5 Zone 1 , 2 Hotel</t>
  </si>
  <si>
    <t>PARTIAL DISMANTEL</t>
  </si>
  <si>
    <t>Level 7 to 23 Hotel</t>
  </si>
  <si>
    <t>Level 23 , 26 , 27 Residence</t>
  </si>
  <si>
    <t xml:space="preserve">Level  2 Hotel </t>
  </si>
  <si>
    <t>Level 17/16 Hotel</t>
  </si>
  <si>
    <t>Level 13/10 Hotel</t>
  </si>
  <si>
    <t>Level 15 To 16 Hotel</t>
  </si>
  <si>
    <t>Level 12 Residence</t>
  </si>
  <si>
    <t>Level 18 To 19 Hotel</t>
  </si>
  <si>
    <t>Level 16 To 18 Hotel</t>
  </si>
  <si>
    <t>992 A</t>
  </si>
  <si>
    <t>Basement 1Hotel</t>
  </si>
  <si>
    <t>Level 04 Residence</t>
  </si>
  <si>
    <t>HEAVY DUTY Cradle Landing</t>
  </si>
  <si>
    <t>Level 23 to 25 Residence</t>
  </si>
  <si>
    <t>GRC -GLASS LINE WORK</t>
  </si>
  <si>
    <t>Ground to Lev 6 Zone 10-11 Residence</t>
  </si>
  <si>
    <t>Cantiliver  spl</t>
  </si>
  <si>
    <t>Gorund Floor Ball Room Hotel Tower</t>
  </si>
  <si>
    <t>Level  8 To 28 Hotel Tower</t>
  </si>
  <si>
    <t>Basement 2 To Ground Floor Residence</t>
  </si>
  <si>
    <t>HRN 6230 Date1/9/22</t>
  </si>
  <si>
    <t>Level 16 to 18 Residance</t>
  </si>
  <si>
    <t>16, 17, 100, 120, 121, 122, 123, 124, A01, 23</t>
  </si>
  <si>
    <t>Supporting are attached</t>
  </si>
  <si>
    <t>Text Color</t>
  </si>
  <si>
    <t>Input Data is correct</t>
  </si>
  <si>
    <t>Problematic items (please refer the comment)</t>
  </si>
  <si>
    <t>No supporting</t>
  </si>
  <si>
    <t xml:space="preserve">Level 30 Hotel </t>
  </si>
  <si>
    <t>Level  28 Residence</t>
  </si>
  <si>
    <t>Leevel 2 Hotel</t>
  </si>
  <si>
    <t>Level 18 Residence</t>
  </si>
  <si>
    <t>Level 21 Hotel</t>
  </si>
  <si>
    <t>Level 18 To 30 Hotel</t>
  </si>
  <si>
    <t>Bsement 1 Resedence</t>
  </si>
  <si>
    <t>Basement 2 to Level 4 Residence</t>
  </si>
  <si>
    <t>Level 22 To 24 Residence</t>
  </si>
  <si>
    <t>Basement 1 To Ground Floor Residence</t>
  </si>
  <si>
    <t>Level 15 to 23 Residence</t>
  </si>
  <si>
    <t>Level 2 To 5 Residence</t>
  </si>
  <si>
    <t>Level 13 To 14 Hotel</t>
  </si>
  <si>
    <t xml:space="preserve">Level 10 To 15 Residence </t>
  </si>
  <si>
    <t>Level 9 Hotel</t>
  </si>
  <si>
    <t>`1087</t>
  </si>
  <si>
    <t>Bsement 1 Residence</t>
  </si>
  <si>
    <t>1196A</t>
  </si>
  <si>
    <t>Leevel 2 Residence</t>
  </si>
  <si>
    <t>Level 6 To 10 Residence</t>
  </si>
  <si>
    <t>Ground Floor To Basement 1 Residence</t>
  </si>
  <si>
    <t>Level 29 To 31 Residence</t>
  </si>
  <si>
    <t>Level 4 To 6 Residence</t>
  </si>
  <si>
    <t>Level 14 Hotel</t>
  </si>
  <si>
    <t>Level 10 To 17 Hotel</t>
  </si>
  <si>
    <t>Basement To Ground Floor Hotel</t>
  </si>
  <si>
    <t>Basement 1 To Ground Floor Hotel</t>
  </si>
  <si>
    <t>Level  18 Hotel</t>
  </si>
  <si>
    <t>PARTIAL off Hire From HOC12423 (Balance M3 To Charge )</t>
  </si>
  <si>
    <t>PARTIAL off Hire From HOC12526(Balance M3 To Charge )</t>
  </si>
  <si>
    <t>PARTIAL off Hire From HOC12839(Balance M3 To Charge )</t>
  </si>
  <si>
    <t>Ground Floor  Hotel</t>
  </si>
  <si>
    <t>Ground Floor To Basement Hotel</t>
  </si>
  <si>
    <t>Level 23 To 24 Residence</t>
  </si>
  <si>
    <t>Ground floor To Level 3 Residence</t>
  </si>
  <si>
    <t>Ground Floor To Level 2 Residence</t>
  </si>
  <si>
    <t>Basement 1 To Basement 2 Residence</t>
  </si>
  <si>
    <t>Levl 29 Hotel</t>
  </si>
  <si>
    <t>Level 24 To 26 Residence</t>
  </si>
  <si>
    <t>Level 1Hotel</t>
  </si>
  <si>
    <t>Level 26 To 29 Residence</t>
  </si>
  <si>
    <t>Ground Floor To Basement 1 Hotel</t>
  </si>
  <si>
    <t>Basement 1 To  2 Hotel</t>
  </si>
  <si>
    <t>Ground floor To Level 7 Hotel</t>
  </si>
  <si>
    <t>Support Tower</t>
  </si>
  <si>
    <t>Level 2 To Level 5 Hotel</t>
  </si>
  <si>
    <t>Level 19 Hotel</t>
  </si>
  <si>
    <t>Level 22 To 23 Hotel</t>
  </si>
  <si>
    <t>GroundFloor Hotel</t>
  </si>
  <si>
    <t>Level 27 To 29 Residence</t>
  </si>
  <si>
    <t>Basment 2 Residence</t>
  </si>
  <si>
    <t>Basement1 Residence</t>
  </si>
  <si>
    <t>Level 26 To 27 Residence</t>
  </si>
  <si>
    <t>Certified (Cumulative)</t>
  </si>
  <si>
    <t>Cumulative Claim</t>
  </si>
  <si>
    <t>Level  5 Residence</t>
  </si>
  <si>
    <t xml:space="preserve">Level 7 Hotel </t>
  </si>
  <si>
    <t>Level 15 &amp; 16 Hotel</t>
  </si>
  <si>
    <t xml:space="preserve">Level 13 Residence </t>
  </si>
  <si>
    <t xml:space="preserve">Basement 2 Residence </t>
  </si>
  <si>
    <t>Level 16 To 19 Hotel</t>
  </si>
  <si>
    <t>Level 10 &amp; 11 Hotel</t>
  </si>
  <si>
    <t>Level 12 Hotel</t>
  </si>
  <si>
    <t>Level 19 to 20 Hotel</t>
  </si>
  <si>
    <t>Level 25 To 26 Residence</t>
  </si>
  <si>
    <t>Level 8 Hotel</t>
  </si>
  <si>
    <t>Basement 1  Hotel</t>
  </si>
  <si>
    <t>Ground floor To Basement 1 Hotel</t>
  </si>
  <si>
    <t>Level 20 To 27 Hotel</t>
  </si>
  <si>
    <t xml:space="preserve">Level 5 Hotel </t>
  </si>
  <si>
    <t>Level 7 To 20 Hotel</t>
  </si>
  <si>
    <t>Level 11 To 12 Hotel</t>
  </si>
  <si>
    <t>Level 11 &amp; 12 Hotel</t>
  </si>
  <si>
    <t>Level  23 Hotel</t>
  </si>
  <si>
    <t>Level 16 &amp; 19 Hotel</t>
  </si>
  <si>
    <t>1589 A`</t>
  </si>
  <si>
    <t>1590 A`</t>
  </si>
  <si>
    <t>Level 4 To 5 Hotel</t>
  </si>
  <si>
    <t>Ground Floor To Level 5 Residence</t>
  </si>
  <si>
    <t>Level 13 &amp; 16 Hotel</t>
  </si>
  <si>
    <t>1..8</t>
  </si>
  <si>
    <t>`</t>
  </si>
  <si>
    <t>Levlel 18 Hotel</t>
  </si>
  <si>
    <t xml:space="preserve">Basement 1 </t>
  </si>
  <si>
    <t>Ground floor Hotel</t>
  </si>
  <si>
    <t>Level 28 to 30 Hotel</t>
  </si>
  <si>
    <t>Leevl 4 Hotel</t>
  </si>
  <si>
    <t>Level 6 To 8 Residence</t>
  </si>
  <si>
    <t>1763A</t>
  </si>
  <si>
    <t>Leevel 8 To 9 Residence</t>
  </si>
  <si>
    <t>Basement 1Residence</t>
  </si>
  <si>
    <t>Levl 31 Residence</t>
  </si>
  <si>
    <t>Basedment 1 Residence</t>
  </si>
  <si>
    <t>Level 2 to Level 6 Zone 4 Hotel</t>
  </si>
  <si>
    <t>1772 A</t>
  </si>
  <si>
    <t>Leevel 4 Hotel</t>
  </si>
  <si>
    <t>Leevel 7 Hotel</t>
  </si>
  <si>
    <t>Leevel 5 Residence</t>
  </si>
  <si>
    <t>Level 10 To 11 Residence</t>
  </si>
  <si>
    <t>Ground Floor to Basement 1 Residence</t>
  </si>
  <si>
    <t>SHAFT SCAFFOLDING</t>
  </si>
  <si>
    <t>Shaft</t>
  </si>
  <si>
    <t>Boardlift</t>
  </si>
  <si>
    <t>1833 A</t>
  </si>
  <si>
    <t>Level 17 To 21 Hotel</t>
  </si>
  <si>
    <t>Leevel 7 To 9 Hotel</t>
  </si>
  <si>
    <t xml:space="preserve">Level 4 Residence </t>
  </si>
  <si>
    <t>Leevel 1 Hotel</t>
  </si>
  <si>
    <t>Level 10 To 12 Hotel</t>
  </si>
  <si>
    <t>Level 5 Residece</t>
  </si>
  <si>
    <t>Ground Floor To Level 5 hotel</t>
  </si>
  <si>
    <t xml:space="preserve">Hotel </t>
  </si>
  <si>
    <t>Level 21 To 24 Hotel</t>
  </si>
  <si>
    <t>1917A</t>
  </si>
  <si>
    <t xml:space="preserve">Ground Floor Residence </t>
  </si>
  <si>
    <t>Ground FloorHotel</t>
  </si>
  <si>
    <t xml:space="preserve">Certificate Amount for </t>
  </si>
  <si>
    <t>KCE Claim</t>
  </si>
  <si>
    <t>Difference</t>
  </si>
  <si>
    <t>Level 24 To 28 Hotel</t>
  </si>
  <si>
    <t xml:space="preserve">Ground Floor Basement </t>
  </si>
  <si>
    <t>Level 28 to 29 Residence</t>
  </si>
  <si>
    <t>Level 12 to 18 Hotel</t>
  </si>
  <si>
    <t>Leevl 26 to 28 Residence</t>
  </si>
  <si>
    <t>Ground floor Residence</t>
  </si>
  <si>
    <t>Basement 1 HOTEL</t>
  </si>
  <si>
    <t>Level 17 To 22 Residence</t>
  </si>
  <si>
    <t>Leevl 5 Residence</t>
  </si>
  <si>
    <t>Leevel 28 Hotel</t>
  </si>
  <si>
    <t>Ground Floor To Basement 2 Hotel</t>
  </si>
  <si>
    <t>Level 11 To 13 Residence</t>
  </si>
  <si>
    <t xml:space="preserve">Ground Floor To Level 2 </t>
  </si>
  <si>
    <t>Claim Amount for MARCH</t>
  </si>
  <si>
    <t xml:space="preserve">KCE Certificate ( FEB)  </t>
  </si>
  <si>
    <t>Work Done for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</si>
</sst>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.0"/>
  </numFmts>
  <fonts count="58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Trebuchet MS"/>
      <family val="2"/>
    </font>
    <font>
      <sz val="12"/>
      <name val="Arial"/>
      <family val="2"/>
    </font>
    <font>
      <b/>
      <sz val="10"/>
      <name val="Trebuchet MS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 Light"/>
      <family val="1"/>
      <scheme val="major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2"/>
      <color indexed="8"/>
      <name val="Calibri"/>
      <family val="2"/>
      <scheme val="minor"/>
    </font>
    <font>
      <sz val="12"/>
      <color rgb="FFFF0000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2"/>
      <color theme="9" tint="-0.249977111117893"/>
      <name val="Arial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4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</borders>
  <cellStyleXfs count="739">
    <xf numFmtId="0" fontId="0" fillId="0" borderId="0">
      <alignment vertical="top"/>
    </xf>
    <xf numFmtId="0" fontId="18" fillId="0" borderId="0"/>
    <xf numFmtId="0" fontId="17" fillId="0" borderId="0"/>
    <xf numFmtId="43" fontId="17" fillId="0" borderId="0" applyFont="0" applyFill="0" applyBorder="0" applyAlignment="0" applyProtection="0"/>
    <xf numFmtId="0" fontId="22" fillId="0" borderId="0"/>
    <xf numFmtId="0" fontId="16" fillId="0" borderId="0"/>
    <xf numFmtId="164" fontId="16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0" fontId="11" fillId="0" borderId="0"/>
    <xf numFmtId="0" fontId="11" fillId="4" borderId="0" applyNumberFormat="0" applyBorder="0" applyAlignment="0" applyProtection="0"/>
    <xf numFmtId="0" fontId="11" fillId="3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9" fontId="27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9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0" fontId="43" fillId="0" borderId="0">
      <alignment vertical="top"/>
    </xf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2" fillId="0" borderId="0">
      <alignment vertical="top"/>
    </xf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</cellStyleXfs>
  <cellXfs count="486">
    <xf numFmtId="0" fontId="0" fillId="0" borderId="0" xfId="0">
      <alignment vertical="top"/>
    </xf>
    <xf numFmtId="0" fontId="0" fillId="0" borderId="0" xfId="0" applyAlignment="1"/>
    <xf numFmtId="0" fontId="35" fillId="0" borderId="0" xfId="0" applyFont="1" applyAlignment="1"/>
    <xf numFmtId="14" fontId="35" fillId="0" borderId="3" xfId="0" applyNumberFormat="1" applyFont="1" applyBorder="1" applyAlignment="1"/>
    <xf numFmtId="0" fontId="35" fillId="0" borderId="3" xfId="0" applyFont="1" applyBorder="1" applyAlignment="1"/>
    <xf numFmtId="0" fontId="35" fillId="0" borderId="3" xfId="0" applyFont="1" applyBorder="1" applyAlignment="1">
      <alignment horizontal="center"/>
    </xf>
    <xf numFmtId="164" fontId="35" fillId="0" borderId="3" xfId="25" applyFont="1" applyBorder="1"/>
    <xf numFmtId="0" fontId="34" fillId="0" borderId="8" xfId="0" applyFont="1" applyBorder="1" applyAlignment="1">
      <alignment wrapText="1"/>
    </xf>
    <xf numFmtId="0" fontId="34" fillId="0" borderId="9" xfId="0" applyFont="1" applyBorder="1" applyAlignment="1">
      <alignment wrapText="1"/>
    </xf>
    <xf numFmtId="0" fontId="34" fillId="0" borderId="9" xfId="0" applyFont="1" applyBorder="1" applyAlignment="1">
      <alignment horizontal="center" wrapText="1"/>
    </xf>
    <xf numFmtId="0" fontId="34" fillId="0" borderId="10" xfId="0" applyFont="1" applyBorder="1" applyAlignment="1">
      <alignment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35" fillId="0" borderId="18" xfId="0" applyFont="1" applyBorder="1" applyAlignment="1">
      <alignment horizontal="center"/>
    </xf>
    <xf numFmtId="164" fontId="34" fillId="0" borderId="3" xfId="25" applyFont="1" applyBorder="1" applyAlignment="1">
      <alignment horizontal="center"/>
    </xf>
    <xf numFmtId="164" fontId="35" fillId="0" borderId="3" xfId="0" applyNumberFormat="1" applyFont="1" applyBorder="1" applyAlignment="1"/>
    <xf numFmtId="164" fontId="34" fillId="0" borderId="3" xfId="25" applyFont="1" applyBorder="1"/>
    <xf numFmtId="0" fontId="0" fillId="11" borderId="3" xfId="0" applyFill="1" applyBorder="1" applyAlignment="1"/>
    <xf numFmtId="0" fontId="0" fillId="11" borderId="3" xfId="0" applyFill="1" applyBorder="1" applyAlignment="1">
      <alignment wrapText="1"/>
    </xf>
    <xf numFmtId="164" fontId="36" fillId="12" borderId="3" xfId="25" applyFont="1" applyFill="1" applyBorder="1" applyAlignment="1">
      <alignment horizontal="center" vertical="center" wrapText="1"/>
    </xf>
    <xf numFmtId="0" fontId="0" fillId="0" borderId="3" xfId="0" applyBorder="1" applyAlignment="1"/>
    <xf numFmtId="164" fontId="0" fillId="0" borderId="3" xfId="25" applyFont="1" applyBorder="1"/>
    <xf numFmtId="14" fontId="0" fillId="0" borderId="3" xfId="0" applyNumberFormat="1" applyBorder="1" applyAlignment="1"/>
    <xf numFmtId="164" fontId="0" fillId="0" borderId="3" xfId="0" applyNumberFormat="1" applyBorder="1" applyAlignment="1"/>
    <xf numFmtId="2" fontId="0" fillId="0" borderId="3" xfId="0" applyNumberFormat="1" applyBorder="1" applyAlignment="1"/>
    <xf numFmtId="0" fontId="0" fillId="0" borderId="3" xfId="0" applyBorder="1" applyAlignment="1">
      <alignment horizontal="center"/>
    </xf>
    <xf numFmtId="0" fontId="37" fillId="0" borderId="3" xfId="0" applyFont="1" applyBorder="1" applyAlignment="1"/>
    <xf numFmtId="1" fontId="37" fillId="0" borderId="3" xfId="0" applyNumberFormat="1" applyFont="1" applyBorder="1" applyAlignment="1">
      <alignment horizontal="center"/>
    </xf>
    <xf numFmtId="0" fontId="8" fillId="0" borderId="0" xfId="52"/>
    <xf numFmtId="0" fontId="35" fillId="0" borderId="0" xfId="52" applyFont="1"/>
    <xf numFmtId="0" fontId="34" fillId="0" borderId="11" xfId="52" applyFont="1" applyBorder="1"/>
    <xf numFmtId="0" fontId="34" fillId="0" borderId="12" xfId="52" applyFont="1" applyBorder="1"/>
    <xf numFmtId="0" fontId="34" fillId="0" borderId="13" xfId="52" applyFont="1" applyBorder="1"/>
    <xf numFmtId="0" fontId="35" fillId="0" borderId="14" xfId="52" applyFont="1" applyBorder="1"/>
    <xf numFmtId="0" fontId="35" fillId="0" borderId="15" xfId="52" applyFont="1" applyBorder="1" applyAlignment="1">
      <alignment horizontal="center"/>
    </xf>
    <xf numFmtId="14" fontId="35" fillId="0" borderId="16" xfId="52" applyNumberFormat="1" applyFont="1" applyBorder="1"/>
    <xf numFmtId="0" fontId="35" fillId="0" borderId="16" xfId="52" applyFont="1" applyBorder="1"/>
    <xf numFmtId="0" fontId="35" fillId="0" borderId="16" xfId="52" applyFont="1" applyBorder="1" applyAlignment="1">
      <alignment horizontal="center"/>
    </xf>
    <xf numFmtId="164" fontId="35" fillId="0" borderId="17" xfId="53" applyFont="1" applyBorder="1"/>
    <xf numFmtId="14" fontId="35" fillId="0" borderId="3" xfId="52" applyNumberFormat="1" applyFont="1" applyBorder="1"/>
    <xf numFmtId="0" fontId="35" fillId="0" borderId="3" xfId="52" applyFont="1" applyBorder="1"/>
    <xf numFmtId="0" fontId="35" fillId="0" borderId="3" xfId="52" applyFont="1" applyBorder="1" applyAlignment="1">
      <alignment horizontal="center"/>
    </xf>
    <xf numFmtId="0" fontId="35" fillId="0" borderId="12" xfId="52" applyFont="1" applyBorder="1"/>
    <xf numFmtId="0" fontId="35" fillId="0" borderId="11" xfId="52" applyFont="1" applyBorder="1"/>
    <xf numFmtId="164" fontId="34" fillId="0" borderId="12" xfId="53" applyFont="1" applyBorder="1" applyAlignment="1">
      <alignment horizontal="center"/>
    </xf>
    <xf numFmtId="164" fontId="35" fillId="0" borderId="12" xfId="53" applyFont="1" applyBorder="1"/>
    <xf numFmtId="164" fontId="35" fillId="0" borderId="12" xfId="52" applyNumberFormat="1" applyFont="1" applyBorder="1"/>
    <xf numFmtId="164" fontId="34" fillId="0" borderId="13" xfId="53" applyFont="1" applyBorder="1"/>
    <xf numFmtId="164" fontId="35" fillId="0" borderId="3" xfId="53" applyFont="1" applyFill="1" applyBorder="1"/>
    <xf numFmtId="164" fontId="35" fillId="0" borderId="16" xfId="53" applyFont="1" applyBorder="1"/>
    <xf numFmtId="164" fontId="35" fillId="0" borderId="3" xfId="53" applyFont="1" applyBorder="1"/>
    <xf numFmtId="0" fontId="34" fillId="0" borderId="12" xfId="52" applyFont="1" applyBorder="1" applyAlignment="1">
      <alignment wrapText="1"/>
    </xf>
    <xf numFmtId="0" fontId="36" fillId="0" borderId="3" xfId="52" applyFont="1" applyBorder="1" applyAlignment="1">
      <alignment horizontal="center" vertical="center" wrapText="1"/>
    </xf>
    <xf numFmtId="164" fontId="8" fillId="0" borderId="0" xfId="52" applyNumberFormat="1"/>
    <xf numFmtId="164" fontId="36" fillId="12" borderId="3" xfId="54" applyFont="1" applyFill="1" applyBorder="1" applyAlignment="1">
      <alignment horizontal="center" vertical="center" wrapText="1"/>
    </xf>
    <xf numFmtId="0" fontId="37" fillId="0" borderId="3" xfId="52" applyFont="1" applyBorder="1"/>
    <xf numFmtId="0" fontId="37" fillId="0" borderId="0" xfId="52" applyFont="1"/>
    <xf numFmtId="164" fontId="36" fillId="12" borderId="3" xfId="53" applyFont="1" applyFill="1" applyBorder="1" applyAlignment="1">
      <alignment horizontal="center" vertical="center" wrapText="1"/>
    </xf>
    <xf numFmtId="0" fontId="8" fillId="0" borderId="3" xfId="52" applyBorder="1" applyAlignment="1">
      <alignment horizontal="center"/>
    </xf>
    <xf numFmtId="1" fontId="37" fillId="0" borderId="3" xfId="52" applyNumberFormat="1" applyFont="1" applyBorder="1" applyAlignment="1">
      <alignment horizontal="center" wrapText="1"/>
    </xf>
    <xf numFmtId="0" fontId="37" fillId="0" borderId="3" xfId="52" applyFont="1" applyBorder="1" applyAlignment="1">
      <alignment horizontal="center"/>
    </xf>
    <xf numFmtId="14" fontId="38" fillId="0" borderId="3" xfId="52" applyNumberFormat="1" applyFont="1" applyBorder="1" applyAlignment="1">
      <alignment horizontal="center"/>
    </xf>
    <xf numFmtId="164" fontId="36" fillId="12" borderId="3" xfId="52" applyNumberFormat="1" applyFont="1" applyFill="1" applyBorder="1" applyAlignment="1">
      <alignment horizontal="center"/>
    </xf>
    <xf numFmtId="1" fontId="37" fillId="0" borderId="3" xfId="52" applyNumberFormat="1" applyFont="1" applyBorder="1" applyAlignment="1">
      <alignment horizontal="center"/>
    </xf>
    <xf numFmtId="164" fontId="33" fillId="12" borderId="3" xfId="52" applyNumberFormat="1" applyFont="1" applyFill="1" applyBorder="1"/>
    <xf numFmtId="0" fontId="8" fillId="11" borderId="3" xfId="52" applyFill="1" applyBorder="1"/>
    <xf numFmtId="0" fontId="8" fillId="11" borderId="3" xfId="52" applyFill="1" applyBorder="1" applyAlignment="1">
      <alignment wrapText="1"/>
    </xf>
    <xf numFmtId="0" fontId="8" fillId="0" borderId="3" xfId="52" applyBorder="1"/>
    <xf numFmtId="164" fontId="8" fillId="0" borderId="3" xfId="53" applyFont="1" applyBorder="1"/>
    <xf numFmtId="164" fontId="8" fillId="0" borderId="3" xfId="52" applyNumberFormat="1" applyBorder="1"/>
    <xf numFmtId="164" fontId="33" fillId="0" borderId="5" xfId="53" applyFont="1" applyBorder="1" applyAlignment="1">
      <alignment horizontal="center"/>
    </xf>
    <xf numFmtId="16" fontId="8" fillId="0" borderId="3" xfId="52" applyNumberFormat="1" applyBorder="1"/>
    <xf numFmtId="0" fontId="35" fillId="0" borderId="15" xfId="0" applyFont="1" applyBorder="1" applyAlignment="1">
      <alignment horizontal="center"/>
    </xf>
    <xf numFmtId="14" fontId="35" fillId="0" borderId="16" xfId="0" applyNumberFormat="1" applyFont="1" applyBorder="1" applyAlignment="1"/>
    <xf numFmtId="0" fontId="35" fillId="0" borderId="16" xfId="0" applyFont="1" applyBorder="1" applyAlignment="1"/>
    <xf numFmtId="0" fontId="35" fillId="0" borderId="16" xfId="0" applyFont="1" applyBorder="1" applyAlignment="1">
      <alignment horizontal="center"/>
    </xf>
    <xf numFmtId="164" fontId="35" fillId="0" borderId="16" xfId="25" applyFont="1" applyBorder="1"/>
    <xf numFmtId="164" fontId="35" fillId="0" borderId="17" xfId="25" applyFont="1" applyBorder="1"/>
    <xf numFmtId="164" fontId="35" fillId="0" borderId="3" xfId="25" applyFont="1" applyFill="1" applyBorder="1"/>
    <xf numFmtId="164" fontId="35" fillId="0" borderId="16" xfId="25" applyFont="1" applyFill="1" applyBorder="1"/>
    <xf numFmtId="0" fontId="35" fillId="9" borderId="3" xfId="0" applyFont="1" applyFill="1" applyBorder="1" applyAlignment="1">
      <alignment horizontal="center"/>
    </xf>
    <xf numFmtId="164" fontId="35" fillId="9" borderId="3" xfId="25" applyFont="1" applyFill="1" applyBorder="1"/>
    <xf numFmtId="0" fontId="44" fillId="0" borderId="0" xfId="0" applyFont="1" applyAlignment="1">
      <alignment wrapText="1"/>
    </xf>
    <xf numFmtId="0" fontId="37" fillId="0" borderId="3" xfId="0" applyFont="1" applyBorder="1" applyAlignment="1">
      <alignment horizontal="center"/>
    </xf>
    <xf numFmtId="14" fontId="38" fillId="0" borderId="3" xfId="0" applyNumberFormat="1" applyFont="1" applyBorder="1" applyAlignment="1">
      <alignment horizontal="center"/>
    </xf>
    <xf numFmtId="43" fontId="36" fillId="12" borderId="3" xfId="0" applyNumberFormat="1" applyFont="1" applyFill="1" applyBorder="1" applyAlignment="1">
      <alignment horizontal="center"/>
    </xf>
    <xf numFmtId="0" fontId="37" fillId="0" borderId="7" xfId="0" applyFont="1" applyBorder="1" applyAlignment="1"/>
    <xf numFmtId="0" fontId="37" fillId="0" borderId="7" xfId="0" applyFont="1" applyBorder="1" applyAlignment="1">
      <alignment horizontal="center"/>
    </xf>
    <xf numFmtId="1" fontId="37" fillId="0" borderId="7" xfId="0" applyNumberFormat="1" applyFont="1" applyBorder="1" applyAlignment="1">
      <alignment horizontal="center"/>
    </xf>
    <xf numFmtId="0" fontId="37" fillId="9" borderId="3" xfId="0" applyFont="1" applyFill="1" applyBorder="1" applyAlignment="1">
      <alignment horizontal="center"/>
    </xf>
    <xf numFmtId="0" fontId="37" fillId="9" borderId="3" xfId="0" applyFont="1" applyFill="1" applyBorder="1" applyAlignment="1"/>
    <xf numFmtId="0" fontId="0" fillId="9" borderId="3" xfId="0" applyFill="1" applyBorder="1" applyAlignment="1">
      <alignment horizontal="center"/>
    </xf>
    <xf numFmtId="0" fontId="36" fillId="0" borderId="20" xfId="52" applyFont="1" applyBorder="1" applyAlignment="1">
      <alignment horizontal="center" vertical="center" wrapText="1"/>
    </xf>
    <xf numFmtId="1" fontId="37" fillId="0" borderId="3" xfId="0" applyNumberFormat="1" applyFont="1" applyBorder="1" applyAlignment="1">
      <alignment horizontal="center" wrapText="1"/>
    </xf>
    <xf numFmtId="0" fontId="5" fillId="0" borderId="0" xfId="89"/>
    <xf numFmtId="0" fontId="5" fillId="11" borderId="3" xfId="89" applyFill="1" applyBorder="1"/>
    <xf numFmtId="0" fontId="5" fillId="11" borderId="3" xfId="89" applyFill="1" applyBorder="1" applyAlignment="1">
      <alignment wrapText="1"/>
    </xf>
    <xf numFmtId="0" fontId="5" fillId="0" borderId="3" xfId="89" applyBorder="1"/>
    <xf numFmtId="164" fontId="0" fillId="0" borderId="3" xfId="90" applyFont="1" applyBorder="1"/>
    <xf numFmtId="14" fontId="5" fillId="0" borderId="3" xfId="89" applyNumberFormat="1" applyBorder="1"/>
    <xf numFmtId="164" fontId="5" fillId="0" borderId="3" xfId="89" applyNumberFormat="1" applyBorder="1"/>
    <xf numFmtId="164" fontId="0" fillId="0" borderId="0" xfId="0" applyNumberFormat="1">
      <alignment vertical="top"/>
    </xf>
    <xf numFmtId="0" fontId="35" fillId="9" borderId="15" xfId="52" applyFont="1" applyFill="1" applyBorder="1" applyAlignment="1">
      <alignment horizontal="center"/>
    </xf>
    <xf numFmtId="14" fontId="35" fillId="9" borderId="16" xfId="52" applyNumberFormat="1" applyFont="1" applyFill="1" applyBorder="1"/>
    <xf numFmtId="164" fontId="45" fillId="0" borderId="16" xfId="53" applyFont="1" applyFill="1" applyBorder="1"/>
    <xf numFmtId="0" fontId="37" fillId="9" borderId="3" xfId="52" applyFont="1" applyFill="1" applyBorder="1" applyAlignment="1">
      <alignment horizontal="center"/>
    </xf>
    <xf numFmtId="0" fontId="8" fillId="9" borderId="3" xfId="52" applyFill="1" applyBorder="1" applyAlignment="1">
      <alignment horizontal="center"/>
    </xf>
    <xf numFmtId="0" fontId="47" fillId="0" borderId="3" xfId="0" applyFont="1" applyBorder="1" applyAlignment="1"/>
    <xf numFmtId="164" fontId="47" fillId="0" borderId="3" xfId="0" applyNumberFormat="1" applyFont="1" applyBorder="1" applyAlignment="1"/>
    <xf numFmtId="164" fontId="0" fillId="0" borderId="3" xfId="25" applyFont="1" applyBorder="1" applyAlignment="1"/>
    <xf numFmtId="0" fontId="23" fillId="0" borderId="0" xfId="721" applyFont="1" applyAlignment="1">
      <alignment horizontal="left" vertical="center"/>
    </xf>
    <xf numFmtId="0" fontId="20" fillId="0" borderId="0" xfId="722" applyFont="1"/>
    <xf numFmtId="0" fontId="21" fillId="0" borderId="0" xfId="722" applyFont="1"/>
    <xf numFmtId="0" fontId="21" fillId="0" borderId="0" xfId="722" applyFont="1" applyAlignment="1">
      <alignment wrapText="1"/>
    </xf>
    <xf numFmtId="14" fontId="21" fillId="0" borderId="0" xfId="722" applyNumberFormat="1" applyFont="1"/>
    <xf numFmtId="165" fontId="20" fillId="0" borderId="0" xfId="722" applyNumberFormat="1" applyFont="1"/>
    <xf numFmtId="4" fontId="20" fillId="0" borderId="0" xfId="722" applyNumberFormat="1" applyFont="1"/>
    <xf numFmtId="0" fontId="20" fillId="0" borderId="0" xfId="722" applyFont="1" applyAlignment="1">
      <alignment wrapText="1"/>
    </xf>
    <xf numFmtId="0" fontId="21" fillId="0" borderId="0" xfId="722" applyFont="1" applyAlignment="1">
      <alignment horizontal="left"/>
    </xf>
    <xf numFmtId="0" fontId="21" fillId="0" borderId="0" xfId="722" applyFont="1" applyAlignment="1">
      <alignment horizontal="left" wrapText="1"/>
    </xf>
    <xf numFmtId="0" fontId="20" fillId="14" borderId="0" xfId="722" applyFont="1" applyFill="1"/>
    <xf numFmtId="4" fontId="48" fillId="0" borderId="0" xfId="723" applyNumberFormat="1" applyFont="1" applyFill="1" applyBorder="1" applyAlignment="1">
      <alignment horizontal="center" vertical="center"/>
    </xf>
    <xf numFmtId="0" fontId="20" fillId="8" borderId="0" xfId="722" applyFont="1" applyFill="1"/>
    <xf numFmtId="0" fontId="42" fillId="13" borderId="0" xfId="722" applyFont="1" applyFill="1"/>
    <xf numFmtId="0" fontId="21" fillId="0" borderId="0" xfId="724" applyFont="1"/>
    <xf numFmtId="0" fontId="21" fillId="0" borderId="2" xfId="722" applyFont="1" applyBorder="1" applyAlignment="1">
      <alignment horizontal="left"/>
    </xf>
    <xf numFmtId="0" fontId="21" fillId="0" borderId="2" xfId="722" applyFont="1" applyBorder="1" applyAlignment="1">
      <alignment horizontal="left" wrapText="1"/>
    </xf>
    <xf numFmtId="0" fontId="21" fillId="0" borderId="4" xfId="725" applyFont="1" applyFill="1" applyBorder="1" applyAlignment="1">
      <alignment horizontal="center" vertical="center" wrapText="1"/>
    </xf>
    <xf numFmtId="0" fontId="26" fillId="0" borderId="4" xfId="725" applyFont="1" applyFill="1" applyBorder="1" applyAlignment="1">
      <alignment horizontal="center" vertical="center" wrapText="1"/>
    </xf>
    <xf numFmtId="0" fontId="21" fillId="7" borderId="4" xfId="726" applyFont="1" applyFill="1" applyBorder="1" applyAlignment="1">
      <alignment horizontal="center" vertical="center" wrapText="1"/>
    </xf>
    <xf numFmtId="165" fontId="21" fillId="7" borderId="4" xfId="726" applyNumberFormat="1" applyFont="1" applyFill="1" applyBorder="1" applyAlignment="1">
      <alignment horizontal="center" vertical="center" wrapText="1"/>
    </xf>
    <xf numFmtId="4" fontId="21" fillId="2" borderId="4" xfId="723" applyNumberFormat="1" applyFont="1" applyFill="1" applyBorder="1" applyAlignment="1">
      <alignment horizontal="center" vertical="center" wrapText="1"/>
    </xf>
    <xf numFmtId="0" fontId="21" fillId="2" borderId="4" xfId="723" applyFont="1" applyFill="1" applyBorder="1" applyAlignment="1">
      <alignment horizontal="center" vertical="center" wrapText="1"/>
    </xf>
    <xf numFmtId="0" fontId="21" fillId="0" borderId="1" xfId="727" applyFont="1" applyFill="1" applyBorder="1" applyAlignment="1">
      <alignment horizontal="center" vertical="center" wrapText="1"/>
    </xf>
    <xf numFmtId="0" fontId="21" fillId="0" borderId="0" xfId="722" applyFont="1" applyAlignment="1">
      <alignment horizontal="center" vertical="center" wrapText="1"/>
    </xf>
    <xf numFmtId="0" fontId="19" fillId="0" borderId="3" xfId="725" applyFont="1" applyFill="1" applyBorder="1" applyAlignment="1">
      <alignment horizontal="center" vertical="center" wrapText="1"/>
    </xf>
    <xf numFmtId="0" fontId="20" fillId="0" borderId="3" xfId="725" applyFont="1" applyFill="1" applyBorder="1" applyAlignment="1">
      <alignment horizontal="center" vertical="center"/>
    </xf>
    <xf numFmtId="0" fontId="19" fillId="0" borderId="3" xfId="728" applyFont="1" applyFill="1" applyBorder="1" applyAlignment="1">
      <alignment horizontal="center" vertical="center"/>
    </xf>
    <xf numFmtId="0" fontId="19" fillId="0" borderId="3" xfId="726" applyFont="1" applyFill="1" applyBorder="1" applyAlignment="1">
      <alignment horizontal="center" vertical="center"/>
    </xf>
    <xf numFmtId="14" fontId="20" fillId="0" borderId="3" xfId="726" applyNumberFormat="1" applyFont="1" applyFill="1" applyBorder="1" applyAlignment="1">
      <alignment horizontal="center" vertical="center"/>
    </xf>
    <xf numFmtId="9" fontId="20" fillId="0" borderId="3" xfId="726" applyNumberFormat="1" applyFont="1" applyFill="1" applyBorder="1" applyAlignment="1">
      <alignment horizontal="center" vertical="center"/>
    </xf>
    <xf numFmtId="1" fontId="20" fillId="0" borderId="3" xfId="729" applyNumberFormat="1" applyFont="1" applyFill="1" applyBorder="1" applyAlignment="1">
      <alignment horizontal="center" vertical="center"/>
    </xf>
    <xf numFmtId="165" fontId="20" fillId="0" borderId="3" xfId="729" applyNumberFormat="1" applyFont="1" applyFill="1" applyBorder="1" applyAlignment="1">
      <alignment horizontal="center" vertical="center"/>
    </xf>
    <xf numFmtId="4" fontId="20" fillId="0" borderId="3" xfId="723" applyNumberFormat="1" applyFont="1" applyFill="1" applyBorder="1" applyAlignment="1">
      <alignment horizontal="center" vertical="center"/>
    </xf>
    <xf numFmtId="0" fontId="19" fillId="0" borderId="25" xfId="727" applyFont="1" applyFill="1" applyBorder="1" applyAlignment="1">
      <alignment horizontal="center" vertical="center" wrapText="1"/>
    </xf>
    <xf numFmtId="0" fontId="19" fillId="0" borderId="26" xfId="727" applyFont="1" applyFill="1" applyBorder="1" applyAlignment="1">
      <alignment horizontal="center" vertical="center" wrapText="1"/>
    </xf>
    <xf numFmtId="0" fontId="19" fillId="0" borderId="7" xfId="727" applyFont="1" applyFill="1" applyBorder="1" applyAlignment="1">
      <alignment horizontal="center" vertical="center" wrapText="1"/>
    </xf>
    <xf numFmtId="0" fontId="19" fillId="0" borderId="7" xfId="733" applyFont="1" applyFill="1" applyBorder="1" applyAlignment="1">
      <alignment horizontal="center" vertical="center" wrapText="1"/>
    </xf>
    <xf numFmtId="0" fontId="19" fillId="9" borderId="7" xfId="733" applyFont="1" applyFill="1" applyBorder="1" applyAlignment="1">
      <alignment horizontal="center" vertical="center" wrapText="1"/>
    </xf>
    <xf numFmtId="0" fontId="29" fillId="0" borderId="3" xfId="737" applyFont="1" applyBorder="1" applyAlignment="1">
      <alignment horizontal="center" vertical="center" wrapText="1"/>
    </xf>
    <xf numFmtId="0" fontId="19" fillId="13" borderId="7" xfId="727" applyFont="1" applyFill="1" applyBorder="1" applyAlignment="1">
      <alignment horizontal="center" vertical="center" wrapText="1"/>
    </xf>
    <xf numFmtId="0" fontId="20" fillId="13" borderId="0" xfId="722" applyFont="1" applyFill="1"/>
    <xf numFmtId="0" fontId="20" fillId="0" borderId="1" xfId="725" applyFont="1" applyFill="1" applyBorder="1" applyAlignment="1">
      <alignment horizontal="center" vertical="center"/>
    </xf>
    <xf numFmtId="0" fontId="19" fillId="0" borderId="0" xfId="727" applyFont="1" applyFill="1" applyBorder="1" applyAlignment="1">
      <alignment horizontal="center" vertical="center" wrapText="1"/>
    </xf>
    <xf numFmtId="0" fontId="19" fillId="13" borderId="3" xfId="725" applyFont="1" applyFill="1" applyBorder="1" applyAlignment="1">
      <alignment horizontal="center" vertical="center" wrapText="1"/>
    </xf>
    <xf numFmtId="0" fontId="20" fillId="13" borderId="3" xfId="725" applyFont="1" applyFill="1" applyBorder="1" applyAlignment="1">
      <alignment horizontal="center" vertical="center"/>
    </xf>
    <xf numFmtId="1" fontId="20" fillId="13" borderId="3" xfId="729" applyNumberFormat="1" applyFont="1" applyFill="1" applyBorder="1" applyAlignment="1">
      <alignment horizontal="center" vertical="center"/>
    </xf>
    <xf numFmtId="0" fontId="19" fillId="9" borderId="7" xfId="727" applyFont="1" applyFill="1" applyBorder="1" applyAlignment="1">
      <alignment horizontal="center" vertical="center" wrapText="1"/>
    </xf>
    <xf numFmtId="0" fontId="19" fillId="0" borderId="3" xfId="727" applyFont="1" applyFill="1" applyBorder="1" applyAlignment="1">
      <alignment horizontal="center" vertical="center" wrapText="1"/>
    </xf>
    <xf numFmtId="0" fontId="19" fillId="9" borderId="3" xfId="734" applyFont="1" applyFill="1" applyBorder="1" applyAlignment="1">
      <alignment horizontal="center" vertical="center"/>
    </xf>
    <xf numFmtId="4" fontId="21" fillId="0" borderId="16" xfId="722" applyNumberFormat="1" applyFont="1" applyBorder="1"/>
    <xf numFmtId="0" fontId="20" fillId="0" borderId="16" xfId="722" applyFont="1" applyBorder="1"/>
    <xf numFmtId="4" fontId="30" fillId="0" borderId="3" xfId="722" applyNumberFormat="1" applyFont="1" applyBorder="1"/>
    <xf numFmtId="4" fontId="20" fillId="0" borderId="0" xfId="722" applyNumberFormat="1" applyFont="1" applyAlignment="1">
      <alignment wrapText="1"/>
    </xf>
    <xf numFmtId="0" fontId="21" fillId="0" borderId="1" xfId="725" applyFont="1" applyFill="1" applyBorder="1" applyAlignment="1">
      <alignment horizontal="center" vertical="center" wrapText="1"/>
    </xf>
    <xf numFmtId="0" fontId="26" fillId="0" borderId="1" xfId="725" applyFont="1" applyFill="1" applyBorder="1" applyAlignment="1">
      <alignment horizontal="center" vertical="center" wrapText="1"/>
    </xf>
    <xf numFmtId="0" fontId="21" fillId="7" borderId="1" xfId="726" applyFont="1" applyFill="1" applyBorder="1" applyAlignment="1">
      <alignment horizontal="center" vertical="center" wrapText="1"/>
    </xf>
    <xf numFmtId="165" fontId="21" fillId="7" borderId="1" xfId="726" applyNumberFormat="1" applyFont="1" applyFill="1" applyBorder="1" applyAlignment="1">
      <alignment horizontal="center" vertical="center" wrapText="1"/>
    </xf>
    <xf numFmtId="4" fontId="21" fillId="2" borderId="1" xfId="723" applyNumberFormat="1" applyFont="1" applyFill="1" applyBorder="1" applyAlignment="1">
      <alignment horizontal="center" vertical="center" wrapText="1"/>
    </xf>
    <xf numFmtId="0" fontId="21" fillId="2" borderId="1" xfId="723" applyFont="1" applyFill="1" applyBorder="1" applyAlignment="1">
      <alignment horizontal="center" vertical="center" wrapText="1"/>
    </xf>
    <xf numFmtId="0" fontId="19" fillId="0" borderId="1" xfId="725" applyFont="1" applyFill="1" applyBorder="1" applyAlignment="1">
      <alignment horizontal="center" vertical="center" wrapText="1"/>
    </xf>
    <xf numFmtId="0" fontId="19" fillId="0" borderId="1" xfId="728" applyFont="1" applyFill="1" applyBorder="1" applyAlignment="1">
      <alignment horizontal="center" vertical="center"/>
    </xf>
    <xf numFmtId="14" fontId="20" fillId="7" borderId="1" xfId="726" applyNumberFormat="1" applyFont="1" applyFill="1" applyBorder="1" applyAlignment="1">
      <alignment horizontal="center" vertical="center"/>
    </xf>
    <xf numFmtId="9" fontId="20" fillId="7" borderId="1" xfId="726" applyNumberFormat="1" applyFont="1" applyFill="1" applyBorder="1" applyAlignment="1">
      <alignment horizontal="center" vertical="center"/>
    </xf>
    <xf numFmtId="1" fontId="20" fillId="7" borderId="1" xfId="729" applyNumberFormat="1" applyFont="1" applyFill="1" applyBorder="1" applyAlignment="1">
      <alignment horizontal="center" vertical="center"/>
    </xf>
    <xf numFmtId="165" fontId="20" fillId="7" borderId="1" xfId="729" applyNumberFormat="1" applyFont="1" applyFill="1" applyBorder="1" applyAlignment="1">
      <alignment horizontal="center" vertical="center"/>
    </xf>
    <xf numFmtId="4" fontId="20" fillId="2" borderId="1" xfId="723" applyNumberFormat="1" applyFont="1" applyFill="1" applyBorder="1" applyAlignment="1">
      <alignment horizontal="center" vertical="center"/>
    </xf>
    <xf numFmtId="0" fontId="19" fillId="0" borderId="1" xfId="727" applyFont="1" applyFill="1" applyBorder="1" applyAlignment="1">
      <alignment horizontal="center" vertical="center" wrapText="1"/>
    </xf>
    <xf numFmtId="4" fontId="21" fillId="0" borderId="3" xfId="722" applyNumberFormat="1" applyFont="1" applyBorder="1"/>
    <xf numFmtId="164" fontId="20" fillId="0" borderId="3" xfId="25" applyFont="1" applyBorder="1"/>
    <xf numFmtId="164" fontId="21" fillId="0" borderId="3" xfId="25" applyFont="1" applyBorder="1"/>
    <xf numFmtId="4" fontId="21" fillId="0" borderId="0" xfId="722" applyNumberFormat="1" applyFont="1" applyAlignment="1">
      <alignment horizontal="center"/>
    </xf>
    <xf numFmtId="43" fontId="28" fillId="9" borderId="3" xfId="270" applyNumberFormat="1" applyFont="1" applyFill="1" applyBorder="1" applyAlignment="1"/>
    <xf numFmtId="0" fontId="30" fillId="0" borderId="3" xfId="722" applyFont="1" applyBorder="1"/>
    <xf numFmtId="0" fontId="30" fillId="0" borderId="0" xfId="722" applyFont="1"/>
    <xf numFmtId="4" fontId="30" fillId="0" borderId="0" xfId="722" applyNumberFormat="1" applyFont="1"/>
    <xf numFmtId="0" fontId="19" fillId="9" borderId="3" xfId="725" applyFont="1" applyFill="1" applyBorder="1" applyAlignment="1">
      <alignment horizontal="center" vertical="center" wrapText="1"/>
    </xf>
    <xf numFmtId="0" fontId="19" fillId="9" borderId="3" xfId="725" applyFont="1" applyFill="1" applyBorder="1" applyAlignment="1">
      <alignment horizontal="center" vertical="center"/>
    </xf>
    <xf numFmtId="0" fontId="20" fillId="9" borderId="3" xfId="725" applyFont="1" applyFill="1" applyBorder="1" applyAlignment="1">
      <alignment horizontal="center" vertical="center"/>
    </xf>
    <xf numFmtId="0" fontId="19" fillId="9" borderId="3" xfId="734" applyFont="1" applyFill="1" applyBorder="1" applyAlignment="1">
      <alignment horizontal="center" vertical="center" wrapText="1"/>
    </xf>
    <xf numFmtId="0" fontId="20" fillId="9" borderId="3" xfId="734" applyFont="1" applyFill="1" applyBorder="1" applyAlignment="1">
      <alignment horizontal="center" vertical="center"/>
    </xf>
    <xf numFmtId="0" fontId="19" fillId="9" borderId="3" xfId="728" applyFont="1" applyFill="1" applyBorder="1" applyAlignment="1">
      <alignment horizontal="center" vertical="center"/>
    </xf>
    <xf numFmtId="0" fontId="19" fillId="9" borderId="3" xfId="735" applyFont="1" applyFill="1" applyBorder="1" applyAlignment="1">
      <alignment horizontal="center" vertical="center"/>
    </xf>
    <xf numFmtId="14" fontId="20" fillId="9" borderId="3" xfId="735" applyNumberFormat="1" applyFont="1" applyFill="1" applyBorder="1" applyAlignment="1">
      <alignment horizontal="center" vertical="center"/>
    </xf>
    <xf numFmtId="9" fontId="20" fillId="9" borderId="3" xfId="735" applyNumberFormat="1" applyFont="1" applyFill="1" applyBorder="1" applyAlignment="1">
      <alignment horizontal="center" vertical="center"/>
    </xf>
    <xf numFmtId="1" fontId="20" fillId="9" borderId="3" xfId="735" applyNumberFormat="1" applyFont="1" applyFill="1" applyBorder="1" applyAlignment="1">
      <alignment horizontal="center" vertical="center"/>
    </xf>
    <xf numFmtId="165" fontId="20" fillId="9" borderId="3" xfId="729" applyNumberFormat="1" applyFont="1" applyFill="1" applyBorder="1" applyAlignment="1">
      <alignment horizontal="center" vertical="center"/>
    </xf>
    <xf numFmtId="4" fontId="20" fillId="9" borderId="3" xfId="723" applyNumberFormat="1" applyFont="1" applyFill="1" applyBorder="1" applyAlignment="1">
      <alignment horizontal="center" vertical="center"/>
    </xf>
    <xf numFmtId="4" fontId="20" fillId="9" borderId="3" xfId="736" applyNumberFormat="1" applyFont="1" applyFill="1" applyBorder="1" applyAlignment="1">
      <alignment horizontal="center" vertical="center"/>
    </xf>
    <xf numFmtId="0" fontId="19" fillId="9" borderId="3" xfId="726" applyFont="1" applyFill="1" applyBorder="1" applyAlignment="1">
      <alignment horizontal="center" vertical="center"/>
    </xf>
    <xf numFmtId="14" fontId="20" fillId="9" borderId="3" xfId="726" applyNumberFormat="1" applyFont="1" applyFill="1" applyBorder="1" applyAlignment="1">
      <alignment horizontal="center" vertical="center"/>
    </xf>
    <xf numFmtId="9" fontId="20" fillId="9" borderId="3" xfId="726" applyNumberFormat="1" applyFont="1" applyFill="1" applyBorder="1" applyAlignment="1">
      <alignment horizontal="center" vertical="center"/>
    </xf>
    <xf numFmtId="1" fontId="20" fillId="9" borderId="3" xfId="729" applyNumberFormat="1" applyFont="1" applyFill="1" applyBorder="1" applyAlignment="1">
      <alignment horizontal="center" vertical="center"/>
    </xf>
    <xf numFmtId="4" fontId="24" fillId="9" borderId="3" xfId="736" applyNumberFormat="1" applyFont="1" applyFill="1" applyBorder="1" applyAlignment="1">
      <alignment horizontal="center" vertical="center"/>
    </xf>
    <xf numFmtId="4" fontId="24" fillId="0" borderId="3" xfId="723" applyNumberFormat="1" applyFont="1" applyFill="1" applyBorder="1" applyAlignment="1">
      <alignment horizontal="center" vertical="center"/>
    </xf>
    <xf numFmtId="0" fontId="35" fillId="9" borderId="3" xfId="52" applyFont="1" applyFill="1" applyBorder="1"/>
    <xf numFmtId="0" fontId="35" fillId="9" borderId="3" xfId="52" applyFont="1" applyFill="1" applyBorder="1" applyAlignment="1">
      <alignment horizontal="center"/>
    </xf>
    <xf numFmtId="164" fontId="35" fillId="9" borderId="3" xfId="53" applyFont="1" applyFill="1" applyBorder="1"/>
    <xf numFmtId="164" fontId="35" fillId="9" borderId="16" xfId="53" applyFont="1" applyFill="1" applyBorder="1"/>
    <xf numFmtId="164" fontId="35" fillId="9" borderId="17" xfId="25" applyFont="1" applyFill="1" applyBorder="1"/>
    <xf numFmtId="0" fontId="35" fillId="9" borderId="0" xfId="52" applyFont="1" applyFill="1"/>
    <xf numFmtId="0" fontId="0" fillId="9" borderId="0" xfId="0" applyFill="1" applyAlignment="1"/>
    <xf numFmtId="0" fontId="24" fillId="9" borderId="3" xfId="725" applyFont="1" applyFill="1" applyBorder="1" applyAlignment="1">
      <alignment horizontal="center" vertical="center"/>
    </xf>
    <xf numFmtId="0" fontId="20" fillId="9" borderId="0" xfId="722" applyFont="1" applyFill="1"/>
    <xf numFmtId="0" fontId="19" fillId="9" borderId="25" xfId="727" applyFont="1" applyFill="1" applyBorder="1" applyAlignment="1">
      <alignment horizontal="center" vertical="center" wrapText="1"/>
    </xf>
    <xf numFmtId="0" fontId="20" fillId="9" borderId="3" xfId="730" applyFont="1" applyFill="1" applyBorder="1" applyAlignment="1">
      <alignment horizontal="center" vertical="center"/>
    </xf>
    <xf numFmtId="0" fontId="19" fillId="9" borderId="3" xfId="730" applyFont="1" applyFill="1" applyBorder="1" applyAlignment="1">
      <alignment horizontal="center" vertical="center" wrapText="1"/>
    </xf>
    <xf numFmtId="14" fontId="24" fillId="9" borderId="3" xfId="735" applyNumberFormat="1" applyFont="1" applyFill="1" applyBorder="1" applyAlignment="1">
      <alignment horizontal="center" vertical="center"/>
    </xf>
    <xf numFmtId="16" fontId="19" fillId="9" borderId="3" xfId="735" applyNumberFormat="1" applyFont="1" applyFill="1" applyBorder="1" applyAlignment="1">
      <alignment horizontal="center" vertical="center"/>
    </xf>
    <xf numFmtId="4" fontId="24" fillId="9" borderId="3" xfId="723" applyNumberFormat="1" applyFont="1" applyFill="1" applyBorder="1" applyAlignment="1">
      <alignment horizontal="center" vertical="center"/>
    </xf>
    <xf numFmtId="4" fontId="24" fillId="9" borderId="3" xfId="732" applyNumberFormat="1" applyFont="1" applyFill="1" applyBorder="1" applyAlignment="1">
      <alignment horizontal="center" vertical="center"/>
    </xf>
    <xf numFmtId="0" fontId="19" fillId="9" borderId="0" xfId="725" applyFont="1" applyFill="1" applyBorder="1" applyAlignment="1">
      <alignment horizontal="center" vertical="center" wrapText="1"/>
    </xf>
    <xf numFmtId="0" fontId="19" fillId="9" borderId="1" xfId="725" applyFont="1" applyFill="1" applyBorder="1" applyAlignment="1">
      <alignment horizontal="center" vertical="center" wrapText="1"/>
    </xf>
    <xf numFmtId="0" fontId="19" fillId="9" borderId="0" xfId="734" applyFont="1" applyFill="1" applyBorder="1" applyAlignment="1">
      <alignment horizontal="center" vertical="center" wrapText="1"/>
    </xf>
    <xf numFmtId="0" fontId="19" fillId="9" borderId="3" xfId="727" applyFont="1" applyFill="1" applyBorder="1" applyAlignment="1">
      <alignment horizontal="center" vertical="center" wrapText="1"/>
    </xf>
    <xf numFmtId="0" fontId="19" fillId="0" borderId="3" xfId="733" applyFont="1" applyFill="1" applyBorder="1" applyAlignment="1">
      <alignment horizontal="center" vertical="center" wrapText="1"/>
    </xf>
    <xf numFmtId="0" fontId="42" fillId="9" borderId="3" xfId="727" applyFont="1" applyFill="1" applyBorder="1" applyAlignment="1">
      <alignment horizontal="center" vertical="center" wrapText="1"/>
    </xf>
    <xf numFmtId="0" fontId="19" fillId="13" borderId="3" xfId="728" applyFont="1" applyFill="1" applyBorder="1" applyAlignment="1">
      <alignment horizontal="center" vertical="center"/>
    </xf>
    <xf numFmtId="0" fontId="19" fillId="13" borderId="3" xfId="726" applyFont="1" applyFill="1" applyBorder="1" applyAlignment="1">
      <alignment horizontal="center" vertical="center"/>
    </xf>
    <xf numFmtId="14" fontId="20" fillId="13" borderId="3" xfId="726" applyNumberFormat="1" applyFont="1" applyFill="1" applyBorder="1" applyAlignment="1">
      <alignment horizontal="center" vertical="center"/>
    </xf>
    <xf numFmtId="9" fontId="20" fillId="13" borderId="3" xfId="726" applyNumberFormat="1" applyFont="1" applyFill="1" applyBorder="1" applyAlignment="1">
      <alignment horizontal="center" vertical="center"/>
    </xf>
    <xf numFmtId="165" fontId="20" fillId="13" borderId="3" xfId="729" applyNumberFormat="1" applyFont="1" applyFill="1" applyBorder="1" applyAlignment="1">
      <alignment horizontal="center" vertical="center"/>
    </xf>
    <xf numFmtId="4" fontId="24" fillId="13" borderId="3" xfId="723" applyNumberFormat="1" applyFont="1" applyFill="1" applyBorder="1" applyAlignment="1">
      <alignment horizontal="center" vertical="center"/>
    </xf>
    <xf numFmtId="4" fontId="20" fillId="13" borderId="3" xfId="723" applyNumberFormat="1" applyFont="1" applyFill="1" applyBorder="1" applyAlignment="1">
      <alignment horizontal="center" vertical="center"/>
    </xf>
    <xf numFmtId="164" fontId="8" fillId="9" borderId="3" xfId="52" applyNumberFormat="1" applyFill="1" applyBorder="1"/>
    <xf numFmtId="0" fontId="37" fillId="9" borderId="3" xfId="52" applyFont="1" applyFill="1" applyBorder="1"/>
    <xf numFmtId="1" fontId="37" fillId="9" borderId="3" xfId="52" applyNumberFormat="1" applyFont="1" applyFill="1" applyBorder="1" applyAlignment="1">
      <alignment horizontal="center" wrapText="1"/>
    </xf>
    <xf numFmtId="14" fontId="38" fillId="9" borderId="3" xfId="52" applyNumberFormat="1" applyFont="1" applyFill="1" applyBorder="1" applyAlignment="1">
      <alignment horizontal="center"/>
    </xf>
    <xf numFmtId="164" fontId="36" fillId="9" borderId="3" xfId="52" applyNumberFormat="1" applyFont="1" applyFill="1" applyBorder="1" applyAlignment="1">
      <alignment horizontal="center"/>
    </xf>
    <xf numFmtId="1" fontId="37" fillId="9" borderId="3" xfId="52" applyNumberFormat="1" applyFont="1" applyFill="1" applyBorder="1" applyAlignment="1">
      <alignment horizontal="center"/>
    </xf>
    <xf numFmtId="1" fontId="37" fillId="9" borderId="7" xfId="52" applyNumberFormat="1" applyFont="1" applyFill="1" applyBorder="1" applyAlignment="1">
      <alignment horizontal="center"/>
    </xf>
    <xf numFmtId="0" fontId="37" fillId="9" borderId="7" xfId="52" applyFont="1" applyFill="1" applyBorder="1" applyAlignment="1">
      <alignment horizontal="center"/>
    </xf>
    <xf numFmtId="0" fontId="19" fillId="9" borderId="0" xfId="730" applyFont="1" applyFill="1" applyBorder="1" applyAlignment="1">
      <alignment horizontal="center" vertical="center" wrapText="1"/>
    </xf>
    <xf numFmtId="0" fontId="19" fillId="9" borderId="3" xfId="730" applyFont="1" applyFill="1" applyBorder="1" applyAlignment="1">
      <alignment horizontal="center" vertical="center"/>
    </xf>
    <xf numFmtId="0" fontId="19" fillId="15" borderId="7" xfId="727" applyFont="1" applyFill="1" applyBorder="1" applyAlignment="1">
      <alignment horizontal="center" vertical="center" wrapText="1"/>
    </xf>
    <xf numFmtId="0" fontId="20" fillId="15" borderId="0" xfId="722" applyFont="1" applyFill="1"/>
    <xf numFmtId="0" fontId="19" fillId="16" borderId="7" xfId="727" applyFont="1" applyFill="1" applyBorder="1" applyAlignment="1">
      <alignment horizontal="center" vertical="center" wrapText="1"/>
    </xf>
    <xf numFmtId="0" fontId="20" fillId="16" borderId="0" xfId="722" applyFont="1" applyFill="1"/>
    <xf numFmtId="0" fontId="19" fillId="15" borderId="25" xfId="727" applyFont="1" applyFill="1" applyBorder="1" applyAlignment="1">
      <alignment horizontal="center" vertical="center" wrapText="1"/>
    </xf>
    <xf numFmtId="0" fontId="19" fillId="15" borderId="3" xfId="727" applyFont="1" applyFill="1" applyBorder="1" applyAlignment="1">
      <alignment horizontal="center" vertical="center" wrapText="1"/>
    </xf>
    <xf numFmtId="43" fontId="0" fillId="0" borderId="0" xfId="0" applyNumberFormat="1" applyAlignment="1"/>
    <xf numFmtId="0" fontId="42" fillId="9" borderId="3" xfId="725" applyFont="1" applyFill="1" applyBorder="1" applyAlignment="1">
      <alignment horizontal="center" vertical="center"/>
    </xf>
    <xf numFmtId="0" fontId="19" fillId="9" borderId="3" xfId="731" applyFont="1" applyFill="1" applyBorder="1" applyAlignment="1">
      <alignment horizontal="center" vertical="center"/>
    </xf>
    <xf numFmtId="14" fontId="20" fillId="9" borderId="3" xfId="731" applyNumberFormat="1" applyFont="1" applyFill="1" applyBorder="1" applyAlignment="1">
      <alignment horizontal="center" vertical="center"/>
    </xf>
    <xf numFmtId="9" fontId="20" fillId="9" borderId="3" xfId="731" applyNumberFormat="1" applyFont="1" applyFill="1" applyBorder="1" applyAlignment="1">
      <alignment horizontal="center" vertical="center"/>
    </xf>
    <xf numFmtId="1" fontId="20" fillId="9" borderId="3" xfId="731" applyNumberFormat="1" applyFont="1" applyFill="1" applyBorder="1" applyAlignment="1">
      <alignment horizontal="center" vertical="center"/>
    </xf>
    <xf numFmtId="0" fontId="29" fillId="9" borderId="3" xfId="737" applyFont="1" applyFill="1" applyBorder="1" applyAlignment="1">
      <alignment horizontal="center" vertical="center" wrapText="1"/>
    </xf>
    <xf numFmtId="0" fontId="40" fillId="9" borderId="3" xfId="738" applyFont="1" applyFill="1" applyBorder="1" applyAlignment="1">
      <alignment horizontal="center" vertical="center" wrapText="1"/>
    </xf>
    <xf numFmtId="0" fontId="39" fillId="9" borderId="3" xfId="738" applyFont="1" applyFill="1" applyBorder="1" applyAlignment="1">
      <alignment horizontal="center" wrapText="1"/>
    </xf>
    <xf numFmtId="0" fontId="41" fillId="9" borderId="3" xfId="730" applyFont="1" applyFill="1" applyBorder="1" applyAlignment="1">
      <alignment horizontal="center" vertical="center" wrapText="1"/>
    </xf>
    <xf numFmtId="0" fontId="0" fillId="17" borderId="3" xfId="0" applyFill="1" applyBorder="1" applyAlignment="1"/>
    <xf numFmtId="164" fontId="0" fillId="17" borderId="3" xfId="25" applyFont="1" applyFill="1" applyBorder="1"/>
    <xf numFmtId="14" fontId="0" fillId="17" borderId="3" xfId="0" applyNumberFormat="1" applyFill="1" applyBorder="1" applyAlignment="1"/>
    <xf numFmtId="164" fontId="0" fillId="17" borderId="3" xfId="0" applyNumberFormat="1" applyFill="1" applyBorder="1" applyAlignment="1"/>
    <xf numFmtId="164" fontId="0" fillId="17" borderId="3" xfId="25" applyFont="1" applyFill="1" applyBorder="1" applyAlignment="1"/>
    <xf numFmtId="0" fontId="20" fillId="0" borderId="27" xfId="722" applyFont="1" applyBorder="1"/>
    <xf numFmtId="0" fontId="21" fillId="0" borderId="27" xfId="722" applyFont="1" applyBorder="1" applyAlignment="1">
      <alignment horizontal="center" vertical="center" wrapText="1"/>
    </xf>
    <xf numFmtId="0" fontId="20" fillId="8" borderId="27" xfId="722" applyFont="1" applyFill="1" applyBorder="1"/>
    <xf numFmtId="0" fontId="20" fillId="9" borderId="27" xfId="722" applyFont="1" applyFill="1" applyBorder="1"/>
    <xf numFmtId="0" fontId="20" fillId="15" borderId="27" xfId="722" applyFont="1" applyFill="1" applyBorder="1"/>
    <xf numFmtId="0" fontId="20" fillId="16" borderId="27" xfId="722" applyFont="1" applyFill="1" applyBorder="1"/>
    <xf numFmtId="0" fontId="20" fillId="13" borderId="27" xfId="722" applyFont="1" applyFill="1" applyBorder="1"/>
    <xf numFmtId="0" fontId="20" fillId="0" borderId="21" xfId="722" applyFont="1" applyBorder="1"/>
    <xf numFmtId="0" fontId="21" fillId="0" borderId="21" xfId="722" applyFont="1" applyBorder="1" applyAlignment="1">
      <alignment horizontal="center" vertical="center" wrapText="1"/>
    </xf>
    <xf numFmtId="0" fontId="20" fillId="8" borderId="21" xfId="722" applyFont="1" applyFill="1" applyBorder="1"/>
    <xf numFmtId="0" fontId="20" fillId="9" borderId="21" xfId="722" applyFont="1" applyFill="1" applyBorder="1"/>
    <xf numFmtId="0" fontId="20" fillId="15" borderId="21" xfId="722" applyFont="1" applyFill="1" applyBorder="1"/>
    <xf numFmtId="0" fontId="20" fillId="16" borderId="21" xfId="722" applyFont="1" applyFill="1" applyBorder="1"/>
    <xf numFmtId="0" fontId="20" fillId="13" borderId="21" xfId="722" applyFont="1" applyFill="1" applyBorder="1"/>
    <xf numFmtId="0" fontId="19" fillId="18" borderId="7" xfId="727" applyFont="1" applyFill="1" applyBorder="1" applyAlignment="1">
      <alignment horizontal="center" vertical="center" wrapText="1"/>
    </xf>
    <xf numFmtId="0" fontId="20" fillId="18" borderId="27" xfId="722" applyFont="1" applyFill="1" applyBorder="1"/>
    <xf numFmtId="0" fontId="20" fillId="18" borderId="21" xfId="722" applyFont="1" applyFill="1" applyBorder="1"/>
    <xf numFmtId="0" fontId="20" fillId="18" borderId="0" xfId="722" applyFont="1" applyFill="1"/>
    <xf numFmtId="43" fontId="0" fillId="0" borderId="0" xfId="0" applyNumberFormat="1">
      <alignment vertical="top"/>
    </xf>
    <xf numFmtId="14" fontId="21" fillId="9" borderId="0" xfId="722" applyNumberFormat="1" applyFont="1" applyFill="1"/>
    <xf numFmtId="0" fontId="21" fillId="9" borderId="4" xfId="725" applyFont="1" applyFill="1" applyBorder="1" applyAlignment="1">
      <alignment horizontal="center" vertical="center" wrapText="1"/>
    </xf>
    <xf numFmtId="0" fontId="21" fillId="9" borderId="1" xfId="725" applyFont="1" applyFill="1" applyBorder="1" applyAlignment="1">
      <alignment horizontal="center" vertical="center" wrapText="1"/>
    </xf>
    <xf numFmtId="0" fontId="19" fillId="9" borderId="1" xfId="725" applyFont="1" applyFill="1" applyBorder="1" applyAlignment="1">
      <alignment horizontal="center" vertical="center"/>
    </xf>
    <xf numFmtId="0" fontId="8" fillId="9" borderId="3" xfId="52" applyFill="1" applyBorder="1"/>
    <xf numFmtId="16" fontId="8" fillId="9" borderId="3" xfId="52" applyNumberFormat="1" applyFill="1" applyBorder="1"/>
    <xf numFmtId="164" fontId="8" fillId="9" borderId="3" xfId="53" applyFont="1" applyFill="1" applyBorder="1"/>
    <xf numFmtId="0" fontId="20" fillId="9" borderId="1" xfId="725" applyFont="1" applyFill="1" applyBorder="1" applyAlignment="1">
      <alignment horizontal="center" vertical="center"/>
    </xf>
    <xf numFmtId="0" fontId="32" fillId="17" borderId="3" xfId="0" applyFont="1" applyFill="1" applyBorder="1" applyAlignment="1"/>
    <xf numFmtId="0" fontId="22" fillId="0" borderId="3" xfId="0" applyFont="1" applyBorder="1" applyAlignment="1"/>
    <xf numFmtId="164" fontId="22" fillId="0" borderId="3" xfId="25" applyFont="1" applyBorder="1"/>
    <xf numFmtId="14" fontId="22" fillId="0" borderId="3" xfId="0" applyNumberFormat="1" applyFont="1" applyBorder="1" applyAlignment="1"/>
    <xf numFmtId="164" fontId="22" fillId="0" borderId="3" xfId="0" applyNumberFormat="1" applyFont="1" applyBorder="1" applyAlignment="1"/>
    <xf numFmtId="164" fontId="22" fillId="0" borderId="3" xfId="25" applyFont="1" applyBorder="1" applyAlignment="1"/>
    <xf numFmtId="0" fontId="20" fillId="20" borderId="3" xfId="725" applyFont="1" applyFill="1" applyBorder="1" applyAlignment="1">
      <alignment horizontal="center" vertical="center"/>
    </xf>
    <xf numFmtId="0" fontId="19" fillId="20" borderId="3" xfId="725" applyFont="1" applyFill="1" applyBorder="1" applyAlignment="1">
      <alignment horizontal="center" vertical="center" wrapText="1"/>
    </xf>
    <xf numFmtId="0" fontId="19" fillId="20" borderId="3" xfId="728" applyFont="1" applyFill="1" applyBorder="1" applyAlignment="1">
      <alignment horizontal="center" vertical="center"/>
    </xf>
    <xf numFmtId="0" fontId="19" fillId="20" borderId="3" xfId="726" applyFont="1" applyFill="1" applyBorder="1" applyAlignment="1">
      <alignment horizontal="center" vertical="center"/>
    </xf>
    <xf numFmtId="14" fontId="20" fillId="20" borderId="3" xfId="726" applyNumberFormat="1" applyFont="1" applyFill="1" applyBorder="1" applyAlignment="1">
      <alignment horizontal="center" vertical="center"/>
    </xf>
    <xf numFmtId="9" fontId="20" fillId="20" borderId="3" xfId="726" applyNumberFormat="1" applyFont="1" applyFill="1" applyBorder="1" applyAlignment="1">
      <alignment horizontal="center" vertical="center"/>
    </xf>
    <xf numFmtId="1" fontId="20" fillId="20" borderId="3" xfId="729" applyNumberFormat="1" applyFont="1" applyFill="1" applyBorder="1" applyAlignment="1">
      <alignment horizontal="center" vertical="center"/>
    </xf>
    <xf numFmtId="165" fontId="20" fillId="20" borderId="3" xfId="729" applyNumberFormat="1" applyFont="1" applyFill="1" applyBorder="1" applyAlignment="1">
      <alignment horizontal="center" vertical="center"/>
    </xf>
    <xf numFmtId="4" fontId="24" fillId="20" borderId="3" xfId="723" applyNumberFormat="1" applyFont="1" applyFill="1" applyBorder="1" applyAlignment="1">
      <alignment horizontal="center" vertical="center"/>
    </xf>
    <xf numFmtId="4" fontId="20" fillId="20" borderId="3" xfId="723" applyNumberFormat="1" applyFont="1" applyFill="1" applyBorder="1" applyAlignment="1">
      <alignment horizontal="center" vertical="center"/>
    </xf>
    <xf numFmtId="14" fontId="20" fillId="8" borderId="3" xfId="726" applyNumberFormat="1" applyFont="1" applyFill="1" applyBorder="1" applyAlignment="1">
      <alignment horizontal="center" vertical="center"/>
    </xf>
    <xf numFmtId="0" fontId="19" fillId="0" borderId="3" xfId="725" applyFont="1" applyFill="1" applyBorder="1" applyAlignment="1">
      <alignment horizontal="center" vertical="center"/>
    </xf>
    <xf numFmtId="0" fontId="19" fillId="13" borderId="3" xfId="730" applyFont="1" applyFill="1" applyBorder="1" applyAlignment="1">
      <alignment horizontal="center" vertical="center"/>
    </xf>
    <xf numFmtId="0" fontId="19" fillId="21" borderId="3" xfId="725" applyFont="1" applyFill="1" applyBorder="1" applyAlignment="1">
      <alignment horizontal="center" vertical="center" wrapText="1"/>
    </xf>
    <xf numFmtId="0" fontId="19" fillId="21" borderId="0" xfId="725" applyFont="1" applyFill="1" applyBorder="1" applyAlignment="1">
      <alignment horizontal="center" vertical="center" wrapText="1"/>
    </xf>
    <xf numFmtId="0" fontId="19" fillId="21" borderId="3" xfId="725" applyFont="1" applyFill="1" applyBorder="1" applyAlignment="1">
      <alignment horizontal="center" vertical="center"/>
    </xf>
    <xf numFmtId="0" fontId="20" fillId="21" borderId="3" xfId="725" applyFont="1" applyFill="1" applyBorder="1" applyAlignment="1">
      <alignment horizontal="center" vertical="center"/>
    </xf>
    <xf numFmtId="0" fontId="19" fillId="21" borderId="3" xfId="728" applyFont="1" applyFill="1" applyBorder="1" applyAlignment="1">
      <alignment horizontal="center" vertical="center"/>
    </xf>
    <xf numFmtId="0" fontId="19" fillId="21" borderId="3" xfId="726" applyFont="1" applyFill="1" applyBorder="1" applyAlignment="1">
      <alignment horizontal="center" vertical="center"/>
    </xf>
    <xf numFmtId="14" fontId="20" fillId="21" borderId="3" xfId="726" applyNumberFormat="1" applyFont="1" applyFill="1" applyBorder="1" applyAlignment="1">
      <alignment horizontal="center" vertical="center"/>
    </xf>
    <xf numFmtId="9" fontId="20" fillId="21" borderId="3" xfId="726" applyNumberFormat="1" applyFont="1" applyFill="1" applyBorder="1" applyAlignment="1">
      <alignment horizontal="center" vertical="center"/>
    </xf>
    <xf numFmtId="1" fontId="20" fillId="21" borderId="3" xfId="729" applyNumberFormat="1" applyFont="1" applyFill="1" applyBorder="1" applyAlignment="1">
      <alignment horizontal="center" vertical="center"/>
    </xf>
    <xf numFmtId="165" fontId="20" fillId="21" borderId="3" xfId="729" applyNumberFormat="1" applyFont="1" applyFill="1" applyBorder="1" applyAlignment="1">
      <alignment horizontal="center" vertical="center"/>
    </xf>
    <xf numFmtId="4" fontId="20" fillId="21" borderId="3" xfId="723" applyNumberFormat="1" applyFont="1" applyFill="1" applyBorder="1" applyAlignment="1">
      <alignment horizontal="center" vertical="center"/>
    </xf>
    <xf numFmtId="0" fontId="19" fillId="21" borderId="3" xfId="727" applyFont="1" applyFill="1" applyBorder="1" applyAlignment="1">
      <alignment horizontal="center" vertical="center" wrapText="1"/>
    </xf>
    <xf numFmtId="0" fontId="20" fillId="21" borderId="27" xfId="722" applyFont="1" applyFill="1" applyBorder="1"/>
    <xf numFmtId="0" fontId="20" fillId="21" borderId="21" xfId="722" applyFont="1" applyFill="1" applyBorder="1"/>
    <xf numFmtId="0" fontId="20" fillId="21" borderId="0" xfId="722" applyFont="1" applyFill="1"/>
    <xf numFmtId="0" fontId="39" fillId="9" borderId="3" xfId="737" applyFont="1" applyFill="1" applyBorder="1" applyAlignment="1">
      <alignment horizontal="center" wrapText="1"/>
    </xf>
    <xf numFmtId="0" fontId="20" fillId="0" borderId="4" xfId="725" applyFont="1" applyFill="1" applyBorder="1" applyAlignment="1">
      <alignment horizontal="center" vertical="center"/>
    </xf>
    <xf numFmtId="0" fontId="19" fillId="13" borderId="20" xfId="725" applyFont="1" applyFill="1" applyBorder="1" applyAlignment="1">
      <alignment horizontal="center" vertical="center" wrapText="1"/>
    </xf>
    <xf numFmtId="0" fontId="19" fillId="13" borderId="4" xfId="725" applyFont="1" applyFill="1" applyBorder="1" applyAlignment="1">
      <alignment horizontal="center" vertical="center" wrapText="1"/>
    </xf>
    <xf numFmtId="0" fontId="20" fillId="13" borderId="20" xfId="725" applyFont="1" applyFill="1" applyBorder="1" applyAlignment="1">
      <alignment horizontal="center" vertical="center"/>
    </xf>
    <xf numFmtId="0" fontId="19" fillId="13" borderId="20" xfId="728" applyFont="1" applyFill="1" applyBorder="1" applyAlignment="1">
      <alignment horizontal="center" vertical="center"/>
    </xf>
    <xf numFmtId="0" fontId="19" fillId="13" borderId="20" xfId="726" applyFont="1" applyFill="1" applyBorder="1" applyAlignment="1">
      <alignment horizontal="center" vertical="center"/>
    </xf>
    <xf numFmtId="14" fontId="20" fillId="13" borderId="20" xfId="726" applyNumberFormat="1" applyFont="1" applyFill="1" applyBorder="1" applyAlignment="1">
      <alignment horizontal="center" vertical="center"/>
    </xf>
    <xf numFmtId="9" fontId="20" fillId="13" borderId="20" xfId="726" applyNumberFormat="1" applyFont="1" applyFill="1" applyBorder="1" applyAlignment="1">
      <alignment horizontal="center" vertical="center"/>
    </xf>
    <xf numFmtId="1" fontId="20" fillId="13" borderId="20" xfId="729" applyNumberFormat="1" applyFont="1" applyFill="1" applyBorder="1" applyAlignment="1">
      <alignment horizontal="center" vertical="center"/>
    </xf>
    <xf numFmtId="165" fontId="20" fillId="13" borderId="20" xfId="729" applyNumberFormat="1" applyFont="1" applyFill="1" applyBorder="1" applyAlignment="1">
      <alignment horizontal="center" vertical="center"/>
    </xf>
    <xf numFmtId="4" fontId="24" fillId="13" borderId="20" xfId="723" applyNumberFormat="1" applyFont="1" applyFill="1" applyBorder="1" applyAlignment="1">
      <alignment horizontal="center" vertical="center"/>
    </xf>
    <xf numFmtId="4" fontId="20" fillId="13" borderId="20" xfId="723" applyNumberFormat="1" applyFont="1" applyFill="1" applyBorder="1" applyAlignment="1">
      <alignment horizontal="center" vertical="center"/>
    </xf>
    <xf numFmtId="0" fontId="20" fillId="0" borderId="29" xfId="725" applyFont="1" applyFill="1" applyBorder="1" applyAlignment="1">
      <alignment horizontal="center" vertical="center"/>
    </xf>
    <xf numFmtId="0" fontId="19" fillId="0" borderId="29" xfId="725" applyFont="1" applyFill="1" applyBorder="1" applyAlignment="1">
      <alignment horizontal="center" vertical="center" wrapText="1"/>
    </xf>
    <xf numFmtId="0" fontId="19" fillId="0" borderId="29" xfId="728" applyFont="1" applyFill="1" applyBorder="1" applyAlignment="1">
      <alignment horizontal="center" vertical="center"/>
    </xf>
    <xf numFmtId="0" fontId="19" fillId="7" borderId="29" xfId="726" applyFont="1" applyFill="1" applyBorder="1" applyAlignment="1">
      <alignment horizontal="center" vertical="center"/>
    </xf>
    <xf numFmtId="14" fontId="20" fillId="7" borderId="29" xfId="726" applyNumberFormat="1" applyFont="1" applyFill="1" applyBorder="1" applyAlignment="1">
      <alignment horizontal="center" vertical="center"/>
    </xf>
    <xf numFmtId="9" fontId="20" fillId="7" borderId="29" xfId="726" applyNumberFormat="1" applyFont="1" applyFill="1" applyBorder="1" applyAlignment="1">
      <alignment horizontal="center" vertical="center"/>
    </xf>
    <xf numFmtId="1" fontId="20" fillId="7" borderId="29" xfId="729" applyNumberFormat="1" applyFont="1" applyFill="1" applyBorder="1" applyAlignment="1">
      <alignment horizontal="center" vertical="center"/>
    </xf>
    <xf numFmtId="165" fontId="20" fillId="7" borderId="29" xfId="729" applyNumberFormat="1" applyFont="1" applyFill="1" applyBorder="1" applyAlignment="1">
      <alignment horizontal="center" vertical="center"/>
    </xf>
    <xf numFmtId="4" fontId="20" fillId="2" borderId="29" xfId="723" applyNumberFormat="1" applyFont="1" applyFill="1" applyBorder="1" applyAlignment="1">
      <alignment horizontal="center" vertical="center"/>
    </xf>
    <xf numFmtId="0" fontId="54" fillId="9" borderId="3" xfId="52" applyFont="1" applyFill="1" applyBorder="1"/>
    <xf numFmtId="16" fontId="54" fillId="9" borderId="3" xfId="52" applyNumberFormat="1" applyFont="1" applyFill="1" applyBorder="1"/>
    <xf numFmtId="164" fontId="54" fillId="9" borderId="3" xfId="53" applyFont="1" applyFill="1" applyBorder="1"/>
    <xf numFmtId="164" fontId="54" fillId="9" borderId="3" xfId="52" applyNumberFormat="1" applyFont="1" applyFill="1" applyBorder="1"/>
    <xf numFmtId="0" fontId="54" fillId="17" borderId="3" xfId="52" applyFont="1" applyFill="1" applyBorder="1"/>
    <xf numFmtId="16" fontId="54" fillId="17" borderId="3" xfId="52" applyNumberFormat="1" applyFont="1" applyFill="1" applyBorder="1"/>
    <xf numFmtId="164" fontId="54" fillId="17" borderId="3" xfId="53" applyFont="1" applyFill="1" applyBorder="1"/>
    <xf numFmtId="164" fontId="54" fillId="17" borderId="3" xfId="52" applyNumberFormat="1" applyFont="1" applyFill="1" applyBorder="1"/>
    <xf numFmtId="0" fontId="35" fillId="17" borderId="15" xfId="52" applyFont="1" applyFill="1" applyBorder="1" applyAlignment="1">
      <alignment horizontal="center"/>
    </xf>
    <xf numFmtId="14" fontId="35" fillId="17" borderId="16" xfId="52" applyNumberFormat="1" applyFont="1" applyFill="1" applyBorder="1"/>
    <xf numFmtId="0" fontId="35" fillId="17" borderId="3" xfId="52" applyFont="1" applyFill="1" applyBorder="1"/>
    <xf numFmtId="0" fontId="35" fillId="17" borderId="3" xfId="52" applyFont="1" applyFill="1" applyBorder="1" applyAlignment="1">
      <alignment horizontal="center"/>
    </xf>
    <xf numFmtId="164" fontId="35" fillId="17" borderId="3" xfId="53" applyFont="1" applyFill="1" applyBorder="1"/>
    <xf numFmtId="164" fontId="35" fillId="17" borderId="16" xfId="53" applyFont="1" applyFill="1" applyBorder="1"/>
    <xf numFmtId="164" fontId="35" fillId="17" borderId="17" xfId="25" applyFont="1" applyFill="1" applyBorder="1"/>
    <xf numFmtId="164" fontId="20" fillId="0" borderId="0" xfId="25" applyFont="1"/>
    <xf numFmtId="164" fontId="21" fillId="0" borderId="0" xfId="25" applyFont="1" applyAlignment="1">
      <alignment horizontal="center" vertical="center" wrapText="1"/>
    </xf>
    <xf numFmtId="43" fontId="20" fillId="0" borderId="0" xfId="722" applyNumberFormat="1" applyFont="1"/>
    <xf numFmtId="164" fontId="0" fillId="0" borderId="0" xfId="25" applyFont="1" applyAlignment="1">
      <alignment vertical="top"/>
    </xf>
    <xf numFmtId="4" fontId="20" fillId="8" borderId="4" xfId="723" applyNumberFormat="1" applyFont="1" applyFill="1" applyBorder="1" applyAlignment="1">
      <alignment horizontal="center" vertical="center"/>
    </xf>
    <xf numFmtId="4" fontId="20" fillId="0" borderId="1" xfId="723" applyNumberFormat="1" applyFont="1" applyFill="1" applyBorder="1" applyAlignment="1">
      <alignment horizontal="center" vertical="center"/>
    </xf>
    <xf numFmtId="4" fontId="20" fillId="0" borderId="29" xfId="723" applyNumberFormat="1" applyFont="1" applyFill="1" applyBorder="1" applyAlignment="1">
      <alignment horizontal="center" vertical="center"/>
    </xf>
    <xf numFmtId="0" fontId="25" fillId="0" borderId="0" xfId="721" applyFont="1" applyAlignment="1">
      <alignment vertical="center"/>
    </xf>
    <xf numFmtId="0" fontId="25" fillId="0" borderId="0" xfId="721" applyFont="1" applyAlignment="1">
      <alignment horizontal="left" vertical="center"/>
    </xf>
    <xf numFmtId="0" fontId="26" fillId="0" borderId="2" xfId="722" applyFont="1" applyBorder="1" applyAlignment="1">
      <alignment horizontal="left"/>
    </xf>
    <xf numFmtId="0" fontId="24" fillId="0" borderId="3" xfId="725" applyFont="1" applyFill="1" applyBorder="1" applyAlignment="1">
      <alignment horizontal="center" vertical="center"/>
    </xf>
    <xf numFmtId="0" fontId="24" fillId="0" borderId="3" xfId="730" applyFont="1" applyFill="1" applyBorder="1" applyAlignment="1">
      <alignment horizontal="center" vertical="center"/>
    </xf>
    <xf numFmtId="0" fontId="24" fillId="0" borderId="3" xfId="734" applyFont="1" applyFill="1" applyBorder="1" applyAlignment="1">
      <alignment horizontal="center" vertical="center"/>
    </xf>
    <xf numFmtId="0" fontId="20" fillId="0" borderId="3" xfId="734" applyFont="1" applyFill="1" applyBorder="1" applyAlignment="1">
      <alignment horizontal="center" vertical="center"/>
    </xf>
    <xf numFmtId="0" fontId="42" fillId="0" borderId="3" xfId="734" applyFont="1" applyFill="1" applyBorder="1" applyAlignment="1">
      <alignment horizontal="center" vertical="center"/>
    </xf>
    <xf numFmtId="0" fontId="20" fillId="0" borderId="3" xfId="730" applyFont="1" applyFill="1" applyBorder="1" applyAlignment="1">
      <alignment horizontal="center" vertical="center"/>
    </xf>
    <xf numFmtId="0" fontId="20" fillId="0" borderId="3" xfId="725" applyNumberFormat="1" applyFont="1" applyFill="1" applyBorder="1" applyAlignment="1">
      <alignment horizontal="center" vertical="center"/>
    </xf>
    <xf numFmtId="1" fontId="20" fillId="0" borderId="3" xfId="725" applyNumberFormat="1" applyFont="1" applyFill="1" applyBorder="1" applyAlignment="1">
      <alignment horizontal="center" vertical="center"/>
    </xf>
    <xf numFmtId="0" fontId="24" fillId="0" borderId="0" xfId="722" applyFont="1"/>
    <xf numFmtId="0" fontId="20" fillId="9" borderId="0" xfId="722" applyFont="1" applyFill="1" applyAlignment="1">
      <alignment horizontal="center"/>
    </xf>
    <xf numFmtId="4" fontId="24" fillId="21" borderId="3" xfId="723" applyNumberFormat="1" applyFont="1" applyFill="1" applyBorder="1" applyAlignment="1">
      <alignment horizontal="center" vertical="center"/>
    </xf>
    <xf numFmtId="0" fontId="27" fillId="0" borderId="23" xfId="52" applyFont="1" applyBorder="1"/>
    <xf numFmtId="4" fontId="27" fillId="19" borderId="3" xfId="52" applyNumberFormat="1" applyFont="1" applyFill="1" applyBorder="1"/>
    <xf numFmtId="4" fontId="27" fillId="0" borderId="3" xfId="52" applyNumberFormat="1" applyFont="1" applyBorder="1"/>
    <xf numFmtId="164" fontId="32" fillId="0" borderId="3" xfId="25" applyFont="1" applyBorder="1" applyAlignment="1">
      <alignment vertical="top"/>
    </xf>
    <xf numFmtId="164" fontId="27" fillId="8" borderId="23" xfId="25" applyFont="1" applyFill="1" applyBorder="1"/>
    <xf numFmtId="4" fontId="27" fillId="8" borderId="23" xfId="52" applyNumberFormat="1" applyFont="1" applyFill="1" applyBorder="1"/>
    <xf numFmtId="164" fontId="27" fillId="19" borderId="3" xfId="52" applyNumberFormat="1" applyFont="1" applyFill="1" applyBorder="1"/>
    <xf numFmtId="164" fontId="27" fillId="0" borderId="3" xfId="52" applyNumberFormat="1" applyFont="1" applyBorder="1"/>
    <xf numFmtId="0" fontId="56" fillId="0" borderId="23" xfId="52" applyFont="1" applyBorder="1"/>
    <xf numFmtId="17" fontId="56" fillId="0" borderId="23" xfId="52" applyNumberFormat="1" applyFont="1" applyBorder="1" applyAlignment="1">
      <alignment horizontal="left"/>
    </xf>
    <xf numFmtId="164" fontId="27" fillId="0" borderId="23" xfId="52" applyNumberFormat="1" applyFont="1" applyBorder="1"/>
    <xf numFmtId="0" fontId="55" fillId="0" borderId="23" xfId="52" applyFont="1" applyBorder="1" applyAlignment="1">
      <alignment horizontal="left"/>
    </xf>
    <xf numFmtId="164" fontId="31" fillId="0" borderId="3" xfId="52" applyNumberFormat="1" applyFont="1" applyBorder="1"/>
    <xf numFmtId="164" fontId="57" fillId="0" borderId="3" xfId="25" applyFont="1" applyBorder="1" applyAlignment="1">
      <alignment vertical="top"/>
    </xf>
    <xf numFmtId="0" fontId="27" fillId="0" borderId="24" xfId="52" applyFont="1" applyBorder="1"/>
    <xf numFmtId="0" fontId="55" fillId="0" borderId="24" xfId="52" applyFont="1" applyBorder="1" applyAlignment="1">
      <alignment horizontal="left"/>
    </xf>
    <xf numFmtId="0" fontId="27" fillId="12" borderId="3" xfId="52" applyFont="1" applyFill="1" applyBorder="1"/>
    <xf numFmtId="0" fontId="55" fillId="12" borderId="3" xfId="52" applyFont="1" applyFill="1" applyBorder="1" applyAlignment="1">
      <alignment horizontal="left"/>
    </xf>
    <xf numFmtId="164" fontId="31" fillId="12" borderId="3" xfId="52" applyNumberFormat="1" applyFont="1" applyFill="1" applyBorder="1"/>
    <xf numFmtId="164" fontId="21" fillId="12" borderId="20" xfId="53" applyFont="1" applyFill="1" applyBorder="1" applyAlignment="1">
      <alignment horizontal="center" vertical="center" wrapText="1"/>
    </xf>
    <xf numFmtId="164" fontId="21" fillId="12" borderId="3" xfId="53" applyFont="1" applyFill="1" applyBorder="1" applyAlignment="1">
      <alignment horizontal="center" vertical="center" wrapText="1"/>
    </xf>
    <xf numFmtId="164" fontId="21" fillId="12" borderId="22" xfId="53" applyFont="1" applyFill="1" applyBorder="1" applyAlignment="1">
      <alignment horizontal="center" vertical="center" wrapText="1"/>
    </xf>
    <xf numFmtId="0" fontId="21" fillId="12" borderId="22" xfId="52" applyFont="1" applyFill="1" applyBorder="1" applyAlignment="1">
      <alignment horizontal="center" vertical="center"/>
    </xf>
    <xf numFmtId="0" fontId="19" fillId="17" borderId="3" xfId="725" applyFont="1" applyFill="1" applyBorder="1" applyAlignment="1">
      <alignment horizontal="center" vertical="center" wrapText="1"/>
    </xf>
    <xf numFmtId="0" fontId="19" fillId="17" borderId="0" xfId="725" applyFont="1" applyFill="1" applyBorder="1" applyAlignment="1">
      <alignment horizontal="center" vertical="center" wrapText="1"/>
    </xf>
    <xf numFmtId="0" fontId="19" fillId="17" borderId="3" xfId="725" applyFont="1" applyFill="1" applyBorder="1" applyAlignment="1">
      <alignment horizontal="center" vertical="center"/>
    </xf>
    <xf numFmtId="0" fontId="20" fillId="17" borderId="3" xfId="725" applyFont="1" applyFill="1" applyBorder="1" applyAlignment="1">
      <alignment horizontal="center" vertical="center"/>
    </xf>
    <xf numFmtId="0" fontId="19" fillId="17" borderId="3" xfId="728" applyFont="1" applyFill="1" applyBorder="1" applyAlignment="1">
      <alignment horizontal="center" vertical="center"/>
    </xf>
    <xf numFmtId="0" fontId="19" fillId="17" borderId="3" xfId="726" applyFont="1" applyFill="1" applyBorder="1" applyAlignment="1">
      <alignment horizontal="center" vertical="center"/>
    </xf>
    <xf numFmtId="14" fontId="20" fillId="17" borderId="3" xfId="726" applyNumberFormat="1" applyFont="1" applyFill="1" applyBorder="1" applyAlignment="1">
      <alignment horizontal="center" vertical="center"/>
    </xf>
    <xf numFmtId="9" fontId="20" fillId="17" borderId="3" xfId="726" applyNumberFormat="1" applyFont="1" applyFill="1" applyBorder="1" applyAlignment="1">
      <alignment horizontal="center" vertical="center"/>
    </xf>
    <xf numFmtId="1" fontId="20" fillId="17" borderId="3" xfId="729" applyNumberFormat="1" applyFont="1" applyFill="1" applyBorder="1" applyAlignment="1">
      <alignment horizontal="center" vertical="center"/>
    </xf>
    <xf numFmtId="165" fontId="20" fillId="17" borderId="3" xfId="729" applyNumberFormat="1" applyFont="1" applyFill="1" applyBorder="1" applyAlignment="1">
      <alignment horizontal="center" vertical="center"/>
    </xf>
    <xf numFmtId="4" fontId="20" fillId="17" borderId="3" xfId="723" applyNumberFormat="1" applyFont="1" applyFill="1" applyBorder="1" applyAlignment="1">
      <alignment horizontal="center" vertical="center"/>
    </xf>
    <xf numFmtId="4" fontId="24" fillId="17" borderId="3" xfId="723" applyNumberFormat="1" applyFont="1" applyFill="1" applyBorder="1" applyAlignment="1">
      <alignment horizontal="center" vertical="center"/>
    </xf>
    <xf numFmtId="0" fontId="19" fillId="17" borderId="3" xfId="734" applyFont="1" applyFill="1" applyBorder="1" applyAlignment="1">
      <alignment horizontal="center" vertical="center" wrapText="1"/>
    </xf>
    <xf numFmtId="0" fontId="20" fillId="17" borderId="3" xfId="734" applyFont="1" applyFill="1" applyBorder="1" applyAlignment="1">
      <alignment horizontal="center" vertical="center"/>
    </xf>
    <xf numFmtId="0" fontId="19" fillId="17" borderId="3" xfId="734" applyFont="1" applyFill="1" applyBorder="1" applyAlignment="1">
      <alignment horizontal="center" vertical="center"/>
    </xf>
    <xf numFmtId="14" fontId="20" fillId="17" borderId="3" xfId="735" applyNumberFormat="1" applyFont="1" applyFill="1" applyBorder="1" applyAlignment="1">
      <alignment horizontal="center" vertical="center"/>
    </xf>
    <xf numFmtId="9" fontId="20" fillId="17" borderId="3" xfId="735" applyNumberFormat="1" applyFont="1" applyFill="1" applyBorder="1" applyAlignment="1">
      <alignment horizontal="center" vertical="center"/>
    </xf>
    <xf numFmtId="1" fontId="20" fillId="17" borderId="3" xfId="735" applyNumberFormat="1" applyFont="1" applyFill="1" applyBorder="1" applyAlignment="1">
      <alignment horizontal="center" vertical="center"/>
    </xf>
    <xf numFmtId="4" fontId="24" fillId="17" borderId="3" xfId="736" applyNumberFormat="1" applyFont="1" applyFill="1" applyBorder="1" applyAlignment="1">
      <alignment horizontal="center" vertical="center"/>
    </xf>
    <xf numFmtId="4" fontId="20" fillId="17" borderId="3" xfId="736" applyNumberFormat="1" applyFont="1" applyFill="1" applyBorder="1" applyAlignment="1">
      <alignment horizontal="center" vertical="center"/>
    </xf>
    <xf numFmtId="0" fontId="19" fillId="17" borderId="3" xfId="730" applyFont="1" applyFill="1" applyBorder="1" applyAlignment="1">
      <alignment horizontal="center" vertical="center" wrapText="1"/>
    </xf>
    <xf numFmtId="14" fontId="20" fillId="8" borderId="3" xfId="735" applyNumberFormat="1" applyFont="1" applyFill="1" applyBorder="1" applyAlignment="1">
      <alignment horizontal="center" vertical="center"/>
    </xf>
    <xf numFmtId="0" fontId="20" fillId="8" borderId="3" xfId="725" applyFont="1" applyFill="1" applyBorder="1" applyAlignment="1">
      <alignment horizontal="center" vertical="center"/>
    </xf>
    <xf numFmtId="0" fontId="19" fillId="8" borderId="3" xfId="725" applyFont="1" applyFill="1" applyBorder="1" applyAlignment="1">
      <alignment horizontal="center" vertical="center" wrapText="1"/>
    </xf>
    <xf numFmtId="0" fontId="19" fillId="8" borderId="3" xfId="728" applyFont="1" applyFill="1" applyBorder="1" applyAlignment="1">
      <alignment horizontal="center" vertical="center"/>
    </xf>
    <xf numFmtId="0" fontId="24" fillId="8" borderId="3" xfId="725" applyFont="1" applyFill="1" applyBorder="1" applyAlignment="1">
      <alignment horizontal="center" vertical="center"/>
    </xf>
    <xf numFmtId="14" fontId="20" fillId="8" borderId="3" xfId="731" applyNumberFormat="1" applyFont="1" applyFill="1" applyBorder="1" applyAlignment="1">
      <alignment horizontal="center" vertical="center"/>
    </xf>
    <xf numFmtId="0" fontId="19" fillId="8" borderId="3" xfId="726" applyFont="1" applyFill="1" applyBorder="1" applyAlignment="1">
      <alignment horizontal="center" vertical="center"/>
    </xf>
    <xf numFmtId="0" fontId="19" fillId="8" borderId="3" xfId="725" applyFont="1" applyFill="1" applyBorder="1" applyAlignment="1">
      <alignment horizontal="center" vertical="center"/>
    </xf>
    <xf numFmtId="164" fontId="35" fillId="0" borderId="0" xfId="52" applyNumberFormat="1" applyFont="1"/>
    <xf numFmtId="164" fontId="35" fillId="8" borderId="3" xfId="53" applyFont="1" applyFill="1" applyBorder="1"/>
    <xf numFmtId="43" fontId="0" fillId="9" borderId="0" xfId="0" applyNumberFormat="1" applyFill="1" applyAlignment="1"/>
    <xf numFmtId="0" fontId="35" fillId="8" borderId="15" xfId="52" applyFont="1" applyFill="1" applyBorder="1" applyAlignment="1">
      <alignment horizontal="center"/>
    </xf>
    <xf numFmtId="0" fontId="30" fillId="0" borderId="3" xfId="52" applyFont="1" applyBorder="1" applyAlignment="1">
      <alignment horizontal="center" wrapText="1"/>
    </xf>
    <xf numFmtId="0" fontId="53" fillId="0" borderId="28" xfId="0" applyFont="1" applyBorder="1" applyAlignment="1">
      <alignment horizontal="center" vertical="top"/>
    </xf>
    <xf numFmtId="0" fontId="53" fillId="0" borderId="19" xfId="0" applyFont="1" applyBorder="1" applyAlignment="1">
      <alignment horizontal="center" vertical="top"/>
    </xf>
    <xf numFmtId="0" fontId="21" fillId="0" borderId="2" xfId="722" applyFont="1" applyBorder="1" applyAlignment="1">
      <alignment horizontal="center" wrapText="1"/>
    </xf>
    <xf numFmtId="4" fontId="21" fillId="0" borderId="5" xfId="722" applyNumberFormat="1" applyFont="1" applyBorder="1" applyAlignment="1">
      <alignment horizontal="center"/>
    </xf>
    <xf numFmtId="4" fontId="21" fillId="0" borderId="6" xfId="722" applyNumberFormat="1" applyFont="1" applyBorder="1" applyAlignment="1">
      <alignment horizontal="center"/>
    </xf>
    <xf numFmtId="4" fontId="21" fillId="0" borderId="7" xfId="722" applyNumberFormat="1" applyFont="1" applyBorder="1" applyAlignment="1">
      <alignment horizontal="center"/>
    </xf>
    <xf numFmtId="0" fontId="30" fillId="0" borderId="5" xfId="722" applyFont="1" applyBorder="1" applyAlignment="1">
      <alignment horizontal="center"/>
    </xf>
    <xf numFmtId="0" fontId="30" fillId="0" borderId="7" xfId="722" applyFont="1" applyBorder="1" applyAlignment="1">
      <alignment horizontal="center"/>
    </xf>
    <xf numFmtId="0" fontId="31" fillId="10" borderId="5" xfId="722" applyFont="1" applyFill="1" applyBorder="1" applyAlignment="1">
      <alignment horizontal="center"/>
    </xf>
    <xf numFmtId="0" fontId="31" fillId="10" borderId="6" xfId="722" applyFont="1" applyFill="1" applyBorder="1" applyAlignment="1">
      <alignment horizontal="center"/>
    </xf>
    <xf numFmtId="0" fontId="31" fillId="10" borderId="7" xfId="722" applyFont="1" applyFill="1" applyBorder="1" applyAlignment="1">
      <alignment horizontal="center"/>
    </xf>
    <xf numFmtId="0" fontId="30" fillId="8" borderId="5" xfId="722" applyFont="1" applyFill="1" applyBorder="1" applyAlignment="1">
      <alignment horizontal="center"/>
    </xf>
    <xf numFmtId="0" fontId="30" fillId="8" borderId="6" xfId="722" applyFont="1" applyFill="1" applyBorder="1" applyAlignment="1">
      <alignment horizontal="center"/>
    </xf>
    <xf numFmtId="0" fontId="30" fillId="8" borderId="7" xfId="722" applyFont="1" applyFill="1" applyBorder="1" applyAlignment="1">
      <alignment horizontal="center"/>
    </xf>
    <xf numFmtId="4" fontId="30" fillId="8" borderId="5" xfId="722" applyNumberFormat="1" applyFont="1" applyFill="1" applyBorder="1" applyAlignment="1">
      <alignment horizontal="center"/>
    </xf>
    <xf numFmtId="4" fontId="30" fillId="8" borderId="7" xfId="722" applyNumberFormat="1" applyFont="1" applyFill="1" applyBorder="1" applyAlignment="1">
      <alignment horizontal="center"/>
    </xf>
    <xf numFmtId="0" fontId="34" fillId="0" borderId="8" xfId="52" applyFont="1" applyBorder="1" applyAlignment="1">
      <alignment horizontal="center" vertical="center"/>
    </xf>
    <xf numFmtId="0" fontId="34" fillId="0" borderId="9" xfId="52" applyFont="1" applyBorder="1" applyAlignment="1">
      <alignment horizontal="center" vertical="center"/>
    </xf>
    <xf numFmtId="0" fontId="34" fillId="0" borderId="10" xfId="52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28" fillId="9" borderId="0" xfId="52" applyFont="1" applyFill="1" applyAlignment="1">
      <alignment horizontal="center"/>
    </xf>
    <xf numFmtId="0" fontId="33" fillId="0" borderId="5" xfId="52" applyFont="1" applyBorder="1" applyAlignment="1">
      <alignment horizontal="center"/>
    </xf>
    <xf numFmtId="0" fontId="33" fillId="0" borderId="6" xfId="52" applyFont="1" applyBorder="1" applyAlignment="1">
      <alignment horizontal="center"/>
    </xf>
    <xf numFmtId="0" fontId="33" fillId="0" borderId="7" xfId="52" applyFont="1" applyBorder="1" applyAlignment="1">
      <alignment horizontal="center"/>
    </xf>
    <xf numFmtId="1" fontId="37" fillId="0" borderId="20" xfId="52" applyNumberFormat="1" applyFont="1" applyBorder="1" applyAlignment="1">
      <alignment horizontal="center" wrapText="1"/>
    </xf>
    <xf numFmtId="1" fontId="37" fillId="0" borderId="16" xfId="52" applyNumberFormat="1" applyFont="1" applyBorder="1" applyAlignment="1">
      <alignment horizontal="center" wrapText="1"/>
    </xf>
    <xf numFmtId="0" fontId="33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3" fillId="0" borderId="3" xfId="52" applyFont="1" applyBorder="1" applyAlignment="1">
      <alignment horizontal="center"/>
    </xf>
    <xf numFmtId="0" fontId="28" fillId="9" borderId="0" xfId="52" applyFont="1" applyFill="1" applyAlignment="1">
      <alignment wrapText="1"/>
    </xf>
    <xf numFmtId="1" fontId="37" fillId="0" borderId="20" xfId="52" applyNumberFormat="1" applyFont="1" applyBorder="1" applyAlignment="1">
      <alignment horizontal="center" vertical="center" wrapText="1"/>
    </xf>
    <xf numFmtId="1" fontId="37" fillId="0" borderId="16" xfId="52" applyNumberFormat="1" applyFont="1" applyBorder="1" applyAlignment="1">
      <alignment horizontal="center" vertical="center" wrapText="1"/>
    </xf>
    <xf numFmtId="1" fontId="37" fillId="0" borderId="21" xfId="52" applyNumberFormat="1" applyFont="1" applyBorder="1" applyAlignment="1">
      <alignment horizontal="center" vertical="center" wrapText="1"/>
    </xf>
    <xf numFmtId="1" fontId="37" fillId="0" borderId="20" xfId="0" applyNumberFormat="1" applyFont="1" applyBorder="1" applyAlignment="1">
      <alignment horizontal="center" vertical="center" wrapText="1"/>
    </xf>
    <xf numFmtId="1" fontId="37" fillId="0" borderId="16" xfId="0" applyNumberFormat="1" applyFont="1" applyBorder="1" applyAlignment="1">
      <alignment horizontal="center" vertical="center" wrapText="1"/>
    </xf>
    <xf numFmtId="1" fontId="37" fillId="0" borderId="20" xfId="0" applyNumberFormat="1" applyFont="1" applyBorder="1" applyAlignment="1">
      <alignment horizontal="center" wrapText="1"/>
    </xf>
    <xf numFmtId="1" fontId="37" fillId="0" borderId="16" xfId="0" applyNumberFormat="1" applyFont="1" applyBorder="1" applyAlignment="1">
      <alignment horizontal="center" wrapText="1"/>
    </xf>
    <xf numFmtId="1" fontId="37" fillId="9" borderId="20" xfId="52" applyNumberFormat="1" applyFont="1" applyFill="1" applyBorder="1" applyAlignment="1">
      <alignment horizontal="center" wrapText="1"/>
    </xf>
    <xf numFmtId="1" fontId="37" fillId="9" borderId="21" xfId="52" applyNumberFormat="1" applyFont="1" applyFill="1" applyBorder="1" applyAlignment="1">
      <alignment horizontal="center" wrapText="1"/>
    </xf>
    <xf numFmtId="1" fontId="37" fillId="9" borderId="16" xfId="52" applyNumberFormat="1" applyFont="1" applyFill="1" applyBorder="1" applyAlignment="1">
      <alignment horizontal="center" wrapText="1"/>
    </xf>
    <xf numFmtId="0" fontId="33" fillId="0" borderId="19" xfId="89" applyFont="1" applyBorder="1" applyAlignment="1">
      <alignment horizontal="center"/>
    </xf>
    <xf numFmtId="164" fontId="33" fillId="0" borderId="5" xfId="90" applyFont="1" applyBorder="1" applyAlignment="1">
      <alignment horizontal="center"/>
    </xf>
    <xf numFmtId="164" fontId="33" fillId="0" borderId="7" xfId="90" applyFont="1" applyBorder="1" applyAlignment="1">
      <alignment horizontal="center"/>
    </xf>
  </cellXfs>
  <cellStyles count="739">
    <cellStyle name="20% - Accent4 2" xfId="18" xr:uid="{00000000-0005-0000-0000-000000000000}"/>
    <cellStyle name="20% - Accent4 2 2" xfId="46" xr:uid="{00000000-0005-0000-0000-000001000000}"/>
    <cellStyle name="20% - Accent4 2 2 2" xfId="138" xr:uid="{00000000-0005-0000-0000-000002000000}"/>
    <cellStyle name="20% - Accent4 2 2 2 2" xfId="321" xr:uid="{00000000-0005-0000-0000-000003000000}"/>
    <cellStyle name="20% - Accent4 2 2 2 3" xfId="590" xr:uid="{00000000-0005-0000-0000-000004000000}"/>
    <cellStyle name="20% - Accent4 2 2 2 3 2" xfId="734" xr:uid="{00000000-0005-0000-0000-000005000000}"/>
    <cellStyle name="20% - Accent4 2 2 3" xfId="412" xr:uid="{00000000-0005-0000-0000-000006000000}"/>
    <cellStyle name="20% - Accent4 2 2 3 2" xfId="681" xr:uid="{00000000-0005-0000-0000-000007000000}"/>
    <cellStyle name="20% - Accent4 2 2 4" xfId="229" xr:uid="{00000000-0005-0000-0000-000008000000}"/>
    <cellStyle name="20% - Accent4 2 2 5" xfId="499" xr:uid="{00000000-0005-0000-0000-000009000000}"/>
    <cellStyle name="20% - Accent4 2 2 6" xfId="730" xr:uid="{00000000-0005-0000-0000-00000A000000}"/>
    <cellStyle name="20% - Accent4 2 3" xfId="75" xr:uid="{00000000-0005-0000-0000-00000B000000}"/>
    <cellStyle name="20% - Accent4 2 3 2" xfId="167" xr:uid="{00000000-0005-0000-0000-00000C000000}"/>
    <cellStyle name="20% - Accent4 2 3 2 2" xfId="350" xr:uid="{00000000-0005-0000-0000-00000D000000}"/>
    <cellStyle name="20% - Accent4 2 3 2 3" xfId="619" xr:uid="{00000000-0005-0000-0000-00000E000000}"/>
    <cellStyle name="20% - Accent4 2 3 3" xfId="441" xr:uid="{00000000-0005-0000-0000-00000F000000}"/>
    <cellStyle name="20% - Accent4 2 3 3 2" xfId="710" xr:uid="{00000000-0005-0000-0000-000010000000}"/>
    <cellStyle name="20% - Accent4 2 3 4" xfId="258" xr:uid="{00000000-0005-0000-0000-000011000000}"/>
    <cellStyle name="20% - Accent4 2 3 5" xfId="528" xr:uid="{00000000-0005-0000-0000-000012000000}"/>
    <cellStyle name="20% - Accent4 2 4" xfId="111" xr:uid="{00000000-0005-0000-0000-000013000000}"/>
    <cellStyle name="20% - Accent4 2 4 2" xfId="294" xr:uid="{00000000-0005-0000-0000-000014000000}"/>
    <cellStyle name="20% - Accent4 2 4 3" xfId="563" xr:uid="{00000000-0005-0000-0000-000015000000}"/>
    <cellStyle name="20% - Accent4 2 5" xfId="385" xr:uid="{00000000-0005-0000-0000-000016000000}"/>
    <cellStyle name="20% - Accent4 2 5 2" xfId="654" xr:uid="{00000000-0005-0000-0000-000017000000}"/>
    <cellStyle name="20% - Accent4 2 6" xfId="202" xr:uid="{00000000-0005-0000-0000-000018000000}"/>
    <cellStyle name="20% - Accent4 2 7" xfId="472" xr:uid="{00000000-0005-0000-0000-000019000000}"/>
    <cellStyle name="20% - Accent4 2 8" xfId="728" xr:uid="{00000000-0005-0000-0000-00001A000000}"/>
    <cellStyle name="20% - Accent4 3" xfId="28" xr:uid="{00000000-0005-0000-0000-00001B000000}"/>
    <cellStyle name="20% - Accent4 3 2" xfId="120" xr:uid="{00000000-0005-0000-0000-00001C000000}"/>
    <cellStyle name="20% - Accent4 3 2 2" xfId="303" xr:uid="{00000000-0005-0000-0000-00001D000000}"/>
    <cellStyle name="20% - Accent4 3 2 3" xfId="572" xr:uid="{00000000-0005-0000-0000-00001E000000}"/>
    <cellStyle name="20% - Accent4 3 3" xfId="394" xr:uid="{00000000-0005-0000-0000-00001F000000}"/>
    <cellStyle name="20% - Accent4 3 3 2" xfId="663" xr:uid="{00000000-0005-0000-0000-000020000000}"/>
    <cellStyle name="20% - Accent4 3 4" xfId="211" xr:uid="{00000000-0005-0000-0000-000021000000}"/>
    <cellStyle name="20% - Accent4 3 5" xfId="481" xr:uid="{00000000-0005-0000-0000-000022000000}"/>
    <cellStyle name="20% - Accent4 4" xfId="57" xr:uid="{00000000-0005-0000-0000-000023000000}"/>
    <cellStyle name="20% - Accent4 4 2" xfId="149" xr:uid="{00000000-0005-0000-0000-000024000000}"/>
    <cellStyle name="20% - Accent4 4 2 2" xfId="332" xr:uid="{00000000-0005-0000-0000-000025000000}"/>
    <cellStyle name="20% - Accent4 4 2 3" xfId="601" xr:uid="{00000000-0005-0000-0000-000026000000}"/>
    <cellStyle name="20% - Accent4 4 3" xfId="423" xr:uid="{00000000-0005-0000-0000-000027000000}"/>
    <cellStyle name="20% - Accent4 4 3 2" xfId="692" xr:uid="{00000000-0005-0000-0000-000028000000}"/>
    <cellStyle name="20% - Accent4 4 4" xfId="240" xr:uid="{00000000-0005-0000-0000-000029000000}"/>
    <cellStyle name="20% - Accent4 4 5" xfId="510" xr:uid="{00000000-0005-0000-0000-00002A000000}"/>
    <cellStyle name="20% - Accent4 5" xfId="93" xr:uid="{00000000-0005-0000-0000-00002B000000}"/>
    <cellStyle name="20% - Accent4 5 2" xfId="276" xr:uid="{00000000-0005-0000-0000-00002C000000}"/>
    <cellStyle name="20% - Accent4 5 3" xfId="545" xr:uid="{00000000-0005-0000-0000-00002D000000}"/>
    <cellStyle name="20% - Accent4 6" xfId="367" xr:uid="{00000000-0005-0000-0000-00002E000000}"/>
    <cellStyle name="20% - Accent4 6 2" xfId="636" xr:uid="{00000000-0005-0000-0000-00002F000000}"/>
    <cellStyle name="20% - Accent4 7" xfId="184" xr:uid="{00000000-0005-0000-0000-000030000000}"/>
    <cellStyle name="20% - Accent4 8" xfId="454" xr:uid="{00000000-0005-0000-0000-000031000000}"/>
    <cellStyle name="20% - Accent4 9" xfId="725" xr:uid="{00000000-0005-0000-0000-000032000000}"/>
    <cellStyle name="40% - Accent3 2" xfId="19" xr:uid="{00000000-0005-0000-0000-000033000000}"/>
    <cellStyle name="40% - Accent3 2 2" xfId="47" xr:uid="{00000000-0005-0000-0000-000034000000}"/>
    <cellStyle name="40% - Accent3 2 2 2" xfId="139" xr:uid="{00000000-0005-0000-0000-000035000000}"/>
    <cellStyle name="40% - Accent3 2 2 2 2" xfId="322" xr:uid="{00000000-0005-0000-0000-000036000000}"/>
    <cellStyle name="40% - Accent3 2 2 2 3" xfId="591" xr:uid="{00000000-0005-0000-0000-000037000000}"/>
    <cellStyle name="40% - Accent3 2 2 2 3 2" xfId="735" xr:uid="{00000000-0005-0000-0000-000038000000}"/>
    <cellStyle name="40% - Accent3 2 2 3" xfId="413" xr:uid="{00000000-0005-0000-0000-000039000000}"/>
    <cellStyle name="40% - Accent3 2 2 3 2" xfId="682" xr:uid="{00000000-0005-0000-0000-00003A000000}"/>
    <cellStyle name="40% - Accent3 2 2 4" xfId="230" xr:uid="{00000000-0005-0000-0000-00003B000000}"/>
    <cellStyle name="40% - Accent3 2 2 5" xfId="500" xr:uid="{00000000-0005-0000-0000-00003C000000}"/>
    <cellStyle name="40% - Accent3 2 2 6" xfId="731" xr:uid="{00000000-0005-0000-0000-00003D000000}"/>
    <cellStyle name="40% - Accent3 2 3" xfId="76" xr:uid="{00000000-0005-0000-0000-00003E000000}"/>
    <cellStyle name="40% - Accent3 2 3 2" xfId="168" xr:uid="{00000000-0005-0000-0000-00003F000000}"/>
    <cellStyle name="40% - Accent3 2 3 2 2" xfId="351" xr:uid="{00000000-0005-0000-0000-000040000000}"/>
    <cellStyle name="40% - Accent3 2 3 2 3" xfId="620" xr:uid="{00000000-0005-0000-0000-000041000000}"/>
    <cellStyle name="40% - Accent3 2 3 3" xfId="442" xr:uid="{00000000-0005-0000-0000-000042000000}"/>
    <cellStyle name="40% - Accent3 2 3 3 2" xfId="711" xr:uid="{00000000-0005-0000-0000-000043000000}"/>
    <cellStyle name="40% - Accent3 2 3 4" xfId="259" xr:uid="{00000000-0005-0000-0000-000044000000}"/>
    <cellStyle name="40% - Accent3 2 3 5" xfId="529" xr:uid="{00000000-0005-0000-0000-000045000000}"/>
    <cellStyle name="40% - Accent3 2 4" xfId="112" xr:uid="{00000000-0005-0000-0000-000046000000}"/>
    <cellStyle name="40% - Accent3 2 4 2" xfId="295" xr:uid="{00000000-0005-0000-0000-000047000000}"/>
    <cellStyle name="40% - Accent3 2 4 3" xfId="564" xr:uid="{00000000-0005-0000-0000-000048000000}"/>
    <cellStyle name="40% - Accent3 2 5" xfId="386" xr:uid="{00000000-0005-0000-0000-000049000000}"/>
    <cellStyle name="40% - Accent3 2 5 2" xfId="655" xr:uid="{00000000-0005-0000-0000-00004A000000}"/>
    <cellStyle name="40% - Accent3 2 6" xfId="203" xr:uid="{00000000-0005-0000-0000-00004B000000}"/>
    <cellStyle name="40% - Accent3 2 7" xfId="473" xr:uid="{00000000-0005-0000-0000-00004C000000}"/>
    <cellStyle name="40% - Accent3 2 8" xfId="729" xr:uid="{00000000-0005-0000-0000-00004D000000}"/>
    <cellStyle name="40% - Accent3 3" xfId="27" xr:uid="{00000000-0005-0000-0000-00004E000000}"/>
    <cellStyle name="40% - Accent3 3 2" xfId="119" xr:uid="{00000000-0005-0000-0000-00004F000000}"/>
    <cellStyle name="40% - Accent3 3 2 2" xfId="302" xr:uid="{00000000-0005-0000-0000-000050000000}"/>
    <cellStyle name="40% - Accent3 3 2 3" xfId="571" xr:uid="{00000000-0005-0000-0000-000051000000}"/>
    <cellStyle name="40% - Accent3 3 3" xfId="393" xr:uid="{00000000-0005-0000-0000-000052000000}"/>
    <cellStyle name="40% - Accent3 3 3 2" xfId="662" xr:uid="{00000000-0005-0000-0000-000053000000}"/>
    <cellStyle name="40% - Accent3 3 4" xfId="210" xr:uid="{00000000-0005-0000-0000-000054000000}"/>
    <cellStyle name="40% - Accent3 3 5" xfId="480" xr:uid="{00000000-0005-0000-0000-000055000000}"/>
    <cellStyle name="40% - Accent3 4" xfId="56" xr:uid="{00000000-0005-0000-0000-000056000000}"/>
    <cellStyle name="40% - Accent3 4 2" xfId="148" xr:uid="{00000000-0005-0000-0000-000057000000}"/>
    <cellStyle name="40% - Accent3 4 2 2" xfId="331" xr:uid="{00000000-0005-0000-0000-000058000000}"/>
    <cellStyle name="40% - Accent3 4 2 3" xfId="600" xr:uid="{00000000-0005-0000-0000-000059000000}"/>
    <cellStyle name="40% - Accent3 4 3" xfId="422" xr:uid="{00000000-0005-0000-0000-00005A000000}"/>
    <cellStyle name="40% - Accent3 4 3 2" xfId="691" xr:uid="{00000000-0005-0000-0000-00005B000000}"/>
    <cellStyle name="40% - Accent3 4 4" xfId="239" xr:uid="{00000000-0005-0000-0000-00005C000000}"/>
    <cellStyle name="40% - Accent3 4 5" xfId="509" xr:uid="{00000000-0005-0000-0000-00005D000000}"/>
    <cellStyle name="40% - Accent3 5" xfId="92" xr:uid="{00000000-0005-0000-0000-00005E000000}"/>
    <cellStyle name="40% - Accent3 5 2" xfId="275" xr:uid="{00000000-0005-0000-0000-00005F000000}"/>
    <cellStyle name="40% - Accent3 5 3" xfId="544" xr:uid="{00000000-0005-0000-0000-000060000000}"/>
    <cellStyle name="40% - Accent3 6" xfId="366" xr:uid="{00000000-0005-0000-0000-000061000000}"/>
    <cellStyle name="40% - Accent3 6 2" xfId="635" xr:uid="{00000000-0005-0000-0000-000062000000}"/>
    <cellStyle name="40% - Accent3 7" xfId="183" xr:uid="{00000000-0005-0000-0000-000063000000}"/>
    <cellStyle name="40% - Accent3 8" xfId="453" xr:uid="{00000000-0005-0000-0000-000064000000}"/>
    <cellStyle name="40% - Accent3 9" xfId="726" xr:uid="{00000000-0005-0000-0000-000065000000}"/>
    <cellStyle name="40% - Accent5 2" xfId="20" xr:uid="{00000000-0005-0000-0000-000066000000}"/>
    <cellStyle name="40% - Accent5 2 2" xfId="48" xr:uid="{00000000-0005-0000-0000-000067000000}"/>
    <cellStyle name="40% - Accent5 2 2 2" xfId="140" xr:uid="{00000000-0005-0000-0000-000068000000}"/>
    <cellStyle name="40% - Accent5 2 2 2 2" xfId="323" xr:uid="{00000000-0005-0000-0000-000069000000}"/>
    <cellStyle name="40% - Accent5 2 2 2 3" xfId="592" xr:uid="{00000000-0005-0000-0000-00006A000000}"/>
    <cellStyle name="40% - Accent5 2 2 2 3 2" xfId="736" xr:uid="{00000000-0005-0000-0000-00006B000000}"/>
    <cellStyle name="40% - Accent5 2 2 3" xfId="414" xr:uid="{00000000-0005-0000-0000-00006C000000}"/>
    <cellStyle name="40% - Accent5 2 2 3 2" xfId="683" xr:uid="{00000000-0005-0000-0000-00006D000000}"/>
    <cellStyle name="40% - Accent5 2 2 4" xfId="231" xr:uid="{00000000-0005-0000-0000-00006E000000}"/>
    <cellStyle name="40% - Accent5 2 2 5" xfId="501" xr:uid="{00000000-0005-0000-0000-00006F000000}"/>
    <cellStyle name="40% - Accent5 2 2 6" xfId="732" xr:uid="{00000000-0005-0000-0000-000070000000}"/>
    <cellStyle name="40% - Accent5 2 3" xfId="77" xr:uid="{00000000-0005-0000-0000-000071000000}"/>
    <cellStyle name="40% - Accent5 2 3 2" xfId="169" xr:uid="{00000000-0005-0000-0000-000072000000}"/>
    <cellStyle name="40% - Accent5 2 3 2 2" xfId="352" xr:uid="{00000000-0005-0000-0000-000073000000}"/>
    <cellStyle name="40% - Accent5 2 3 2 3" xfId="621" xr:uid="{00000000-0005-0000-0000-000074000000}"/>
    <cellStyle name="40% - Accent5 2 3 3" xfId="443" xr:uid="{00000000-0005-0000-0000-000075000000}"/>
    <cellStyle name="40% - Accent5 2 3 3 2" xfId="712" xr:uid="{00000000-0005-0000-0000-000076000000}"/>
    <cellStyle name="40% - Accent5 2 3 4" xfId="260" xr:uid="{00000000-0005-0000-0000-000077000000}"/>
    <cellStyle name="40% - Accent5 2 3 5" xfId="530" xr:uid="{00000000-0005-0000-0000-000078000000}"/>
    <cellStyle name="40% - Accent5 2 4" xfId="113" xr:uid="{00000000-0005-0000-0000-000079000000}"/>
    <cellStyle name="40% - Accent5 2 4 2" xfId="296" xr:uid="{00000000-0005-0000-0000-00007A000000}"/>
    <cellStyle name="40% - Accent5 2 4 3" xfId="565" xr:uid="{00000000-0005-0000-0000-00007B000000}"/>
    <cellStyle name="40% - Accent5 2 5" xfId="387" xr:uid="{00000000-0005-0000-0000-00007C000000}"/>
    <cellStyle name="40% - Accent5 2 5 2" xfId="656" xr:uid="{00000000-0005-0000-0000-00007D000000}"/>
    <cellStyle name="40% - Accent5 2 6" xfId="204" xr:uid="{00000000-0005-0000-0000-00007E000000}"/>
    <cellStyle name="40% - Accent5 2 7" xfId="474" xr:uid="{00000000-0005-0000-0000-00007F000000}"/>
    <cellStyle name="40% - Accent5 2 8" xfId="723" xr:uid="{00000000-0005-0000-0000-000080000000}"/>
    <cellStyle name="40% - Accent5 3" xfId="29" xr:uid="{00000000-0005-0000-0000-000081000000}"/>
    <cellStyle name="40% - Accent5 3 2" xfId="121" xr:uid="{00000000-0005-0000-0000-000082000000}"/>
    <cellStyle name="40% - Accent5 3 2 2" xfId="304" xr:uid="{00000000-0005-0000-0000-000083000000}"/>
    <cellStyle name="40% - Accent5 3 2 3" xfId="573" xr:uid="{00000000-0005-0000-0000-000084000000}"/>
    <cellStyle name="40% - Accent5 3 3" xfId="395" xr:uid="{00000000-0005-0000-0000-000085000000}"/>
    <cellStyle name="40% - Accent5 3 3 2" xfId="664" xr:uid="{00000000-0005-0000-0000-000086000000}"/>
    <cellStyle name="40% - Accent5 3 4" xfId="212" xr:uid="{00000000-0005-0000-0000-000087000000}"/>
    <cellStyle name="40% - Accent5 3 5" xfId="482" xr:uid="{00000000-0005-0000-0000-000088000000}"/>
    <cellStyle name="40% - Accent5 4" xfId="58" xr:uid="{00000000-0005-0000-0000-000089000000}"/>
    <cellStyle name="40% - Accent5 4 2" xfId="150" xr:uid="{00000000-0005-0000-0000-00008A000000}"/>
    <cellStyle name="40% - Accent5 4 2 2" xfId="333" xr:uid="{00000000-0005-0000-0000-00008B000000}"/>
    <cellStyle name="40% - Accent5 4 2 3" xfId="602" xr:uid="{00000000-0005-0000-0000-00008C000000}"/>
    <cellStyle name="40% - Accent5 4 3" xfId="424" xr:uid="{00000000-0005-0000-0000-00008D000000}"/>
    <cellStyle name="40% - Accent5 4 3 2" xfId="693" xr:uid="{00000000-0005-0000-0000-00008E000000}"/>
    <cellStyle name="40% - Accent5 4 4" xfId="241" xr:uid="{00000000-0005-0000-0000-00008F000000}"/>
    <cellStyle name="40% - Accent5 4 5" xfId="511" xr:uid="{00000000-0005-0000-0000-000090000000}"/>
    <cellStyle name="40% - Accent5 5" xfId="94" xr:uid="{00000000-0005-0000-0000-000091000000}"/>
    <cellStyle name="40% - Accent5 5 2" xfId="277" xr:uid="{00000000-0005-0000-0000-000092000000}"/>
    <cellStyle name="40% - Accent5 5 3" xfId="546" xr:uid="{00000000-0005-0000-0000-000093000000}"/>
    <cellStyle name="40% - Accent5 6" xfId="368" xr:uid="{00000000-0005-0000-0000-000094000000}"/>
    <cellStyle name="40% - Accent5 6 2" xfId="637" xr:uid="{00000000-0005-0000-0000-000095000000}"/>
    <cellStyle name="40% - Accent5 7" xfId="185" xr:uid="{00000000-0005-0000-0000-000096000000}"/>
    <cellStyle name="40% - Accent5 8" xfId="455" xr:uid="{00000000-0005-0000-0000-000097000000}"/>
    <cellStyle name="40% - Accent6 2" xfId="21" xr:uid="{00000000-0005-0000-0000-000098000000}"/>
    <cellStyle name="40% - Accent6 2 2" xfId="49" xr:uid="{00000000-0005-0000-0000-000099000000}"/>
    <cellStyle name="40% - Accent6 2 2 2" xfId="141" xr:uid="{00000000-0005-0000-0000-00009A000000}"/>
    <cellStyle name="40% - Accent6 2 2 2 2" xfId="324" xr:uid="{00000000-0005-0000-0000-00009B000000}"/>
    <cellStyle name="40% - Accent6 2 2 2 3" xfId="593" xr:uid="{00000000-0005-0000-0000-00009C000000}"/>
    <cellStyle name="40% - Accent6 2 2 3" xfId="415" xr:uid="{00000000-0005-0000-0000-00009D000000}"/>
    <cellStyle name="40% - Accent6 2 2 3 2" xfId="684" xr:uid="{00000000-0005-0000-0000-00009E000000}"/>
    <cellStyle name="40% - Accent6 2 2 4" xfId="232" xr:uid="{00000000-0005-0000-0000-00009F000000}"/>
    <cellStyle name="40% - Accent6 2 2 5" xfId="502" xr:uid="{00000000-0005-0000-0000-0000A0000000}"/>
    <cellStyle name="40% - Accent6 2 2 6" xfId="733" xr:uid="{00000000-0005-0000-0000-0000A1000000}"/>
    <cellStyle name="40% - Accent6 2 3" xfId="78" xr:uid="{00000000-0005-0000-0000-0000A2000000}"/>
    <cellStyle name="40% - Accent6 2 3 2" xfId="170" xr:uid="{00000000-0005-0000-0000-0000A3000000}"/>
    <cellStyle name="40% - Accent6 2 3 2 2" xfId="353" xr:uid="{00000000-0005-0000-0000-0000A4000000}"/>
    <cellStyle name="40% - Accent6 2 3 2 3" xfId="622" xr:uid="{00000000-0005-0000-0000-0000A5000000}"/>
    <cellStyle name="40% - Accent6 2 3 3" xfId="444" xr:uid="{00000000-0005-0000-0000-0000A6000000}"/>
    <cellStyle name="40% - Accent6 2 3 3 2" xfId="713" xr:uid="{00000000-0005-0000-0000-0000A7000000}"/>
    <cellStyle name="40% - Accent6 2 3 4" xfId="261" xr:uid="{00000000-0005-0000-0000-0000A8000000}"/>
    <cellStyle name="40% - Accent6 2 3 5" xfId="531" xr:uid="{00000000-0005-0000-0000-0000A9000000}"/>
    <cellStyle name="40% - Accent6 2 4" xfId="114" xr:uid="{00000000-0005-0000-0000-0000AA000000}"/>
    <cellStyle name="40% - Accent6 2 4 2" xfId="297" xr:uid="{00000000-0005-0000-0000-0000AB000000}"/>
    <cellStyle name="40% - Accent6 2 4 3" xfId="566" xr:uid="{00000000-0005-0000-0000-0000AC000000}"/>
    <cellStyle name="40% - Accent6 2 5" xfId="388" xr:uid="{00000000-0005-0000-0000-0000AD000000}"/>
    <cellStyle name="40% - Accent6 2 5 2" xfId="657" xr:uid="{00000000-0005-0000-0000-0000AE000000}"/>
    <cellStyle name="40% - Accent6 2 6" xfId="205" xr:uid="{00000000-0005-0000-0000-0000AF000000}"/>
    <cellStyle name="40% - Accent6 2 7" xfId="475" xr:uid="{00000000-0005-0000-0000-0000B0000000}"/>
    <cellStyle name="40% - Accent6 3" xfId="30" xr:uid="{00000000-0005-0000-0000-0000B1000000}"/>
    <cellStyle name="40% - Accent6 3 2" xfId="122" xr:uid="{00000000-0005-0000-0000-0000B2000000}"/>
    <cellStyle name="40% - Accent6 3 2 2" xfId="305" xr:uid="{00000000-0005-0000-0000-0000B3000000}"/>
    <cellStyle name="40% - Accent6 3 2 3" xfId="574" xr:uid="{00000000-0005-0000-0000-0000B4000000}"/>
    <cellStyle name="40% - Accent6 3 3" xfId="396" xr:uid="{00000000-0005-0000-0000-0000B5000000}"/>
    <cellStyle name="40% - Accent6 3 3 2" xfId="665" xr:uid="{00000000-0005-0000-0000-0000B6000000}"/>
    <cellStyle name="40% - Accent6 3 4" xfId="213" xr:uid="{00000000-0005-0000-0000-0000B7000000}"/>
    <cellStyle name="40% - Accent6 3 5" xfId="483" xr:uid="{00000000-0005-0000-0000-0000B8000000}"/>
    <cellStyle name="40% - Accent6 4" xfId="59" xr:uid="{00000000-0005-0000-0000-0000B9000000}"/>
    <cellStyle name="40% - Accent6 4 2" xfId="151" xr:uid="{00000000-0005-0000-0000-0000BA000000}"/>
    <cellStyle name="40% - Accent6 4 2 2" xfId="334" xr:uid="{00000000-0005-0000-0000-0000BB000000}"/>
    <cellStyle name="40% - Accent6 4 2 3" xfId="603" xr:uid="{00000000-0005-0000-0000-0000BC000000}"/>
    <cellStyle name="40% - Accent6 4 3" xfId="425" xr:uid="{00000000-0005-0000-0000-0000BD000000}"/>
    <cellStyle name="40% - Accent6 4 3 2" xfId="694" xr:uid="{00000000-0005-0000-0000-0000BE000000}"/>
    <cellStyle name="40% - Accent6 4 4" xfId="242" xr:uid="{00000000-0005-0000-0000-0000BF000000}"/>
    <cellStyle name="40% - Accent6 4 5" xfId="512" xr:uid="{00000000-0005-0000-0000-0000C0000000}"/>
    <cellStyle name="40% - Accent6 5" xfId="95" xr:uid="{00000000-0005-0000-0000-0000C1000000}"/>
    <cellStyle name="40% - Accent6 5 2" xfId="278" xr:uid="{00000000-0005-0000-0000-0000C2000000}"/>
    <cellStyle name="40% - Accent6 5 3" xfId="547" xr:uid="{00000000-0005-0000-0000-0000C3000000}"/>
    <cellStyle name="40% - Accent6 6" xfId="369" xr:uid="{00000000-0005-0000-0000-0000C4000000}"/>
    <cellStyle name="40% - Accent6 6 2" xfId="638" xr:uid="{00000000-0005-0000-0000-0000C5000000}"/>
    <cellStyle name="40% - Accent6 7" xfId="186" xr:uid="{00000000-0005-0000-0000-0000C6000000}"/>
    <cellStyle name="40% - Accent6 8" xfId="456" xr:uid="{00000000-0005-0000-0000-0000C7000000}"/>
    <cellStyle name="40% - Accent6 9" xfId="727" xr:uid="{00000000-0005-0000-0000-0000C8000000}"/>
    <cellStyle name="Comma" xfId="25" builtinId="3"/>
    <cellStyle name="Comma 10" xfId="90" xr:uid="{00000000-0005-0000-0000-0000CA000000}"/>
    <cellStyle name="Comma 10 2" xfId="181" xr:uid="{00000000-0005-0000-0000-0000CB000000}"/>
    <cellStyle name="Comma 10 2 2" xfId="364" xr:uid="{00000000-0005-0000-0000-0000CC000000}"/>
    <cellStyle name="Comma 10 2 3" xfId="633" xr:uid="{00000000-0005-0000-0000-0000CD000000}"/>
    <cellStyle name="Comma 10 3" xfId="273" xr:uid="{00000000-0005-0000-0000-0000CE000000}"/>
    <cellStyle name="Comma 10 4" xfId="542" xr:uid="{00000000-0005-0000-0000-0000CF000000}"/>
    <cellStyle name="Comma 11" xfId="117" xr:uid="{00000000-0005-0000-0000-0000D0000000}"/>
    <cellStyle name="Comma 11 2" xfId="300" xr:uid="{00000000-0005-0000-0000-0000D1000000}"/>
    <cellStyle name="Comma 11 3" xfId="569" xr:uid="{00000000-0005-0000-0000-0000D2000000}"/>
    <cellStyle name="Comma 12" xfId="391" xr:uid="{00000000-0005-0000-0000-0000D3000000}"/>
    <cellStyle name="Comma 12 2" xfId="660" xr:uid="{00000000-0005-0000-0000-0000D4000000}"/>
    <cellStyle name="Comma 13" xfId="208" xr:uid="{00000000-0005-0000-0000-0000D5000000}"/>
    <cellStyle name="Comma 14" xfId="478" xr:uid="{00000000-0005-0000-0000-0000D6000000}"/>
    <cellStyle name="Comma 2" xfId="3" xr:uid="{00000000-0005-0000-0000-0000D7000000}"/>
    <cellStyle name="Comma 2 2" xfId="15" xr:uid="{00000000-0005-0000-0000-0000D8000000}"/>
    <cellStyle name="Comma 2 2 2" xfId="43" xr:uid="{00000000-0005-0000-0000-0000D9000000}"/>
    <cellStyle name="Comma 2 2 2 2" xfId="135" xr:uid="{00000000-0005-0000-0000-0000DA000000}"/>
    <cellStyle name="Comma 2 2 2 2 2" xfId="318" xr:uid="{00000000-0005-0000-0000-0000DB000000}"/>
    <cellStyle name="Comma 2 2 2 2 3" xfId="587" xr:uid="{00000000-0005-0000-0000-0000DC000000}"/>
    <cellStyle name="Comma 2 2 2 3" xfId="409" xr:uid="{00000000-0005-0000-0000-0000DD000000}"/>
    <cellStyle name="Comma 2 2 2 3 2" xfId="678" xr:uid="{00000000-0005-0000-0000-0000DE000000}"/>
    <cellStyle name="Comma 2 2 2 4" xfId="226" xr:uid="{00000000-0005-0000-0000-0000DF000000}"/>
    <cellStyle name="Comma 2 2 2 5" xfId="496" xr:uid="{00000000-0005-0000-0000-0000E0000000}"/>
    <cellStyle name="Comma 2 2 3" xfId="72" xr:uid="{00000000-0005-0000-0000-0000E1000000}"/>
    <cellStyle name="Comma 2 2 3 2" xfId="164" xr:uid="{00000000-0005-0000-0000-0000E2000000}"/>
    <cellStyle name="Comma 2 2 3 2 2" xfId="347" xr:uid="{00000000-0005-0000-0000-0000E3000000}"/>
    <cellStyle name="Comma 2 2 3 2 3" xfId="616" xr:uid="{00000000-0005-0000-0000-0000E4000000}"/>
    <cellStyle name="Comma 2 2 3 3" xfId="438" xr:uid="{00000000-0005-0000-0000-0000E5000000}"/>
    <cellStyle name="Comma 2 2 3 3 2" xfId="707" xr:uid="{00000000-0005-0000-0000-0000E6000000}"/>
    <cellStyle name="Comma 2 2 3 4" xfId="255" xr:uid="{00000000-0005-0000-0000-0000E7000000}"/>
    <cellStyle name="Comma 2 2 3 5" xfId="525" xr:uid="{00000000-0005-0000-0000-0000E8000000}"/>
    <cellStyle name="Comma 2 2 4" xfId="108" xr:uid="{00000000-0005-0000-0000-0000E9000000}"/>
    <cellStyle name="Comma 2 2 4 2" xfId="291" xr:uid="{00000000-0005-0000-0000-0000EA000000}"/>
    <cellStyle name="Comma 2 2 4 3" xfId="560" xr:uid="{00000000-0005-0000-0000-0000EB000000}"/>
    <cellStyle name="Comma 2 2 5" xfId="382" xr:uid="{00000000-0005-0000-0000-0000EC000000}"/>
    <cellStyle name="Comma 2 2 5 2" xfId="651" xr:uid="{00000000-0005-0000-0000-0000ED000000}"/>
    <cellStyle name="Comma 2 2 6" xfId="199" xr:uid="{00000000-0005-0000-0000-0000EE000000}"/>
    <cellStyle name="Comma 2 2 7" xfId="469" xr:uid="{00000000-0005-0000-0000-0000EF000000}"/>
    <cellStyle name="Comma 2 3" xfId="32" xr:uid="{00000000-0005-0000-0000-0000F0000000}"/>
    <cellStyle name="Comma 2 3 2" xfId="124" xr:uid="{00000000-0005-0000-0000-0000F1000000}"/>
    <cellStyle name="Comma 2 3 2 2" xfId="307" xr:uid="{00000000-0005-0000-0000-0000F2000000}"/>
    <cellStyle name="Comma 2 3 2 3" xfId="576" xr:uid="{00000000-0005-0000-0000-0000F3000000}"/>
    <cellStyle name="Comma 2 3 3" xfId="398" xr:uid="{00000000-0005-0000-0000-0000F4000000}"/>
    <cellStyle name="Comma 2 3 3 2" xfId="667" xr:uid="{00000000-0005-0000-0000-0000F5000000}"/>
    <cellStyle name="Comma 2 3 4" xfId="215" xr:uid="{00000000-0005-0000-0000-0000F6000000}"/>
    <cellStyle name="Comma 2 3 5" xfId="485" xr:uid="{00000000-0005-0000-0000-0000F7000000}"/>
    <cellStyle name="Comma 2 4" xfId="61" xr:uid="{00000000-0005-0000-0000-0000F8000000}"/>
    <cellStyle name="Comma 2 4 2" xfId="153" xr:uid="{00000000-0005-0000-0000-0000F9000000}"/>
    <cellStyle name="Comma 2 4 2 2" xfId="336" xr:uid="{00000000-0005-0000-0000-0000FA000000}"/>
    <cellStyle name="Comma 2 4 2 3" xfId="605" xr:uid="{00000000-0005-0000-0000-0000FB000000}"/>
    <cellStyle name="Comma 2 4 3" xfId="427" xr:uid="{00000000-0005-0000-0000-0000FC000000}"/>
    <cellStyle name="Comma 2 4 3 2" xfId="696" xr:uid="{00000000-0005-0000-0000-0000FD000000}"/>
    <cellStyle name="Comma 2 4 4" xfId="244" xr:uid="{00000000-0005-0000-0000-0000FE000000}"/>
    <cellStyle name="Comma 2 4 5" xfId="514" xr:uid="{00000000-0005-0000-0000-0000FF000000}"/>
    <cellStyle name="Comma 2 5" xfId="97" xr:uid="{00000000-0005-0000-0000-000000010000}"/>
    <cellStyle name="Comma 2 5 2" xfId="280" xr:uid="{00000000-0005-0000-0000-000001010000}"/>
    <cellStyle name="Comma 2 5 3" xfId="549" xr:uid="{00000000-0005-0000-0000-000002010000}"/>
    <cellStyle name="Comma 2 6" xfId="371" xr:uid="{00000000-0005-0000-0000-000003010000}"/>
    <cellStyle name="Comma 2 6 2" xfId="640" xr:uid="{00000000-0005-0000-0000-000004010000}"/>
    <cellStyle name="Comma 2 7" xfId="188" xr:uid="{00000000-0005-0000-0000-000005010000}"/>
    <cellStyle name="Comma 2 8" xfId="458" xr:uid="{00000000-0005-0000-0000-000006010000}"/>
    <cellStyle name="Comma 3" xfId="6" xr:uid="{00000000-0005-0000-0000-000007010000}"/>
    <cellStyle name="Comma 3 2" xfId="34" xr:uid="{00000000-0005-0000-0000-000008010000}"/>
    <cellStyle name="Comma 3 2 2" xfId="126" xr:uid="{00000000-0005-0000-0000-000009010000}"/>
    <cellStyle name="Comma 3 2 2 2" xfId="309" xr:uid="{00000000-0005-0000-0000-00000A010000}"/>
    <cellStyle name="Comma 3 2 2 3" xfId="578" xr:uid="{00000000-0005-0000-0000-00000B010000}"/>
    <cellStyle name="Comma 3 2 3" xfId="400" xr:uid="{00000000-0005-0000-0000-00000C010000}"/>
    <cellStyle name="Comma 3 2 3 2" xfId="669" xr:uid="{00000000-0005-0000-0000-00000D010000}"/>
    <cellStyle name="Comma 3 2 4" xfId="217" xr:uid="{00000000-0005-0000-0000-00000E010000}"/>
    <cellStyle name="Comma 3 2 5" xfId="487" xr:uid="{00000000-0005-0000-0000-00000F010000}"/>
    <cellStyle name="Comma 3 3" xfId="63" xr:uid="{00000000-0005-0000-0000-000010010000}"/>
    <cellStyle name="Comma 3 3 2" xfId="155" xr:uid="{00000000-0005-0000-0000-000011010000}"/>
    <cellStyle name="Comma 3 3 2 2" xfId="338" xr:uid="{00000000-0005-0000-0000-000012010000}"/>
    <cellStyle name="Comma 3 3 2 3" xfId="607" xr:uid="{00000000-0005-0000-0000-000013010000}"/>
    <cellStyle name="Comma 3 3 3" xfId="429" xr:uid="{00000000-0005-0000-0000-000014010000}"/>
    <cellStyle name="Comma 3 3 3 2" xfId="698" xr:uid="{00000000-0005-0000-0000-000015010000}"/>
    <cellStyle name="Comma 3 3 4" xfId="246" xr:uid="{00000000-0005-0000-0000-000016010000}"/>
    <cellStyle name="Comma 3 3 5" xfId="516" xr:uid="{00000000-0005-0000-0000-000017010000}"/>
    <cellStyle name="Comma 3 4" xfId="99" xr:uid="{00000000-0005-0000-0000-000018010000}"/>
    <cellStyle name="Comma 3 4 2" xfId="282" xr:uid="{00000000-0005-0000-0000-000019010000}"/>
    <cellStyle name="Comma 3 4 3" xfId="551" xr:uid="{00000000-0005-0000-0000-00001A010000}"/>
    <cellStyle name="Comma 3 5" xfId="373" xr:uid="{00000000-0005-0000-0000-00001B010000}"/>
    <cellStyle name="Comma 3 5 2" xfId="642" xr:uid="{00000000-0005-0000-0000-00001C010000}"/>
    <cellStyle name="Comma 3 6" xfId="190" xr:uid="{00000000-0005-0000-0000-00001D010000}"/>
    <cellStyle name="Comma 3 7" xfId="460" xr:uid="{00000000-0005-0000-0000-00001E010000}"/>
    <cellStyle name="Comma 4" xfId="8" xr:uid="{00000000-0005-0000-0000-00001F010000}"/>
    <cellStyle name="Comma 4 2" xfId="36" xr:uid="{00000000-0005-0000-0000-000020010000}"/>
    <cellStyle name="Comma 4 2 2" xfId="128" xr:uid="{00000000-0005-0000-0000-000021010000}"/>
    <cellStyle name="Comma 4 2 2 2" xfId="311" xr:uid="{00000000-0005-0000-0000-000022010000}"/>
    <cellStyle name="Comma 4 2 2 3" xfId="580" xr:uid="{00000000-0005-0000-0000-000023010000}"/>
    <cellStyle name="Comma 4 2 3" xfId="402" xr:uid="{00000000-0005-0000-0000-000024010000}"/>
    <cellStyle name="Comma 4 2 3 2" xfId="671" xr:uid="{00000000-0005-0000-0000-000025010000}"/>
    <cellStyle name="Comma 4 2 4" xfId="219" xr:uid="{00000000-0005-0000-0000-000026010000}"/>
    <cellStyle name="Comma 4 2 5" xfId="489" xr:uid="{00000000-0005-0000-0000-000027010000}"/>
    <cellStyle name="Comma 4 3" xfId="65" xr:uid="{00000000-0005-0000-0000-000028010000}"/>
    <cellStyle name="Comma 4 3 2" xfId="157" xr:uid="{00000000-0005-0000-0000-000029010000}"/>
    <cellStyle name="Comma 4 3 2 2" xfId="340" xr:uid="{00000000-0005-0000-0000-00002A010000}"/>
    <cellStyle name="Comma 4 3 2 3" xfId="609" xr:uid="{00000000-0005-0000-0000-00002B010000}"/>
    <cellStyle name="Comma 4 3 3" xfId="431" xr:uid="{00000000-0005-0000-0000-00002C010000}"/>
    <cellStyle name="Comma 4 3 3 2" xfId="700" xr:uid="{00000000-0005-0000-0000-00002D010000}"/>
    <cellStyle name="Comma 4 3 4" xfId="248" xr:uid="{00000000-0005-0000-0000-00002E010000}"/>
    <cellStyle name="Comma 4 3 5" xfId="518" xr:uid="{00000000-0005-0000-0000-00002F010000}"/>
    <cellStyle name="Comma 4 4" xfId="101" xr:uid="{00000000-0005-0000-0000-000030010000}"/>
    <cellStyle name="Comma 4 4 2" xfId="284" xr:uid="{00000000-0005-0000-0000-000031010000}"/>
    <cellStyle name="Comma 4 4 3" xfId="553" xr:uid="{00000000-0005-0000-0000-000032010000}"/>
    <cellStyle name="Comma 4 5" xfId="375" xr:uid="{00000000-0005-0000-0000-000033010000}"/>
    <cellStyle name="Comma 4 5 2" xfId="644" xr:uid="{00000000-0005-0000-0000-000034010000}"/>
    <cellStyle name="Comma 4 6" xfId="192" xr:uid="{00000000-0005-0000-0000-000035010000}"/>
    <cellStyle name="Comma 4 7" xfId="462" xr:uid="{00000000-0005-0000-0000-000036010000}"/>
    <cellStyle name="Comma 5" xfId="10" xr:uid="{00000000-0005-0000-0000-000037010000}"/>
    <cellStyle name="Comma 5 2" xfId="38" xr:uid="{00000000-0005-0000-0000-000038010000}"/>
    <cellStyle name="Comma 5 2 2" xfId="130" xr:uid="{00000000-0005-0000-0000-000039010000}"/>
    <cellStyle name="Comma 5 2 2 2" xfId="313" xr:uid="{00000000-0005-0000-0000-00003A010000}"/>
    <cellStyle name="Comma 5 2 2 3" xfId="582" xr:uid="{00000000-0005-0000-0000-00003B010000}"/>
    <cellStyle name="Comma 5 2 3" xfId="404" xr:uid="{00000000-0005-0000-0000-00003C010000}"/>
    <cellStyle name="Comma 5 2 3 2" xfId="673" xr:uid="{00000000-0005-0000-0000-00003D010000}"/>
    <cellStyle name="Comma 5 2 4" xfId="221" xr:uid="{00000000-0005-0000-0000-00003E010000}"/>
    <cellStyle name="Comma 5 2 5" xfId="491" xr:uid="{00000000-0005-0000-0000-00003F010000}"/>
    <cellStyle name="Comma 5 3" xfId="67" xr:uid="{00000000-0005-0000-0000-000040010000}"/>
    <cellStyle name="Comma 5 3 2" xfId="159" xr:uid="{00000000-0005-0000-0000-000041010000}"/>
    <cellStyle name="Comma 5 3 2 2" xfId="342" xr:uid="{00000000-0005-0000-0000-000042010000}"/>
    <cellStyle name="Comma 5 3 2 3" xfId="611" xr:uid="{00000000-0005-0000-0000-000043010000}"/>
    <cellStyle name="Comma 5 3 3" xfId="433" xr:uid="{00000000-0005-0000-0000-000044010000}"/>
    <cellStyle name="Comma 5 3 3 2" xfId="702" xr:uid="{00000000-0005-0000-0000-000045010000}"/>
    <cellStyle name="Comma 5 3 4" xfId="250" xr:uid="{00000000-0005-0000-0000-000046010000}"/>
    <cellStyle name="Comma 5 3 5" xfId="520" xr:uid="{00000000-0005-0000-0000-000047010000}"/>
    <cellStyle name="Comma 5 4" xfId="103" xr:uid="{00000000-0005-0000-0000-000048010000}"/>
    <cellStyle name="Comma 5 4 2" xfId="286" xr:uid="{00000000-0005-0000-0000-000049010000}"/>
    <cellStyle name="Comma 5 4 3" xfId="555" xr:uid="{00000000-0005-0000-0000-00004A010000}"/>
    <cellStyle name="Comma 5 5" xfId="377" xr:uid="{00000000-0005-0000-0000-00004B010000}"/>
    <cellStyle name="Comma 5 5 2" xfId="646" xr:uid="{00000000-0005-0000-0000-00004C010000}"/>
    <cellStyle name="Comma 5 6" xfId="194" xr:uid="{00000000-0005-0000-0000-00004D010000}"/>
    <cellStyle name="Comma 5 7" xfId="464" xr:uid="{00000000-0005-0000-0000-00004E010000}"/>
    <cellStyle name="Comma 6" xfId="24" xr:uid="{00000000-0005-0000-0000-00004F010000}"/>
    <cellStyle name="Comma 6 2" xfId="51" xr:uid="{00000000-0005-0000-0000-000050010000}"/>
    <cellStyle name="Comma 6 2 2" xfId="143" xr:uid="{00000000-0005-0000-0000-000051010000}"/>
    <cellStyle name="Comma 6 2 2 2" xfId="326" xr:uid="{00000000-0005-0000-0000-000052010000}"/>
    <cellStyle name="Comma 6 2 2 3" xfId="595" xr:uid="{00000000-0005-0000-0000-000053010000}"/>
    <cellStyle name="Comma 6 2 3" xfId="417" xr:uid="{00000000-0005-0000-0000-000054010000}"/>
    <cellStyle name="Comma 6 2 3 2" xfId="686" xr:uid="{00000000-0005-0000-0000-000055010000}"/>
    <cellStyle name="Comma 6 2 4" xfId="234" xr:uid="{00000000-0005-0000-0000-000056010000}"/>
    <cellStyle name="Comma 6 2 5" xfId="504" xr:uid="{00000000-0005-0000-0000-000057010000}"/>
    <cellStyle name="Comma 6 3" xfId="80" xr:uid="{00000000-0005-0000-0000-000058010000}"/>
    <cellStyle name="Comma 6 3 2" xfId="172" xr:uid="{00000000-0005-0000-0000-000059010000}"/>
    <cellStyle name="Comma 6 3 2 2" xfId="355" xr:uid="{00000000-0005-0000-0000-00005A010000}"/>
    <cellStyle name="Comma 6 3 2 3" xfId="624" xr:uid="{00000000-0005-0000-0000-00005B010000}"/>
    <cellStyle name="Comma 6 3 3" xfId="446" xr:uid="{00000000-0005-0000-0000-00005C010000}"/>
    <cellStyle name="Comma 6 3 3 2" xfId="715" xr:uid="{00000000-0005-0000-0000-00005D010000}"/>
    <cellStyle name="Comma 6 3 4" xfId="263" xr:uid="{00000000-0005-0000-0000-00005E010000}"/>
    <cellStyle name="Comma 6 3 5" xfId="533" xr:uid="{00000000-0005-0000-0000-00005F010000}"/>
    <cellStyle name="Comma 6 4" xfId="116" xr:uid="{00000000-0005-0000-0000-000060010000}"/>
    <cellStyle name="Comma 6 4 2" xfId="299" xr:uid="{00000000-0005-0000-0000-000061010000}"/>
    <cellStyle name="Comma 6 4 3" xfId="568" xr:uid="{00000000-0005-0000-0000-000062010000}"/>
    <cellStyle name="Comma 6 5" xfId="390" xr:uid="{00000000-0005-0000-0000-000063010000}"/>
    <cellStyle name="Comma 6 5 2" xfId="659" xr:uid="{00000000-0005-0000-0000-000064010000}"/>
    <cellStyle name="Comma 6 6" xfId="207" xr:uid="{00000000-0005-0000-0000-000065010000}"/>
    <cellStyle name="Comma 6 7" xfId="477" xr:uid="{00000000-0005-0000-0000-000066010000}"/>
    <cellStyle name="Comma 7" xfId="53" xr:uid="{00000000-0005-0000-0000-000067010000}"/>
    <cellStyle name="Comma 7 2" xfId="83" xr:uid="{00000000-0005-0000-0000-000068010000}"/>
    <cellStyle name="Comma 7 2 2" xfId="175" xr:uid="{00000000-0005-0000-0000-000069010000}"/>
    <cellStyle name="Comma 7 2 2 2" xfId="358" xr:uid="{00000000-0005-0000-0000-00006A010000}"/>
    <cellStyle name="Comma 7 2 2 3" xfId="627" xr:uid="{00000000-0005-0000-0000-00006B010000}"/>
    <cellStyle name="Comma 7 2 3" xfId="449" xr:uid="{00000000-0005-0000-0000-00006C010000}"/>
    <cellStyle name="Comma 7 2 3 2" xfId="718" xr:uid="{00000000-0005-0000-0000-00006D010000}"/>
    <cellStyle name="Comma 7 2 4" xfId="266" xr:uid="{00000000-0005-0000-0000-00006E010000}"/>
    <cellStyle name="Comma 7 2 5" xfId="536" xr:uid="{00000000-0005-0000-0000-00006F010000}"/>
    <cellStyle name="Comma 7 3" xfId="88" xr:uid="{00000000-0005-0000-0000-000070010000}"/>
    <cellStyle name="Comma 7 3 2" xfId="179" xr:uid="{00000000-0005-0000-0000-000071010000}"/>
    <cellStyle name="Comma 7 3 2 2" xfId="362" xr:uid="{00000000-0005-0000-0000-000072010000}"/>
    <cellStyle name="Comma 7 3 2 3" xfId="631" xr:uid="{00000000-0005-0000-0000-000073010000}"/>
    <cellStyle name="Comma 7 3 3" xfId="271" xr:uid="{00000000-0005-0000-0000-000074010000}"/>
    <cellStyle name="Comma 7 3 4" xfId="540" xr:uid="{00000000-0005-0000-0000-000075010000}"/>
    <cellStyle name="Comma 7 4" xfId="145" xr:uid="{00000000-0005-0000-0000-000076010000}"/>
    <cellStyle name="Comma 7 4 2" xfId="328" xr:uid="{00000000-0005-0000-0000-000077010000}"/>
    <cellStyle name="Comma 7 4 3" xfId="597" xr:uid="{00000000-0005-0000-0000-000078010000}"/>
    <cellStyle name="Comma 7 5" xfId="419" xr:uid="{00000000-0005-0000-0000-000079010000}"/>
    <cellStyle name="Comma 7 5 2" xfId="688" xr:uid="{00000000-0005-0000-0000-00007A010000}"/>
    <cellStyle name="Comma 7 6" xfId="236" xr:uid="{00000000-0005-0000-0000-00007B010000}"/>
    <cellStyle name="Comma 7 7" xfId="506" xr:uid="{00000000-0005-0000-0000-00007C010000}"/>
    <cellStyle name="Comma 8" xfId="54" xr:uid="{00000000-0005-0000-0000-00007D010000}"/>
    <cellStyle name="Comma 8 2" xfId="85" xr:uid="{00000000-0005-0000-0000-00007E010000}"/>
    <cellStyle name="Comma 8 2 2" xfId="177" xr:uid="{00000000-0005-0000-0000-00007F010000}"/>
    <cellStyle name="Comma 8 2 2 2" xfId="360" xr:uid="{00000000-0005-0000-0000-000080010000}"/>
    <cellStyle name="Comma 8 2 2 3" xfId="629" xr:uid="{00000000-0005-0000-0000-000081010000}"/>
    <cellStyle name="Comma 8 2 3" xfId="451" xr:uid="{00000000-0005-0000-0000-000082010000}"/>
    <cellStyle name="Comma 8 2 3 2" xfId="720" xr:uid="{00000000-0005-0000-0000-000083010000}"/>
    <cellStyle name="Comma 8 2 4" xfId="268" xr:uid="{00000000-0005-0000-0000-000084010000}"/>
    <cellStyle name="Comma 8 2 5" xfId="538" xr:uid="{00000000-0005-0000-0000-000085010000}"/>
    <cellStyle name="Comma 8 3" xfId="146" xr:uid="{00000000-0005-0000-0000-000086010000}"/>
    <cellStyle name="Comma 8 3 2" xfId="329" xr:uid="{00000000-0005-0000-0000-000087010000}"/>
    <cellStyle name="Comma 8 3 3" xfId="598" xr:uid="{00000000-0005-0000-0000-000088010000}"/>
    <cellStyle name="Comma 8 4" xfId="420" xr:uid="{00000000-0005-0000-0000-000089010000}"/>
    <cellStyle name="Comma 8 4 2" xfId="689" xr:uid="{00000000-0005-0000-0000-00008A010000}"/>
    <cellStyle name="Comma 8 5" xfId="237" xr:uid="{00000000-0005-0000-0000-00008B010000}"/>
    <cellStyle name="Comma 8 6" xfId="507" xr:uid="{00000000-0005-0000-0000-00008C010000}"/>
    <cellStyle name="Comma 9" xfId="81" xr:uid="{00000000-0005-0000-0000-00008D010000}"/>
    <cellStyle name="Comma 9 2" xfId="173" xr:uid="{00000000-0005-0000-0000-00008E010000}"/>
    <cellStyle name="Comma 9 2 2" xfId="356" xr:uid="{00000000-0005-0000-0000-00008F010000}"/>
    <cellStyle name="Comma 9 2 3" xfId="625" xr:uid="{00000000-0005-0000-0000-000090010000}"/>
    <cellStyle name="Comma 9 3" xfId="447" xr:uid="{00000000-0005-0000-0000-000091010000}"/>
    <cellStyle name="Comma 9 3 2" xfId="716" xr:uid="{00000000-0005-0000-0000-000092010000}"/>
    <cellStyle name="Comma 9 4" xfId="264" xr:uid="{00000000-0005-0000-0000-000093010000}"/>
    <cellStyle name="Comma 9 5" xfId="534" xr:uid="{00000000-0005-0000-0000-000094010000}"/>
    <cellStyle name="Normal" xfId="0" builtinId="0"/>
    <cellStyle name="Normal 10" xfId="84" xr:uid="{00000000-0005-0000-0000-000096010000}"/>
    <cellStyle name="Normal 10 2" xfId="176" xr:uid="{00000000-0005-0000-0000-000097010000}"/>
    <cellStyle name="Normal 10 2 2" xfId="359" xr:uid="{00000000-0005-0000-0000-000098010000}"/>
    <cellStyle name="Normal 10 2 3" xfId="628" xr:uid="{00000000-0005-0000-0000-000099010000}"/>
    <cellStyle name="Normal 10 3" xfId="450" xr:uid="{00000000-0005-0000-0000-00009A010000}"/>
    <cellStyle name="Normal 10 3 2" xfId="719" xr:uid="{00000000-0005-0000-0000-00009B010000}"/>
    <cellStyle name="Normal 10 4" xfId="267" xr:uid="{00000000-0005-0000-0000-00009C010000}"/>
    <cellStyle name="Normal 10 5" xfId="537" xr:uid="{00000000-0005-0000-0000-00009D010000}"/>
    <cellStyle name="Normal 11" xfId="87" xr:uid="{00000000-0005-0000-0000-00009E010000}"/>
    <cellStyle name="Normal 11 2" xfId="270" xr:uid="{00000000-0005-0000-0000-00009F010000}"/>
    <cellStyle name="Normal 12" xfId="89" xr:uid="{00000000-0005-0000-0000-0000A0010000}"/>
    <cellStyle name="Normal 12 2" xfId="180" xr:uid="{00000000-0005-0000-0000-0000A1010000}"/>
    <cellStyle name="Normal 12 2 2" xfId="363" xr:uid="{00000000-0005-0000-0000-0000A2010000}"/>
    <cellStyle name="Normal 12 2 3" xfId="632" xr:uid="{00000000-0005-0000-0000-0000A3010000}"/>
    <cellStyle name="Normal 12 3" xfId="272" xr:uid="{00000000-0005-0000-0000-0000A4010000}"/>
    <cellStyle name="Normal 12 4" xfId="541" xr:uid="{00000000-0005-0000-0000-0000A5010000}"/>
    <cellStyle name="Normal 2" xfId="1" xr:uid="{00000000-0005-0000-0000-0000A6010000}"/>
    <cellStyle name="Normal 2 2" xfId="4" xr:uid="{00000000-0005-0000-0000-0000A7010000}"/>
    <cellStyle name="Normal 2 3" xfId="26" xr:uid="{00000000-0005-0000-0000-0000A8010000}"/>
    <cellStyle name="Normal 2 3 2" xfId="118" xr:uid="{00000000-0005-0000-0000-0000A9010000}"/>
    <cellStyle name="Normal 2 3 2 2" xfId="301" xr:uid="{00000000-0005-0000-0000-0000AA010000}"/>
    <cellStyle name="Normal 2 3 2 3" xfId="570" xr:uid="{00000000-0005-0000-0000-0000AB010000}"/>
    <cellStyle name="Normal 2 3 3" xfId="392" xr:uid="{00000000-0005-0000-0000-0000AC010000}"/>
    <cellStyle name="Normal 2 3 3 2" xfId="661" xr:uid="{00000000-0005-0000-0000-0000AD010000}"/>
    <cellStyle name="Normal 2 3 4" xfId="209" xr:uid="{00000000-0005-0000-0000-0000AE010000}"/>
    <cellStyle name="Normal 2 3 5" xfId="479" xr:uid="{00000000-0005-0000-0000-0000AF010000}"/>
    <cellStyle name="Normal 2 4" xfId="55" xr:uid="{00000000-0005-0000-0000-0000B0010000}"/>
    <cellStyle name="Normal 2 4 2" xfId="147" xr:uid="{00000000-0005-0000-0000-0000B1010000}"/>
    <cellStyle name="Normal 2 4 2 2" xfId="330" xr:uid="{00000000-0005-0000-0000-0000B2010000}"/>
    <cellStyle name="Normal 2 4 2 3" xfId="599" xr:uid="{00000000-0005-0000-0000-0000B3010000}"/>
    <cellStyle name="Normal 2 4 3" xfId="421" xr:uid="{00000000-0005-0000-0000-0000B4010000}"/>
    <cellStyle name="Normal 2 4 3 2" xfId="690" xr:uid="{00000000-0005-0000-0000-0000B5010000}"/>
    <cellStyle name="Normal 2 4 4" xfId="238" xr:uid="{00000000-0005-0000-0000-0000B6010000}"/>
    <cellStyle name="Normal 2 4 5" xfId="508" xr:uid="{00000000-0005-0000-0000-0000B7010000}"/>
    <cellStyle name="Normal 2 5" xfId="91" xr:uid="{00000000-0005-0000-0000-0000B8010000}"/>
    <cellStyle name="Normal 2 5 2" xfId="274" xr:uid="{00000000-0005-0000-0000-0000B9010000}"/>
    <cellStyle name="Normal 2 5 3" xfId="543" xr:uid="{00000000-0005-0000-0000-0000BA010000}"/>
    <cellStyle name="Normal 2 6" xfId="365" xr:uid="{00000000-0005-0000-0000-0000BB010000}"/>
    <cellStyle name="Normal 2 6 2" xfId="634" xr:uid="{00000000-0005-0000-0000-0000BC010000}"/>
    <cellStyle name="Normal 2 7" xfId="182" xr:uid="{00000000-0005-0000-0000-0000BD010000}"/>
    <cellStyle name="Normal 2 8" xfId="452" xr:uid="{00000000-0005-0000-0000-0000BE010000}"/>
    <cellStyle name="Normal 3" xfId="2" xr:uid="{00000000-0005-0000-0000-0000BF010000}"/>
    <cellStyle name="Normal 3 2" xfId="14" xr:uid="{00000000-0005-0000-0000-0000C0010000}"/>
    <cellStyle name="Normal 3 2 2" xfId="17" xr:uid="{00000000-0005-0000-0000-0000C1010000}"/>
    <cellStyle name="Normal 3 2 2 2" xfId="45" xr:uid="{00000000-0005-0000-0000-0000C2010000}"/>
    <cellStyle name="Normal 3 2 2 2 2" xfId="137" xr:uid="{00000000-0005-0000-0000-0000C3010000}"/>
    <cellStyle name="Normal 3 2 2 2 2 2" xfId="320" xr:uid="{00000000-0005-0000-0000-0000C4010000}"/>
    <cellStyle name="Normal 3 2 2 2 2 3" xfId="589" xr:uid="{00000000-0005-0000-0000-0000C5010000}"/>
    <cellStyle name="Normal 3 2 2 2 3" xfId="411" xr:uid="{00000000-0005-0000-0000-0000C6010000}"/>
    <cellStyle name="Normal 3 2 2 2 3 2" xfId="680" xr:uid="{00000000-0005-0000-0000-0000C7010000}"/>
    <cellStyle name="Normal 3 2 2 2 4" xfId="228" xr:uid="{00000000-0005-0000-0000-0000C8010000}"/>
    <cellStyle name="Normal 3 2 2 2 5" xfId="498" xr:uid="{00000000-0005-0000-0000-0000C9010000}"/>
    <cellStyle name="Normal 3 2 2 3" xfId="74" xr:uid="{00000000-0005-0000-0000-0000CA010000}"/>
    <cellStyle name="Normal 3 2 2 3 2" xfId="166" xr:uid="{00000000-0005-0000-0000-0000CB010000}"/>
    <cellStyle name="Normal 3 2 2 3 2 2" xfId="349" xr:uid="{00000000-0005-0000-0000-0000CC010000}"/>
    <cellStyle name="Normal 3 2 2 3 2 3" xfId="618" xr:uid="{00000000-0005-0000-0000-0000CD010000}"/>
    <cellStyle name="Normal 3 2 2 3 3" xfId="440" xr:uid="{00000000-0005-0000-0000-0000CE010000}"/>
    <cellStyle name="Normal 3 2 2 3 3 2" xfId="709" xr:uid="{00000000-0005-0000-0000-0000CF010000}"/>
    <cellStyle name="Normal 3 2 2 3 4" xfId="257" xr:uid="{00000000-0005-0000-0000-0000D0010000}"/>
    <cellStyle name="Normal 3 2 2 3 5" xfId="527" xr:uid="{00000000-0005-0000-0000-0000D1010000}"/>
    <cellStyle name="Normal 3 2 2 4" xfId="110" xr:uid="{00000000-0005-0000-0000-0000D2010000}"/>
    <cellStyle name="Normal 3 2 2 4 2" xfId="293" xr:uid="{00000000-0005-0000-0000-0000D3010000}"/>
    <cellStyle name="Normal 3 2 2 4 3" xfId="562" xr:uid="{00000000-0005-0000-0000-0000D4010000}"/>
    <cellStyle name="Normal 3 2 2 5" xfId="384" xr:uid="{00000000-0005-0000-0000-0000D5010000}"/>
    <cellStyle name="Normal 3 2 2 5 2" xfId="653" xr:uid="{00000000-0005-0000-0000-0000D6010000}"/>
    <cellStyle name="Normal 3 2 2 6" xfId="201" xr:uid="{00000000-0005-0000-0000-0000D7010000}"/>
    <cellStyle name="Normal 3 2 2 7" xfId="471" xr:uid="{00000000-0005-0000-0000-0000D8010000}"/>
    <cellStyle name="Normal 3 2 2 8" xfId="724" xr:uid="{00000000-0005-0000-0000-0000D9010000}"/>
    <cellStyle name="Normal 3 2 3" xfId="42" xr:uid="{00000000-0005-0000-0000-0000DA010000}"/>
    <cellStyle name="Normal 3 2 3 2" xfId="134" xr:uid="{00000000-0005-0000-0000-0000DB010000}"/>
    <cellStyle name="Normal 3 2 3 2 2" xfId="317" xr:uid="{00000000-0005-0000-0000-0000DC010000}"/>
    <cellStyle name="Normal 3 2 3 2 3" xfId="586" xr:uid="{00000000-0005-0000-0000-0000DD010000}"/>
    <cellStyle name="Normal 3 2 3 3" xfId="408" xr:uid="{00000000-0005-0000-0000-0000DE010000}"/>
    <cellStyle name="Normal 3 2 3 3 2" xfId="677" xr:uid="{00000000-0005-0000-0000-0000DF010000}"/>
    <cellStyle name="Normal 3 2 3 4" xfId="225" xr:uid="{00000000-0005-0000-0000-0000E0010000}"/>
    <cellStyle name="Normal 3 2 3 5" xfId="495" xr:uid="{00000000-0005-0000-0000-0000E1010000}"/>
    <cellStyle name="Normal 3 2 4" xfId="71" xr:uid="{00000000-0005-0000-0000-0000E2010000}"/>
    <cellStyle name="Normal 3 2 4 2" xfId="163" xr:uid="{00000000-0005-0000-0000-0000E3010000}"/>
    <cellStyle name="Normal 3 2 4 2 2" xfId="346" xr:uid="{00000000-0005-0000-0000-0000E4010000}"/>
    <cellStyle name="Normal 3 2 4 2 3" xfId="615" xr:uid="{00000000-0005-0000-0000-0000E5010000}"/>
    <cellStyle name="Normal 3 2 4 3" xfId="437" xr:uid="{00000000-0005-0000-0000-0000E6010000}"/>
    <cellStyle name="Normal 3 2 4 3 2" xfId="706" xr:uid="{00000000-0005-0000-0000-0000E7010000}"/>
    <cellStyle name="Normal 3 2 4 4" xfId="254" xr:uid="{00000000-0005-0000-0000-0000E8010000}"/>
    <cellStyle name="Normal 3 2 4 5" xfId="524" xr:uid="{00000000-0005-0000-0000-0000E9010000}"/>
    <cellStyle name="Normal 3 2 5" xfId="107" xr:uid="{00000000-0005-0000-0000-0000EA010000}"/>
    <cellStyle name="Normal 3 2 5 2" xfId="290" xr:uid="{00000000-0005-0000-0000-0000EB010000}"/>
    <cellStyle name="Normal 3 2 5 3" xfId="559" xr:uid="{00000000-0005-0000-0000-0000EC010000}"/>
    <cellStyle name="Normal 3 2 6" xfId="381" xr:uid="{00000000-0005-0000-0000-0000ED010000}"/>
    <cellStyle name="Normal 3 2 6 2" xfId="650" xr:uid="{00000000-0005-0000-0000-0000EE010000}"/>
    <cellStyle name="Normal 3 2 7" xfId="198" xr:uid="{00000000-0005-0000-0000-0000EF010000}"/>
    <cellStyle name="Normal 3 2 8" xfId="468" xr:uid="{00000000-0005-0000-0000-0000F0010000}"/>
    <cellStyle name="Normal 3 3" xfId="31" xr:uid="{00000000-0005-0000-0000-0000F1010000}"/>
    <cellStyle name="Normal 3 3 2" xfId="123" xr:uid="{00000000-0005-0000-0000-0000F2010000}"/>
    <cellStyle name="Normal 3 3 2 2" xfId="306" xr:uid="{00000000-0005-0000-0000-0000F3010000}"/>
    <cellStyle name="Normal 3 3 2 3" xfId="575" xr:uid="{00000000-0005-0000-0000-0000F4010000}"/>
    <cellStyle name="Normal 3 3 3" xfId="397" xr:uid="{00000000-0005-0000-0000-0000F5010000}"/>
    <cellStyle name="Normal 3 3 3 2" xfId="666" xr:uid="{00000000-0005-0000-0000-0000F6010000}"/>
    <cellStyle name="Normal 3 3 4" xfId="214" xr:uid="{00000000-0005-0000-0000-0000F7010000}"/>
    <cellStyle name="Normal 3 3 5" xfId="484" xr:uid="{00000000-0005-0000-0000-0000F8010000}"/>
    <cellStyle name="Normal 3 4" xfId="60" xr:uid="{00000000-0005-0000-0000-0000F9010000}"/>
    <cellStyle name="Normal 3 4 2" xfId="152" xr:uid="{00000000-0005-0000-0000-0000FA010000}"/>
    <cellStyle name="Normal 3 4 2 2" xfId="335" xr:uid="{00000000-0005-0000-0000-0000FB010000}"/>
    <cellStyle name="Normal 3 4 2 3" xfId="604" xr:uid="{00000000-0005-0000-0000-0000FC010000}"/>
    <cellStyle name="Normal 3 4 3" xfId="426" xr:uid="{00000000-0005-0000-0000-0000FD010000}"/>
    <cellStyle name="Normal 3 4 3 2" xfId="695" xr:uid="{00000000-0005-0000-0000-0000FE010000}"/>
    <cellStyle name="Normal 3 4 4" xfId="243" xr:uid="{00000000-0005-0000-0000-0000FF010000}"/>
    <cellStyle name="Normal 3 4 5" xfId="513" xr:uid="{00000000-0005-0000-0000-000000020000}"/>
    <cellStyle name="Normal 3 5" xfId="96" xr:uid="{00000000-0005-0000-0000-000001020000}"/>
    <cellStyle name="Normal 3 5 2" xfId="279" xr:uid="{00000000-0005-0000-0000-000002020000}"/>
    <cellStyle name="Normal 3 5 3" xfId="548" xr:uid="{00000000-0005-0000-0000-000003020000}"/>
    <cellStyle name="Normal 3 6" xfId="370" xr:uid="{00000000-0005-0000-0000-000004020000}"/>
    <cellStyle name="Normal 3 6 2" xfId="639" xr:uid="{00000000-0005-0000-0000-000005020000}"/>
    <cellStyle name="Normal 3 7" xfId="187" xr:uid="{00000000-0005-0000-0000-000006020000}"/>
    <cellStyle name="Normal 3 8" xfId="457" xr:uid="{00000000-0005-0000-0000-000007020000}"/>
    <cellStyle name="Normal 3 9" xfId="722" xr:uid="{00000000-0005-0000-0000-000008020000}"/>
    <cellStyle name="Normal 4" xfId="5" xr:uid="{00000000-0005-0000-0000-000009020000}"/>
    <cellStyle name="Normal 4 2" xfId="33" xr:uid="{00000000-0005-0000-0000-00000A020000}"/>
    <cellStyle name="Normal 4 2 2" xfId="125" xr:uid="{00000000-0005-0000-0000-00000B020000}"/>
    <cellStyle name="Normal 4 2 2 2" xfId="308" xr:uid="{00000000-0005-0000-0000-00000C020000}"/>
    <cellStyle name="Normal 4 2 2 3" xfId="577" xr:uid="{00000000-0005-0000-0000-00000D020000}"/>
    <cellStyle name="Normal 4 2 3" xfId="399" xr:uid="{00000000-0005-0000-0000-00000E020000}"/>
    <cellStyle name="Normal 4 2 3 2" xfId="668" xr:uid="{00000000-0005-0000-0000-00000F020000}"/>
    <cellStyle name="Normal 4 2 4" xfId="216" xr:uid="{00000000-0005-0000-0000-000010020000}"/>
    <cellStyle name="Normal 4 2 5" xfId="486" xr:uid="{00000000-0005-0000-0000-000011020000}"/>
    <cellStyle name="Normal 4 3" xfId="62" xr:uid="{00000000-0005-0000-0000-000012020000}"/>
    <cellStyle name="Normal 4 3 2" xfId="154" xr:uid="{00000000-0005-0000-0000-000013020000}"/>
    <cellStyle name="Normal 4 3 2 2" xfId="337" xr:uid="{00000000-0005-0000-0000-000014020000}"/>
    <cellStyle name="Normal 4 3 2 3" xfId="606" xr:uid="{00000000-0005-0000-0000-000015020000}"/>
    <cellStyle name="Normal 4 3 3" xfId="428" xr:uid="{00000000-0005-0000-0000-000016020000}"/>
    <cellStyle name="Normal 4 3 3 2" xfId="697" xr:uid="{00000000-0005-0000-0000-000017020000}"/>
    <cellStyle name="Normal 4 3 4" xfId="245" xr:uid="{00000000-0005-0000-0000-000018020000}"/>
    <cellStyle name="Normal 4 3 5" xfId="515" xr:uid="{00000000-0005-0000-0000-000019020000}"/>
    <cellStyle name="Normal 4 4" xfId="98" xr:uid="{00000000-0005-0000-0000-00001A020000}"/>
    <cellStyle name="Normal 4 4 2" xfId="281" xr:uid="{00000000-0005-0000-0000-00001B020000}"/>
    <cellStyle name="Normal 4 4 3" xfId="550" xr:uid="{00000000-0005-0000-0000-00001C020000}"/>
    <cellStyle name="Normal 4 5" xfId="372" xr:uid="{00000000-0005-0000-0000-00001D020000}"/>
    <cellStyle name="Normal 4 5 2" xfId="641" xr:uid="{00000000-0005-0000-0000-00001E020000}"/>
    <cellStyle name="Normal 4 6" xfId="189" xr:uid="{00000000-0005-0000-0000-00001F020000}"/>
    <cellStyle name="Normal 4 7" xfId="459" xr:uid="{00000000-0005-0000-0000-000020020000}"/>
    <cellStyle name="Normal 5" xfId="7" xr:uid="{00000000-0005-0000-0000-000021020000}"/>
    <cellStyle name="Normal 5 2" xfId="35" xr:uid="{00000000-0005-0000-0000-000022020000}"/>
    <cellStyle name="Normal 5 2 2" xfId="127" xr:uid="{00000000-0005-0000-0000-000023020000}"/>
    <cellStyle name="Normal 5 2 2 2" xfId="310" xr:uid="{00000000-0005-0000-0000-000024020000}"/>
    <cellStyle name="Normal 5 2 2 3" xfId="579" xr:uid="{00000000-0005-0000-0000-000025020000}"/>
    <cellStyle name="Normal 5 2 3" xfId="401" xr:uid="{00000000-0005-0000-0000-000026020000}"/>
    <cellStyle name="Normal 5 2 3 2" xfId="670" xr:uid="{00000000-0005-0000-0000-000027020000}"/>
    <cellStyle name="Normal 5 2 4" xfId="218" xr:uid="{00000000-0005-0000-0000-000028020000}"/>
    <cellStyle name="Normal 5 2 5" xfId="488" xr:uid="{00000000-0005-0000-0000-000029020000}"/>
    <cellStyle name="Normal 5 3" xfId="64" xr:uid="{00000000-0005-0000-0000-00002A020000}"/>
    <cellStyle name="Normal 5 3 2" xfId="156" xr:uid="{00000000-0005-0000-0000-00002B020000}"/>
    <cellStyle name="Normal 5 3 2 2" xfId="339" xr:uid="{00000000-0005-0000-0000-00002C020000}"/>
    <cellStyle name="Normal 5 3 2 3" xfId="608" xr:uid="{00000000-0005-0000-0000-00002D020000}"/>
    <cellStyle name="Normal 5 3 3" xfId="430" xr:uid="{00000000-0005-0000-0000-00002E020000}"/>
    <cellStyle name="Normal 5 3 3 2" xfId="699" xr:uid="{00000000-0005-0000-0000-00002F020000}"/>
    <cellStyle name="Normal 5 3 4" xfId="247" xr:uid="{00000000-0005-0000-0000-000030020000}"/>
    <cellStyle name="Normal 5 3 5" xfId="517" xr:uid="{00000000-0005-0000-0000-000031020000}"/>
    <cellStyle name="Normal 5 4" xfId="100" xr:uid="{00000000-0005-0000-0000-000032020000}"/>
    <cellStyle name="Normal 5 4 2" xfId="283" xr:uid="{00000000-0005-0000-0000-000033020000}"/>
    <cellStyle name="Normal 5 4 3" xfId="552" xr:uid="{00000000-0005-0000-0000-000034020000}"/>
    <cellStyle name="Normal 5 5" xfId="374" xr:uid="{00000000-0005-0000-0000-000035020000}"/>
    <cellStyle name="Normal 5 5 2" xfId="643" xr:uid="{00000000-0005-0000-0000-000036020000}"/>
    <cellStyle name="Normal 5 6" xfId="191" xr:uid="{00000000-0005-0000-0000-000037020000}"/>
    <cellStyle name="Normal 5 7" xfId="461" xr:uid="{00000000-0005-0000-0000-000038020000}"/>
    <cellStyle name="Normal 6" xfId="9" xr:uid="{00000000-0005-0000-0000-000039020000}"/>
    <cellStyle name="Normal 6 2" xfId="12" xr:uid="{00000000-0005-0000-0000-00003A020000}"/>
    <cellStyle name="Normal 6 2 2" xfId="16" xr:uid="{00000000-0005-0000-0000-00003B020000}"/>
    <cellStyle name="Normal 6 2 2 2" xfId="44" xr:uid="{00000000-0005-0000-0000-00003C020000}"/>
    <cellStyle name="Normal 6 2 2 2 2" xfId="136" xr:uid="{00000000-0005-0000-0000-00003D020000}"/>
    <cellStyle name="Normal 6 2 2 2 2 2" xfId="319" xr:uid="{00000000-0005-0000-0000-00003E020000}"/>
    <cellStyle name="Normal 6 2 2 2 2 3" xfId="588" xr:uid="{00000000-0005-0000-0000-00003F020000}"/>
    <cellStyle name="Normal 6 2 2 2 3" xfId="410" xr:uid="{00000000-0005-0000-0000-000040020000}"/>
    <cellStyle name="Normal 6 2 2 2 3 2" xfId="679" xr:uid="{00000000-0005-0000-0000-000041020000}"/>
    <cellStyle name="Normal 6 2 2 2 4" xfId="227" xr:uid="{00000000-0005-0000-0000-000042020000}"/>
    <cellStyle name="Normal 6 2 2 2 5" xfId="497" xr:uid="{00000000-0005-0000-0000-000043020000}"/>
    <cellStyle name="Normal 6 2 2 3" xfId="73" xr:uid="{00000000-0005-0000-0000-000044020000}"/>
    <cellStyle name="Normal 6 2 2 3 2" xfId="165" xr:uid="{00000000-0005-0000-0000-000045020000}"/>
    <cellStyle name="Normal 6 2 2 3 2 2" xfId="348" xr:uid="{00000000-0005-0000-0000-000046020000}"/>
    <cellStyle name="Normal 6 2 2 3 2 3" xfId="617" xr:uid="{00000000-0005-0000-0000-000047020000}"/>
    <cellStyle name="Normal 6 2 2 3 3" xfId="439" xr:uid="{00000000-0005-0000-0000-000048020000}"/>
    <cellStyle name="Normal 6 2 2 3 3 2" xfId="708" xr:uid="{00000000-0005-0000-0000-000049020000}"/>
    <cellStyle name="Normal 6 2 2 3 4" xfId="256" xr:uid="{00000000-0005-0000-0000-00004A020000}"/>
    <cellStyle name="Normal 6 2 2 3 5" xfId="526" xr:uid="{00000000-0005-0000-0000-00004B020000}"/>
    <cellStyle name="Normal 6 2 2 4" xfId="109" xr:uid="{00000000-0005-0000-0000-00004C020000}"/>
    <cellStyle name="Normal 6 2 2 4 2" xfId="292" xr:uid="{00000000-0005-0000-0000-00004D020000}"/>
    <cellStyle name="Normal 6 2 2 4 3" xfId="561" xr:uid="{00000000-0005-0000-0000-00004E020000}"/>
    <cellStyle name="Normal 6 2 2 5" xfId="383" xr:uid="{00000000-0005-0000-0000-00004F020000}"/>
    <cellStyle name="Normal 6 2 2 5 2" xfId="652" xr:uid="{00000000-0005-0000-0000-000050020000}"/>
    <cellStyle name="Normal 6 2 2 6" xfId="200" xr:uid="{00000000-0005-0000-0000-000051020000}"/>
    <cellStyle name="Normal 6 2 2 7" xfId="470" xr:uid="{00000000-0005-0000-0000-000052020000}"/>
    <cellStyle name="Normal 6 2 3" xfId="40" xr:uid="{00000000-0005-0000-0000-000053020000}"/>
    <cellStyle name="Normal 6 2 3 2" xfId="132" xr:uid="{00000000-0005-0000-0000-000054020000}"/>
    <cellStyle name="Normal 6 2 3 2 2" xfId="315" xr:uid="{00000000-0005-0000-0000-000055020000}"/>
    <cellStyle name="Normal 6 2 3 2 3" xfId="584" xr:uid="{00000000-0005-0000-0000-000056020000}"/>
    <cellStyle name="Normal 6 2 3 3" xfId="406" xr:uid="{00000000-0005-0000-0000-000057020000}"/>
    <cellStyle name="Normal 6 2 3 3 2" xfId="675" xr:uid="{00000000-0005-0000-0000-000058020000}"/>
    <cellStyle name="Normal 6 2 3 4" xfId="223" xr:uid="{00000000-0005-0000-0000-000059020000}"/>
    <cellStyle name="Normal 6 2 3 5" xfId="493" xr:uid="{00000000-0005-0000-0000-00005A020000}"/>
    <cellStyle name="Normal 6 2 4" xfId="69" xr:uid="{00000000-0005-0000-0000-00005B020000}"/>
    <cellStyle name="Normal 6 2 4 2" xfId="161" xr:uid="{00000000-0005-0000-0000-00005C020000}"/>
    <cellStyle name="Normal 6 2 4 2 2" xfId="344" xr:uid="{00000000-0005-0000-0000-00005D020000}"/>
    <cellStyle name="Normal 6 2 4 2 3" xfId="613" xr:uid="{00000000-0005-0000-0000-00005E020000}"/>
    <cellStyle name="Normal 6 2 4 3" xfId="435" xr:uid="{00000000-0005-0000-0000-00005F020000}"/>
    <cellStyle name="Normal 6 2 4 3 2" xfId="704" xr:uid="{00000000-0005-0000-0000-000060020000}"/>
    <cellStyle name="Normal 6 2 4 4" xfId="252" xr:uid="{00000000-0005-0000-0000-000061020000}"/>
    <cellStyle name="Normal 6 2 4 5" xfId="522" xr:uid="{00000000-0005-0000-0000-000062020000}"/>
    <cellStyle name="Normal 6 2 5" xfId="105" xr:uid="{00000000-0005-0000-0000-000063020000}"/>
    <cellStyle name="Normal 6 2 5 2" xfId="288" xr:uid="{00000000-0005-0000-0000-000064020000}"/>
    <cellStyle name="Normal 6 2 5 3" xfId="557" xr:uid="{00000000-0005-0000-0000-000065020000}"/>
    <cellStyle name="Normal 6 2 6" xfId="379" xr:uid="{00000000-0005-0000-0000-000066020000}"/>
    <cellStyle name="Normal 6 2 6 2" xfId="648" xr:uid="{00000000-0005-0000-0000-000067020000}"/>
    <cellStyle name="Normal 6 2 7" xfId="196" xr:uid="{00000000-0005-0000-0000-000068020000}"/>
    <cellStyle name="Normal 6 2 8" xfId="466" xr:uid="{00000000-0005-0000-0000-000069020000}"/>
    <cellStyle name="Normal 6 3" xfId="37" xr:uid="{00000000-0005-0000-0000-00006A020000}"/>
    <cellStyle name="Normal 6 3 2" xfId="129" xr:uid="{00000000-0005-0000-0000-00006B020000}"/>
    <cellStyle name="Normal 6 3 2 2" xfId="312" xr:uid="{00000000-0005-0000-0000-00006C020000}"/>
    <cellStyle name="Normal 6 3 2 3" xfId="581" xr:uid="{00000000-0005-0000-0000-00006D020000}"/>
    <cellStyle name="Normal 6 3 3" xfId="403" xr:uid="{00000000-0005-0000-0000-00006E020000}"/>
    <cellStyle name="Normal 6 3 3 2" xfId="672" xr:uid="{00000000-0005-0000-0000-00006F020000}"/>
    <cellStyle name="Normal 6 3 4" xfId="220" xr:uid="{00000000-0005-0000-0000-000070020000}"/>
    <cellStyle name="Normal 6 3 5" xfId="490" xr:uid="{00000000-0005-0000-0000-000071020000}"/>
    <cellStyle name="Normal 6 4" xfId="66" xr:uid="{00000000-0005-0000-0000-000072020000}"/>
    <cellStyle name="Normal 6 4 2" xfId="158" xr:uid="{00000000-0005-0000-0000-000073020000}"/>
    <cellStyle name="Normal 6 4 2 2" xfId="341" xr:uid="{00000000-0005-0000-0000-000074020000}"/>
    <cellStyle name="Normal 6 4 2 3" xfId="610" xr:uid="{00000000-0005-0000-0000-000075020000}"/>
    <cellStyle name="Normal 6 4 3" xfId="432" xr:uid="{00000000-0005-0000-0000-000076020000}"/>
    <cellStyle name="Normal 6 4 3 2" xfId="701" xr:uid="{00000000-0005-0000-0000-000077020000}"/>
    <cellStyle name="Normal 6 4 4" xfId="249" xr:uid="{00000000-0005-0000-0000-000078020000}"/>
    <cellStyle name="Normal 6 4 5" xfId="519" xr:uid="{00000000-0005-0000-0000-000079020000}"/>
    <cellStyle name="Normal 6 5" xfId="102" xr:uid="{00000000-0005-0000-0000-00007A020000}"/>
    <cellStyle name="Normal 6 5 2" xfId="285" xr:uid="{00000000-0005-0000-0000-00007B020000}"/>
    <cellStyle name="Normal 6 5 3" xfId="554" xr:uid="{00000000-0005-0000-0000-00007C020000}"/>
    <cellStyle name="Normal 6 6" xfId="376" xr:uid="{00000000-0005-0000-0000-00007D020000}"/>
    <cellStyle name="Normal 6 6 2" xfId="645" xr:uid="{00000000-0005-0000-0000-00007E020000}"/>
    <cellStyle name="Normal 6 7" xfId="193" xr:uid="{00000000-0005-0000-0000-00007F020000}"/>
    <cellStyle name="Normal 6 8" xfId="463" xr:uid="{00000000-0005-0000-0000-000080020000}"/>
    <cellStyle name="Normal 6 9" xfId="721" xr:uid="{00000000-0005-0000-0000-000081020000}"/>
    <cellStyle name="Normal 7" xfId="11" xr:uid="{00000000-0005-0000-0000-000082020000}"/>
    <cellStyle name="Normal 7 2" xfId="13" xr:uid="{00000000-0005-0000-0000-000083020000}"/>
    <cellStyle name="Normal 7 2 2" xfId="41" xr:uid="{00000000-0005-0000-0000-000084020000}"/>
    <cellStyle name="Normal 7 2 2 2" xfId="133" xr:uid="{00000000-0005-0000-0000-000085020000}"/>
    <cellStyle name="Normal 7 2 2 2 2" xfId="316" xr:uid="{00000000-0005-0000-0000-000086020000}"/>
    <cellStyle name="Normal 7 2 2 2 3" xfId="585" xr:uid="{00000000-0005-0000-0000-000087020000}"/>
    <cellStyle name="Normal 7 2 2 3" xfId="407" xr:uid="{00000000-0005-0000-0000-000088020000}"/>
    <cellStyle name="Normal 7 2 2 3 2" xfId="676" xr:uid="{00000000-0005-0000-0000-000089020000}"/>
    <cellStyle name="Normal 7 2 2 4" xfId="224" xr:uid="{00000000-0005-0000-0000-00008A020000}"/>
    <cellStyle name="Normal 7 2 2 5" xfId="494" xr:uid="{00000000-0005-0000-0000-00008B020000}"/>
    <cellStyle name="Normal 7 2 3" xfId="70" xr:uid="{00000000-0005-0000-0000-00008C020000}"/>
    <cellStyle name="Normal 7 2 3 2" xfId="162" xr:uid="{00000000-0005-0000-0000-00008D020000}"/>
    <cellStyle name="Normal 7 2 3 2 2" xfId="345" xr:uid="{00000000-0005-0000-0000-00008E020000}"/>
    <cellStyle name="Normal 7 2 3 2 3" xfId="614" xr:uid="{00000000-0005-0000-0000-00008F020000}"/>
    <cellStyle name="Normal 7 2 3 3" xfId="436" xr:uid="{00000000-0005-0000-0000-000090020000}"/>
    <cellStyle name="Normal 7 2 3 3 2" xfId="705" xr:uid="{00000000-0005-0000-0000-000091020000}"/>
    <cellStyle name="Normal 7 2 3 4" xfId="253" xr:uid="{00000000-0005-0000-0000-000092020000}"/>
    <cellStyle name="Normal 7 2 3 5" xfId="523" xr:uid="{00000000-0005-0000-0000-000093020000}"/>
    <cellStyle name="Normal 7 2 4" xfId="106" xr:uid="{00000000-0005-0000-0000-000094020000}"/>
    <cellStyle name="Normal 7 2 4 2" xfId="289" xr:uid="{00000000-0005-0000-0000-000095020000}"/>
    <cellStyle name="Normal 7 2 4 3" xfId="558" xr:uid="{00000000-0005-0000-0000-000096020000}"/>
    <cellStyle name="Normal 7 2 5" xfId="380" xr:uid="{00000000-0005-0000-0000-000097020000}"/>
    <cellStyle name="Normal 7 2 5 2" xfId="649" xr:uid="{00000000-0005-0000-0000-000098020000}"/>
    <cellStyle name="Normal 7 2 6" xfId="197" xr:uid="{00000000-0005-0000-0000-000099020000}"/>
    <cellStyle name="Normal 7 2 7" xfId="467" xr:uid="{00000000-0005-0000-0000-00009A020000}"/>
    <cellStyle name="Normal 7 3" xfId="39" xr:uid="{00000000-0005-0000-0000-00009B020000}"/>
    <cellStyle name="Normal 7 3 2" xfId="131" xr:uid="{00000000-0005-0000-0000-00009C020000}"/>
    <cellStyle name="Normal 7 3 2 2" xfId="314" xr:uid="{00000000-0005-0000-0000-00009D020000}"/>
    <cellStyle name="Normal 7 3 2 3" xfId="583" xr:uid="{00000000-0005-0000-0000-00009E020000}"/>
    <cellStyle name="Normal 7 3 3" xfId="405" xr:uid="{00000000-0005-0000-0000-00009F020000}"/>
    <cellStyle name="Normal 7 3 3 2" xfId="674" xr:uid="{00000000-0005-0000-0000-0000A0020000}"/>
    <cellStyle name="Normal 7 3 4" xfId="222" xr:uid="{00000000-0005-0000-0000-0000A1020000}"/>
    <cellStyle name="Normal 7 3 5" xfId="492" xr:uid="{00000000-0005-0000-0000-0000A2020000}"/>
    <cellStyle name="Normal 7 4" xfId="68" xr:uid="{00000000-0005-0000-0000-0000A3020000}"/>
    <cellStyle name="Normal 7 4 2" xfId="160" xr:uid="{00000000-0005-0000-0000-0000A4020000}"/>
    <cellStyle name="Normal 7 4 2 2" xfId="343" xr:uid="{00000000-0005-0000-0000-0000A5020000}"/>
    <cellStyle name="Normal 7 4 2 3" xfId="612" xr:uid="{00000000-0005-0000-0000-0000A6020000}"/>
    <cellStyle name="Normal 7 4 3" xfId="434" xr:uid="{00000000-0005-0000-0000-0000A7020000}"/>
    <cellStyle name="Normal 7 4 3 2" xfId="703" xr:uid="{00000000-0005-0000-0000-0000A8020000}"/>
    <cellStyle name="Normal 7 4 4" xfId="251" xr:uid="{00000000-0005-0000-0000-0000A9020000}"/>
    <cellStyle name="Normal 7 4 5" xfId="521" xr:uid="{00000000-0005-0000-0000-0000AA020000}"/>
    <cellStyle name="Normal 7 5" xfId="104" xr:uid="{00000000-0005-0000-0000-0000AB020000}"/>
    <cellStyle name="Normal 7 5 2" xfId="287" xr:uid="{00000000-0005-0000-0000-0000AC020000}"/>
    <cellStyle name="Normal 7 5 3" xfId="556" xr:uid="{00000000-0005-0000-0000-0000AD020000}"/>
    <cellStyle name="Normal 7 6" xfId="378" xr:uid="{00000000-0005-0000-0000-0000AE020000}"/>
    <cellStyle name="Normal 7 6 2" xfId="647" xr:uid="{00000000-0005-0000-0000-0000AF020000}"/>
    <cellStyle name="Normal 7 7" xfId="195" xr:uid="{00000000-0005-0000-0000-0000B0020000}"/>
    <cellStyle name="Normal 7 8" xfId="465" xr:uid="{00000000-0005-0000-0000-0000B1020000}"/>
    <cellStyle name="Normal 8" xfId="23" xr:uid="{00000000-0005-0000-0000-0000B2020000}"/>
    <cellStyle name="Normal 8 2" xfId="50" xr:uid="{00000000-0005-0000-0000-0000B3020000}"/>
    <cellStyle name="Normal 8 2 2" xfId="142" xr:uid="{00000000-0005-0000-0000-0000B4020000}"/>
    <cellStyle name="Normal 8 2 2 2" xfId="325" xr:uid="{00000000-0005-0000-0000-0000B5020000}"/>
    <cellStyle name="Normal 8 2 2 3" xfId="594" xr:uid="{00000000-0005-0000-0000-0000B6020000}"/>
    <cellStyle name="Normal 8 2 3" xfId="416" xr:uid="{00000000-0005-0000-0000-0000B7020000}"/>
    <cellStyle name="Normal 8 2 3 2" xfId="685" xr:uid="{00000000-0005-0000-0000-0000B8020000}"/>
    <cellStyle name="Normal 8 2 4" xfId="233" xr:uid="{00000000-0005-0000-0000-0000B9020000}"/>
    <cellStyle name="Normal 8 2 5" xfId="503" xr:uid="{00000000-0005-0000-0000-0000BA020000}"/>
    <cellStyle name="Normal 8 2 6" xfId="738" xr:uid="{00000000-0005-0000-0000-0000BB020000}"/>
    <cellStyle name="Normal 8 3" xfId="79" xr:uid="{00000000-0005-0000-0000-0000BC020000}"/>
    <cellStyle name="Normal 8 3 2" xfId="171" xr:uid="{00000000-0005-0000-0000-0000BD020000}"/>
    <cellStyle name="Normal 8 3 2 2" xfId="354" xr:uid="{00000000-0005-0000-0000-0000BE020000}"/>
    <cellStyle name="Normal 8 3 2 3" xfId="623" xr:uid="{00000000-0005-0000-0000-0000BF020000}"/>
    <cellStyle name="Normal 8 3 3" xfId="445" xr:uid="{00000000-0005-0000-0000-0000C0020000}"/>
    <cellStyle name="Normal 8 3 3 2" xfId="714" xr:uid="{00000000-0005-0000-0000-0000C1020000}"/>
    <cellStyle name="Normal 8 3 4" xfId="262" xr:uid="{00000000-0005-0000-0000-0000C2020000}"/>
    <cellStyle name="Normal 8 3 5" xfId="532" xr:uid="{00000000-0005-0000-0000-0000C3020000}"/>
    <cellStyle name="Normal 8 4" xfId="115" xr:uid="{00000000-0005-0000-0000-0000C4020000}"/>
    <cellStyle name="Normal 8 4 2" xfId="298" xr:uid="{00000000-0005-0000-0000-0000C5020000}"/>
    <cellStyle name="Normal 8 4 3" xfId="567" xr:uid="{00000000-0005-0000-0000-0000C6020000}"/>
    <cellStyle name="Normal 8 5" xfId="389" xr:uid="{00000000-0005-0000-0000-0000C7020000}"/>
    <cellStyle name="Normal 8 5 2" xfId="658" xr:uid="{00000000-0005-0000-0000-0000C8020000}"/>
    <cellStyle name="Normal 8 6" xfId="206" xr:uid="{00000000-0005-0000-0000-0000C9020000}"/>
    <cellStyle name="Normal 8 7" xfId="476" xr:uid="{00000000-0005-0000-0000-0000CA020000}"/>
    <cellStyle name="Normal 8 8" xfId="737" xr:uid="{00000000-0005-0000-0000-0000CB020000}"/>
    <cellStyle name="Normal 9" xfId="52" xr:uid="{00000000-0005-0000-0000-0000CC020000}"/>
    <cellStyle name="Normal 9 2" xfId="82" xr:uid="{00000000-0005-0000-0000-0000CD020000}"/>
    <cellStyle name="Normal 9 2 2" xfId="174" xr:uid="{00000000-0005-0000-0000-0000CE020000}"/>
    <cellStyle name="Normal 9 2 2 2" xfId="357" xr:uid="{00000000-0005-0000-0000-0000CF020000}"/>
    <cellStyle name="Normal 9 2 2 3" xfId="626" xr:uid="{00000000-0005-0000-0000-0000D0020000}"/>
    <cellStyle name="Normal 9 2 3" xfId="448" xr:uid="{00000000-0005-0000-0000-0000D1020000}"/>
    <cellStyle name="Normal 9 2 3 2" xfId="717" xr:uid="{00000000-0005-0000-0000-0000D2020000}"/>
    <cellStyle name="Normal 9 2 4" xfId="265" xr:uid="{00000000-0005-0000-0000-0000D3020000}"/>
    <cellStyle name="Normal 9 2 5" xfId="535" xr:uid="{00000000-0005-0000-0000-0000D4020000}"/>
    <cellStyle name="Normal 9 3" xfId="86" xr:uid="{00000000-0005-0000-0000-0000D5020000}"/>
    <cellStyle name="Normal 9 3 2" xfId="178" xr:uid="{00000000-0005-0000-0000-0000D6020000}"/>
    <cellStyle name="Normal 9 3 2 2" xfId="361" xr:uid="{00000000-0005-0000-0000-0000D7020000}"/>
    <cellStyle name="Normal 9 3 2 3" xfId="630" xr:uid="{00000000-0005-0000-0000-0000D8020000}"/>
    <cellStyle name="Normal 9 3 3" xfId="269" xr:uid="{00000000-0005-0000-0000-0000D9020000}"/>
    <cellStyle name="Normal 9 3 4" xfId="539" xr:uid="{00000000-0005-0000-0000-0000DA020000}"/>
    <cellStyle name="Normal 9 4" xfId="144" xr:uid="{00000000-0005-0000-0000-0000DB020000}"/>
    <cellStyle name="Normal 9 4 2" xfId="327" xr:uid="{00000000-0005-0000-0000-0000DC020000}"/>
    <cellStyle name="Normal 9 4 3" xfId="596" xr:uid="{00000000-0005-0000-0000-0000DD020000}"/>
    <cellStyle name="Normal 9 5" xfId="418" xr:uid="{00000000-0005-0000-0000-0000DE020000}"/>
    <cellStyle name="Normal 9 5 2" xfId="687" xr:uid="{00000000-0005-0000-0000-0000DF020000}"/>
    <cellStyle name="Normal 9 6" xfId="235" xr:uid="{00000000-0005-0000-0000-0000E0020000}"/>
    <cellStyle name="Normal 9 7" xfId="505" xr:uid="{00000000-0005-0000-0000-0000E1020000}"/>
    <cellStyle name="Percent 2" xfId="22" xr:uid="{00000000-0005-0000-0000-0000E202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800000"/>
      <color rgb="FFFF6600"/>
      <color rgb="FF0066FF"/>
      <color rgb="FF99FF33"/>
      <color rgb="FF99FFCC"/>
      <color rgb="FF00CC00"/>
      <color rgb="FFFF99FF"/>
      <color rgb="FFFF0066"/>
      <color rgb="FF3399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EXCEL/PROJECTS/2950-99/2951/CASHFC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4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pc1\pcspc1_disk\DOCUME~1\LSTSU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goons\Area%206%20July%202007\Area%206%20-%20Cashflows%20Budget%20July%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Documents%20and%20Settings/HaE/Local%20Settings/Temporary%20Internet%20Files/OLK12A/WINDOWS/TEMP/Leedsst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LinehamN/Local%20Settings/Temporary%20Internet%20Files/OLKF1/Proposed%20Zabeel%20cashflow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591DED9\Cost%20Plan%20Summary%20for%20Report_rev04_02Jan05_working%20copy%20(RoyD%20v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Users/IVAN/Desktop/Payment%20Application%20Form%20KC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Documents%20and%20Settings/HaE/Local%20Settings/Temporary%20Internet%20Files/OLK12A/28.00%20PROJECT%20MANAGERS%20INSTRUCTION%20(PMI)/PMI%20Logsheet/Project%20Managers%20Instruction%20Register%20(PMI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server\wdm003\DMU\DMU-My%20work\BOQ\BQ-DMU-CV-SR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pc7\my%20documents\My%20Documents\Sheets\CES%20COST%20ITEM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server\wdm003\DMU\DMU-My%20work\BOQ\REVISED%20BOQ\DMU-BOQ-REVISED%2025100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Q.S/My%20Documents/AX237-JET%20HANGAR/V.O/AVVO%20Cover%20sheets%20-sampl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h-dubawi-svr\ech-data\Documents%20and%20Settings\GHENRY\My%20Documents\My%20Work\02%20POD%20Factory\05%20Contract%20Review\AG%208119_Contract%20Review%2002_Feb06b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DXB1FP1\Data\Mohammed%20file\My%20Documents\Current%20Projects\207.1822%20-%20Tiara%20Palm%20Hotel%20&amp;%20Residences\7.0%20-%20Change%20Management\7.2%20-%20Request%20for%20Change\207-1822-20080617-RFC200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honew/apps/coms/Documents/CCDB_Templat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Q.S/My%20Documents/AX237-JET%20HANGAR/V.O/PRICED%20V.O/VO/V.O%20NO.%2000%20HANGAR%20FOUNDATION/V.O.No.%20Hangar%20Found.-%20EC%20HARRI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Q.S/My%20Documents/AX237-JET%20HANGAR/V.O/PRICED%20V.O/VO/EXT.WORK%20WALLAN%20ARE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mixed%20used/possible%20variation%20advice/Variation%20For%20Payment%20Certificate/PC#1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l/OneDrive/Documents/Work/ECON/Omniyat/Payments/Contractor%20Payment%20Cerfificates/KCE/Sub%20Contractor%20Payment/D005%20CHS/3.%20Payment%20Assessment/10%20March/Scaffolding%20Reco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Files\FILES-95\S-4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Documents%20and%20Settings/HaE/Local%20Settings/Temporary%20Internet%20Files/OLK12A/Documents%20and%20Settings/Anand/My%20Documents/PB%20-Ste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oole%20Dick\Projects\Poole%20Dick\Trafford\3606\Valcr\VALIFC98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Users/IVAN/Desktop/July'2019/LOR%20EXPO2020%20Dayworks%20July'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SERVER\ENGINEER\TENDER\ETISALAT\Customer%20Service%20Bldg\BOQ_%20Revised%20%20for%20Preliminaries%20&amp;%20Breakdow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h-dubawi-svr\ech-data\Documents%20and%20Settings\GHENRY\My%20Documents\My%20Work\02%20POD%20Factory\AG%2008119_CTC%2001%20(Rev--)%20Mar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ph 1"/>
      <sheetName val="cash ph 2"/>
      <sheetName val="cash ph 3a"/>
      <sheetName val="cash all phase"/>
      <sheetName val="cash_ph_1"/>
      <sheetName val="cash_ph_2"/>
      <sheetName val="cash_ph_3a"/>
      <sheetName val="cash_all_phase"/>
      <sheetName val="App-E"/>
      <sheetName val="cover page"/>
      <sheetName val="Currency Rates"/>
    </sheetNames>
    <sheetDataSet>
      <sheetData sheetId="0"/>
      <sheetData sheetId="1"/>
      <sheetData sheetId="2">
        <row r="1">
          <cell r="AL1" t="str">
            <v>:PCOLQRCRSA54..K96~G</v>
          </cell>
        </row>
        <row r="4">
          <cell r="AL4" t="str">
            <v>:PCOPQRCRSA1..H51~G</v>
          </cell>
        </row>
        <row r="7">
          <cell r="AL7" t="str">
            <v>{GOTO}A148~</v>
          </cell>
        </row>
      </sheetData>
      <sheetData sheetId="3"/>
      <sheetData sheetId="4" refreshError="1"/>
      <sheetData sheetId="5"/>
      <sheetData sheetId="6">
        <row r="1">
          <cell r="AL1" t="str">
            <v>:PCOLQRCRSA54..K96~G</v>
          </cell>
        </row>
      </sheetData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Notes"/>
      <sheetName val="SubmitCal"/>
      <sheetName val="Assumptions"/>
      <sheetName val="@risk rents and incentives"/>
      <sheetName val="Car park lease"/>
      <sheetName val="Net rent analysis"/>
      <sheetName val="Cash2"/>
      <sheetName val="Z"/>
      <sheetName val="Option"/>
      <sheetName val="MTP"/>
      <sheetName val="MTP1"/>
      <sheetName val="Basis"/>
      <sheetName val="Raw Data"/>
      <sheetName val="C1ㅇ"/>
      <sheetName val="Bill 1"/>
      <sheetName val="Bill 2"/>
      <sheetName val="Bill 3"/>
      <sheetName val="Bill 4"/>
      <sheetName val="Bill 5"/>
      <sheetName val="Bill 6"/>
      <sheetName val="Bill 7"/>
      <sheetName val="COST"/>
      <sheetName val="C3"/>
      <sheetName val="CIF COST ITEM"/>
      <sheetName val="Lstsub"/>
      <sheetName val="Doha WBS Clean"/>
      <sheetName val="Cashflow"/>
      <sheetName val="S-C+Market"/>
      <sheetName val="Ramp data"/>
      <sheetName val="Day work"/>
      <sheetName val="Lower Ground"/>
      <sheetName val="Income"/>
      <sheetName val="Letting"/>
      <sheetName val="UBR"/>
      <sheetName val="Sheet1"/>
      <sheetName val="#REF"/>
      <sheetName val="Input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REINF-WTM"/>
      <sheetName val="MOS"/>
      <sheetName val="Takeoff"/>
      <sheetName val="PriceSummary"/>
      <sheetName val="Z- GENERAL PRICE SUMMARY"/>
      <sheetName val="WITHOUT C&amp;I PROFIT (3)"/>
      <sheetName val="FitOutConfCentre"/>
      <sheetName val="@risk_rents_and_incentives"/>
      <sheetName val="Car_park_lease"/>
      <sheetName val="Net_rent_analysis"/>
      <sheetName val="Raw_Data"/>
      <sheetName val="Bill_1"/>
      <sheetName val="Bill_2"/>
      <sheetName val="Bill_3"/>
      <sheetName val="Bill_4"/>
      <sheetName val="Bill_5"/>
      <sheetName val="Bill_6"/>
      <sheetName val="Bill_7"/>
      <sheetName val="CIF_COST_ITEM"/>
      <sheetName val="Doha_WBS_Clean"/>
      <sheetName val="Ramp_data"/>
      <sheetName val="Day_work"/>
      <sheetName val="Lower_Ground"/>
      <sheetName val="Cap_Cost"/>
      <sheetName val="RLV_Calc"/>
      <sheetName val="Costs_(dev)"/>
      <sheetName val="Bluewater_NPV_-_sell_January"/>
      <sheetName val="Upper_Ground"/>
      <sheetName val="Financial_Summary"/>
      <sheetName val="D&amp;C_Calcs"/>
      <sheetName val="CA_Upside_Downside_Old"/>
      <sheetName val="EASEL_CA_Example"/>
      <sheetName val="EEV(Prilim)"/>
      <sheetName val="2-Conc"/>
      <sheetName val="OIL SYST DATA SHTS"/>
      <sheetName val="M-Book_for_Conc"/>
      <sheetName val="M-Book_for_FW"/>
      <sheetName val="LEGEND"/>
      <sheetName val="Sum"/>
      <sheetName val="B5"/>
      <sheetName val="B7"/>
      <sheetName val="B9"/>
      <sheetName val="CT Thang Mo"/>
      <sheetName val="S-400"/>
      <sheetName val="DGchitiet "/>
      <sheetName val="Estimate"/>
      <sheetName val="산근"/>
      <sheetName val="대비표"/>
      <sheetName val="Data"/>
      <sheetName val="Price Schedule"/>
      <sheetName val="간접비내역-1"/>
      <sheetName val="5 Line Bill"/>
      <sheetName val="Addition-ProtectionSummary"/>
      <sheetName val="GRSummary"/>
      <sheetName val="1-G1"/>
      <sheetName val="Rates"/>
      <sheetName val=""/>
      <sheetName val="CT_Thang_Mo"/>
      <sheetName val="DGchitiet_"/>
      <sheetName val="Trade Package"/>
      <sheetName val="Info Sheet"/>
      <sheetName val="Data Sheet"/>
      <sheetName val="Database"/>
      <sheetName val="SPT_vs_PHI2"/>
      <sheetName val="ERECIN"/>
      <sheetName val="qty schedule"/>
      <sheetName val="집계표"/>
      <sheetName val="Details for Charts"/>
      <sheetName val="HQ-TO"/>
      <sheetName val="#13_Electrical"/>
      <sheetName val="5_Line_Bill"/>
      <sheetName val="OIL_SYST_DATA_SHTS"/>
      <sheetName val="Z-_GENERAL_PRICE_SUMMARY"/>
      <sheetName val="WITHOUT_C&amp;I_PROFIT_(3)"/>
      <sheetName val="Bill No. 3 Podium"/>
      <sheetName val="SRC-B3U2"/>
      <sheetName val="집계표(OPTION)"/>
      <sheetName val="Details"/>
      <sheetName val="③赤紙(日文)"/>
      <sheetName val="HB CEC schd 6.2"/>
      <sheetName val="2013"/>
      <sheetName val="2014"/>
      <sheetName val="landscape"/>
      <sheetName val="@risk_rents_and_incentives2"/>
      <sheetName val="Car_park_lease2"/>
      <sheetName val="Net_rent_analysis2"/>
      <sheetName val="Raw_Data2"/>
      <sheetName val="Bill_12"/>
      <sheetName val="Bill_22"/>
      <sheetName val="Bill_32"/>
      <sheetName val="Bill_42"/>
      <sheetName val="Bill_52"/>
      <sheetName val="Bill_62"/>
      <sheetName val="Bill_72"/>
      <sheetName val="Z-_GENERAL_PRICE_SUMMARY1"/>
      <sheetName val="WITHOUT_C&amp;I_PROFIT_(3)1"/>
      <sheetName val="CIF_COST_ITEM2"/>
      <sheetName val="Day_work2"/>
      <sheetName val="Doha_WBS_Clean2"/>
      <sheetName val="Ramp_data2"/>
      <sheetName val="Lower_Ground2"/>
      <sheetName val="Cap_Cost2"/>
      <sheetName val="RLV_Calc2"/>
      <sheetName val="Costs_(dev)2"/>
      <sheetName val="Bluewater_NPV_-_sell_January2"/>
      <sheetName val="Upper_Ground2"/>
      <sheetName val="Financial_Summary2"/>
      <sheetName val="D&amp;C_Calcs2"/>
      <sheetName val="CA_Upside_Downside_Old2"/>
      <sheetName val="EASEL_CA_Example2"/>
      <sheetName val="OIL_SYST_DATA_SHTS1"/>
      <sheetName val="CT_Thang_Mo1"/>
      <sheetName val="DGchitiet_1"/>
      <sheetName val="Trade_Package1"/>
      <sheetName val="Info_Sheet1"/>
      <sheetName val="Data_Sheet2"/>
      <sheetName val="@risk_rents_and_incentives1"/>
      <sheetName val="Car_park_lease1"/>
      <sheetName val="Net_rent_analysis1"/>
      <sheetName val="Raw_Data1"/>
      <sheetName val="Bill_11"/>
      <sheetName val="Bill_21"/>
      <sheetName val="Bill_31"/>
      <sheetName val="Bill_41"/>
      <sheetName val="Bill_51"/>
      <sheetName val="Bill_61"/>
      <sheetName val="Bill_71"/>
      <sheetName val="CIF_COST_ITEM1"/>
      <sheetName val="Day_work1"/>
      <sheetName val="Doha_WBS_Clean1"/>
      <sheetName val="Ramp_data1"/>
      <sheetName val="Lower_Ground1"/>
      <sheetName val="Cap_Cost1"/>
      <sheetName val="RLV_Calc1"/>
      <sheetName val="Costs_(dev)1"/>
      <sheetName val="Bluewater_NPV_-_sell_January1"/>
      <sheetName val="Upper_Ground1"/>
      <sheetName val="Financial_Summary1"/>
      <sheetName val="D&amp;C_Calcs1"/>
      <sheetName val="CA_Upside_Downside_Old1"/>
      <sheetName val="EASEL_CA_Example1"/>
      <sheetName val="Trade_Package"/>
      <sheetName val="Info_Sheet"/>
      <sheetName val="Data_Sheet1"/>
      <sheetName val="@risk_rents_and_incentives3"/>
      <sheetName val="Car_park_lease3"/>
      <sheetName val="Net_rent_analysis3"/>
      <sheetName val="Raw_Data3"/>
      <sheetName val="Bill_13"/>
      <sheetName val="Bill_23"/>
      <sheetName val="Bill_33"/>
      <sheetName val="Bill_43"/>
      <sheetName val="Bill_53"/>
      <sheetName val="Bill_63"/>
      <sheetName val="Bill_73"/>
      <sheetName val="Z-_GENERAL_PRICE_SUMMARY2"/>
      <sheetName val="WITHOUT_C&amp;I_PROFIT_(3)2"/>
      <sheetName val="CIF_COST_ITEM3"/>
      <sheetName val="Doha_WBS_Clean3"/>
      <sheetName val="Ramp_data3"/>
      <sheetName val="Day_work3"/>
      <sheetName val="Lower_Ground3"/>
      <sheetName val="Cap_Cost3"/>
      <sheetName val="RLV_Calc3"/>
      <sheetName val="Costs_(dev)3"/>
      <sheetName val="Bluewater_NPV_-_sell_January3"/>
      <sheetName val="Upper_Ground3"/>
      <sheetName val="Financial_Summary3"/>
      <sheetName val="D&amp;C_Calcs3"/>
      <sheetName val="CA_Upside_Downside_Old3"/>
      <sheetName val="EASEL_CA_Example3"/>
      <sheetName val="CT_Thang_Mo2"/>
      <sheetName val="DGchitiet_2"/>
      <sheetName val="OIL_SYST_DATA_SHTS2"/>
      <sheetName val="Trade_Package2"/>
      <sheetName val="Info_Sheet2"/>
      <sheetName val="Data_Sheet3"/>
      <sheetName val="qty_schedule"/>
      <sheetName val="Details_for_Charts"/>
      <sheetName val="#3E1_GCR"/>
      <sheetName val="制造工时费标准表"/>
      <sheetName val="01"/>
      <sheetName val="QMCT"/>
      <sheetName val="ASD Sum of Parts"/>
      <sheetName val="Price_Schedule"/>
      <sheetName val="5_Line_Bill1"/>
      <sheetName val="Bill_No__3_Podium"/>
      <sheetName val="Price_Schedule1"/>
      <sheetName val="5_Line_Bill2"/>
      <sheetName val="Bill_No__3_Podium1"/>
      <sheetName val="@risk_rents_and_incentives4"/>
      <sheetName val="Car_park_lease4"/>
      <sheetName val="Net_rent_analysis4"/>
      <sheetName val="Raw_Data4"/>
      <sheetName val="Bill_14"/>
      <sheetName val="Bill_24"/>
      <sheetName val="Bill_34"/>
      <sheetName val="Bill_44"/>
      <sheetName val="Bill_54"/>
      <sheetName val="Bill_64"/>
      <sheetName val="Bill_74"/>
      <sheetName val="CIF_COST_ITEM4"/>
      <sheetName val="Day_work4"/>
      <sheetName val="Doha_WBS_Clean4"/>
      <sheetName val="Ramp_data4"/>
      <sheetName val="Lower_Ground4"/>
      <sheetName val="Cap_Cost4"/>
      <sheetName val="RLV_Calc4"/>
      <sheetName val="Costs_(dev)4"/>
      <sheetName val="Bluewater_NPV_-_sell_January4"/>
      <sheetName val="Upper_Ground4"/>
      <sheetName val="Financial_Summary4"/>
      <sheetName val="D&amp;C_Calcs4"/>
      <sheetName val="CA_Upside_Downside_Old4"/>
      <sheetName val="EASEL_CA_Example4"/>
      <sheetName val="Z-_GENERAL_PRICE_SUMMARY4"/>
      <sheetName val="WITHOUT_C&amp;I_PROFIT_(3)4"/>
      <sheetName val="CT_Thang_Mo4"/>
      <sheetName val="DGchitiet_4"/>
      <sheetName val="OIL_SYST_DATA_SHTS4"/>
      <sheetName val="Trade_Package3"/>
      <sheetName val="Info_Sheet3"/>
      <sheetName val="Data_Sheet4"/>
      <sheetName val="Price_Schedule3"/>
      <sheetName val="5_Line_Bill4"/>
      <sheetName val="Bill_No__3_Podium3"/>
      <sheetName val="Z-_GENERAL_PRICE_SUMMARY3"/>
      <sheetName val="WITHOUT_C&amp;I_PROFIT_(3)3"/>
      <sheetName val="CT_Thang_Mo3"/>
      <sheetName val="DGchitiet_3"/>
      <sheetName val="OIL_SYST_DATA_SHTS3"/>
      <sheetName val="Price_Schedule2"/>
      <sheetName val="5_Line_Bill3"/>
      <sheetName val="Bill_No__3_Podium2"/>
      <sheetName val="@risk_rents_and_incentives5"/>
      <sheetName val="Car_park_lease5"/>
      <sheetName val="Net_rent_analysis5"/>
      <sheetName val="Raw_Data5"/>
      <sheetName val="Bill_15"/>
      <sheetName val="Bill_25"/>
      <sheetName val="Bill_35"/>
      <sheetName val="Bill_45"/>
      <sheetName val="Bill_55"/>
      <sheetName val="Bill_65"/>
      <sheetName val="Bill_75"/>
      <sheetName val="CIF_COST_ITEM5"/>
      <sheetName val="Day_work5"/>
      <sheetName val="Doha_WBS_Clean5"/>
      <sheetName val="Ramp_data5"/>
      <sheetName val="Lower_Ground5"/>
      <sheetName val="Cap_Cost5"/>
      <sheetName val="RLV_Calc5"/>
      <sheetName val="Costs_(dev)5"/>
      <sheetName val="Bluewater_NPV_-_sell_January5"/>
      <sheetName val="Upper_Ground5"/>
      <sheetName val="Financial_Summary5"/>
      <sheetName val="D&amp;C_Calcs5"/>
      <sheetName val="CA_Upside_Downside_Old5"/>
      <sheetName val="EASEL_CA_Example5"/>
      <sheetName val="Z-_GENERAL_PRICE_SUMMARY5"/>
      <sheetName val="WITHOUT_C&amp;I_PROFIT_(3)5"/>
      <sheetName val="CT_Thang_Mo5"/>
      <sheetName val="DGchitiet_5"/>
      <sheetName val="OIL_SYST_DATA_SHTS5"/>
      <sheetName val="Trade_Package4"/>
      <sheetName val="Info_Sheet4"/>
      <sheetName val="Data_Sheet5"/>
      <sheetName val="5_Line_Bill5"/>
      <sheetName val="Price_Schedule4"/>
      <sheetName val="Bill_No__3_Podium4"/>
      <sheetName val="qty_schedule1"/>
      <sheetName val="Details_for_Charts1"/>
      <sheetName val="Beamsked"/>
      <sheetName val="Columnsked"/>
      <sheetName val="Finishes"/>
      <sheetName val="Bill 5 - Carpark"/>
      <sheetName val="APP. B"/>
      <sheetName val="Project Brief"/>
      <sheetName val="L (4)"/>
      <sheetName val="AR-1"/>
      <sheetName val="4-ME"/>
      <sheetName val="Schedules"/>
      <sheetName val="ATD"/>
      <sheetName val="Rebar _Take off"/>
      <sheetName val="analysis"/>
      <sheetName val="Important Details &amp; Validation"/>
      <sheetName val="Rate Library"/>
      <sheetName val="RBU List"/>
      <sheetName val="boq actual"/>
      <sheetName val="6A&amp;B"/>
      <sheetName val="9600-T1"/>
      <sheetName val="(A, B) BUILDER + SUB CONT WORK"/>
      <sheetName val="SPT vs PHI"/>
      <sheetName val="Demand"/>
      <sheetName val="Occ"/>
      <sheetName val="PROJECT BRIEF(EX.NEW)"/>
      <sheetName val="Chiet tinh dz22"/>
      <sheetName val="Ra  stair"/>
      <sheetName val="Tables"/>
      <sheetName val="Sheet2"/>
      <sheetName val="Detail 1A"/>
      <sheetName val="BQextra"/>
      <sheetName val="Part-A"/>
      <sheetName val="macros"/>
      <sheetName val="S"/>
      <sheetName val="Basement Parking"/>
      <sheetName val="NT Apartments"/>
      <sheetName val="NT Hotel"/>
      <sheetName val="NT Penthouses"/>
      <sheetName val="NT Restaurant"/>
      <sheetName val="NTS Apartments"/>
      <sheetName val="Retail B2"/>
      <sheetName val="Retail B3"/>
      <sheetName val="SE Tower1"/>
      <sheetName val="SE Tower2"/>
      <sheetName val="SW_Phase1"/>
      <sheetName val="SW Phase2"/>
      <sheetName val="@risk_rents_and_incentives6"/>
      <sheetName val="Car_park_lease6"/>
      <sheetName val="Net_rent_analysis6"/>
      <sheetName val="Raw_Data6"/>
      <sheetName val="Bill_16"/>
      <sheetName val="Bill_26"/>
      <sheetName val="Bill_36"/>
      <sheetName val="Bill_46"/>
      <sheetName val="Bill_56"/>
      <sheetName val="Bill_66"/>
      <sheetName val="Bill_76"/>
      <sheetName val="CIF_COST_ITEM6"/>
      <sheetName val="Doha_WBS_Clean6"/>
      <sheetName val="Ramp_data6"/>
      <sheetName val="Day_work6"/>
      <sheetName val="Lower_Ground6"/>
      <sheetName val="Cap_Cost6"/>
      <sheetName val="RLV_Calc6"/>
      <sheetName val="Costs_(dev)6"/>
      <sheetName val="Bluewater_NPV_-_sell_January6"/>
      <sheetName val="Upper_Ground6"/>
      <sheetName val="Financial_Summary6"/>
      <sheetName val="D&amp;C_Calcs6"/>
      <sheetName val="CA_Upside_Downside_Old6"/>
      <sheetName val="EASEL_CA_Example6"/>
      <sheetName val="Trade_Package5"/>
      <sheetName val="Info_Sheet5"/>
      <sheetName val="Data_Sheet6"/>
      <sheetName val="Price_Schedule5"/>
      <sheetName val="@risk_rents_and_incentives7"/>
      <sheetName val="Car_park_lease7"/>
      <sheetName val="Net_rent_analysis7"/>
      <sheetName val="Raw_Data7"/>
      <sheetName val="Bill_17"/>
      <sheetName val="Bill_27"/>
      <sheetName val="Bill_37"/>
      <sheetName val="Bill_47"/>
      <sheetName val="Bill_57"/>
      <sheetName val="Bill_67"/>
      <sheetName val="Bill_77"/>
      <sheetName val="CIF_COST_ITEM7"/>
      <sheetName val="Doha_WBS_Clean7"/>
      <sheetName val="Ramp_data7"/>
      <sheetName val="Day_work7"/>
      <sheetName val="Lower_Ground7"/>
      <sheetName val="Cap_Cost7"/>
      <sheetName val="RLV_Calc7"/>
      <sheetName val="Costs_(dev)7"/>
      <sheetName val="Bluewater_NPV_-_sell_January7"/>
      <sheetName val="Upper_Ground7"/>
      <sheetName val="Financial_Summary7"/>
      <sheetName val="D&amp;C_Calcs7"/>
      <sheetName val="CA_Upside_Downside_Old7"/>
      <sheetName val="EASEL_CA_Example7"/>
      <sheetName val="Z-_GENERAL_PRICE_SUMMARY6"/>
      <sheetName val="WITHOUT_C&amp;I_PROFIT_(3)6"/>
      <sheetName val="OIL_SYST_DATA_SHTS6"/>
      <sheetName val="Trade_Package6"/>
      <sheetName val="Info_Sheet6"/>
      <sheetName val="Data_Sheet7"/>
      <sheetName val="CT_Thang_Mo6"/>
      <sheetName val="DGchitiet_6"/>
      <sheetName val="Price_Schedule6"/>
      <sheetName val="5_Line_Bill6"/>
      <sheetName val="@risk_rents_and_incentives8"/>
      <sheetName val="Car_park_lease8"/>
      <sheetName val="Net_rent_analysis8"/>
      <sheetName val="Raw_Data8"/>
      <sheetName val="Bill_18"/>
      <sheetName val="Bill_28"/>
      <sheetName val="Bill_38"/>
      <sheetName val="Bill_48"/>
      <sheetName val="Bill_58"/>
      <sheetName val="Bill_68"/>
      <sheetName val="Bill_78"/>
      <sheetName val="CIF_COST_ITEM8"/>
      <sheetName val="Doha_WBS_Clean8"/>
      <sheetName val="Ramp_data8"/>
      <sheetName val="Day_work8"/>
      <sheetName val="Lower_Ground8"/>
      <sheetName val="Cap_Cost8"/>
      <sheetName val="RLV_Calc8"/>
      <sheetName val="Costs_(dev)8"/>
      <sheetName val="Bluewater_NPV_-_sell_January8"/>
      <sheetName val="Upper_Ground8"/>
      <sheetName val="Financial_Summary8"/>
      <sheetName val="D&amp;C_Calcs8"/>
      <sheetName val="CA_Upside_Downside_Old8"/>
      <sheetName val="EASEL_CA_Example8"/>
      <sheetName val="Z-_GENERAL_PRICE_SUMMARY7"/>
      <sheetName val="WITHOUT_C&amp;I_PROFIT_(3)7"/>
      <sheetName val="OIL_SYST_DATA_SHTS7"/>
      <sheetName val="Trade_Package7"/>
      <sheetName val="Info_Sheet7"/>
      <sheetName val="Data_Sheet8"/>
      <sheetName val="CT_Thang_Mo7"/>
      <sheetName val="DGchitiet_7"/>
      <sheetName val="Price_Schedule7"/>
      <sheetName val="5_Line_Bill7"/>
      <sheetName val="@risk_rents_and_incentives9"/>
      <sheetName val="Car_park_lease9"/>
      <sheetName val="Net_rent_analysis9"/>
      <sheetName val="Raw_Data9"/>
      <sheetName val="Bill_19"/>
      <sheetName val="Bill_29"/>
      <sheetName val="Bill_39"/>
      <sheetName val="Bill_49"/>
      <sheetName val="Bill_59"/>
      <sheetName val="Bill_69"/>
      <sheetName val="Bill_79"/>
      <sheetName val="CIF_COST_ITEM9"/>
      <sheetName val="Doha_WBS_Clean9"/>
      <sheetName val="Ramp_data9"/>
      <sheetName val="Day_work9"/>
      <sheetName val="Lower_Ground9"/>
      <sheetName val="Cap_Cost9"/>
      <sheetName val="RLV_Calc9"/>
      <sheetName val="Costs_(dev)9"/>
      <sheetName val="Bluewater_NPV_-_sell_January9"/>
      <sheetName val="Upper_Ground9"/>
      <sheetName val="Financial_Summary9"/>
      <sheetName val="D&amp;C_Calcs9"/>
      <sheetName val="CA_Upside_Downside_Old9"/>
      <sheetName val="EASEL_CA_Example9"/>
      <sheetName val="Z-_GENERAL_PRICE_SUMMARY8"/>
      <sheetName val="WITHOUT_C&amp;I_PROFIT_(3)8"/>
      <sheetName val="OIL_SYST_DATA_SHTS8"/>
      <sheetName val="Trade_Package8"/>
      <sheetName val="Info_Sheet8"/>
      <sheetName val="Data_Sheet9"/>
      <sheetName val="CT_Thang_Mo8"/>
      <sheetName val="DGchitiet_8"/>
      <sheetName val="Price_Schedule8"/>
      <sheetName val="5_Line_Bill8"/>
      <sheetName val="AoR Finishing"/>
      <sheetName val="HB_CEC_schd_6_2"/>
      <sheetName val="3-Cash Flow"/>
      <sheetName val="START"/>
      <sheetName val="FR-Pricing"/>
      <sheetName val="LSF-Pricing"/>
      <sheetName val="PVC - Pricing"/>
      <sheetName val="FEEDER"/>
      <sheetName val="Bill_No__3_Podium5"/>
      <sheetName val="qty_schedule2"/>
      <sheetName val="Details_for_Charts2"/>
      <sheetName val="(A,_B)_BUILDER_+_SUB_CONT_WORK"/>
      <sheetName val="SPT_vs_PHI"/>
      <sheetName val="PROJECT_BRIEF(EX_NEW)"/>
      <sheetName val="Chiet_tinh_dz22"/>
      <sheetName val="Ra__stair"/>
      <sheetName val="ASD_Sum_of_Parts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Revenue"/>
      <sheetName val="lists"/>
      <sheetName val="Bill_No__3_Podium6"/>
      <sheetName val="HB_CEC_schd_6_21"/>
      <sheetName val="qty_schedule3"/>
      <sheetName val="Details_for_Charts3"/>
      <sheetName val="(A,_B)_BUILDER_+_SUB_CONT_WORK1"/>
      <sheetName val="SPT_vs_PHI1"/>
      <sheetName val="PROJECT_BRIEF(EX_NEW)1"/>
      <sheetName val="Chiet_tinh_dz221"/>
      <sheetName val="Ra__stair1"/>
      <sheetName val="ASD_Sum_of_Parts1"/>
      <sheetName val="Bill_No__3_Podium7"/>
      <sheetName val="HB_CEC_schd_6_22"/>
      <sheetName val="qty_schedule4"/>
      <sheetName val="Details_for_Charts4"/>
      <sheetName val="(A,_B)_BUILDER_+_SUB_CONT_WORK2"/>
      <sheetName val="SPT_vs_PHI3"/>
      <sheetName val="PROJECT_BRIEF(EX_NEW)2"/>
      <sheetName val="Chiet_tinh_dz222"/>
      <sheetName val="Ra__stair2"/>
      <sheetName val="ASD_Sum_of_Parts2"/>
      <sheetName val="APP__B"/>
      <sheetName val="Project_Brief"/>
      <sheetName val="L_(4)"/>
      <sheetName val="费率表"/>
      <sheetName val="建筑结尾A"/>
      <sheetName val="建筑结尾B"/>
      <sheetName val="NPV"/>
      <sheetName val="Cover Sheet"/>
      <sheetName val="220Kv"/>
      <sheetName val="220Kv (2)"/>
      <sheetName val="Bill 2.0"/>
      <sheetName val="Attics, Beam And Slab"/>
      <sheetName val="FINISH"/>
      <sheetName val="MFR"/>
      <sheetName val="BOQ1"/>
      <sheetName val="Sheet9"/>
      <sheetName val="SOR"/>
      <sheetName val="Excavation"/>
      <sheetName val="7241-10"/>
      <sheetName val="TOS-F"/>
      <sheetName val="BQ"/>
      <sheetName val="Rate Breakdown"/>
      <sheetName val="qty_schedule5"/>
      <sheetName val="Details_for_Charts5"/>
      <sheetName val="Bill_5_-_Carpark"/>
      <sheetName val="Rebar__Take_off"/>
      <sheetName val="Cover_Sheet"/>
      <sheetName val="220Kv_(2)"/>
      <sheetName val="Bill_2_0"/>
      <sheetName val="Attics,_Beam_And_Slab"/>
      <sheetName val="boq_actual"/>
      <sheetName val="Detail_1A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3-Cash_Flow"/>
      <sheetName val="Important_Details_&amp;_Validation"/>
      <sheetName val="Rate_Library"/>
      <sheetName val="RBU_List"/>
      <sheetName val="6.1.7 Grand Summary"/>
      <sheetName val="VOP_June_07"/>
      <sheetName val="VOP_June_07 _rev1_"/>
      <sheetName val="VOP_Sept_07"/>
      <sheetName val="INSU"/>
      <sheetName val="MO"/>
      <sheetName val="General Info"/>
      <sheetName val="Area Analysis"/>
      <sheetName val="Sensitivity"/>
      <sheetName val="공문"/>
      <sheetName val="VOP_June_07__rev1_1"/>
      <sheetName val="6_1_7_Grand_Summary1"/>
      <sheetName val="APP__B1"/>
      <sheetName val="Project_Brief1"/>
      <sheetName val="L_(4)1"/>
      <sheetName val="Basement_Parking1"/>
      <sheetName val="NT_Apartments1"/>
      <sheetName val="NT_Hotel1"/>
      <sheetName val="NT_Penthouses1"/>
      <sheetName val="NT_Restaurant1"/>
      <sheetName val="NTS_Apartments1"/>
      <sheetName val="Retail_B21"/>
      <sheetName val="Retail_B31"/>
      <sheetName val="SE_Tower11"/>
      <sheetName val="SE_Tower21"/>
      <sheetName val="SW_Phase21"/>
      <sheetName val="General_Info1"/>
      <sheetName val="Area_Analysis1"/>
      <sheetName val="3-Cash_Flow1"/>
      <sheetName val="VOP_June_07__rev1_"/>
      <sheetName val="6_1_7_Grand_Summary"/>
      <sheetName val="Basement_Parking"/>
      <sheetName val="NT_Apartments"/>
      <sheetName val="NT_Hotel"/>
      <sheetName val="NT_Penthouses"/>
      <sheetName val="NT_Restaurant"/>
      <sheetName val="NTS_Apartments"/>
      <sheetName val="Retail_B2"/>
      <sheetName val="Retail_B3"/>
      <sheetName val="SE_Tower1"/>
      <sheetName val="SE_Tower2"/>
      <sheetName val="SW_Phase2"/>
      <sheetName val="General_Info"/>
      <sheetName val="Area_Analysis"/>
      <sheetName val="sc"/>
      <sheetName val="Fill this out first..."/>
      <sheetName val="3-15"/>
      <sheetName val="3-16"/>
      <sheetName val="3-10"/>
      <sheetName val="3-11"/>
      <sheetName val="3-3"/>
      <sheetName val="3-4"/>
      <sheetName val="3-7"/>
      <sheetName val="3-9"/>
      <sheetName val="3-6"/>
      <sheetName val="2-10"/>
      <sheetName val="2-11"/>
      <sheetName val="2-3"/>
      <sheetName val="2-4"/>
      <sheetName val="2-5"/>
      <sheetName val="2-6"/>
      <sheetName val="2-7"/>
      <sheetName val="2-8"/>
      <sheetName val="2-9"/>
      <sheetName val="PB"/>
      <sheetName val="DIV09-Finishes "/>
      <sheetName val="PARTICULARS"/>
      <sheetName val="GFA"/>
      <sheetName val="Piling"/>
      <sheetName val="WBLFL"/>
      <sheetName val="FRAME"/>
      <sheetName val="EXTWALL"/>
      <sheetName val="INTWALL"/>
      <sheetName val="STAIRCASE"/>
      <sheetName val="UFC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S.F. table"/>
      <sheetName val="roof (conc&amp;fwk)OK"/>
      <sheetName val="road"/>
      <sheetName val="ext.walls"/>
      <sheetName val="钢筋"/>
      <sheetName val="slipsumpR"/>
      <sheetName val="BLDG_DCI"/>
      <sheetName val="BLDG_MCI"/>
      <sheetName val="Bill 1 - General Items"/>
      <sheetName val="Cost Summary"/>
      <sheetName val="Design Devmt"/>
      <sheetName val="Div Summary"/>
      <sheetName val="STORE-DEL-pipe"/>
      <sheetName val="Design"/>
      <sheetName val=" Est "/>
      <sheetName val="당초"/>
      <sheetName val="MgtControl"/>
      <sheetName val="BUR4-Rd"/>
      <sheetName val="BUR3-DrnRC"/>
      <sheetName val="Bill split Utilities"/>
      <sheetName val="boqform8"/>
      <sheetName val="References"/>
      <sheetName val="w't table"/>
      <sheetName val="mw"/>
      <sheetName val="Record data here"/>
      <sheetName val="LD-BOQ "/>
      <sheetName val="PACK (B)"/>
      <sheetName val="Report"/>
      <sheetName val="Contractor Application"/>
      <sheetName val="General Summary"/>
      <sheetName val="08 MEP Summary"/>
      <sheetName val="03B1"/>
      <sheetName val="03B2"/>
      <sheetName val="Addnl works"/>
      <sheetName val="TAS"/>
      <sheetName val="VARIATIONS"/>
      <sheetName val="B3. Material on Site-Detail"/>
      <sheetName val="Fee Rate Summary"/>
      <sheetName val="MOS-Civil "/>
      <sheetName val="Spread"/>
      <sheetName val="WorkBreakDown"/>
      <sheetName val="Masonry"/>
      <sheetName val="GEN SUM"/>
      <sheetName val="SUM-MS"/>
      <sheetName val="SCHEDULE"/>
      <sheetName val="CUML.DELVRY"/>
      <sheetName val="DAMAGED"/>
      <sheetName val="입찰내역 발주처 양식"/>
      <sheetName val="Chiet tinh dz35"/>
      <sheetName val="Navigation"/>
      <sheetName val="Aug 06"/>
      <sheetName val="May 06"/>
      <sheetName val="12"/>
      <sheetName val="7"/>
      <sheetName val="8"/>
      <sheetName val="21"/>
      <sheetName val="18"/>
      <sheetName val="19"/>
      <sheetName val="29"/>
      <sheetName val="17"/>
      <sheetName val="6"/>
      <sheetName val="10"/>
      <sheetName val="15"/>
      <sheetName val="20"/>
      <sheetName val="1"/>
      <sheetName val="4"/>
      <sheetName val="16"/>
      <sheetName val="23"/>
      <sheetName val="25"/>
      <sheetName val="11"/>
      <sheetName val="3"/>
      <sheetName val="Apr-05"/>
      <sheetName val="Bldg"/>
      <sheetName val="1.2 Staff Schedule"/>
      <sheetName val="2 Div 21"/>
      <sheetName val=" GULF"/>
      <sheetName val="Finance"/>
      <sheetName val="Groupings-final"/>
      <sheetName val="Sched"/>
      <sheetName val="Trial"/>
      <sheetName val="FA_Final"/>
      <sheetName val="Manning Schedule"/>
      <sheetName val="Bill 2.1 "/>
      <sheetName val="Bill 3.1"/>
      <sheetName val="Bill 3.10"/>
      <sheetName val="Bill 3.11"/>
      <sheetName val="Bill 3.12"/>
      <sheetName val="Bill 3.13"/>
      <sheetName val="Bill 3.15"/>
      <sheetName val="Bill 3.2"/>
      <sheetName val="Bill 3.3"/>
      <sheetName val="Bill 3.4"/>
      <sheetName val="Bill 3.5"/>
      <sheetName val="Bill 3.6"/>
      <sheetName val="Bill 3.7"/>
      <sheetName val="Bill 3.8"/>
      <sheetName val="Bill 3.9"/>
      <sheetName val="Bill 4.1"/>
      <sheetName val="Bill 4.10"/>
      <sheetName val="Bill 4.11"/>
      <sheetName val="Bill 4.12"/>
      <sheetName val="Bill 4.13"/>
      <sheetName val="Bill 4.14"/>
      <sheetName val="Bill 4.15"/>
      <sheetName val="Bill 4.16"/>
      <sheetName val="Bill 4.17"/>
      <sheetName val="Bill 4.18"/>
      <sheetName val="Bill 4.19"/>
      <sheetName val="Bill 4.2"/>
      <sheetName val="Bill 4.3"/>
      <sheetName val="Bill 4.4"/>
      <sheetName val="Bill 4.6"/>
      <sheetName val="Bill 4.7"/>
      <sheetName val="Bill 4.8"/>
      <sheetName val="Bill 4.9"/>
      <sheetName val="Bill 5.1 "/>
      <sheetName val="Bill 6.1"/>
      <sheetName val="Bill 8.1"/>
      <sheetName val="@risk_rents_and_incentives10"/>
      <sheetName val="Car_park_lease10"/>
      <sheetName val="Net_rent_analysis10"/>
      <sheetName val="Raw_Data10"/>
      <sheetName val="Bill_110"/>
      <sheetName val="Bill_210"/>
      <sheetName val="Bill_310"/>
      <sheetName val="Bill_410"/>
      <sheetName val="Bill_510"/>
      <sheetName val="Bill_610"/>
      <sheetName val="Bill_710"/>
      <sheetName val="CIF_COST_ITEM10"/>
      <sheetName val="Day_work10"/>
      <sheetName val="Doha_WBS_Clean10"/>
      <sheetName val="Ramp_data10"/>
      <sheetName val="Lower_Ground10"/>
      <sheetName val="Cap_Cost10"/>
      <sheetName val="RLV_Calc10"/>
      <sheetName val="Costs_(dev)10"/>
      <sheetName val="Bluewater_NPV_-_sell_January10"/>
      <sheetName val="Upper_Ground10"/>
      <sheetName val="Financial_Summary10"/>
      <sheetName val="D&amp;C_Calcs10"/>
      <sheetName val="CA_Upside_Downside_Old10"/>
      <sheetName val="EASEL_CA_Example10"/>
      <sheetName val="Z-_GENERAL_PRICE_SUMMARY9"/>
      <sheetName val="WITHOUT_C&amp;I_PROFIT_(3)9"/>
      <sheetName val="OIL_SYST_DATA_SHTS9"/>
      <sheetName val="Trade_Package9"/>
      <sheetName val="Info_Sheet9"/>
      <sheetName val="Data_Sheet10"/>
      <sheetName val="CT_Thang_Mo9"/>
      <sheetName val="DGchitiet_9"/>
      <sheetName val="5_Line_Bill9"/>
      <sheetName val="Price_Schedule9"/>
      <sheetName val="Bill_No__3_Podium8"/>
      <sheetName val="qty_schedule6"/>
      <sheetName val="HB_CEC_schd_6_23"/>
      <sheetName val="ASD_Sum_of_Parts3"/>
      <sheetName val="Details_for_Charts6"/>
      <sheetName val="Cover_Sheet1"/>
      <sheetName val="220Kv_(2)1"/>
      <sheetName val="Ra__stair3"/>
      <sheetName val="Bill_2_01"/>
      <sheetName val="Bill_5_-_Carpark1"/>
      <sheetName val="boq_actual1"/>
      <sheetName val="(A,_B)_BUILDER_+_SUB_CONT_WORK3"/>
      <sheetName val="SPT_vs_PHI4"/>
      <sheetName val="PROJECT_BRIEF(EX_NEW)3"/>
      <sheetName val="Chiet_tinh_dz223"/>
      <sheetName val="Rebar__Take_off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Attics,_Beam_And_Slab1"/>
      <sheetName val="Detail_1A1"/>
      <sheetName val="Important_Details_&amp;_Validation1"/>
      <sheetName val="Rate_Library1"/>
      <sheetName val="RBU_List1"/>
      <sheetName val="AoR_Finishing"/>
      <sheetName val="PVC_-_Pricing"/>
      <sheetName val="Rate_Breakdown"/>
      <sheetName val="Fill_this_out_first___"/>
      <sheetName val="Dropdown list"/>
      <sheetName val="Breaker size"/>
      <sheetName val="CCC-1C-PVC-XLPE"/>
      <sheetName val="CCC-4C-PVC-XLPE"/>
      <sheetName val="CCC-BTS"/>
      <sheetName val="VD-BTS"/>
      <sheetName val="Resistance_Reactance_Cables"/>
      <sheetName val="CTS_1C_PVC_Armoured"/>
      <sheetName val="CTS_1C_PVC_Unarmoured"/>
      <sheetName val="CTS_1C_XLPE_Armoured"/>
      <sheetName val="CTS_1C_XLPE_Unarmoured"/>
      <sheetName val="CTS_3C_PVC_Armoured"/>
      <sheetName val="CTS_3C_PVC_Unarmoured"/>
      <sheetName val="CTS_3C_XLPE_Armoured"/>
      <sheetName val="CTS_3C_XLPE_Unarmoured"/>
      <sheetName val="CTS_4C_PVC_Armoured"/>
      <sheetName val="CTS_4C_PVC_Unarmoured"/>
      <sheetName val="CTS_4C_XLPE_Armoured"/>
      <sheetName val="List-CTS"/>
      <sheetName val="Westin FOH &amp; BOH Split"/>
      <sheetName val="A.O.R r1Str"/>
      <sheetName val="A.O.R r1"/>
      <sheetName val="A.O.R (2)"/>
      <sheetName val="Architectural &amp; Structural"/>
      <sheetName val="Master Control-Finishes"/>
      <sheetName val="vendor"/>
      <sheetName val="29.7.09"/>
      <sheetName val="cable summary"/>
      <sheetName val="tray"/>
      <sheetName val="DVM Sizing Calculator- 10 ips "/>
      <sheetName val="shienna"/>
      <sheetName val="qty_schedule8"/>
      <sheetName val="Details_for_Charts8"/>
      <sheetName val="(A,_B)_BUILDER_+_SUB_CONT_WORK8"/>
      <sheetName val="SPT_vs_PHI9"/>
      <sheetName val="(A,_B)_BUILDER_+_SUB_CONT_WORK4"/>
      <sheetName val="SPT_vs_PHI5"/>
      <sheetName val="(A,_B)_BUILDER_+_SUB_CONT_WORK5"/>
      <sheetName val="SPT_vs_PHI6"/>
      <sheetName val="(A,_B)_BUILDER_+_SUB_CONT_WORK6"/>
      <sheetName val="SPT_vs_PHI7"/>
      <sheetName val="Cost_details"/>
      <sheetName val="qty_schedule7"/>
      <sheetName val="Details_for_Charts7"/>
      <sheetName val="(A,_B)_BUILDER_+_SUB_CONT_WORK7"/>
      <sheetName val="SPT_vs_PHI8"/>
      <sheetName val="Cost details"/>
      <sheetName val="Materials Cost"/>
      <sheetName val="EST"/>
      <sheetName val="Fill_this_out_first___1"/>
      <sheetName val="Cover_Sheet2"/>
      <sheetName val="Bill_5_-_Carpark2"/>
      <sheetName val="Fill_this_out_first___2"/>
      <sheetName val="EC(Rev)"/>
      <sheetName val="Plinthbeam"/>
      <sheetName val="BM"/>
      <sheetName val="IO List"/>
      <sheetName val="Forecast Variance Planning hrs"/>
      <sheetName val="C (3)"/>
      <sheetName val="APP__B2"/>
      <sheetName val="Project_Brief2"/>
      <sheetName val="L_(4)2"/>
      <sheetName val="3-Cash_Flow2"/>
      <sheetName val="Basement_Parking2"/>
      <sheetName val="NT_Apartments2"/>
      <sheetName val="NT_Hotel2"/>
      <sheetName val="NT_Penthouses2"/>
      <sheetName val="NT_Restaurant2"/>
      <sheetName val="NTS_Apartments2"/>
      <sheetName val="Retail_B22"/>
      <sheetName val="Retail_B32"/>
      <sheetName val="SE_Tower12"/>
      <sheetName val="SE_Tower22"/>
      <sheetName val="SW_Phase22"/>
      <sheetName val="General_Info2"/>
      <sheetName val="Area_Analysis2"/>
      <sheetName val="6_1_7_Grand_Summary2"/>
      <sheetName val="VOP_June_07__rev1_2"/>
      <sheetName val="Div_Summary"/>
      <sheetName val="Cost_Summary"/>
      <sheetName val="Design_Devmt"/>
      <sheetName val="_Est_"/>
      <sheetName val="@risk_rents_and_incentives11"/>
      <sheetName val="Car_park_lease11"/>
      <sheetName val="Net_rent_analysis11"/>
      <sheetName val="Raw_Data11"/>
      <sheetName val="Trade_Package10"/>
      <sheetName val="Info_Sheet10"/>
      <sheetName val="Data_Sheet11"/>
      <sheetName val="CIF_COST_ITEM11"/>
      <sheetName val="Day_work11"/>
      <sheetName val="Bill_111"/>
      <sheetName val="Bill_211"/>
      <sheetName val="Bill_311"/>
      <sheetName val="Bill_411"/>
      <sheetName val="Bill_511"/>
      <sheetName val="Bill_611"/>
      <sheetName val="Bill_711"/>
      <sheetName val="Doha_WBS_Clean11"/>
      <sheetName val="Ramp_data11"/>
      <sheetName val="Lower_Ground11"/>
      <sheetName val="Cap_Cost11"/>
      <sheetName val="RLV_Calc11"/>
      <sheetName val="Costs_(dev)11"/>
      <sheetName val="Bluewater_NPV_-_sell_January11"/>
      <sheetName val="Upper_Ground11"/>
      <sheetName val="Financial_Summary11"/>
      <sheetName val="D&amp;C_Calcs11"/>
      <sheetName val="CA_Upside_Downside_Old11"/>
      <sheetName val="EASEL_CA_Example11"/>
      <sheetName val="Z-_GENERAL_PRICE_SUMMARY10"/>
      <sheetName val="WITHOUT_C&amp;I_PROFIT_(3)10"/>
      <sheetName val="CT_Thang_Mo10"/>
      <sheetName val="DGchitiet_10"/>
      <sheetName val="OIL_SYST_DATA_SHTS10"/>
      <sheetName val="5_Line_Bill10"/>
      <sheetName val="Price_Schedule10"/>
      <sheetName val="Bill_No__3_Podium9"/>
      <sheetName val="HB_CEC_schd_6_24"/>
      <sheetName val="ASD_Sum_of_Parts4"/>
      <sheetName val="PROJECT_BRIEF(EX_NEW)4"/>
      <sheetName val="Chiet_tinh_dz224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Rebar__Take_off2"/>
      <sheetName val="APP__B3"/>
      <sheetName val="Project_Brief3"/>
      <sheetName val="L_(4)3"/>
      <sheetName val="Rate_Breakdown1"/>
      <sheetName val="Ra__stair4"/>
      <sheetName val="3-Cash_Flow3"/>
      <sheetName val="PVC_-_Pricing1"/>
      <sheetName val="220Kv_(2)2"/>
      <sheetName val="Bill_2_02"/>
      <sheetName val="Attics,_Beam_And_Slab2"/>
      <sheetName val="boq_actual2"/>
      <sheetName val="Detail_1A2"/>
      <sheetName val="AoR_Finishing1"/>
      <sheetName val="Important_Details_&amp;_Validation2"/>
      <sheetName val="Rate_Library2"/>
      <sheetName val="RBU_List2"/>
      <sheetName val="Basement_Parking3"/>
      <sheetName val="NT_Apartments3"/>
      <sheetName val="NT_Hotel3"/>
      <sheetName val="NT_Penthouses3"/>
      <sheetName val="NT_Restaurant3"/>
      <sheetName val="NTS_Apartments3"/>
      <sheetName val="Retail_B23"/>
      <sheetName val="Retail_B33"/>
      <sheetName val="SE_Tower13"/>
      <sheetName val="SE_Tower23"/>
      <sheetName val="SW_Phase23"/>
      <sheetName val="General_Info3"/>
      <sheetName val="Area_Analysis3"/>
      <sheetName val="6_1_7_Grand_Summary3"/>
      <sheetName val="VOP_June_07__rev1_3"/>
      <sheetName val="Cost_Summary1"/>
      <sheetName val="Design_Devmt1"/>
      <sheetName val="Div_Summary1"/>
      <sheetName val="_Est_1"/>
      <sheetName val="Summ"/>
      <sheetName val="Z-_GENERAL_PRICE_SUMMARY11"/>
      <sheetName val="WITHOUT_C&amp;I_PROFIT_(3)11"/>
      <sheetName val="OIL_SYST_DATA_SHTS11"/>
      <sheetName val="CT_Thang_Mo11"/>
      <sheetName val="DGchitiet_11"/>
      <sheetName val="5_Line_Bill11"/>
      <sheetName val="Bill_No__3_Podium10"/>
      <sheetName val="HB_CEC_schd_6_25"/>
      <sheetName val="ASD_Sum_of_Parts5"/>
      <sheetName val="PROJECT_BRIEF(EX_NEW)5"/>
      <sheetName val="Chiet_tinh_dz225"/>
      <sheetName val="Ra__stair5"/>
      <sheetName val="PVC_-_Pricing2"/>
      <sheetName val="@risk_rents_and_incentives12"/>
      <sheetName val="Car_park_lease12"/>
      <sheetName val="Net_rent_analysis12"/>
      <sheetName val="Raw_Data12"/>
      <sheetName val="Bill_112"/>
      <sheetName val="Bill_212"/>
      <sheetName val="Bill_312"/>
      <sheetName val="Bill_412"/>
      <sheetName val="Bill_512"/>
      <sheetName val="Bill_612"/>
      <sheetName val="Bill_712"/>
      <sheetName val="CIF_COST_ITEM12"/>
      <sheetName val="Doha_WBS_Clean12"/>
      <sheetName val="Ramp_data12"/>
      <sheetName val="Day_work12"/>
      <sheetName val="Lower_Ground12"/>
      <sheetName val="Cap_Cost12"/>
      <sheetName val="RLV_Calc12"/>
      <sheetName val="Costs_(dev)12"/>
      <sheetName val="Bluewater_NPV_-_sell_January12"/>
      <sheetName val="Upper_Ground12"/>
      <sheetName val="Financial_Summary12"/>
      <sheetName val="D&amp;C_Calcs12"/>
      <sheetName val="CA_Upside_Downside_Old12"/>
      <sheetName val="EASEL_CA_Example12"/>
      <sheetName val="Z-_GENERAL_PRICE_SUMMARY12"/>
      <sheetName val="WITHOUT_C&amp;I_PROFIT_(3)12"/>
      <sheetName val="OIL_SYST_DATA_SHTS12"/>
      <sheetName val="CT_Thang_Mo12"/>
      <sheetName val="DGchitiet_12"/>
      <sheetName val="Trade_Package11"/>
      <sheetName val="Info_Sheet11"/>
      <sheetName val="Data_Sheet12"/>
      <sheetName val="5_Line_Bill12"/>
      <sheetName val="Price_Schedule11"/>
      <sheetName val="Bill_No__3_Podium11"/>
      <sheetName val="HB_CEC_schd_6_26"/>
      <sheetName val="ASD_Sum_of_Parts6"/>
      <sheetName val="APP__B4"/>
      <sheetName val="Project_Brief4"/>
      <sheetName val="L_(4)4"/>
      <sheetName val="Bill_5_-_Carpark3"/>
      <sheetName val="PROJECT_BRIEF(EX_NEW)6"/>
      <sheetName val="Chiet_tinh_dz226"/>
      <sheetName val="Ra__stair6"/>
      <sheetName val="Rebar__Take_off3"/>
      <sheetName val="PVC_-_Pricing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Cover_Sheet3"/>
      <sheetName val="220Kv_(2)3"/>
      <sheetName val="Bill_2_03"/>
      <sheetName val="Attics,_Beam_And_Slab3"/>
      <sheetName val="boq_actual3"/>
      <sheetName val="Detail_1A3"/>
      <sheetName val="@risk_rents_and_incentives13"/>
      <sheetName val="Car_park_lease13"/>
      <sheetName val="Net_rent_analysis13"/>
      <sheetName val="Raw_Data13"/>
      <sheetName val="Bill_113"/>
      <sheetName val="Bill_213"/>
      <sheetName val="Bill_313"/>
      <sheetName val="Bill_413"/>
      <sheetName val="Bill_513"/>
      <sheetName val="Bill_613"/>
      <sheetName val="Bill_713"/>
      <sheetName val="CIF_COST_ITEM13"/>
      <sheetName val="Doha_WBS_Clean13"/>
      <sheetName val="Ramp_data13"/>
      <sheetName val="Day_work13"/>
      <sheetName val="Lower_Ground13"/>
      <sheetName val="Cap_Cost13"/>
      <sheetName val="RLV_Calc13"/>
      <sheetName val="Costs_(dev)13"/>
      <sheetName val="Bluewater_NPV_-_sell_January13"/>
      <sheetName val="Upper_Ground13"/>
      <sheetName val="Financial_Summary13"/>
      <sheetName val="D&amp;C_Calcs13"/>
      <sheetName val="CA_Upside_Downside_Old13"/>
      <sheetName val="EASEL_CA_Example13"/>
      <sheetName val="Z-_GENERAL_PRICE_SUMMARY13"/>
      <sheetName val="WITHOUT_C&amp;I_PROFIT_(3)13"/>
      <sheetName val="OIL_SYST_DATA_SHTS13"/>
      <sheetName val="CT_Thang_Mo13"/>
      <sheetName val="DGchitiet_13"/>
      <sheetName val="Trade_Package12"/>
      <sheetName val="Info_Sheet12"/>
      <sheetName val="Data_Sheet13"/>
      <sheetName val="5_Line_Bill13"/>
      <sheetName val="Price_Schedule12"/>
      <sheetName val="Bill_No__3_Podium12"/>
      <sheetName val="qty_schedule9"/>
      <sheetName val="Details_for_Charts9"/>
      <sheetName val="HB_CEC_schd_6_27"/>
      <sheetName val="ASD_Sum_of_Parts7"/>
      <sheetName val="APP__B5"/>
      <sheetName val="Project_Brief5"/>
      <sheetName val="L_(4)5"/>
      <sheetName val="Bill_5_-_Carpark4"/>
      <sheetName val="PROJECT_BRIEF(EX_NEW)7"/>
      <sheetName val="Chiet_tinh_dz227"/>
      <sheetName val="Ra__stair7"/>
      <sheetName val="Rebar__Take_off4"/>
      <sheetName val="3-Cash_Flow4"/>
      <sheetName val="PVC_-_Pricing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Cover_Sheet4"/>
      <sheetName val="220Kv_(2)4"/>
      <sheetName val="Bill_2_04"/>
      <sheetName val="Attics,_Beam_And_Slab4"/>
      <sheetName val="boq_actual4"/>
      <sheetName val="Detail_1A4"/>
      <sheetName val="@risk_rents_and_incentives14"/>
      <sheetName val="Car_park_lease14"/>
      <sheetName val="Net_rent_analysis14"/>
      <sheetName val="Raw_Data14"/>
      <sheetName val="Bill_114"/>
      <sheetName val="Bill_214"/>
      <sheetName val="Bill_314"/>
      <sheetName val="Bill_414"/>
      <sheetName val="Bill_514"/>
      <sheetName val="Bill_614"/>
      <sheetName val="Bill_714"/>
      <sheetName val="CIF_COST_ITEM14"/>
      <sheetName val="Doha_WBS_Clean14"/>
      <sheetName val="Ramp_data14"/>
      <sheetName val="Day_work14"/>
      <sheetName val="Lower_Ground14"/>
      <sheetName val="Cap_Cost14"/>
      <sheetName val="RLV_Calc14"/>
      <sheetName val="Costs_(dev)14"/>
      <sheetName val="Bluewater_NPV_-_sell_January14"/>
      <sheetName val="Upper_Ground14"/>
      <sheetName val="Financial_Summary14"/>
      <sheetName val="D&amp;C_Calcs14"/>
      <sheetName val="CA_Upside_Downside_Old14"/>
      <sheetName val="EASEL_CA_Example14"/>
      <sheetName val="Z-_GENERAL_PRICE_SUMMARY14"/>
      <sheetName val="WITHOUT_C&amp;I_PROFIT_(3)14"/>
      <sheetName val="OIL_SYST_DATA_SHTS14"/>
      <sheetName val="CT_Thang_Mo14"/>
      <sheetName val="DGchitiet_14"/>
      <sheetName val="Trade_Package13"/>
      <sheetName val="Info_Sheet13"/>
      <sheetName val="Data_Sheet14"/>
      <sheetName val="5_Line_Bill14"/>
      <sheetName val="Price_Schedule13"/>
      <sheetName val="Bill_No__3_Podium13"/>
      <sheetName val="qty_schedule10"/>
      <sheetName val="Details_for_Charts10"/>
      <sheetName val="HB_CEC_schd_6_28"/>
      <sheetName val="ASD_Sum_of_Parts8"/>
      <sheetName val="APP__B6"/>
      <sheetName val="Project_Brief6"/>
      <sheetName val="L_(4)6"/>
      <sheetName val="Bill_5_-_Carpark5"/>
      <sheetName val="PROJECT_BRIEF(EX_NEW)8"/>
      <sheetName val="Chiet_tinh_dz228"/>
      <sheetName val="Ra__stair8"/>
      <sheetName val="Rebar__Take_off5"/>
      <sheetName val="3-Cash_Flow5"/>
      <sheetName val="PVC_-_Pricing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Cover_Sheet5"/>
      <sheetName val="220Kv_(2)5"/>
      <sheetName val="Bill_2_05"/>
      <sheetName val="Attics,_Beam_And_Slab5"/>
      <sheetName val="boq_actual5"/>
      <sheetName val="Detail_1A5"/>
      <sheetName val="@risk_rents_and_incentives15"/>
      <sheetName val="Car_park_lease15"/>
      <sheetName val="Net_rent_analysis15"/>
      <sheetName val="Raw_Data15"/>
      <sheetName val="Bill_115"/>
      <sheetName val="Bill_215"/>
      <sheetName val="Bill_315"/>
      <sheetName val="Bill_415"/>
      <sheetName val="Bill_515"/>
      <sheetName val="Bill_615"/>
      <sheetName val="Bill_715"/>
      <sheetName val="CIF_COST_ITEM15"/>
      <sheetName val="Doha_WBS_Clean15"/>
      <sheetName val="Ramp_data15"/>
      <sheetName val="Day_work15"/>
      <sheetName val="Lower_Ground15"/>
      <sheetName val="Cap_Cost15"/>
      <sheetName val="RLV_Calc15"/>
      <sheetName val="Costs_(dev)15"/>
      <sheetName val="Bluewater_NPV_-_sell_January15"/>
      <sheetName val="Upper_Ground15"/>
      <sheetName val="Financial_Summary15"/>
      <sheetName val="D&amp;C_Calcs15"/>
      <sheetName val="CA_Upside_Downside_Old15"/>
      <sheetName val="EASEL_CA_Example15"/>
      <sheetName val="Z-_GENERAL_PRICE_SUMMARY15"/>
      <sheetName val="WITHOUT_C&amp;I_PROFIT_(3)15"/>
      <sheetName val="OIL_SYST_DATA_SHTS15"/>
      <sheetName val="CT_Thang_Mo15"/>
      <sheetName val="DGchitiet_15"/>
      <sheetName val="Trade_Package14"/>
      <sheetName val="Info_Sheet14"/>
      <sheetName val="Data_Sheet15"/>
      <sheetName val="5_Line_Bill15"/>
      <sheetName val="Price_Schedule14"/>
      <sheetName val="Bill_No__3_Podium14"/>
      <sheetName val="qty_schedule11"/>
      <sheetName val="Details_for_Charts11"/>
      <sheetName val="HB_CEC_schd_6_29"/>
      <sheetName val="ASD_Sum_of_Parts9"/>
      <sheetName val="APP__B7"/>
      <sheetName val="Project_Brief7"/>
      <sheetName val="L_(4)7"/>
      <sheetName val="Bill_5_-_Carpark6"/>
      <sheetName val="(A,_B)_BUILDER_+_SUB_CONT_WORK9"/>
      <sheetName val="SPT_vs_PHI10"/>
      <sheetName val="PROJECT_BRIEF(EX_NEW)9"/>
      <sheetName val="Chiet_tinh_dz229"/>
      <sheetName val="Ra__stair9"/>
      <sheetName val="Rebar__Take_off6"/>
      <sheetName val="3-Cash_Flow6"/>
      <sheetName val="PVC_-_Pricing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Cover_Sheet6"/>
      <sheetName val="220Kv_(2)6"/>
      <sheetName val="Bill_2_06"/>
      <sheetName val="Attics,_Beam_And_Slab6"/>
      <sheetName val="boq_actual6"/>
      <sheetName val="Detail_1A6"/>
      <sheetName val="Master_Control-Finishes"/>
      <sheetName val="Détail Etudes"/>
      <sheetName val="DCH entree"/>
      <sheetName val="Hyp"/>
      <sheetName val="Comparaison DCH vs GLK"/>
      <sheetName val="Rate_Breakdown2"/>
      <sheetName val="Rate_Breakdown3"/>
      <sheetName val="Important_Details_&amp;_Validation3"/>
      <sheetName val="Rate_Library3"/>
      <sheetName val="RBU_List3"/>
      <sheetName val="Basement_Parking4"/>
      <sheetName val="NT_Apartments4"/>
      <sheetName val="NT_Hotel4"/>
      <sheetName val="NT_Penthouses4"/>
      <sheetName val="NT_Restaurant4"/>
      <sheetName val="NTS_Apartments4"/>
      <sheetName val="Retail_B24"/>
      <sheetName val="Retail_B34"/>
      <sheetName val="SE_Tower14"/>
      <sheetName val="SE_Tower24"/>
      <sheetName val="SW_Phase24"/>
      <sheetName val="Rate_Breakdown4"/>
      <sheetName val="Fill_this_out_first___3"/>
      <sheetName val="Important_Details_&amp;_Validation4"/>
      <sheetName val="Rate_Library4"/>
      <sheetName val="RBU_List4"/>
      <sheetName val="Basement_Parking5"/>
      <sheetName val="NT_Apartments5"/>
      <sheetName val="NT_Hotel5"/>
      <sheetName val="NT_Penthouses5"/>
      <sheetName val="NT_Restaurant5"/>
      <sheetName val="NTS_Apartments5"/>
      <sheetName val="Retail_B25"/>
      <sheetName val="Retail_B35"/>
      <sheetName val="SE_Tower15"/>
      <sheetName val="SE_Tower25"/>
      <sheetName val="SW_Phase25"/>
      <sheetName val="Rate_Breakdown5"/>
      <sheetName val="Fill_this_out_first___4"/>
      <sheetName val="TBAL9697 -group wise  sdpl"/>
      <sheetName val="slab"/>
      <sheetName val="F4.13"/>
      <sheetName val="Staff Acco."/>
      <sheetName val="Lookup"/>
      <sheetName val="CONS. PROJECT HITS"/>
      <sheetName val="Table"/>
      <sheetName val="Sheet7"/>
      <sheetName val="banilad"/>
      <sheetName val="Mactan"/>
      <sheetName val="Mandaue"/>
      <sheetName val="Sales &amp; Prod"/>
      <sheetName val="co-no.2"/>
      <sheetName val="SUMMARYMCA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Chiet_tinh_dz351"/>
      <sheetName val="Chiet_tinh_dz35"/>
      <sheetName val="Manning_Schedule"/>
      <sheetName val="Materials_Cost"/>
      <sheetName val="Aug_06"/>
      <sheetName val="May_06"/>
      <sheetName val="w't_table"/>
      <sheetName val="Forecast_Variance_Planning_hrs"/>
      <sheetName val="29_7_09"/>
      <sheetName val="cable_summary"/>
      <sheetName val="DVM_Sizing_Calculator-_10_ips_"/>
      <sheetName val="CTC"/>
      <sheetName val="FEVA"/>
      <sheetName val="HO Costs"/>
      <sheetName val="Rate Analysis"/>
      <sheetName val="PRL"/>
      <sheetName val="IO_List"/>
      <sheetName val="Bil 1"/>
      <sheetName val="JFLINK"/>
      <sheetName val="SUMR1"/>
      <sheetName val="HL8"/>
      <sheetName val="E H - H. W.P."/>
      <sheetName val="E. H. Treatment for pile cap"/>
      <sheetName val="BID"/>
      <sheetName val="품의"/>
      <sheetName val="대비"/>
      <sheetName val="2.2 STAFF Scedule"/>
      <sheetName val="242-3 summaryOPC"/>
      <sheetName val="Aug_061"/>
      <sheetName val="May_061"/>
      <sheetName val="Manning_Schedule1"/>
      <sheetName val="w't_table1"/>
      <sheetName val="Materials_Cost1"/>
      <sheetName val="IO_List1"/>
      <sheetName val="C_(3)"/>
      <sheetName val="입찰내역_발주처_양식"/>
      <sheetName val="Cost_details1"/>
      <sheetName val="Chiet_tinh_dz352"/>
      <sheetName val="(A,_B)_BUILDER_+_SUB_CONT_WOR10"/>
      <sheetName val="SPT_vs_PHI11"/>
      <sheetName val="Cost_details2"/>
      <sheetName val="Aug_062"/>
      <sheetName val="May_062"/>
      <sheetName val="w't_table2"/>
      <sheetName val="29_7_091"/>
      <sheetName val="cable_summary1"/>
      <sheetName val="DVM_Sizing_Calculator-_10_ips_1"/>
      <sheetName val="Manning_Schedule2"/>
      <sheetName val="IO_List2"/>
      <sheetName val="Forecast_Variance_Planning_hrs1"/>
      <sheetName val="입찰내역_발주처_양식1"/>
      <sheetName val="Chiet_tinh_dz353"/>
      <sheetName val="Materials_Cost2"/>
      <sheetName val="C_(3)1"/>
      <sheetName val="entitlements"/>
      <sheetName val="Sch. Areas -JBH"/>
      <sheetName val="Sch. Areas - 90-95"/>
      <sheetName val="cashflow macro functions"/>
      <sheetName val="(A,_B)_BUILDER_+_SUB_CONT_WOR11"/>
      <sheetName val="SPT_vs_PHI12"/>
      <sheetName val="Fill_this_out_first___5"/>
      <sheetName val="Chiet_tinh_dz354"/>
      <sheetName val="Forecast_Variance_Planning_hrs2"/>
      <sheetName val="AoR_Finishing2"/>
      <sheetName val="29_7_092"/>
      <sheetName val="cable_summary2"/>
      <sheetName val="DVM_Sizing_Calculator-_10_ips_2"/>
      <sheetName val="C_(3)2"/>
      <sheetName val="입찰내역_발주처_양식2"/>
      <sheetName val="Cost_details3"/>
      <sheetName val="qty_schedule12"/>
      <sheetName val="Details_for_Charts12"/>
      <sheetName val="(A,_B)_BUILDER_+_SUB_CONT_WOR12"/>
      <sheetName val="SPT_vs_PHI13"/>
      <sheetName val="Fill_this_out_first___6"/>
      <sheetName val="Chiet_tinh_dz355"/>
      <sheetName val="Forecast_Variance_Planning_hrs3"/>
      <sheetName val="Aug_063"/>
      <sheetName val="May_063"/>
      <sheetName val="Manning_Schedule3"/>
      <sheetName val="w't_table3"/>
      <sheetName val="AoR_Finishing3"/>
      <sheetName val="29_7_093"/>
      <sheetName val="cable_summary3"/>
      <sheetName val="DVM_Sizing_Calculator-_10_ips_3"/>
      <sheetName val="Materials_Cost3"/>
      <sheetName val="IO_List3"/>
      <sheetName val="C_(3)3"/>
      <sheetName val="입찰내역_발주처_양식3"/>
      <sheetName val="Cost_details4"/>
      <sheetName val="qty_schedule13"/>
      <sheetName val="Details_for_Charts13"/>
      <sheetName val="(A,_B)_BUILDER_+_SUB_CONT_WOR13"/>
      <sheetName val="SPT_vs_PHI14"/>
      <sheetName val="Fill_this_out_first___7"/>
      <sheetName val="Cover_Sheet7"/>
      <sheetName val="Bill_5_-_Carpark7"/>
      <sheetName val="Chiet_tinh_dz356"/>
      <sheetName val="Forecast_Variance_Planning_hrs4"/>
      <sheetName val="Aug_064"/>
      <sheetName val="May_064"/>
      <sheetName val="Manning_Schedule4"/>
      <sheetName val="w't_table4"/>
      <sheetName val="AoR_Finishing4"/>
      <sheetName val="29_7_094"/>
      <sheetName val="cable_summary4"/>
      <sheetName val="DVM_Sizing_Calculator-_10_ips_4"/>
      <sheetName val="Materials_Cost4"/>
      <sheetName val="IO_List4"/>
      <sheetName val="C_(3)4"/>
      <sheetName val="입찰내역_발주처_양식4"/>
      <sheetName val="Cost_details5"/>
      <sheetName val="qty_schedule14"/>
      <sheetName val="Details_for_Charts14"/>
      <sheetName val="(A,_B)_BUILDER_+_SUB_CONT_WOR14"/>
      <sheetName val="SPT_vs_PHI15"/>
      <sheetName val="Fill_this_out_first___8"/>
      <sheetName val="Cover_Sheet8"/>
      <sheetName val="Bill_5_-_Carpark8"/>
      <sheetName val="Chiet_tinh_dz357"/>
      <sheetName val="Forecast_Variance_Planning_hrs5"/>
      <sheetName val="Aug_065"/>
      <sheetName val="May_065"/>
      <sheetName val="Manning_Schedule5"/>
      <sheetName val="w't_table5"/>
      <sheetName val="AoR_Finishing5"/>
      <sheetName val="29_7_095"/>
      <sheetName val="cable_summary5"/>
      <sheetName val="DVM_Sizing_Calculator-_10_ips_5"/>
      <sheetName val="Materials_Cost5"/>
      <sheetName val="IO_List5"/>
      <sheetName val="C_(3)5"/>
      <sheetName val="입찰내역_발주처_양식5"/>
      <sheetName val="Cost_details6"/>
      <sheetName val="Raw_Data16"/>
      <sheetName val="@risk_rents_and_incentives16"/>
      <sheetName val="Car_park_lease16"/>
      <sheetName val="Net_rent_analysis16"/>
      <sheetName val="CT_Thang_Mo16"/>
      <sheetName val="DGchitiet_16"/>
      <sheetName val="CIF_COST_ITEM16"/>
      <sheetName val="Doha_WBS_Clean16"/>
      <sheetName val="Bill_116"/>
      <sheetName val="Bill_216"/>
      <sheetName val="Bill_316"/>
      <sheetName val="Bill_416"/>
      <sheetName val="Bill_516"/>
      <sheetName val="Bill_616"/>
      <sheetName val="Bill_716"/>
      <sheetName val="Ramp_data16"/>
      <sheetName val="Day_work16"/>
      <sheetName val="Lower_Ground16"/>
      <sheetName val="Cap_Cost16"/>
      <sheetName val="RLV_Calc16"/>
      <sheetName val="Costs_(dev)16"/>
      <sheetName val="Bluewater_NPV_-_sell_January16"/>
      <sheetName val="Upper_Ground16"/>
      <sheetName val="Financial_Summary16"/>
      <sheetName val="D&amp;C_Calcs16"/>
      <sheetName val="CA_Upside_Downside_Old16"/>
      <sheetName val="EASEL_CA_Example16"/>
      <sheetName val="qty_schedule15"/>
      <sheetName val="Details_for_Charts15"/>
      <sheetName val="(A,_B)_BUILDER_+_SUB_CONT_WOR15"/>
      <sheetName val="SPT_vs_PHI16"/>
      <sheetName val="Fill_this_out_first___9"/>
      <sheetName val="Cover_Sheet9"/>
      <sheetName val="Bill_5_-_Carpark9"/>
      <sheetName val="Chiet_tinh_dz358"/>
      <sheetName val="Forecast_Variance_Planning_hrs6"/>
      <sheetName val="Aug_066"/>
      <sheetName val="May_066"/>
      <sheetName val="Manning_Schedule6"/>
      <sheetName val="w't_table6"/>
      <sheetName val="AoR_Finishing6"/>
      <sheetName val="29_7_096"/>
      <sheetName val="cable_summary6"/>
      <sheetName val="DVM_Sizing_Calculator-_10_ips_6"/>
      <sheetName val="Materials_Cost6"/>
      <sheetName val="IO_List6"/>
      <sheetName val="C_(3)6"/>
      <sheetName val="입찰내역_발주처_양식6"/>
      <sheetName val="Cost_details7"/>
      <sheetName val="Rate_Breakdown6"/>
      <sheetName val="Bill 3 - Site Works"/>
      <sheetName val="galfareqp"/>
      <sheetName val="Interest"/>
      <sheetName val="Project Master"/>
      <sheetName val="Staff"/>
      <sheetName val="4 Annex 1 Basic rate"/>
      <sheetName val="FA_SUMMARY"/>
      <sheetName val="Costing"/>
      <sheetName val="Mat.Cost"/>
      <sheetName val="GS"/>
      <sheetName val="Intro"/>
      <sheetName val="ABB"/>
      <sheetName val="GE"/>
      <sheetName val="Bill"/>
      <sheetName val="dyes"/>
      <sheetName val="Sheet3"/>
      <sheetName val="Trade Summary"/>
      <sheetName val="UTILITY"/>
      <sheetName val="ancillary"/>
      <sheetName val="Earthwork"/>
      <sheetName val="SS MH"/>
      <sheetName val="Cost_Any."/>
      <sheetName val="Mat_Cost"/>
      <sheetName val="Div_Summary2"/>
      <sheetName val="Div_Summary3"/>
      <sheetName val="Div_Summary4"/>
      <sheetName val="AB List"/>
      <sheetName val="Reactors"/>
      <sheetName val="Towers"/>
      <sheetName val="Drums"/>
      <sheetName val="AN"/>
      <sheetName val="P&amp;L-BDMC"/>
      <sheetName val="Electrical_database"/>
      <sheetName val="Cover"/>
      <sheetName val="factors"/>
      <sheetName val="TASK"/>
      <sheetName val="HITS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Val breakdown"/>
      <sheetName val="Progress Pymt"/>
      <sheetName val="Generic"/>
      <sheetName val="청산공사"/>
      <sheetName val="1010"/>
      <sheetName val="1020"/>
      <sheetName val="1090"/>
      <sheetName val="Camp Power Cost"/>
      <sheetName val="PACK_(B)"/>
      <sheetName val="Contractor_Application"/>
      <sheetName val="General_Summary"/>
      <sheetName val="08_MEP_Summary"/>
      <sheetName val="Addnl_works"/>
      <sheetName val="B3__Material_on_Site-Detail"/>
      <sheetName val="PACK_(B)1"/>
      <sheetName val="Contractor_Application1"/>
      <sheetName val="General_Summary1"/>
      <sheetName val="08_MEP_Summary1"/>
      <sheetName val="Addnl_works1"/>
      <sheetName val="B3__Material_on_Site-Detail1"/>
      <sheetName val="PACK_(B)2"/>
      <sheetName val="Contractor_Application2"/>
      <sheetName val="General_Summary2"/>
      <sheetName val="08_MEP_Summary2"/>
      <sheetName val="Addnl_works2"/>
      <sheetName val="B3__Material_on_Site-Detail2"/>
      <sheetName val="PACK_(B)3"/>
      <sheetName val="Contractor_Application3"/>
      <sheetName val="General_Summary3"/>
      <sheetName val="08_MEP_Summary3"/>
      <sheetName val="Addnl_works3"/>
      <sheetName val="B3__Material_on_Site-Detail3"/>
      <sheetName val="GEN_SUM"/>
      <sheetName val="PACK_(B)4"/>
      <sheetName val="Contractor_Application4"/>
      <sheetName val="General_Summary4"/>
      <sheetName val="08_MEP_Summary4"/>
      <sheetName val="Addnl_works4"/>
      <sheetName val="B3__Material_on_Site-Detail4"/>
      <sheetName val="Rate"/>
      <sheetName val="HB CEC schd 4.2"/>
      <sheetName val="HB CEC schd 4.3"/>
      <sheetName val="HB CEC schd 5.2"/>
      <sheetName val="HB CEC schd 7.2"/>
      <sheetName val="HB CEC schd 9.2"/>
      <sheetName val="Formulas"/>
      <sheetName val="Bill_split_Utilities"/>
      <sheetName val="Record_data_here"/>
      <sheetName val="LD-BOQ_"/>
      <sheetName val="Record_data_here1"/>
      <sheetName val="LD-BOQ_1"/>
      <sheetName val="GEN_SUM1"/>
      <sheetName val="Bill_split_Utilities1"/>
      <sheetName val="Record_data_here2"/>
      <sheetName val="LD-BOQ_2"/>
      <sheetName val="Record_data_here3"/>
      <sheetName val="LD-BOQ_3"/>
      <sheetName val="Record_data_here4"/>
      <sheetName val="LD-BOQ_4"/>
      <sheetName val="Record_data_here5"/>
      <sheetName val="LD-BOQ_5"/>
      <sheetName val="Sheet1 (4)"/>
      <sheetName val="PACK_(B)5"/>
      <sheetName val="Contractor_Application5"/>
      <sheetName val="General_Summary5"/>
      <sheetName val="08_MEP_Summary5"/>
      <sheetName val="Addnl_works5"/>
      <sheetName val="B3__Material_on_Site-Detail5"/>
      <sheetName val="PACK_(B)6"/>
      <sheetName val="Contractor_Application6"/>
      <sheetName val="General_Summary6"/>
      <sheetName val="08_MEP_Summary6"/>
      <sheetName val="Addnl_works6"/>
      <sheetName val="B3__Material_on_Site-Detail6"/>
      <sheetName val="220Kv_(2)7"/>
      <sheetName val="Bill_2_07"/>
      <sheetName val="Attics,_Beam_And_Slab7"/>
      <sheetName val="PACK_(B)7"/>
      <sheetName val="Contractor_Application7"/>
      <sheetName val="General_Summary7"/>
      <sheetName val="08_MEP_Summary7"/>
      <sheetName val="Addnl_works7"/>
      <sheetName val="B3__Material_on_Site-Detail7"/>
      <sheetName val="GAE8'97"/>
      <sheetName val="220Kv_(2)8"/>
      <sheetName val="Bill_2_08"/>
      <sheetName val="Attics,_Beam_And_Slab8"/>
      <sheetName val="APP__B8"/>
      <sheetName val="Project_Brief8"/>
      <sheetName val="L_(4)8"/>
      <sheetName val="PACK_(B)8"/>
      <sheetName val="Contractor_Application8"/>
      <sheetName val="General_Summary8"/>
      <sheetName val="08_MEP_Summary8"/>
      <sheetName val="Addnl_works8"/>
      <sheetName val="B3__Material_on_Site-Detail8"/>
      <sheetName val="Bill_split_Utilities2"/>
      <sheetName val="Fee_Rate_Summary2"/>
      <sheetName val="CUML_DELVRY2"/>
      <sheetName val="GEN_SUM2"/>
      <sheetName val="Fee_Rate_Summary"/>
      <sheetName val="CUML_DELVRY"/>
      <sheetName val="Fee_Rate_Summary1"/>
      <sheetName val="CUML_DELVRY1"/>
      <sheetName val="Bill_split_Utilities3"/>
      <sheetName val="Fee_Rate_Summary3"/>
      <sheetName val="CUML_DELVRY3"/>
      <sheetName val="GEN_SUM3"/>
      <sheetName val="Bill_split_Utilities4"/>
      <sheetName val="Fee_Rate_Summary4"/>
      <sheetName val="CUML_DELVRY4"/>
      <sheetName val="GEN_SUM4"/>
      <sheetName val="Bil_1"/>
      <sheetName val="MOS-Civil_"/>
      <sheetName val="220Kv_(2)9"/>
      <sheetName val="Bill_2_09"/>
      <sheetName val="Attics,_Beam_And_Slab9"/>
      <sheetName val="APP__B9"/>
      <sheetName val="Project_Brief9"/>
      <sheetName val="L_(4)9"/>
      <sheetName val="PACK_(B)9"/>
      <sheetName val="Contractor_Application9"/>
      <sheetName val="General_Summary9"/>
      <sheetName val="08_MEP_Summary9"/>
      <sheetName val="Addnl_works9"/>
      <sheetName val="B3__Material_on_Site-Detail9"/>
      <sheetName val="Z-_GENERAL_PRICE_SUMMARY16"/>
      <sheetName val="WITHOUT_C&amp;I_PROFIT_(3)16"/>
      <sheetName val="OIL_SYST_DATA_SHTS16"/>
      <sheetName val="Price_Schedule15"/>
      <sheetName val="5_Line_Bill16"/>
      <sheetName val="Bill_No__3_Podium15"/>
      <sheetName val="HB_CEC_schd_6_210"/>
      <sheetName val="Trade_Package15"/>
      <sheetName val="Info_Sheet15"/>
      <sheetName val="Data_Sheet16"/>
      <sheetName val="Cover_Sheet10"/>
      <sheetName val="220Kv_(2)10"/>
      <sheetName val="ASD_Sum_of_Parts10"/>
      <sheetName val="Ra__stair10"/>
      <sheetName val="Bill_2_010"/>
      <sheetName val="PROJECT_BRIEF(EX_NEW)10"/>
      <sheetName val="Chiet_tinh_dz2210"/>
      <sheetName val="Attics,_Beam_And_Slab10"/>
      <sheetName val="APP__B10"/>
      <sheetName val="Project_Brief10"/>
      <sheetName val="L_(4)10"/>
      <sheetName val="PACK_(B)10"/>
      <sheetName val="Contractor_Application10"/>
      <sheetName val="General_Summary10"/>
      <sheetName val="08_MEP_Summary10"/>
      <sheetName val="Addnl_works10"/>
      <sheetName val="B3__Material_on_Site-Detail10"/>
      <sheetName val="Bil_11"/>
      <sheetName val="HB_CEC_schd_4_2"/>
      <sheetName val="HB_CEC_schd_4_3"/>
      <sheetName val="HB_CEC_schd_5_2"/>
      <sheetName val="HB_CEC_schd_7_2"/>
      <sheetName val="HB_CEC_schd_9_2"/>
      <sheetName val="Bill_2_1_"/>
      <sheetName val="Bill_3_1"/>
      <sheetName val="Bill_3_10"/>
      <sheetName val="Bill_3_11"/>
      <sheetName val="Bill_3_12"/>
      <sheetName val="Bill_3_13"/>
      <sheetName val="Bill_3_15"/>
      <sheetName val="Bill_3_2"/>
      <sheetName val="Bill_3_3"/>
      <sheetName val="Bill_3_4"/>
      <sheetName val="Bill_3_5"/>
      <sheetName val="Bill_3_6"/>
      <sheetName val="Bill_3_7"/>
      <sheetName val="Bill_3_8"/>
      <sheetName val="Bill_3_9"/>
      <sheetName val="Bill_4_1"/>
      <sheetName val="Bill_4_10"/>
      <sheetName val="Bill_4_11"/>
      <sheetName val="Bill_4_12"/>
      <sheetName val="Bill_4_13"/>
      <sheetName val="Bill_4_14"/>
      <sheetName val="Bill_4_15"/>
      <sheetName val="Bill_4_16"/>
      <sheetName val="Bill_4_17"/>
      <sheetName val="Bill_4_18"/>
      <sheetName val="Bill_4_19"/>
      <sheetName val="Bill_4_2"/>
      <sheetName val="Bill_4_3"/>
      <sheetName val="Bill_4_4"/>
      <sheetName val="Bill_4_6"/>
      <sheetName val="Bill_4_7"/>
      <sheetName val="Bill_4_8"/>
      <sheetName val="Bill_4_9"/>
      <sheetName val="Bill_5_1_"/>
      <sheetName val="Bill_6_1"/>
      <sheetName val="Bill_8_1"/>
      <sheetName val="Bil_12"/>
      <sheetName val="Bil_13"/>
      <sheetName val="Bil_14"/>
      <sheetName val="2_Div_21"/>
      <sheetName val="Camp_Power_Cost"/>
      <sheetName val="eval"/>
      <sheetName val="Build-up"/>
      <sheetName val="Detail In Door Stad"/>
      <sheetName val="UC-Testing"/>
      <sheetName val="inWords"/>
      <sheetName val="Name 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 refreshError="1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 refreshError="1"/>
      <sheetData sheetId="908" refreshError="1"/>
      <sheetData sheetId="909" refreshError="1"/>
      <sheetData sheetId="910"/>
      <sheetData sheetId="911"/>
      <sheetData sheetId="912"/>
      <sheetData sheetId="913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 refreshError="1"/>
      <sheetData sheetId="1000" refreshError="1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 refreshError="1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/>
      <sheetData sheetId="1142"/>
      <sheetData sheetId="1143"/>
      <sheetData sheetId="1144" refreshError="1"/>
      <sheetData sheetId="1145" refreshError="1"/>
      <sheetData sheetId="1146" refreshError="1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 refreshError="1"/>
      <sheetData sheetId="1160" refreshError="1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/>
      <sheetData sheetId="1421" refreshError="1"/>
      <sheetData sheetId="1422"/>
      <sheetData sheetId="1423"/>
      <sheetData sheetId="1424"/>
      <sheetData sheetId="1425"/>
      <sheetData sheetId="1426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/>
      <sheetData sheetId="1568"/>
      <sheetData sheetId="1569"/>
      <sheetData sheetId="1570"/>
      <sheetData sheetId="1571"/>
      <sheetData sheetId="1572"/>
      <sheetData sheetId="1573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 refreshError="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ivil Works Breakdown"/>
      <sheetName val="Lstsub"/>
      <sheetName val="#3E1_GCR"/>
      <sheetName val="Doha WBS Clean"/>
      <sheetName val="BOQ"/>
      <sheetName val="Sheet1"/>
      <sheetName val="Elem 2G Pricing"/>
      <sheetName val="Elem 2G Synopsis"/>
      <sheetName val="Elem 2H Synopsis"/>
      <sheetName val="Elem 3A Pricing"/>
      <sheetName val="Elem 3A Synopsis"/>
      <sheetName val="Devco Cashflow"/>
      <sheetName val="C3"/>
      <sheetName val="SubmitCal"/>
      <sheetName val="BQ"/>
      <sheetName val="BQ External"/>
      <sheetName val="___Raw Data"/>
      <sheetName val="___Option"/>
      <sheetName val="Notes"/>
      <sheetName val="General"/>
      <sheetName val="Raw Data"/>
      <sheetName val="1-Excavation"/>
      <sheetName val="2-Substructure"/>
      <sheetName val="3-Concrete"/>
      <sheetName val="4-Masonry"/>
      <sheetName val="5-Thermal &amp; Moisture"/>
      <sheetName val="Sheet2"/>
      <sheetName val="Assumptions"/>
      <sheetName val="@risk rents and incentives"/>
      <sheetName val="Car park lease"/>
      <sheetName val="Net rent analysis"/>
      <sheetName val="Build-up"/>
      <sheetName val="Input"/>
      <sheetName val="Activity"/>
      <sheetName val="Crew"/>
      <sheetName val="Piping"/>
      <sheetName val="Pipe Supports"/>
      <sheetName val="Project Brief"/>
      <sheetName val="Sheet3"/>
      <sheetName val="주관사업"/>
      <sheetName val="Dropdown list"/>
      <sheetName val="Breaker size"/>
      <sheetName val="CCC-1C-PVC-XLPE"/>
      <sheetName val="CCC-4C-PVC-XLPE"/>
      <sheetName val="CCC-BTS"/>
      <sheetName val="VD-BTS"/>
      <sheetName val="Resistance_Reactance_Cables"/>
      <sheetName val="CTS_1C_PVC_Armoured"/>
      <sheetName val="CTS_1C_PVC_Unarmoured"/>
      <sheetName val="CTS_1C_XLPE_Armoured"/>
      <sheetName val="CTS_1C_XLPE_Unarmoured"/>
      <sheetName val="CTS_3C_PVC_Armoured"/>
      <sheetName val="CTS_3C_PVC_Unarmoured"/>
      <sheetName val="CTS_3C_XLPE_Armoured"/>
      <sheetName val="CTS_3C_XLPE_Unarmoured"/>
      <sheetName val="CTS_4C_PVC_Armoured"/>
      <sheetName val="CTS_4C_PVC_Unarmoured"/>
      <sheetName val="CTS_4C_XLPE_Armoured"/>
      <sheetName val="List-CTS"/>
      <sheetName val="Civil_Works_Breakdown"/>
      <sheetName val="Doha_WBS_Clean"/>
      <sheetName val="Elem_2G_Pricing"/>
      <sheetName val="Elem_2G_Synopsis"/>
      <sheetName val="Elem_2H_Synopsis"/>
      <sheetName val="Elem_3A_Pricing"/>
      <sheetName val="Elem_3A_Synopsis"/>
      <sheetName val="Devco_Cashflow"/>
      <sheetName val="BQ_External"/>
      <sheetName val="___Raw_Data"/>
      <sheetName val="Raw_Data"/>
      <sheetName val="Project_Brief"/>
      <sheetName val="5-Thermal_&amp;_Moisture"/>
      <sheetName val="@risk_rents_and_incentives"/>
      <sheetName val="Car_park_lease"/>
      <sheetName val="Net_rent_analysis"/>
      <sheetName val="Pipe_Supports"/>
      <sheetName val="당초"/>
      <sheetName val="Cat_A_Change_Control"/>
      <sheetName val="Dropdown_list"/>
      <sheetName val="Breaker_size"/>
      <sheetName val="Data"/>
      <sheetName val="DETAILED  BOQ"/>
      <sheetName val="Budget By Month"/>
      <sheetName val="Tracking"/>
      <sheetName val="Comparison"/>
      <sheetName val="Background"/>
      <sheetName val="#REF"/>
      <sheetName val="Validation_Data"/>
      <sheetName val="Order Book Assumptions 2007"/>
      <sheetName val="LEGEND"/>
      <sheetName val="E_Summary"/>
      <sheetName val="POWER"/>
      <sheetName val="Details for Charts"/>
      <sheetName val="Civil_Works_Breakdown1"/>
      <sheetName val="Doha_WBS_Clean1"/>
      <sheetName val="Elem_2G_Pricing1"/>
      <sheetName val="Elem_2G_Synopsis1"/>
      <sheetName val="Elem_2H_Synopsis1"/>
      <sheetName val="Elem_3A_Pricing1"/>
      <sheetName val="Elem_3A_Synopsis1"/>
      <sheetName val="Devco_Cashflow1"/>
      <sheetName val="BQ_External1"/>
      <sheetName val="___Raw_Data1"/>
      <sheetName val="Raw_Data1"/>
      <sheetName val="5-Thermal_&amp;_Moisture1"/>
      <sheetName val="@risk_rents_and_incentives1"/>
      <sheetName val="Car_park_lease1"/>
      <sheetName val="Net_rent_analysis1"/>
      <sheetName val="Pipe_Supports1"/>
      <sheetName val="Project_Brief1"/>
      <sheetName val="Dropdown_list1"/>
      <sheetName val="Breaker_size1"/>
      <sheetName val="DETAILED__BOQ"/>
      <sheetName val="Budget_By_Month"/>
      <sheetName val="Order_Book_Assumptions_2007"/>
      <sheetName val="Civil_Works_Breakdown2"/>
      <sheetName val="Doha_WBS_Clean2"/>
      <sheetName val="Elem_2G_Pricing2"/>
      <sheetName val="Elem_2G_Synopsis2"/>
      <sheetName val="Elem_2H_Synopsis2"/>
      <sheetName val="Elem_3A_Pricing2"/>
      <sheetName val="Elem_3A_Synopsis2"/>
      <sheetName val="Devco_Cashflow2"/>
      <sheetName val="BQ_External2"/>
      <sheetName val="___Raw_Data2"/>
      <sheetName val="Raw_Data2"/>
      <sheetName val="5-Thermal_&amp;_Moisture2"/>
      <sheetName val="@risk_rents_and_incentives2"/>
      <sheetName val="Car_park_lease2"/>
      <sheetName val="Net_rent_analysis2"/>
      <sheetName val="Pipe_Supports2"/>
      <sheetName val="Project_Brief2"/>
      <sheetName val="Dropdown_list2"/>
      <sheetName val="Breaker_size2"/>
      <sheetName val="DETAILED__BOQ1"/>
      <sheetName val="Budget_By_Month1"/>
      <sheetName val="Order_Book_Assumptions_20071"/>
      <sheetName val="Details_for_Charts"/>
      <sheetName val="Civil_Works_Breakdown3"/>
      <sheetName val="Doha_WBS_Clean3"/>
      <sheetName val="Elem_2G_Pricing3"/>
      <sheetName val="Elem_2G_Synopsis3"/>
      <sheetName val="Elem_2H_Synopsis3"/>
      <sheetName val="Elem_3A_Pricing3"/>
      <sheetName val="Elem_3A_Synopsis3"/>
      <sheetName val="Devco_Cashflow3"/>
      <sheetName val="BQ_External3"/>
      <sheetName val="___Raw_Data3"/>
      <sheetName val="Raw_Data3"/>
      <sheetName val="5-Thermal_&amp;_Moisture3"/>
      <sheetName val="@risk_rents_and_incentives3"/>
      <sheetName val="Car_park_lease3"/>
      <sheetName val="Net_rent_analysis3"/>
      <sheetName val="Pipe_Supports3"/>
      <sheetName val="Project_Brief3"/>
      <sheetName val="Dropdown_list3"/>
      <sheetName val="Breaker_size3"/>
      <sheetName val="DETAILED__BOQ2"/>
      <sheetName val="Budget_By_Month2"/>
      <sheetName val="Order_Book_Assumptions_20072"/>
      <sheetName val="Details_for_Charts1"/>
      <sheetName val="Civil_Works_Breakdown4"/>
      <sheetName val="Doha_WBS_Clean4"/>
      <sheetName val="Elem_2G_Pricing4"/>
      <sheetName val="Elem_2G_Synopsis4"/>
      <sheetName val="Elem_2H_Synopsis4"/>
      <sheetName val="Elem_3A_Pricing4"/>
      <sheetName val="Elem_3A_Synopsis4"/>
      <sheetName val="Devco_Cashflow4"/>
      <sheetName val="BQ_External4"/>
      <sheetName val="___Raw_Data4"/>
      <sheetName val="Raw_Data4"/>
      <sheetName val="5-Thermal_&amp;_Moisture4"/>
      <sheetName val="@risk_rents_and_incentives4"/>
      <sheetName val="Car_park_lease4"/>
      <sheetName val="Net_rent_analysis4"/>
      <sheetName val="Pipe_Supports4"/>
      <sheetName val="Project_Brief4"/>
      <sheetName val="Dropdown_list4"/>
      <sheetName val="Breaker_size4"/>
      <sheetName val="DETAILED__BOQ3"/>
      <sheetName val="Budget_By_Month3"/>
      <sheetName val="Order_Book_Assumptions_20073"/>
      <sheetName val="Details_for_Charts2"/>
      <sheetName val="Civil_Works_Breakdown5"/>
      <sheetName val="Doha_WBS_Clean5"/>
      <sheetName val="Elem_2G_Pricing5"/>
      <sheetName val="Elem_2G_Synopsis5"/>
      <sheetName val="Elem_2H_Synopsis5"/>
      <sheetName val="Elem_3A_Pricing5"/>
      <sheetName val="Elem_3A_Synopsis5"/>
      <sheetName val="Devco_Cashflow5"/>
      <sheetName val="BQ_External5"/>
      <sheetName val="___Raw_Data5"/>
      <sheetName val="Raw_Data5"/>
      <sheetName val="5-Thermal_&amp;_Moisture5"/>
      <sheetName val="@risk_rents_and_incentives5"/>
      <sheetName val="Car_park_lease5"/>
      <sheetName val="Net_rent_analysis5"/>
      <sheetName val="Pipe_Supports5"/>
      <sheetName val="Project_Brief5"/>
      <sheetName val="Dropdown_list5"/>
      <sheetName val="Breaker_size5"/>
      <sheetName val="DETAILED__BOQ4"/>
      <sheetName val="Budget_By_Month4"/>
      <sheetName val="Order_Book_Assumptions_20074"/>
      <sheetName val="Details_for_Charts3"/>
      <sheetName val="Civil_Works_Breakdown6"/>
      <sheetName val="Doha_WBS_Clean6"/>
      <sheetName val="Elem_2G_Pricing6"/>
      <sheetName val="Elem_2G_Synopsis6"/>
      <sheetName val="Elem_2H_Synopsis6"/>
      <sheetName val="Elem_3A_Pricing6"/>
      <sheetName val="Elem_3A_Synopsis6"/>
      <sheetName val="Devco_Cashflow6"/>
      <sheetName val="BQ_External6"/>
      <sheetName val="___Raw_Data6"/>
      <sheetName val="Raw_Data6"/>
      <sheetName val="5-Thermal_&amp;_Moisture6"/>
      <sheetName val="@risk_rents_and_incentives6"/>
      <sheetName val="Car_park_lease6"/>
      <sheetName val="Net_rent_analysis6"/>
      <sheetName val="Pipe_Supports6"/>
      <sheetName val="Project_Brief6"/>
      <sheetName val="Dropdown_list6"/>
      <sheetName val="Breaker_size6"/>
      <sheetName val="DETAILED__BOQ5"/>
      <sheetName val="Budget_By_Month5"/>
      <sheetName val="Order_Book_Assumptions_20075"/>
      <sheetName val="Details_for_Charts4"/>
      <sheetName val="Civil_Works_Breakdown7"/>
      <sheetName val="Doha_WBS_Clean7"/>
      <sheetName val="Elem_2G_Pricing7"/>
      <sheetName val="Elem_2G_Synopsis7"/>
      <sheetName val="Elem_2H_Synopsis7"/>
      <sheetName val="Elem_3A_Pricing7"/>
      <sheetName val="Elem_3A_Synopsis7"/>
      <sheetName val="Devco_Cashflow7"/>
      <sheetName val="BQ_External7"/>
      <sheetName val="___Raw_Data7"/>
      <sheetName val="Raw_Data7"/>
      <sheetName val="5-Thermal_&amp;_Moisture7"/>
      <sheetName val="@risk_rents_and_incentives7"/>
      <sheetName val="Car_park_lease7"/>
      <sheetName val="Net_rent_analysis7"/>
      <sheetName val="Pipe_Supports7"/>
      <sheetName val="Project_Brief7"/>
      <sheetName val="Dropdown_list7"/>
      <sheetName val="Breaker_size7"/>
      <sheetName val="DETAILED__BOQ6"/>
      <sheetName val="Budget_By_Month6"/>
      <sheetName val="Order_Book_Assumptions_20076"/>
      <sheetName val="Details_for_Charts5"/>
      <sheetName val="Civil_Works_Breakdown9"/>
      <sheetName val="Doha_WBS_Clean9"/>
      <sheetName val="Elem_2G_Pricing9"/>
      <sheetName val="Elem_2G_Synopsis9"/>
      <sheetName val="Elem_2H_Synopsis9"/>
      <sheetName val="Elem_3A_Pricing9"/>
      <sheetName val="Elem_3A_Synopsis9"/>
      <sheetName val="Devco_Cashflow9"/>
      <sheetName val="BQ_External9"/>
      <sheetName val="___Raw_Data9"/>
      <sheetName val="Raw_Data9"/>
      <sheetName val="5-Thermal_&amp;_Moisture9"/>
      <sheetName val="@risk_rents_and_incentives9"/>
      <sheetName val="Car_park_lease9"/>
      <sheetName val="Net_rent_analysis9"/>
      <sheetName val="Pipe_Supports9"/>
      <sheetName val="Project_Brief9"/>
      <sheetName val="Dropdown_list9"/>
      <sheetName val="Breaker_size9"/>
      <sheetName val="DETAILED__BOQ8"/>
      <sheetName val="Budget_By_Month8"/>
      <sheetName val="Order_Book_Assumptions_20078"/>
      <sheetName val="Details_for_Charts7"/>
      <sheetName val="Civil_Works_Breakdown8"/>
      <sheetName val="Doha_WBS_Clean8"/>
      <sheetName val="Elem_2G_Pricing8"/>
      <sheetName val="Elem_2G_Synopsis8"/>
      <sheetName val="Elem_2H_Synopsis8"/>
      <sheetName val="Elem_3A_Pricing8"/>
      <sheetName val="Elem_3A_Synopsis8"/>
      <sheetName val="Devco_Cashflow8"/>
      <sheetName val="BQ_External8"/>
      <sheetName val="___Raw_Data8"/>
      <sheetName val="Raw_Data8"/>
      <sheetName val="5-Thermal_&amp;_Moisture8"/>
      <sheetName val="@risk_rents_and_incentives8"/>
      <sheetName val="Car_park_lease8"/>
      <sheetName val="Net_rent_analysis8"/>
      <sheetName val="Pipe_Supports8"/>
      <sheetName val="Project_Brief8"/>
      <sheetName val="Dropdown_list8"/>
      <sheetName val="Breaker_size8"/>
      <sheetName val="DETAILED__BOQ7"/>
      <sheetName val="Budget_By_Month7"/>
      <sheetName val="Order_Book_Assumptions_20077"/>
      <sheetName val="Details_for_Charts6"/>
      <sheetName val="Schedule of payments"/>
      <sheetName val="Summary"/>
      <sheetName val="Cumulative staff pay"/>
      <sheetName val="Jan 2014"/>
      <sheetName val="January 2013"/>
      <sheetName val="February 2013"/>
      <sheetName val="March 2013"/>
      <sheetName val="April 2013"/>
      <sheetName val="May 2013"/>
      <sheetName val="June 2013 "/>
      <sheetName val="July 2013 "/>
      <sheetName val="Aug 2013  "/>
      <sheetName val="Sep 2013"/>
      <sheetName val="Oct 2013"/>
      <sheetName val="Template"/>
      <sheetName val="Approved Staff"/>
      <sheetName val="부표총괄"/>
      <sheetName val="1-G1"/>
      <sheetName val=" GULF"/>
      <sheetName val="Total  Amount"/>
      <sheetName val="CPA33-34"/>
      <sheetName val="Pro Sts"/>
      <sheetName val=" Dtail Ent sht"/>
      <sheetName val="CIF COST ITEM"/>
      <sheetName val="Pro_Sts"/>
      <sheetName val="_Dtail_Ent_sht"/>
      <sheetName val="CIF_COST_ITEM"/>
      <sheetName val="Bill No. 3 Podium"/>
      <sheetName val="Westin FOH &amp; BOH Split"/>
      <sheetName val="2"/>
      <sheetName val="B.100"/>
      <sheetName val="FEVA"/>
      <sheetName val="HO Costs"/>
      <sheetName val="Masonry"/>
      <sheetName val="PAYWORK"/>
      <sheetName val="cp-e1"/>
      <sheetName val="③赤紙(日文)"/>
      <sheetName val="FitOutConfCentre"/>
      <sheetName val="Checklist"/>
      <sheetName val="Complexity"/>
      <sheetName val="Review"/>
      <sheetName val="Paint"/>
      <sheetName val="Transport"/>
      <sheetName val="Steel_Sections"/>
      <sheetName val="Steel Grades"/>
      <sheetName val="Units"/>
      <sheetName val="Y-N"/>
      <sheetName val="_GULF"/>
      <sheetName val="Schedule_of_payments"/>
      <sheetName val="Cumulative_staff_pay"/>
      <sheetName val="Jan_2014"/>
      <sheetName val="January_2013"/>
      <sheetName val="February_2013"/>
      <sheetName val="March_2013"/>
      <sheetName val="April_2013"/>
      <sheetName val="May_2013"/>
      <sheetName val="June_2013_"/>
      <sheetName val="July_2013_"/>
      <sheetName val="Aug_2013__"/>
      <sheetName val="Sep_2013"/>
      <sheetName val="Oct_2013"/>
      <sheetName val="Approved_Staff"/>
      <sheetName val="Bill_No__3_Podium"/>
      <sheetName val="Westin_FOH_&amp;_BOH_Split"/>
      <sheetName val="_GULF1"/>
      <sheetName val="Pro_Sts1"/>
      <sheetName val="_Dtail_Ent_sht1"/>
      <sheetName val="CIF_COST_ITEM1"/>
      <sheetName val="Schedule_of_payments1"/>
      <sheetName val="Cumulative_staff_pay1"/>
      <sheetName val="Jan_20141"/>
      <sheetName val="January_20131"/>
      <sheetName val="February_20131"/>
      <sheetName val="March_20131"/>
      <sheetName val="April_20131"/>
      <sheetName val="May_20131"/>
      <sheetName val="June_2013_1"/>
      <sheetName val="July_2013_1"/>
      <sheetName val="Aug_2013__1"/>
      <sheetName val="Sep_20131"/>
      <sheetName val="Oct_20131"/>
      <sheetName val="Approved_Staff1"/>
      <sheetName val="Bill_No__3_Podium1"/>
      <sheetName val="Westin_FOH_&amp;_BOH_Split1"/>
      <sheetName val="_GULF3"/>
      <sheetName val="Pro_Sts3"/>
      <sheetName val="_Dtail_Ent_sht3"/>
      <sheetName val="CIF_COST_ITEM3"/>
      <sheetName val="Schedule_of_payments3"/>
      <sheetName val="Cumulative_staff_pay3"/>
      <sheetName val="Jan_20143"/>
      <sheetName val="January_20133"/>
      <sheetName val="February_20133"/>
      <sheetName val="March_20133"/>
      <sheetName val="April_20133"/>
      <sheetName val="May_20133"/>
      <sheetName val="June_2013_3"/>
      <sheetName val="July_2013_3"/>
      <sheetName val="Aug_2013__3"/>
      <sheetName val="Sep_20133"/>
      <sheetName val="Oct_20133"/>
      <sheetName val="Approved_Staff3"/>
      <sheetName val="Bill_No__3_Podium3"/>
      <sheetName val="Westin_FOH_&amp;_BOH_Split3"/>
      <sheetName val="_GULF2"/>
      <sheetName val="Pro_Sts2"/>
      <sheetName val="_Dtail_Ent_sht2"/>
      <sheetName val="CIF_COST_ITEM2"/>
      <sheetName val="Schedule_of_payments2"/>
      <sheetName val="Cumulative_staff_pay2"/>
      <sheetName val="Jan_20142"/>
      <sheetName val="January_20132"/>
      <sheetName val="February_20132"/>
      <sheetName val="March_20132"/>
      <sheetName val="April_20132"/>
      <sheetName val="May_20132"/>
      <sheetName val="June_2013_2"/>
      <sheetName val="July_2013_2"/>
      <sheetName val="Aug_2013__2"/>
      <sheetName val="Sep_20132"/>
      <sheetName val="Oct_20132"/>
      <sheetName val="Approved_Staff2"/>
      <sheetName val="Bill_No__3_Podium2"/>
      <sheetName val="Westin_FOH_&amp;_BOH_Split2"/>
      <sheetName val="Schedule_of_payments4"/>
      <sheetName val="Cumulative_staff_pay4"/>
      <sheetName val="Jan_20144"/>
      <sheetName val="January_20134"/>
      <sheetName val="February_20134"/>
      <sheetName val="March_20134"/>
      <sheetName val="April_20134"/>
      <sheetName val="May_20134"/>
      <sheetName val="June_2013_4"/>
      <sheetName val="July_2013_4"/>
      <sheetName val="Aug_2013__4"/>
      <sheetName val="Sep_20134"/>
      <sheetName val="Oct_20134"/>
      <sheetName val="Approved_Staff4"/>
      <sheetName val="_GULF4"/>
      <sheetName val="Bill_No__3_Podium4"/>
      <sheetName val="Westin_FOH_&amp;_BOH_Split4"/>
      <sheetName val="Pro_Sts4"/>
      <sheetName val="_Dtail_Ent_sht4"/>
      <sheetName val="CIF_COST_ITEM4"/>
      <sheetName val="Steel_Grades"/>
      <sheetName val="Blank"/>
      <sheetName val="brendans areas"/>
      <sheetName val="unmeasured rooms"/>
      <sheetName val="VCH-SLC"/>
      <sheetName val="Supplier"/>
      <sheetName val="COST"/>
      <sheetName val="Cash Flow"/>
      <sheetName val="Trade Package"/>
      <sheetName val="D_Cntnts"/>
      <sheetName val="Option"/>
      <sheetName val="QMCT"/>
      <sheetName val="Universe of Retailers (INPUT)"/>
      <sheetName val="APP. B"/>
      <sheetName val="ESTIMATE"/>
      <sheetName val="Sum6Jun99"/>
      <sheetName val="Schedules"/>
      <sheetName val="Beamsked"/>
      <sheetName val="Columnsked"/>
      <sheetName val="BOQ Distribution"/>
      <sheetName val="DIV 2"/>
      <sheetName val="TOTAL"/>
      <sheetName val="Sum"/>
      <sheetName val="B5"/>
      <sheetName val="B7"/>
      <sheetName val="Block A-FlrBm(Conc&amp;Fwk)"/>
      <sheetName val="LOOKUP"/>
      <sheetName val="Bill 3 Boutiquea"/>
      <sheetName val="Project Data Guide"/>
      <sheetName val="RT"/>
      <sheetName val="Key Assumptions"/>
      <sheetName val="Material List "/>
      <sheetName val="Names"/>
      <sheetName val="Info"/>
      <sheetName val="Material"/>
      <sheetName val="4-ME"/>
      <sheetName val="Rates"/>
      <sheetName val="A.O.R."/>
      <sheetName val="Basement Parking"/>
      <sheetName val="NT Apartments"/>
      <sheetName val="NT Hotel"/>
      <sheetName val="NT Penthouses"/>
      <sheetName val="NT Restaurant"/>
      <sheetName val="NTS Apartments"/>
      <sheetName val="Retail B2"/>
      <sheetName val="Retail B3"/>
      <sheetName val="SE Tower1"/>
      <sheetName val="SE Tower2"/>
      <sheetName val="SW_Phase1"/>
      <sheetName val="SW Phase2"/>
      <sheetName val="analysis"/>
      <sheetName val="Workmanship"/>
      <sheetName val="Inputs"/>
      <sheetName val="Summary Transformers"/>
      <sheetName val="Rebar _Take off"/>
      <sheetName val="Lists"/>
      <sheetName val="Costs"/>
      <sheetName val="2. Design Staff Rates"/>
      <sheetName val="7. Construction Staff Rates"/>
      <sheetName val="LOV &quot;by&quot; field"/>
      <sheetName val="Basis"/>
      <sheetName val="APARTMENTS"/>
      <sheetName val="BELT-SU"/>
      <sheetName val="2-Conc"/>
      <sheetName val="EE SUM"/>
      <sheetName val="basic-data"/>
      <sheetName val="mem-property"/>
      <sheetName val="Apr1-9"/>
      <sheetName val="Construction"/>
      <sheetName val="Intro"/>
      <sheetName val="9600-T1"/>
      <sheetName val="BM"/>
      <sheetName val="BCoord"/>
      <sheetName val="Beams"/>
      <sheetName val="Col"/>
      <sheetName val="Cut&amp;FillData"/>
      <sheetName val="Door"/>
      <sheetName val="Ftg"/>
      <sheetName val="BldgGrid"/>
      <sheetName val="MH TakeOffs"/>
      <sheetName val="WordNo. Ver1"/>
      <sheetName val="Wdow"/>
      <sheetName val="Cost Summary"/>
      <sheetName val="w't table"/>
      <sheetName val="SLHW"/>
      <sheetName val="Hotel Revenue&amp;Expenses"/>
      <sheetName val="Details and Earnings Charts"/>
      <sheetName val="FX_rates"/>
      <sheetName val="labor abstract"/>
      <sheetName val="Schedule_of_payments6"/>
      <sheetName val="Cumulative_staff_pay6"/>
      <sheetName val="Jan_20146"/>
      <sheetName val="January_20136"/>
      <sheetName val="February_20136"/>
      <sheetName val="March_20136"/>
      <sheetName val="April_20136"/>
      <sheetName val="May_20136"/>
      <sheetName val="June_2013_6"/>
      <sheetName val="July_2013_6"/>
      <sheetName val="Aug_2013__6"/>
      <sheetName val="Sep_20136"/>
      <sheetName val="Oct_20136"/>
      <sheetName val="Approved_Staff6"/>
      <sheetName val="brendans_areas1"/>
      <sheetName val="unmeasured_rooms1"/>
      <sheetName val="Universe_of_Retailers_(INPUT)1"/>
      <sheetName val="_GULF6"/>
      <sheetName val="Bill_No__3_Podium6"/>
      <sheetName val="Westin_FOH_&amp;_BOH_Split6"/>
      <sheetName val="Pro_Sts6"/>
      <sheetName val="_Dtail_Ent_sht6"/>
      <sheetName val="CIF_COST_ITEM6"/>
      <sheetName val="Steel_Grades2"/>
      <sheetName val="Hotel_Revenue&amp;Expenses1"/>
      <sheetName val="B_1001"/>
      <sheetName val="Trade_Package1"/>
      <sheetName val="Cash_Flow1"/>
      <sheetName val="HO_Costs1"/>
      <sheetName val="APP__B1"/>
      <sheetName val="Basement_Parking1"/>
      <sheetName val="NT_Apartments1"/>
      <sheetName val="NT_Hotel1"/>
      <sheetName val="NT_Penthouses1"/>
      <sheetName val="NT_Restaurant1"/>
      <sheetName val="NTS_Apartments1"/>
      <sheetName val="Retail_B21"/>
      <sheetName val="Retail_B31"/>
      <sheetName val="SE_Tower11"/>
      <sheetName val="SE_Tower21"/>
      <sheetName val="SW_Phase21"/>
      <sheetName val="Details_and_Earnings_Charts1"/>
      <sheetName val="Total__Amount1"/>
      <sheetName val="Key_Assumptions1"/>
      <sheetName val="DIV_21"/>
      <sheetName val="BOQ_Distribution1"/>
      <sheetName val="labor_abstract1"/>
      <sheetName val="Schedule_of_payments5"/>
      <sheetName val="Cumulative_staff_pay5"/>
      <sheetName val="Jan_20145"/>
      <sheetName val="January_20135"/>
      <sheetName val="February_20135"/>
      <sheetName val="March_20135"/>
      <sheetName val="April_20135"/>
      <sheetName val="May_20135"/>
      <sheetName val="June_2013_5"/>
      <sheetName val="July_2013_5"/>
      <sheetName val="Aug_2013__5"/>
      <sheetName val="Sep_20135"/>
      <sheetName val="Oct_20135"/>
      <sheetName val="Approved_Staff5"/>
      <sheetName val="brendans_areas"/>
      <sheetName val="unmeasured_rooms"/>
      <sheetName val="Universe_of_Retailers_(INPUT)"/>
      <sheetName val="_GULF5"/>
      <sheetName val="Bill_No__3_Podium5"/>
      <sheetName val="Westin_FOH_&amp;_BOH_Split5"/>
      <sheetName val="Pro_Sts5"/>
      <sheetName val="_Dtail_Ent_sht5"/>
      <sheetName val="CIF_COST_ITEM5"/>
      <sheetName val="Steel_Grades1"/>
      <sheetName val="Hotel_Revenue&amp;Expenses"/>
      <sheetName val="B_100"/>
      <sheetName val="Trade_Package"/>
      <sheetName val="Cash_Flow"/>
      <sheetName val="HO_Costs"/>
      <sheetName val="APP__B"/>
      <sheetName val="Basement_Parking"/>
      <sheetName val="NT_Apartments"/>
      <sheetName val="NT_Hotel"/>
      <sheetName val="NT_Penthouses"/>
      <sheetName val="NT_Restaurant"/>
      <sheetName val="NTS_Apartments"/>
      <sheetName val="Retail_B2"/>
      <sheetName val="Retail_B3"/>
      <sheetName val="SE_Tower1"/>
      <sheetName val="SE_Tower2"/>
      <sheetName val="SW_Phase2"/>
      <sheetName val="Details_and_Earnings_Charts"/>
      <sheetName val="Total__Amount"/>
      <sheetName val="Key_Assumptions"/>
      <sheetName val="DIV_2"/>
      <sheetName val="BOQ_Distribution"/>
      <sheetName val="labor_abstract"/>
      <sheetName val="BaseWeight"/>
      <sheetName val="HQ-TO"/>
      <sheetName val="Bill No 10-Tele"/>
      <sheetName val="Bill No 12-Earthing"/>
      <sheetName val="C9901"/>
      <sheetName val="horizontal"/>
      <sheetName val="GDB - LEDGER"/>
      <sheetName val="SUMMARY oth"/>
      <sheetName val="MEP MAR"/>
      <sheetName val="MEP Long Lead"/>
      <sheetName val="MALL-SD"/>
      <sheetName val="VIDA-SD "/>
      <sheetName val="Graph"/>
      <sheetName val="MALL-SD R1"/>
      <sheetName val="VIDA-SD R1"/>
      <sheetName val="MST"/>
      <sheetName val="RFI"/>
      <sheetName val="SDAR-ELEC"/>
      <sheetName val="SDR-HVAC"/>
      <sheetName val="NCR"/>
      <sheetName val="As Build"/>
      <sheetName val="CVI"/>
      <sheetName val="MIR"/>
      <sheetName val="IR-EL"/>
      <sheetName val="IR-MECH"/>
      <sheetName val="HISTOGRAM"/>
      <sheetName val="PARAMETERS"/>
      <sheetName val="Title"/>
      <sheetName val="Recon Template"/>
      <sheetName val="SITE OVERHEADS"/>
      <sheetName val="Summary_Transformers"/>
      <sheetName val="Bill_3_Boutiquea"/>
      <sheetName val="LOV_&quot;by&quot;_field"/>
      <sheetName val="EE_SUM"/>
      <sheetName val="w't_table"/>
      <sheetName val="MH_TakeOffs"/>
      <sheetName val="WordNo__Ver1"/>
      <sheetName val="Cost_Summary"/>
      <sheetName val="Project_Data_Guide"/>
      <sheetName val="Material_List_"/>
      <sheetName val="Block_A-FlrBm(Conc&amp;Fwk)"/>
      <sheetName val="6-Basement Carpark_TO"/>
      <sheetName val="12-Building Link_TO"/>
      <sheetName val="5-Clinic Bldg_TO"/>
      <sheetName val="Mosque Bill"/>
      <sheetName val="11-CSB_TO"/>
      <sheetName val="3-Design"/>
      <sheetName val="9-Link Bridges&amp;Tunnels_TO"/>
      <sheetName val="13-Infra&amp;Ext Works_TO"/>
      <sheetName val="7-Staff Parking_TO"/>
      <sheetName val="Mosque_SUMM"/>
      <sheetName val="9-Link B. Tunnel-TS (Add)"/>
      <sheetName val="Other ODC's"/>
      <sheetName val="Project Info"/>
      <sheetName val="Material Rates"/>
      <sheetName val="Subcontracts"/>
      <sheetName val="Salary &amp; Hr Sum"/>
      <sheetName val="Review Summary"/>
      <sheetName val="References"/>
      <sheetName val="Details"/>
      <sheetName val="EQ Tank"/>
      <sheetName val="DW"/>
      <sheetName val="PARTICULARS"/>
      <sheetName val="GFA"/>
      <sheetName val="PILING"/>
      <sheetName val="WBLFL"/>
      <sheetName val="FRAME"/>
      <sheetName val="EXTWALL"/>
      <sheetName val="INTWALL"/>
      <sheetName val="STAIRCASE"/>
      <sheetName val="UFC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PLUMBING"/>
      <sheetName val="LIFT"/>
      <sheetName val="ELECTRICAL"/>
      <sheetName val="EXTERNALWORKS"/>
      <sheetName val="TOE OF EMBANKENT"/>
      <sheetName val="co-no.2"/>
      <sheetName val="1 Summary"/>
      <sheetName val="Bill 5 - Carpark"/>
      <sheetName val="GAE8'97"/>
      <sheetName val="Sheet9"/>
      <sheetName val="cover page"/>
      <sheetName val="ITANA"/>
      <sheetName val="BP"/>
      <sheetName val="EC(Rev)"/>
      <sheetName val="Pro_Sts7"/>
      <sheetName val="_Dtail_Ent_sht7"/>
      <sheetName val="CIF_COST_ITEM7"/>
      <sheetName val="_GULF7"/>
      <sheetName val="Bill_No__3_Podium7"/>
      <sheetName val="Westin_FOH_&amp;_BOH_Split7"/>
      <sheetName val="Schedule_of_payments7"/>
      <sheetName val="Cumulative_staff_pay7"/>
      <sheetName val="Jan_20147"/>
      <sheetName val="January_20137"/>
      <sheetName val="February_20137"/>
      <sheetName val="March_20137"/>
      <sheetName val="April_20137"/>
      <sheetName val="May_20137"/>
      <sheetName val="June_2013_7"/>
      <sheetName val="July_2013_7"/>
      <sheetName val="Aug_2013__7"/>
      <sheetName val="Sep_20137"/>
      <sheetName val="Oct_20137"/>
      <sheetName val="Approved_Staff7"/>
      <sheetName val="Steel_Grades3"/>
      <sheetName val="B_1002"/>
      <sheetName val="HO_Costs2"/>
      <sheetName val="brendans_areas2"/>
      <sheetName val="unmeasured_rooms2"/>
      <sheetName val="Cash_Flow2"/>
      <sheetName val="Trade_Package2"/>
      <sheetName val="Universe_of_Retailers_(INPUT)2"/>
      <sheetName val="wallfinish"/>
      <sheetName val="6CARPENTRY"/>
      <sheetName val="2EARTHWRKS"/>
      <sheetName val="3CONCRETE"/>
      <sheetName val="8 FIN&amp; MIS"/>
      <sheetName val="9 Plumb &amp; ENG. Instas"/>
      <sheetName val="5ROOFING"/>
      <sheetName val="7 metal"/>
      <sheetName val="12 PUMP ROOM"/>
      <sheetName val="cutting lists"/>
      <sheetName val="Budget "/>
      <sheetName val="Rev Forecast "/>
      <sheetName val="2.1.2 Detail breakdwn (Asset)"/>
      <sheetName val="FF-1"/>
      <sheetName val="Area Analysis"/>
      <sheetName val="Sensitivity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Tender Form"/>
      <sheetName val="Appendix &quot;F&quot;"/>
      <sheetName val="Index"/>
      <sheetName val="demir"/>
      <sheetName val="Annex 2.2_Piping"/>
      <sheetName val="Storage Units"/>
      <sheetName val="Categories"/>
      <sheetName val="요약배부"/>
      <sheetName val="Operational Costs 2008"/>
      <sheetName val="macros"/>
      <sheetName val="MECHANICAL MIXING TANK"/>
      <sheetName val="Letter REF"/>
      <sheetName val="MOB STATUS"/>
      <sheetName val="ALL"/>
      <sheetName val="BOQ Compress"/>
      <sheetName val="Recovered_Sheet1"/>
      <sheetName val="Civil_Works_Breakdown10"/>
      <sheetName val="Doha_WBS_Clean10"/>
      <sheetName val="Elem_2G_Pricing10"/>
      <sheetName val="Elem_2G_Synopsis10"/>
      <sheetName val="Elem_2H_Synopsis10"/>
      <sheetName val="Elem_3A_Pricing10"/>
      <sheetName val="Elem_3A_Synopsis10"/>
      <sheetName val="Devco_Cashflow10"/>
      <sheetName val="BQ_External10"/>
      <sheetName val="___Raw_Data10"/>
      <sheetName val="Raw_Data10"/>
      <sheetName val="5-Thermal_&amp;_Moisture10"/>
      <sheetName val="@risk_rents_and_incentives10"/>
      <sheetName val="Car_park_lease10"/>
      <sheetName val="Net_rent_analysis10"/>
      <sheetName val="Project_Brief10"/>
      <sheetName val="Pipe_Supports10"/>
      <sheetName val="Dropdown_list10"/>
      <sheetName val="Breaker_size10"/>
      <sheetName val="DETAILED__BOQ9"/>
      <sheetName val="Budget_By_Month9"/>
      <sheetName val="Order_Book_Assumptions_20079"/>
      <sheetName val="Details_for_Charts8"/>
      <sheetName val="LOV_&quot;by&quot;_field1"/>
      <sheetName val="EE_SUM1"/>
      <sheetName val="w't_table1"/>
      <sheetName val="MH_TakeOffs1"/>
      <sheetName val="WordNo__Ver11"/>
      <sheetName val="Bill_No_10-Tele"/>
      <sheetName val="Bill_No_12-Earthing"/>
      <sheetName val="Block_A-FlrBm(Conc&amp;Fwk)1"/>
      <sheetName val="Material_List_1"/>
      <sheetName val="Bill_3_Boutiquea1"/>
      <sheetName val="Summary_Transformers1"/>
      <sheetName val="Cost_Summary1"/>
      <sheetName val="Project_Data_Guide1"/>
      <sheetName val="6-Basement_Carpark_TO"/>
      <sheetName val="12-Building_Link_TO"/>
      <sheetName val="5-Clinic_Bldg_TO"/>
      <sheetName val="Mosque_Bill"/>
      <sheetName val="9-Link_Bridges&amp;Tunnels_TO"/>
      <sheetName val="13-Infra&amp;Ext_Works_TO"/>
      <sheetName val="7-Staff_Parking_TO"/>
      <sheetName val="9-Link_B__Tunnel-TS_(Add)"/>
      <sheetName val="Other_ODC's"/>
      <sheetName val="Project_Info"/>
      <sheetName val="Material_Rates"/>
      <sheetName val="Salary_&amp;_Hr_Sum"/>
      <sheetName val="Review_Summary"/>
      <sheetName val="2__Design_Staff_Rates"/>
      <sheetName val="7__Construction_Staff_Rates"/>
      <sheetName val="A_O_R_"/>
      <sheetName val="GDB_-_LEDGER"/>
      <sheetName val="SUMMARY_oth"/>
      <sheetName val="MEP_MAR"/>
      <sheetName val="MEP_Long_Lead"/>
      <sheetName val="VIDA-SD_"/>
      <sheetName val="MALL-SD_R1"/>
      <sheetName val="VIDA-SD_R1"/>
      <sheetName val="As_Build"/>
      <sheetName val="SUMMARY-client"/>
      <sheetName val="Staff"/>
      <sheetName val="Staff OLD "/>
      <sheetName val="Trade Summary"/>
      <sheetName val="BAU"/>
      <sheetName val="Bill No. 3 POT MAINT(Deliv)"/>
      <sheetName val="SITE_OVERHEADS"/>
      <sheetName val="Door summary"/>
      <sheetName val="Gujrat"/>
      <sheetName val="Chennai"/>
      <sheetName val="Part-A"/>
      <sheetName val="LV CABLE "/>
      <sheetName val="NEW BOQ.SUM"/>
      <sheetName val="1Fly-Gen Req"/>
      <sheetName val="Bill 1 Gen Req"/>
      <sheetName val="1S"/>
      <sheetName val="2Fly-Enabling Works"/>
      <sheetName val="2B"/>
      <sheetName val="2BS"/>
      <sheetName val="2S"/>
      <sheetName val="3Fly-Main Works"/>
      <sheetName val="3C"/>
      <sheetName val="3CS"/>
      <sheetName val="3D"/>
      <sheetName val="3DS"/>
      <sheetName val="3E"/>
      <sheetName val="3ES"/>
      <sheetName val="3F"/>
      <sheetName val="3FS"/>
      <sheetName val="3G"/>
      <sheetName val="3GS"/>
      <sheetName val="3H"/>
      <sheetName val="3HS "/>
      <sheetName val="3J"/>
      <sheetName val="3JS"/>
      <sheetName val="3K"/>
      <sheetName val="3KS"/>
      <sheetName val="3P"/>
      <sheetName val="3PS"/>
      <sheetName val="3QA"/>
      <sheetName val="3QAS "/>
      <sheetName val="3QB"/>
      <sheetName val="3QBS"/>
      <sheetName val="3QC"/>
      <sheetName val="3QCS"/>
      <sheetName val="3QD"/>
      <sheetName val="3QDS"/>
      <sheetName val="3QE"/>
      <sheetName val="3QES"/>
      <sheetName val="3QF"/>
      <sheetName val="3QFS"/>
      <sheetName val="3QG"/>
      <sheetName val="3QGS"/>
      <sheetName val="3QH"/>
      <sheetName val="3QHS"/>
      <sheetName val="3RA"/>
      <sheetName val="3RAS"/>
      <sheetName val="3RB  "/>
      <sheetName val="3RBS"/>
      <sheetName val="3RCS "/>
      <sheetName val="3S"/>
      <sheetName val="4Fly-External"/>
      <sheetName val="4B"/>
      <sheetName val="4C"/>
      <sheetName val="4BS"/>
      <sheetName val="4CS"/>
      <sheetName val="4E"/>
      <sheetName val="4ES"/>
      <sheetName val="4QB"/>
      <sheetName val="4QBS"/>
      <sheetName val="4Fly-Landscaping Works"/>
      <sheetName val="4S."/>
      <sheetName val="4QH"/>
      <sheetName val="4QHS"/>
      <sheetName val="4RA"/>
      <sheetName val="4RA Breakdown"/>
      <sheetName val="4RAS"/>
      <sheetName val="4RB"/>
      <sheetName val="4RBS"/>
      <sheetName val="4RCS"/>
      <sheetName val="4S"/>
      <sheetName val="5Fly"/>
      <sheetName val="Bill 5 Dayworks"/>
      <sheetName val="GSFly"/>
      <sheetName val="GS"/>
      <sheetName val="MOS-APP#29"/>
      <sheetName val="2158 00 PS 1501.02  Rev. A"/>
      <sheetName val="Billing and Status Register"/>
      <sheetName val="XREF"/>
      <sheetName val="Pro_Sts8"/>
      <sheetName val="_Dtail_Ent_sht8"/>
      <sheetName val="CIF_COST_ITEM8"/>
      <sheetName val="_GULF8"/>
      <sheetName val="Schedule_of_payments8"/>
      <sheetName val="Cumulative_staff_pay8"/>
      <sheetName val="Jan_20148"/>
      <sheetName val="January_20138"/>
      <sheetName val="February_20138"/>
      <sheetName val="March_20138"/>
      <sheetName val="April_20138"/>
      <sheetName val="May_20138"/>
      <sheetName val="June_2013_8"/>
      <sheetName val="July_2013_8"/>
      <sheetName val="Aug_2013__8"/>
      <sheetName val="Sep_20138"/>
      <sheetName val="Oct_20138"/>
      <sheetName val="Approved_Staff8"/>
      <sheetName val="Bill_No__3_Podium8"/>
      <sheetName val="Westin_FOH_&amp;_BOH_Split8"/>
      <sheetName val="Steel_Grades4"/>
      <sheetName val="brendans_areas3"/>
      <sheetName val="unmeasured_rooms3"/>
      <sheetName val="B_1003"/>
      <sheetName val="Trade_Package3"/>
      <sheetName val="Universe_of_Retailers_(INPUT)3"/>
      <sheetName val="HO_Costs3"/>
      <sheetName val="Cash_Flow3"/>
      <sheetName val="Pro_Sts9"/>
      <sheetName val="_Dtail_Ent_sht9"/>
      <sheetName val="CIF_COST_ITEM9"/>
      <sheetName val="Details_for_Charts9"/>
      <sheetName val="_GULF9"/>
      <sheetName val="Schedule_of_payments9"/>
      <sheetName val="Cumulative_staff_pay9"/>
      <sheetName val="Jan_20149"/>
      <sheetName val="January_20139"/>
      <sheetName val="February_20139"/>
      <sheetName val="March_20139"/>
      <sheetName val="April_20139"/>
      <sheetName val="May_20139"/>
      <sheetName val="June_2013_9"/>
      <sheetName val="July_2013_9"/>
      <sheetName val="Aug_2013__9"/>
      <sheetName val="Sep_20139"/>
      <sheetName val="Oct_20139"/>
      <sheetName val="Approved_Staff9"/>
      <sheetName val="Bill_No__3_Podium9"/>
      <sheetName val="Westin_FOH_&amp;_BOH_Split9"/>
      <sheetName val="Steel_Grades5"/>
      <sheetName val="brendans_areas4"/>
      <sheetName val="unmeasured_rooms4"/>
      <sheetName val="B_1004"/>
      <sheetName val="Trade_Package4"/>
      <sheetName val="Universe_of_Retailers_(INPUT)4"/>
      <sheetName val="2__Design_Staff_Rates1"/>
      <sheetName val="7__Construction_Staff_Rates1"/>
      <sheetName val="HO_Costs4"/>
      <sheetName val="Cash_Flow4"/>
      <sheetName val="BOQ_Distribution2"/>
      <sheetName val="Total__Amount2"/>
      <sheetName val="A_O_R_1"/>
      <sheetName val="Civil_Works_Breakdown11"/>
      <sheetName val="Doha_WBS_Clean11"/>
      <sheetName val="Elem_2G_Pricing11"/>
      <sheetName val="Elem_2G_Synopsis11"/>
      <sheetName val="Elem_2H_Synopsis11"/>
      <sheetName val="Elem_3A_Pricing11"/>
      <sheetName val="Elem_3A_Synopsis11"/>
      <sheetName val="Devco_Cashflow11"/>
      <sheetName val="BQ_External11"/>
      <sheetName val="___Raw_Data11"/>
      <sheetName val="Raw_Data11"/>
      <sheetName val="Project_Brief11"/>
      <sheetName val="5-Thermal_&amp;_Moisture11"/>
      <sheetName val="@risk_rents_and_incentives11"/>
      <sheetName val="Car_park_lease11"/>
      <sheetName val="Net_rent_analysis11"/>
      <sheetName val="Pipe_Supports11"/>
      <sheetName val="Dropdown_list11"/>
      <sheetName val="Breaker_size11"/>
      <sheetName val="DETAILED__BOQ10"/>
      <sheetName val="Budget_By_Month10"/>
      <sheetName val="Pro_Sts10"/>
      <sheetName val="_Dtail_Ent_sht10"/>
      <sheetName val="CIF_COST_ITEM10"/>
      <sheetName val="Details_for_Charts10"/>
      <sheetName val="Order_Book_Assumptions_200710"/>
      <sheetName val="_GULF10"/>
      <sheetName val="Schedule_of_payments10"/>
      <sheetName val="Cumulative_staff_pay10"/>
      <sheetName val="Jan_201410"/>
      <sheetName val="January_201310"/>
      <sheetName val="February_201310"/>
      <sheetName val="March_201310"/>
      <sheetName val="April_201310"/>
      <sheetName val="May_201310"/>
      <sheetName val="June_2013_10"/>
      <sheetName val="July_2013_10"/>
      <sheetName val="Aug_2013__10"/>
      <sheetName val="Sep_201310"/>
      <sheetName val="Oct_201310"/>
      <sheetName val="Approved_Staff10"/>
      <sheetName val="Bill_No__3_Podium10"/>
      <sheetName val="Westin_FOH_&amp;_BOH_Split10"/>
      <sheetName val="Steel_Grades6"/>
      <sheetName val="brendans_areas5"/>
      <sheetName val="unmeasured_rooms5"/>
      <sheetName val="B_1005"/>
      <sheetName val="Trade_Package5"/>
      <sheetName val="Universe_of_Retailers_(INPUT)5"/>
      <sheetName val="2__Design_Staff_Rates2"/>
      <sheetName val="7__Construction_Staff_Rates2"/>
      <sheetName val="Key_Assumptions2"/>
      <sheetName val="HO_Costs5"/>
      <sheetName val="APP__B2"/>
      <sheetName val="Cash_Flow5"/>
      <sheetName val="Hotel_Revenue&amp;Expenses2"/>
      <sheetName val="BOQ_Distribution3"/>
      <sheetName val="Total__Amount3"/>
      <sheetName val="Block_A-FlrBm(Conc&amp;Fwk)2"/>
      <sheetName val="Summary_Transformers2"/>
      <sheetName val="A_O_R_2"/>
      <sheetName val="DIV_22"/>
      <sheetName val="Civil_Works_Breakdown12"/>
      <sheetName val="Doha_WBS_Clean12"/>
      <sheetName val="Elem_2G_Pricing12"/>
      <sheetName val="Elem_2G_Synopsis12"/>
      <sheetName val="Elem_2H_Synopsis12"/>
      <sheetName val="Elem_3A_Pricing12"/>
      <sheetName val="Elem_3A_Synopsis12"/>
      <sheetName val="Devco_Cashflow12"/>
      <sheetName val="BQ_External12"/>
      <sheetName val="___Raw_Data12"/>
      <sheetName val="Raw_Data12"/>
      <sheetName val="Project_Brief12"/>
      <sheetName val="5-Thermal_&amp;_Moisture12"/>
      <sheetName val="@risk_rents_and_incentives12"/>
      <sheetName val="Car_park_lease12"/>
      <sheetName val="Net_rent_analysis12"/>
      <sheetName val="Pipe_Supports12"/>
      <sheetName val="Dropdown_list12"/>
      <sheetName val="Breaker_size12"/>
      <sheetName val="DETAILED__BOQ11"/>
      <sheetName val="Budget_By_Month11"/>
      <sheetName val="Pro_Sts11"/>
      <sheetName val="_Dtail_Ent_sht11"/>
      <sheetName val="CIF_COST_ITEM11"/>
      <sheetName val="Details_for_Charts11"/>
      <sheetName val="Order_Book_Assumptions_200711"/>
      <sheetName val="_GULF11"/>
      <sheetName val="Schedule_of_payments11"/>
      <sheetName val="Cumulative_staff_pay11"/>
      <sheetName val="Jan_201411"/>
      <sheetName val="January_201311"/>
      <sheetName val="February_201311"/>
      <sheetName val="March_201311"/>
      <sheetName val="April_201311"/>
      <sheetName val="May_201311"/>
      <sheetName val="June_2013_11"/>
      <sheetName val="July_2013_11"/>
      <sheetName val="Aug_2013__11"/>
      <sheetName val="Sep_201311"/>
      <sheetName val="Oct_201311"/>
      <sheetName val="Approved_Staff11"/>
      <sheetName val="Bill_No__3_Podium11"/>
      <sheetName val="Westin_FOH_&amp;_BOH_Split11"/>
      <sheetName val="Steel_Grades7"/>
      <sheetName val="brendans_areas6"/>
      <sheetName val="unmeasured_rooms6"/>
      <sheetName val="B_1006"/>
      <sheetName val="Trade_Package6"/>
      <sheetName val="Universe_of_Retailers_(INPUT)6"/>
      <sheetName val="2__Design_Staff_Rates3"/>
      <sheetName val="7__Construction_Staff_Rates3"/>
      <sheetName val="Key_Assumptions3"/>
      <sheetName val="HO_Costs6"/>
      <sheetName val="APP__B3"/>
      <sheetName val="Cash_Flow6"/>
      <sheetName val="Hotel_Revenue&amp;Expenses3"/>
      <sheetName val="BOQ_Distribution4"/>
      <sheetName val="Total__Amount4"/>
      <sheetName val="Block_A-FlrBm(Conc&amp;Fwk)3"/>
      <sheetName val="Summary_Transformers3"/>
      <sheetName val="A_O_R_3"/>
      <sheetName val="DIV_23"/>
      <sheetName val="Civil_Works_Breakdown13"/>
      <sheetName val="Doha_WBS_Clean13"/>
      <sheetName val="Elem_2G_Pricing13"/>
      <sheetName val="Elem_2G_Synopsis13"/>
      <sheetName val="Elem_2H_Synopsis13"/>
      <sheetName val="Elem_3A_Pricing13"/>
      <sheetName val="Elem_3A_Synopsis13"/>
      <sheetName val="Devco_Cashflow13"/>
      <sheetName val="BQ_External13"/>
      <sheetName val="___Raw_Data13"/>
      <sheetName val="Raw_Data13"/>
      <sheetName val="Project_Brief13"/>
      <sheetName val="5-Thermal_&amp;_Moisture13"/>
      <sheetName val="@risk_rents_and_incentives13"/>
      <sheetName val="Car_park_lease13"/>
      <sheetName val="Net_rent_analysis13"/>
      <sheetName val="Pipe_Supports13"/>
      <sheetName val="Dropdown_list13"/>
      <sheetName val="Breaker_size13"/>
      <sheetName val="DETAILED__BOQ12"/>
      <sheetName val="Budget_By_Month12"/>
      <sheetName val="Pro_Sts12"/>
      <sheetName val="_Dtail_Ent_sht12"/>
      <sheetName val="CIF_COST_ITEM12"/>
      <sheetName val="Details_for_Charts12"/>
      <sheetName val="Order_Book_Assumptions_200712"/>
      <sheetName val="_GULF12"/>
      <sheetName val="Schedule_of_payments12"/>
      <sheetName val="Cumulative_staff_pay12"/>
      <sheetName val="Jan_201412"/>
      <sheetName val="January_201312"/>
      <sheetName val="February_201312"/>
      <sheetName val="March_201312"/>
      <sheetName val="April_201312"/>
      <sheetName val="May_201312"/>
      <sheetName val="June_2013_12"/>
      <sheetName val="July_2013_12"/>
      <sheetName val="Aug_2013__12"/>
      <sheetName val="Sep_201312"/>
      <sheetName val="Oct_201312"/>
      <sheetName val="Approved_Staff12"/>
      <sheetName val="Bill_No__3_Podium12"/>
      <sheetName val="Westin_FOH_&amp;_BOH_Split12"/>
      <sheetName val="Steel_Grades8"/>
      <sheetName val="brendans_areas7"/>
      <sheetName val="unmeasured_rooms7"/>
      <sheetName val="B_1007"/>
      <sheetName val="Trade_Package7"/>
      <sheetName val="Universe_of_Retailers_(INPUT)7"/>
      <sheetName val="2__Design_Staff_Rates4"/>
      <sheetName val="7__Construction_Staff_Rates4"/>
      <sheetName val="Key_Assumptions4"/>
      <sheetName val="HO_Costs7"/>
      <sheetName val="APP__B4"/>
      <sheetName val="Cash_Flow7"/>
      <sheetName val="Hotel_Revenue&amp;Expenses4"/>
      <sheetName val="BOQ_Distribution5"/>
      <sheetName val="Total__Amount5"/>
      <sheetName val="Block_A-FlrBm(Conc&amp;Fwk)4"/>
      <sheetName val="Summary_Transformers4"/>
      <sheetName val="A_O_R_4"/>
      <sheetName val="DIV_24"/>
      <sheetName val="Civil_Works_Breakdown14"/>
      <sheetName val="Doha_WBS_Clean14"/>
      <sheetName val="Elem_2G_Pricing14"/>
      <sheetName val="Elem_2G_Synopsis14"/>
      <sheetName val="Elem_2H_Synopsis14"/>
      <sheetName val="Elem_3A_Pricing14"/>
      <sheetName val="Elem_3A_Synopsis14"/>
      <sheetName val="Devco_Cashflow14"/>
      <sheetName val="BQ_External14"/>
      <sheetName val="___Raw_Data14"/>
      <sheetName val="Raw_Data14"/>
      <sheetName val="Project_Brief14"/>
      <sheetName val="5-Thermal_&amp;_Moisture14"/>
      <sheetName val="@risk_rents_and_incentives14"/>
      <sheetName val="Car_park_lease14"/>
      <sheetName val="Net_rent_analysis14"/>
      <sheetName val="Pipe_Supports14"/>
      <sheetName val="Dropdown_list14"/>
      <sheetName val="Breaker_size14"/>
      <sheetName val="DETAILED__BOQ13"/>
      <sheetName val="Budget_By_Month13"/>
      <sheetName val="Pro_Sts13"/>
      <sheetName val="_Dtail_Ent_sht13"/>
      <sheetName val="CIF_COST_ITEM13"/>
      <sheetName val="Details_for_Charts13"/>
      <sheetName val="Order_Book_Assumptions_200713"/>
      <sheetName val="_GULF13"/>
      <sheetName val="Schedule_of_payments13"/>
      <sheetName val="Cumulative_staff_pay13"/>
      <sheetName val="Jan_201413"/>
      <sheetName val="January_201313"/>
      <sheetName val="February_201313"/>
      <sheetName val="March_201313"/>
      <sheetName val="April_201313"/>
      <sheetName val="May_201313"/>
      <sheetName val="June_2013_13"/>
      <sheetName val="July_2013_13"/>
      <sheetName val="Aug_2013__13"/>
      <sheetName val="Sep_201313"/>
      <sheetName val="Oct_201313"/>
      <sheetName val="Approved_Staff13"/>
      <sheetName val="Bill_No__3_Podium13"/>
      <sheetName val="Westin_FOH_&amp;_BOH_Split13"/>
      <sheetName val="Steel_Grades9"/>
      <sheetName val="brendans_areas8"/>
      <sheetName val="unmeasured_rooms8"/>
      <sheetName val="B_1008"/>
      <sheetName val="Trade_Package8"/>
      <sheetName val="Universe_of_Retailers_(INPUT)8"/>
      <sheetName val="2__Design_Staff_Rates5"/>
      <sheetName val="7__Construction_Staff_Rates5"/>
      <sheetName val="Key_Assumptions5"/>
      <sheetName val="HO_Costs8"/>
      <sheetName val="APP__B5"/>
      <sheetName val="Cash_Flow8"/>
      <sheetName val="Hotel_Revenue&amp;Expenses5"/>
      <sheetName val="BOQ_Distribution6"/>
      <sheetName val="Total__Amount6"/>
      <sheetName val="Block_A-FlrBm(Conc&amp;Fwk)5"/>
      <sheetName val="Summary_Transformers5"/>
      <sheetName val="A_O_R_5"/>
      <sheetName val="DIV_25"/>
      <sheetName val="Civil_Works_Breakdown15"/>
      <sheetName val="Doha_WBS_Clean15"/>
      <sheetName val="Elem_2G_Pricing15"/>
      <sheetName val="Elem_2G_Synopsis15"/>
      <sheetName val="Elem_2H_Synopsis15"/>
      <sheetName val="Elem_3A_Pricing15"/>
      <sheetName val="Elem_3A_Synopsis15"/>
      <sheetName val="Devco_Cashflow15"/>
      <sheetName val="BQ_External15"/>
      <sheetName val="___Raw_Data15"/>
      <sheetName val="Raw_Data15"/>
      <sheetName val="Project_Brief15"/>
      <sheetName val="5-Thermal_&amp;_Moisture15"/>
      <sheetName val="@risk_rents_and_incentives15"/>
      <sheetName val="Car_park_lease15"/>
      <sheetName val="Net_rent_analysis15"/>
      <sheetName val="Pipe_Supports15"/>
      <sheetName val="Dropdown_list15"/>
      <sheetName val="Breaker_size15"/>
      <sheetName val="DETAILED__BOQ14"/>
      <sheetName val="Budget_By_Month14"/>
      <sheetName val="Pro_Sts14"/>
      <sheetName val="_Dtail_Ent_sht14"/>
      <sheetName val="CIF_COST_ITEM14"/>
      <sheetName val="Details_for_Charts14"/>
      <sheetName val="Order_Book_Assumptions_200714"/>
      <sheetName val="_GULF14"/>
      <sheetName val="Schedule_of_payments14"/>
      <sheetName val="Cumulative_staff_pay14"/>
      <sheetName val="Jan_201414"/>
      <sheetName val="January_201314"/>
      <sheetName val="February_201314"/>
      <sheetName val="March_201314"/>
      <sheetName val="April_201314"/>
      <sheetName val="May_201314"/>
      <sheetName val="June_2013_14"/>
      <sheetName val="July_2013_14"/>
      <sheetName val="Aug_2013__14"/>
      <sheetName val="Sep_201314"/>
      <sheetName val="Oct_201314"/>
      <sheetName val="Approved_Staff14"/>
      <sheetName val="Bill_No__3_Podium14"/>
      <sheetName val="Westin_FOH_&amp;_BOH_Split14"/>
      <sheetName val="Steel_Grades10"/>
      <sheetName val="brendans_areas9"/>
      <sheetName val="unmeasured_rooms9"/>
      <sheetName val="B_1009"/>
      <sheetName val="Trade_Package9"/>
      <sheetName val="Universe_of_Retailers_(INPUT)9"/>
      <sheetName val="2__Design_Staff_Rates6"/>
      <sheetName val="7__Construction_Staff_Rates6"/>
      <sheetName val="Key_Assumptions6"/>
      <sheetName val="HO_Costs9"/>
      <sheetName val="APP__B6"/>
      <sheetName val="Cash_Flow9"/>
      <sheetName val="Hotel_Revenue&amp;Expenses6"/>
      <sheetName val="BOQ_Distribution7"/>
      <sheetName val="Total__Amount7"/>
      <sheetName val="Block_A-FlrBm(Conc&amp;Fwk)6"/>
      <sheetName val="Summary_Transformers6"/>
      <sheetName val="A_O_R_6"/>
      <sheetName val="DIV_26"/>
      <sheetName val="Details_and_Earnings_Charts2"/>
      <sheetName val="Basement_Parking2"/>
      <sheetName val="NT_Apartments2"/>
      <sheetName val="NT_Hotel2"/>
      <sheetName val="NT_Penthouses2"/>
      <sheetName val="NT_Restaurant2"/>
      <sheetName val="NTS_Apartments2"/>
      <sheetName val="Retail_B22"/>
      <sheetName val="Retail_B32"/>
      <sheetName val="SE_Tower12"/>
      <sheetName val="SE_Tower22"/>
      <sheetName val="SW_Phase22"/>
      <sheetName val="Operational_Costs_2008"/>
      <sheetName val="labor_abstract2"/>
      <sheetName val="Rebar__Take_off"/>
      <sheetName val="Recon_Template"/>
      <sheetName val="GDB_-_LEDGER1"/>
      <sheetName val="SUMMARY_oth1"/>
      <sheetName val="MEP_MAR1"/>
      <sheetName val="MEP_Long_Lead1"/>
      <sheetName val="VIDA-SD_1"/>
      <sheetName val="MALL-SD_R11"/>
      <sheetName val="VIDA-SD_R11"/>
      <sheetName val="As_Build1"/>
      <sheetName val="Basement_Parking3"/>
      <sheetName val="NT_Apartments3"/>
      <sheetName val="NT_Hotel3"/>
      <sheetName val="NT_Penthouses3"/>
      <sheetName val="NT_Restaurant3"/>
      <sheetName val="NTS_Apartments3"/>
      <sheetName val="Retail_B23"/>
      <sheetName val="Retail_B33"/>
      <sheetName val="SE_Tower13"/>
      <sheetName val="SE_Tower23"/>
      <sheetName val="SW_Phase23"/>
      <sheetName val="Details_and_Earnings_Charts3"/>
      <sheetName val="labor_abstract3"/>
      <sheetName val="SITE_OVERHEADS1"/>
      <sheetName val="Recon_Template1"/>
      <sheetName val="PAGE 2"/>
      <sheetName val="BOQ - Type A"/>
      <sheetName val="w't_table2"/>
      <sheetName val="EE_SUM2"/>
      <sheetName val="BOQ_-_Type_A"/>
      <sheetName val="w't_table3"/>
      <sheetName val="EE_SUM3"/>
      <sheetName val="BOQ_-_Type_A1"/>
      <sheetName val="w't_table4"/>
      <sheetName val="EE_SUM4"/>
      <sheetName val="Material_List_2"/>
      <sheetName val="BOQ_-_Type_A2"/>
      <sheetName val="Progress Pymt"/>
      <sheetName val="Generic"/>
      <sheetName val="8_FIN&amp;_MIS"/>
      <sheetName val="9_Plumb_&amp;_ENG__Instas"/>
      <sheetName val="7_metal"/>
      <sheetName val="12_PUMP_ROOM"/>
      <sheetName val="cutting_lists"/>
      <sheetName val="BOQ_Compress"/>
      <sheetName val="8_FIN&amp;_MIS1"/>
      <sheetName val="9_Plumb_&amp;_ENG__Instas1"/>
      <sheetName val="6-Basement_Carpark_TO1"/>
      <sheetName val="12-Building_Link_TO1"/>
      <sheetName val="5-Clinic_Bldg_TO1"/>
      <sheetName val="Mosque_Bill1"/>
      <sheetName val="9-Link_Bridges&amp;Tunnels_TO1"/>
      <sheetName val="13-Infra&amp;Ext_Works_TO1"/>
      <sheetName val="7-Staff_Parking_TO1"/>
      <sheetName val="9-Link_B__Tunnel-TS_(Add)1"/>
      <sheetName val="Other_ODC's1"/>
      <sheetName val="Project_Info1"/>
      <sheetName val="Material_Rates1"/>
      <sheetName val="Salary_&amp;_Hr_Sum1"/>
      <sheetName val="Review_Summary1"/>
      <sheetName val="7_metal1"/>
      <sheetName val="12_PUMP_ROOM1"/>
      <sheetName val="cutting_lists1"/>
      <sheetName val="BOQ_Compress1"/>
      <sheetName val="LOV_&quot;by&quot;_field2"/>
      <sheetName val="MH_TakeOffs2"/>
      <sheetName val="WordNo__Ver12"/>
      <sheetName val="Cost_Summary2"/>
      <sheetName val="8_FIN&amp;_MIS2"/>
      <sheetName val="9_Plumb_&amp;_ENG__Instas2"/>
      <sheetName val="6-Basement_Carpark_TO2"/>
      <sheetName val="12-Building_Link_TO2"/>
      <sheetName val="5-Clinic_Bldg_TO2"/>
      <sheetName val="Mosque_Bill2"/>
      <sheetName val="9-Link_Bridges&amp;Tunnels_TO2"/>
      <sheetName val="13-Infra&amp;Ext_Works_TO2"/>
      <sheetName val="7-Staff_Parking_TO2"/>
      <sheetName val="9-Link_B__Tunnel-TS_(Add)2"/>
      <sheetName val="Other_ODC's2"/>
      <sheetName val="Project_Info2"/>
      <sheetName val="Material_Rates2"/>
      <sheetName val="Salary_&amp;_Hr_Sum2"/>
      <sheetName val="Review_Summary2"/>
      <sheetName val="7_metal2"/>
      <sheetName val="12_PUMP_ROOM2"/>
      <sheetName val="cutting_lists2"/>
      <sheetName val="BOQ_Compress2"/>
      <sheetName val="BILL 2"/>
      <sheetName val="AoR Finishing"/>
      <sheetName val="LOV_&quot;by&quot;_field3"/>
      <sheetName val="MH_TakeOffs3"/>
      <sheetName val="WordNo__Ver13"/>
      <sheetName val="Cost_Summary3"/>
      <sheetName val="8_FIN&amp;_MIS3"/>
      <sheetName val="9_Plumb_&amp;_ENG__Instas3"/>
      <sheetName val="6-Basement_Carpark_TO3"/>
      <sheetName val="12-Building_Link_TO3"/>
      <sheetName val="5-Clinic_Bldg_TO3"/>
      <sheetName val="Mosque_Bill3"/>
      <sheetName val="9-Link_Bridges&amp;Tunnels_TO3"/>
      <sheetName val="13-Infra&amp;Ext_Works_TO3"/>
      <sheetName val="7-Staff_Parking_TO3"/>
      <sheetName val="9-Link_B__Tunnel-TS_(Add)3"/>
      <sheetName val="Other_ODC's3"/>
      <sheetName val="Project_Info3"/>
      <sheetName val="Material_Rates3"/>
      <sheetName val="Salary_&amp;_Hr_Sum3"/>
      <sheetName val="Review_Summary3"/>
      <sheetName val="7_metal3"/>
      <sheetName val="12_PUMP_ROOM3"/>
      <sheetName val="cutting_lists3"/>
      <sheetName val="BOQ_Compress3"/>
      <sheetName val="LOV_&quot;by&quot;_field4"/>
      <sheetName val="MH_TakeOffs4"/>
      <sheetName val="WordNo__Ver14"/>
      <sheetName val="Cost_Summary4"/>
      <sheetName val="cutting_lists4"/>
      <sheetName val="7_metal4"/>
      <sheetName val="8_FIN&amp;_MIS4"/>
      <sheetName val="12_PUMP_ROOM4"/>
      <sheetName val="9_Plumb_&amp;_ENG__Instas4"/>
      <sheetName val="6-Basement_Carpark_TO4"/>
      <sheetName val="12-Building_Link_TO4"/>
      <sheetName val="5-Clinic_Bldg_TO4"/>
      <sheetName val="Mosque_Bill4"/>
      <sheetName val="9-Link_Bridges&amp;Tunnels_TO4"/>
      <sheetName val="13-Infra&amp;Ext_Works_TO4"/>
      <sheetName val="7-Staff_Parking_TO4"/>
      <sheetName val="9-Link_B__Tunnel-TS_(Add)4"/>
      <sheetName val="Other_ODC's4"/>
      <sheetName val="Project_Info4"/>
      <sheetName val="Material_Rates4"/>
      <sheetName val="Salary_&amp;_Hr_Sum4"/>
      <sheetName val="Review_Summary4"/>
      <sheetName val="LV_CABLE_"/>
      <sheetName val="NEW_BOQ_SUM"/>
      <sheetName val="Details_and_Earnings_Charts4"/>
      <sheetName val="BOQ_Compress4"/>
      <sheetName val="Basic"/>
      <sheetName val="Bechtel Norm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 refreshError="1"/>
      <sheetData sheetId="1373" refreshError="1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 refreshError="1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 refreshError="1"/>
      <sheetData sheetId="14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Cashflow Table"/>
      <sheetName val="Total Graph incl"/>
      <sheetName val="Total Graph excl"/>
      <sheetName val="Prof Fee Data Incl"/>
      <sheetName val="Constr cost Data Incl"/>
      <sheetName val="Prof Fee Data Excl"/>
      <sheetName val="Constr cost Data Excl"/>
      <sheetName val="Det_Des"/>
      <sheetName val="Staff Acco."/>
      <sheetName val="Lstsub"/>
      <sheetName val="Info Sheet"/>
      <sheetName val="BL"/>
      <sheetName val="Sheet1"/>
      <sheetName val="new ext"/>
      <sheetName val="Categories"/>
      <sheetName val="Info"/>
      <sheetName val="CERTIFICATE"/>
      <sheetName val="PB"/>
      <sheetName val="Tender Form"/>
      <sheetName val="Cover"/>
      <sheetName val="Appendix &quot;F&quot;"/>
      <sheetName val="Index"/>
      <sheetName val="Summary"/>
      <sheetName val="Criteria"/>
      <sheetName val="6.1.7 Grand Summary"/>
      <sheetName val="Data Sheet"/>
      <sheetName val="Option"/>
      <sheetName val="Schedules"/>
      <sheetName val="Database"/>
      <sheetName val="Part A"/>
      <sheetName val="Area 6 - Cashflows Budget July "/>
      <sheetName val="Total_Cashflow_Table"/>
      <sheetName val="Total_Graph_incl"/>
      <sheetName val="Total_Graph_excl"/>
      <sheetName val="Prof_Fee_Data_Incl"/>
      <sheetName val="Constr_cost_Data_Incl"/>
      <sheetName val="Prof_Fee_Data_Excl"/>
      <sheetName val="Constr_cost_Data_Excl"/>
      <sheetName val="Staff_Acco_"/>
      <sheetName val="Info_Sheet"/>
      <sheetName val="new_ext"/>
      <sheetName val="Cash2"/>
      <sheetName val="Scatter"/>
      <sheetName val="Westin FOH &amp; BOH Split"/>
      <sheetName val="MEP Matls"/>
    </sheetNames>
    <sheetDataSet>
      <sheetData sheetId="0">
        <row r="88">
          <cell r="B88" t="str">
            <v>Record significant procedural milestones, eg. Sectional retention releases, Taking Over Certificates, Final Payment and the like.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Listing"/>
      <sheetName val="Frontpage2"/>
      <sheetName val="MainMenu"/>
      <sheetName val="Post CM Count"/>
      <sheetName val="Report Proforma"/>
      <sheetName val="Pre CM Data"/>
      <sheetName val="Pre CM Count"/>
      <sheetName val="Pre CM £ Data"/>
      <sheetName val="Pre CM Value"/>
      <sheetName val="Post CM Data"/>
      <sheetName val="Post CM £ Data"/>
      <sheetName val="Post CM Value"/>
      <sheetName val="L &amp; I Criteria"/>
      <sheetName val="Criteria"/>
      <sheetName val="Total Cashflow Table"/>
      <sheetName val="Option"/>
      <sheetName val="Det_Des"/>
      <sheetName val="FitOutConfCentre"/>
      <sheetName val="DATA"/>
      <sheetName val="Scenario Sel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">
          <cell r="AE5">
            <v>3</v>
          </cell>
          <cell r="AF5" t="str">
            <v>H</v>
          </cell>
        </row>
        <row r="6">
          <cell r="AE6">
            <v>2</v>
          </cell>
          <cell r="AF6" t="str">
            <v>M</v>
          </cell>
        </row>
        <row r="7">
          <cell r="AE7">
            <v>1</v>
          </cell>
          <cell r="AF7" t="str">
            <v>L</v>
          </cell>
        </row>
        <row r="8">
          <cell r="AE8">
            <v>0</v>
          </cell>
        </row>
        <row r="9">
          <cell r="N9">
            <v>0</v>
          </cell>
          <cell r="O9">
            <v>0</v>
          </cell>
          <cell r="Q9">
            <v>0</v>
          </cell>
          <cell r="R9">
            <v>0</v>
          </cell>
          <cell r="T9">
            <v>0</v>
          </cell>
          <cell r="U9">
            <v>0</v>
          </cell>
          <cell r="W9">
            <v>0</v>
          </cell>
          <cell r="X9">
            <v>0</v>
          </cell>
          <cell r="Z9">
            <v>0</v>
          </cell>
          <cell r="AA9">
            <v>0</v>
          </cell>
        </row>
        <row r="10">
          <cell r="N10">
            <v>1</v>
          </cell>
          <cell r="O10">
            <v>1</v>
          </cell>
          <cell r="Q10">
            <v>1</v>
          </cell>
          <cell r="R10">
            <v>1</v>
          </cell>
          <cell r="T10">
            <v>1</v>
          </cell>
          <cell r="U10">
            <v>1</v>
          </cell>
          <cell r="W10">
            <v>1</v>
          </cell>
          <cell r="X10">
            <v>1</v>
          </cell>
          <cell r="Z10">
            <v>1</v>
          </cell>
          <cell r="AA10">
            <v>1</v>
          </cell>
        </row>
        <row r="11">
          <cell r="N11">
            <v>2</v>
          </cell>
          <cell r="O11">
            <v>1</v>
          </cell>
          <cell r="Q11">
            <v>2</v>
          </cell>
          <cell r="R11">
            <v>1</v>
          </cell>
          <cell r="T11">
            <v>2</v>
          </cell>
          <cell r="U11">
            <v>1</v>
          </cell>
          <cell r="W11">
            <v>2</v>
          </cell>
          <cell r="X11">
            <v>1</v>
          </cell>
          <cell r="Z11">
            <v>2</v>
          </cell>
          <cell r="AA11">
            <v>1</v>
          </cell>
        </row>
        <row r="12">
          <cell r="N12">
            <v>3</v>
          </cell>
          <cell r="O12">
            <v>1</v>
          </cell>
          <cell r="Q12">
            <v>3</v>
          </cell>
          <cell r="R12">
            <v>1</v>
          </cell>
          <cell r="T12">
            <v>3</v>
          </cell>
          <cell r="U12">
            <v>1</v>
          </cell>
          <cell r="W12">
            <v>3</v>
          </cell>
          <cell r="X12">
            <v>1</v>
          </cell>
          <cell r="Z12">
            <v>3</v>
          </cell>
          <cell r="AA12">
            <v>1</v>
          </cell>
        </row>
        <row r="13">
          <cell r="N13">
            <v>4</v>
          </cell>
          <cell r="O13">
            <v>1</v>
          </cell>
          <cell r="Q13">
            <v>4</v>
          </cell>
          <cell r="R13">
            <v>1</v>
          </cell>
          <cell r="T13">
            <v>4</v>
          </cell>
          <cell r="U13">
            <v>1</v>
          </cell>
          <cell r="W13">
            <v>4</v>
          </cell>
          <cell r="X13">
            <v>1</v>
          </cell>
          <cell r="Z13">
            <v>4</v>
          </cell>
          <cell r="AA13">
            <v>1</v>
          </cell>
        </row>
        <row r="14">
          <cell r="N14">
            <v>5</v>
          </cell>
          <cell r="O14">
            <v>2</v>
          </cell>
          <cell r="Q14">
            <v>5</v>
          </cell>
          <cell r="R14">
            <v>1</v>
          </cell>
          <cell r="T14">
            <v>5</v>
          </cell>
          <cell r="U14">
            <v>1</v>
          </cell>
          <cell r="W14">
            <v>5</v>
          </cell>
          <cell r="X14">
            <v>1</v>
          </cell>
          <cell r="Z14">
            <v>5</v>
          </cell>
          <cell r="AA14">
            <v>1</v>
          </cell>
        </row>
        <row r="15">
          <cell r="N15">
            <v>6</v>
          </cell>
          <cell r="O15">
            <v>3</v>
          </cell>
          <cell r="Q15">
            <v>6</v>
          </cell>
          <cell r="R15">
            <v>2</v>
          </cell>
          <cell r="T15">
            <v>6</v>
          </cell>
          <cell r="U15">
            <v>2</v>
          </cell>
          <cell r="W15">
            <v>6</v>
          </cell>
          <cell r="X15">
            <v>2</v>
          </cell>
          <cell r="Z15">
            <v>6</v>
          </cell>
          <cell r="AA15">
            <v>2</v>
          </cell>
        </row>
        <row r="16">
          <cell r="N16">
            <v>7</v>
          </cell>
          <cell r="O16">
            <v>3</v>
          </cell>
          <cell r="Q16">
            <v>7</v>
          </cell>
          <cell r="R16">
            <v>2</v>
          </cell>
          <cell r="T16">
            <v>7</v>
          </cell>
          <cell r="U16">
            <v>2</v>
          </cell>
          <cell r="W16">
            <v>7</v>
          </cell>
          <cell r="X16">
            <v>2</v>
          </cell>
          <cell r="Z16">
            <v>7</v>
          </cell>
          <cell r="AA16">
            <v>2</v>
          </cell>
        </row>
        <row r="17">
          <cell r="N17">
            <v>8</v>
          </cell>
          <cell r="O17">
            <v>3</v>
          </cell>
          <cell r="Q17">
            <v>8</v>
          </cell>
          <cell r="R17">
            <v>3</v>
          </cell>
          <cell r="T17">
            <v>8</v>
          </cell>
          <cell r="U17">
            <v>3</v>
          </cell>
          <cell r="W17">
            <v>8</v>
          </cell>
          <cell r="X17">
            <v>3</v>
          </cell>
          <cell r="Z17">
            <v>8</v>
          </cell>
          <cell r="AA17">
            <v>3</v>
          </cell>
        </row>
        <row r="18">
          <cell r="N18">
            <v>9</v>
          </cell>
          <cell r="O18">
            <v>3</v>
          </cell>
          <cell r="Q18">
            <v>9</v>
          </cell>
          <cell r="R18">
            <v>3</v>
          </cell>
          <cell r="T18">
            <v>9</v>
          </cell>
          <cell r="U18">
            <v>3</v>
          </cell>
          <cell r="W18">
            <v>9</v>
          </cell>
          <cell r="X18">
            <v>3</v>
          </cell>
          <cell r="Z18">
            <v>9</v>
          </cell>
          <cell r="AA18">
            <v>3</v>
          </cell>
        </row>
        <row r="19">
          <cell r="N19">
            <v>10</v>
          </cell>
          <cell r="O19">
            <v>3</v>
          </cell>
          <cell r="Q19">
            <v>10</v>
          </cell>
          <cell r="R19">
            <v>3</v>
          </cell>
          <cell r="T19">
            <v>10</v>
          </cell>
          <cell r="U19">
            <v>3</v>
          </cell>
          <cell r="W19">
            <v>10</v>
          </cell>
          <cell r="X19">
            <v>3</v>
          </cell>
          <cell r="Z19">
            <v>10</v>
          </cell>
          <cell r="AA19">
            <v>3</v>
          </cell>
        </row>
        <row r="20">
          <cell r="N20">
            <v>13</v>
          </cell>
          <cell r="O20">
            <v>3</v>
          </cell>
          <cell r="Q20">
            <v>13</v>
          </cell>
          <cell r="R20">
            <v>3</v>
          </cell>
          <cell r="T20">
            <v>13</v>
          </cell>
          <cell r="U20">
            <v>3</v>
          </cell>
          <cell r="W20">
            <v>13</v>
          </cell>
          <cell r="X20">
            <v>3</v>
          </cell>
          <cell r="Z20">
            <v>13</v>
          </cell>
          <cell r="AA20">
            <v>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Chart"/>
      <sheetName val="TUT"/>
      <sheetName val="Cashflow"/>
      <sheetName val="DVM Sizing Calculator- 10 ips "/>
      <sheetName val="dBase"/>
      <sheetName val="Details and Earnings Charts"/>
      <sheetName val="Sheet2"/>
      <sheetName val="GRSummary"/>
      <sheetName val="Criteria"/>
      <sheetName val="Library"/>
      <sheetName val="DATA"/>
      <sheetName val="Total Cashflow Table"/>
      <sheetName val="Info Sheet"/>
      <sheetName val="Data Sheet"/>
      <sheetName val="exterior.rev2"/>
      <sheetName val="Day work"/>
      <sheetName val="2002년12월"/>
      <sheetName val="AOR"/>
      <sheetName val="Initial Data"/>
      <sheetName val="Categories"/>
      <sheetName val="Customize Your Invoice"/>
      <sheetName val="Data (adj."/>
      <sheetName val="Proposed Zabeel cashflow"/>
      <sheetName val="Raw Data"/>
      <sheetName val="Sensitivity"/>
      <sheetName val="Area Analysis"/>
      <sheetName val="TR HO Details"/>
      <sheetName val="CPC_N3RACK"/>
      <sheetName val="CPC_1641smt"/>
      <sheetName val="DetEst"/>
      <sheetName val="labour"/>
      <sheetName val=" Est "/>
      <sheetName val="Equipment"/>
      <sheetName val="Piping"/>
      <sheetName val="Insulation"/>
      <sheetName val="Instrumentation"/>
      <sheetName val="Painting"/>
      <sheetName val="Structural"/>
      <sheetName val="Values"/>
      <sheetName val="Deliveries"/>
      <sheetName val="Iron"/>
      <sheetName val="Contracts"/>
      <sheetName val="milling machine idle cost"/>
      <sheetName val="Payments Status"/>
      <sheetName val="dnc4"/>
      <sheetName val="Option"/>
    </sheetNames>
    <sheetDataSet>
      <sheetData sheetId="0" refreshError="1"/>
      <sheetData sheetId="1" refreshError="1"/>
      <sheetData sheetId="2">
        <row r="6">
          <cell r="A6">
            <v>3.67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 Copy 2"/>
      <sheetName val="Front Cover Sheet"/>
      <sheetName val="SUMMARY_Overall"/>
      <sheetName val="DETAILED SUMMARY_Tower"/>
      <sheetName val="DETAILED SUMMARY_Car Park"/>
      <sheetName val="SECTION BREAK"/>
      <sheetName val="1 SUBSTRUCTURE"/>
      <sheetName val="2 SUPERSTRUCTURE"/>
      <sheetName val="3 INTERNAL FINISHES"/>
      <sheetName val="4 F,F&amp;E"/>
      <sheetName val="5 SERVICES"/>
      <sheetName val="7 EXTERNAL WORKS"/>
      <sheetName val="Sheet1"/>
      <sheetName val="Summary"/>
      <sheetName val="Facade"/>
      <sheetName val="Internal Partitions"/>
      <sheetName val="Summary_Finishes &amp; Intern Divis"/>
      <sheetName val="Wall Finishes"/>
      <sheetName val="Floor finishes"/>
      <sheetName val="Ceiling Finishes"/>
      <sheetName val="HVAC BoQ"/>
      <sheetName val="Elec Bill 3 &amp; 4"/>
      <sheetName val="plumb-Boq"/>
      <sheetName val="Summary_carpark"/>
      <sheetName val="Sheet2"/>
      <sheetName val="G Floor"/>
      <sheetName val="F Floor"/>
      <sheetName val="2nd Floor"/>
      <sheetName val="Levels 3-11"/>
      <sheetName val="Level 12"/>
      <sheetName val="Roof"/>
      <sheetName val="Substructures"/>
      <sheetName val="Finishes"/>
      <sheetName val="Summary of Hills comments"/>
      <sheetName val="Summary of Hills comments (2)"/>
      <sheetName val="Sheet3"/>
      <sheetName val="Sheet1 (2)"/>
      <sheetName val="PC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  <sheetName val="Atlantis"/>
      <sheetName val="UoB"/>
      <sheetName val="KBB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Page"/>
      <sheetName val="Cost Link Page"/>
      <sheetName val="Sheet3"/>
      <sheetName val="HVAC BoQ"/>
      <sheetName val="Details and Earnings Charts"/>
      <sheetName val="ECARates"/>
      <sheetName val="BOQ건축"/>
      <sheetName val="Harewood"/>
      <sheetName val="Cashflow"/>
    </sheetNames>
    <sheetDataSet>
      <sheetData sheetId="0">
        <row r="5">
          <cell r="F5" t="str">
            <v>Element</v>
          </cell>
        </row>
        <row r="6">
          <cell r="F6" t="str">
            <v>Structure</v>
          </cell>
        </row>
        <row r="9">
          <cell r="F9" t="str">
            <v>Structure</v>
          </cell>
        </row>
        <row r="12">
          <cell r="F12" t="str">
            <v>All</v>
          </cell>
        </row>
        <row r="20">
          <cell r="F20" t="str">
            <v>General</v>
          </cell>
        </row>
        <row r="27">
          <cell r="F27" t="str">
            <v>Structure</v>
          </cell>
        </row>
        <row r="33">
          <cell r="F33" t="str">
            <v>Lifts</v>
          </cell>
        </row>
        <row r="55">
          <cell r="F55" t="str">
            <v>MEP (1)</v>
          </cell>
        </row>
        <row r="56">
          <cell r="F56" t="str">
            <v>MEP (1)</v>
          </cell>
        </row>
        <row r="59">
          <cell r="F59" t="str">
            <v>Finishes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02"/>
      <sheetName val="Dv03"/>
      <sheetName val="Dv04"/>
      <sheetName val="Dv05"/>
      <sheetName val="Dv06"/>
      <sheetName val="Dv07"/>
      <sheetName val="Dv08"/>
      <sheetName val="Dv09"/>
      <sheetName val="Dv10"/>
      <sheetName val="Dv11"/>
      <sheetName val="Dv12"/>
      <sheetName val="GSUM"/>
      <sheetName val="BQ-DMU-CV-SR0"/>
      <sheetName val="Rate Analysis"/>
      <sheetName val="cover page"/>
      <sheetName val="#REF"/>
      <sheetName val="Detail Page"/>
    </sheetNames>
    <sheetDataSet>
      <sheetData sheetId="0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1</v>
          </cell>
        </row>
        <row r="11">
          <cell r="C11" t="str">
            <v>Rate</v>
          </cell>
        </row>
        <row r="12">
          <cell r="C12">
            <v>1</v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>
            <v>95</v>
          </cell>
        </row>
        <row r="24">
          <cell r="C24" t="str">
            <v>Rate</v>
          </cell>
        </row>
        <row r="25">
          <cell r="C25">
            <v>0</v>
          </cell>
        </row>
        <row r="26">
          <cell r="C26">
            <v>11.1</v>
          </cell>
        </row>
        <row r="27">
          <cell r="C27">
            <v>125</v>
          </cell>
        </row>
        <row r="28">
          <cell r="C28">
            <v>150</v>
          </cell>
        </row>
        <row r="29">
          <cell r="C29">
            <v>9</v>
          </cell>
        </row>
        <row r="31">
          <cell r="C31">
            <v>1.9</v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>
            <v>85</v>
          </cell>
        </row>
        <row r="39">
          <cell r="C39" t="str">
            <v>Rate</v>
          </cell>
        </row>
        <row r="40">
          <cell r="C40">
            <v>0</v>
          </cell>
        </row>
        <row r="41">
          <cell r="C41">
            <v>11.1</v>
          </cell>
        </row>
        <row r="42">
          <cell r="C42">
            <v>125</v>
          </cell>
        </row>
        <row r="43">
          <cell r="C43">
            <v>150</v>
          </cell>
        </row>
        <row r="44">
          <cell r="C44">
            <v>9</v>
          </cell>
        </row>
        <row r="46">
          <cell r="C46">
            <v>1.9</v>
          </cell>
        </row>
        <row r="49">
          <cell r="C49" t="str">
            <v/>
          </cell>
        </row>
        <row r="50">
          <cell r="C50" t="str">
            <v/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>
            <v>10</v>
          </cell>
        </row>
        <row r="54">
          <cell r="C54" t="str">
            <v>Rate</v>
          </cell>
        </row>
        <row r="55">
          <cell r="C55">
            <v>0</v>
          </cell>
        </row>
        <row r="56">
          <cell r="C56">
            <v>11.1</v>
          </cell>
        </row>
        <row r="57">
          <cell r="C57">
            <v>125</v>
          </cell>
        </row>
        <row r="58">
          <cell r="C58">
            <v>150</v>
          </cell>
        </row>
        <row r="59">
          <cell r="C59">
            <v>9</v>
          </cell>
        </row>
        <row r="61">
          <cell r="C61">
            <v>1.9</v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 t="str">
            <v/>
          </cell>
        </row>
        <row r="67">
          <cell r="C67" t="str">
            <v/>
          </cell>
        </row>
        <row r="68">
          <cell r="C68" t="str">
            <v/>
          </cell>
        </row>
        <row r="69">
          <cell r="C69" t="str">
            <v/>
          </cell>
        </row>
        <row r="70">
          <cell r="C70">
            <v>700</v>
          </cell>
        </row>
        <row r="71">
          <cell r="C71" t="str">
            <v>Rate</v>
          </cell>
        </row>
        <row r="72">
          <cell r="C72">
            <v>0.85</v>
          </cell>
        </row>
        <row r="73">
          <cell r="C73">
            <v>9</v>
          </cell>
        </row>
        <row r="75">
          <cell r="C75">
            <v>0.75</v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>
            <v>900</v>
          </cell>
        </row>
        <row r="82">
          <cell r="C82" t="str">
            <v>Rate</v>
          </cell>
        </row>
        <row r="83">
          <cell r="C83">
            <v>0.85</v>
          </cell>
        </row>
        <row r="84">
          <cell r="C84">
            <v>9</v>
          </cell>
        </row>
        <row r="86">
          <cell r="C86">
            <v>0.75</v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>
            <v>110</v>
          </cell>
        </row>
        <row r="93">
          <cell r="C93" t="str">
            <v>Rate</v>
          </cell>
        </row>
        <row r="94">
          <cell r="C94">
            <v>0.85</v>
          </cell>
        </row>
        <row r="95">
          <cell r="C95">
            <v>9</v>
          </cell>
        </row>
        <row r="97">
          <cell r="C97">
            <v>0.75</v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>
            <v>5000</v>
          </cell>
        </row>
        <row r="108">
          <cell r="C108" t="str">
            <v>Rate</v>
          </cell>
        </row>
        <row r="109">
          <cell r="C109">
            <v>9.5</v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>
            <v>1500</v>
          </cell>
        </row>
        <row r="116">
          <cell r="C116" t="str">
            <v>Rate</v>
          </cell>
        </row>
        <row r="117">
          <cell r="C117">
            <v>9.5</v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>
            <v>200</v>
          </cell>
        </row>
        <row r="124">
          <cell r="C124" t="str">
            <v>Rate</v>
          </cell>
        </row>
        <row r="125">
          <cell r="C125">
            <v>9.5</v>
          </cell>
        </row>
        <row r="126">
          <cell r="C126">
            <v>2</v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>
            <v>600</v>
          </cell>
        </row>
        <row r="136">
          <cell r="C136" t="str">
            <v>Rate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2.1149999999999998</v>
          </cell>
        </row>
        <row r="140">
          <cell r="C140">
            <v>70.5</v>
          </cell>
        </row>
        <row r="141">
          <cell r="C141">
            <v>13</v>
          </cell>
        </row>
        <row r="142">
          <cell r="C142">
            <v>9</v>
          </cell>
        </row>
        <row r="143">
          <cell r="C143">
            <v>24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44.736749999999994</v>
          </cell>
        </row>
        <row r="148">
          <cell r="C148">
            <v>1.43</v>
          </cell>
        </row>
        <row r="149">
          <cell r="C149">
            <v>0.50620634920634922</v>
          </cell>
        </row>
        <row r="150">
          <cell r="C150">
            <v>1.71</v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>
            <v>260</v>
          </cell>
        </row>
        <row r="158">
          <cell r="C158" t="str">
            <v>Rate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4.2299999999999995</v>
          </cell>
        </row>
        <row r="162">
          <cell r="C162">
            <v>70.5</v>
          </cell>
        </row>
        <row r="163">
          <cell r="C163">
            <v>13</v>
          </cell>
        </row>
        <row r="164">
          <cell r="C164">
            <v>9</v>
          </cell>
        </row>
        <row r="165">
          <cell r="C165">
            <v>24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44.736749999999994</v>
          </cell>
        </row>
        <row r="170">
          <cell r="C170">
            <v>1.43</v>
          </cell>
        </row>
        <row r="171">
          <cell r="C171">
            <v>0.50620634920634922</v>
          </cell>
        </row>
        <row r="172">
          <cell r="C172">
            <v>1.71</v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>
            <v>80</v>
          </cell>
        </row>
        <row r="180">
          <cell r="C180" t="str">
            <v>Rate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5.26</v>
          </cell>
        </row>
        <row r="184">
          <cell r="C184">
            <v>70.5</v>
          </cell>
        </row>
        <row r="185">
          <cell r="C185">
            <v>13</v>
          </cell>
        </row>
        <row r="186">
          <cell r="C186">
            <v>9</v>
          </cell>
        </row>
        <row r="187">
          <cell r="C187">
            <v>24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44.736749999999994</v>
          </cell>
        </row>
        <row r="192">
          <cell r="C192">
            <v>1.43</v>
          </cell>
        </row>
        <row r="193">
          <cell r="C193">
            <v>0.50620634920634922</v>
          </cell>
        </row>
        <row r="194">
          <cell r="C194">
            <v>1.71</v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  <row r="201">
          <cell r="C201">
            <v>50</v>
          </cell>
        </row>
        <row r="202">
          <cell r="C202" t="str">
            <v>Rate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5.26</v>
          </cell>
        </row>
        <row r="206">
          <cell r="C206">
            <v>70.5</v>
          </cell>
        </row>
        <row r="207">
          <cell r="C207">
            <v>13</v>
          </cell>
        </row>
        <row r="208">
          <cell r="C208">
            <v>9</v>
          </cell>
        </row>
        <row r="209">
          <cell r="C209">
            <v>24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44.736749999999994</v>
          </cell>
        </row>
        <row r="214">
          <cell r="C214">
            <v>1.43</v>
          </cell>
        </row>
        <row r="215">
          <cell r="C215">
            <v>0.50620634920634922</v>
          </cell>
        </row>
        <row r="216">
          <cell r="C216">
            <v>1.71</v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 t="str">
            <v/>
          </cell>
        </row>
        <row r="222">
          <cell r="C222" t="str">
            <v/>
          </cell>
        </row>
        <row r="223">
          <cell r="C223" t="str">
            <v/>
          </cell>
        </row>
        <row r="224">
          <cell r="C224">
            <v>550</v>
          </cell>
        </row>
        <row r="225">
          <cell r="C225" t="str">
            <v>Rate</v>
          </cell>
        </row>
        <row r="226">
          <cell r="C226">
            <v>0</v>
          </cell>
        </row>
        <row r="227">
          <cell r="C227">
            <v>5.47</v>
          </cell>
        </row>
        <row r="228">
          <cell r="C228">
            <v>12</v>
          </cell>
        </row>
        <row r="229">
          <cell r="C229">
            <v>70.5</v>
          </cell>
        </row>
        <row r="230">
          <cell r="C230">
            <v>70.5</v>
          </cell>
        </row>
        <row r="231">
          <cell r="C231">
            <v>13</v>
          </cell>
        </row>
        <row r="232">
          <cell r="C232">
            <v>9</v>
          </cell>
        </row>
        <row r="233">
          <cell r="C233">
            <v>25</v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>
            <v>550</v>
          </cell>
        </row>
        <row r="241">
          <cell r="C241" t="str">
            <v>Rate</v>
          </cell>
        </row>
        <row r="242">
          <cell r="C242">
            <v>0</v>
          </cell>
        </row>
        <row r="243">
          <cell r="C243">
            <v>5.47</v>
          </cell>
        </row>
        <row r="244">
          <cell r="C244">
            <v>12</v>
          </cell>
        </row>
        <row r="245">
          <cell r="C245">
            <v>70.5</v>
          </cell>
        </row>
        <row r="246">
          <cell r="C246">
            <v>70.5</v>
          </cell>
        </row>
        <row r="247">
          <cell r="C247">
            <v>13</v>
          </cell>
        </row>
        <row r="248">
          <cell r="C248">
            <v>9</v>
          </cell>
        </row>
        <row r="249">
          <cell r="C249">
            <v>25</v>
          </cell>
        </row>
        <row r="252">
          <cell r="C252" t="str">
            <v/>
          </cell>
        </row>
        <row r="253">
          <cell r="C253" t="str">
            <v/>
          </cell>
        </row>
        <row r="254">
          <cell r="C254" t="str">
            <v/>
          </cell>
        </row>
        <row r="255">
          <cell r="C255" t="str">
            <v/>
          </cell>
        </row>
        <row r="256">
          <cell r="C256">
            <v>250</v>
          </cell>
        </row>
        <row r="257">
          <cell r="C257" t="str">
            <v>Rate</v>
          </cell>
        </row>
        <row r="258">
          <cell r="C258">
            <v>0</v>
          </cell>
        </row>
        <row r="259">
          <cell r="C259">
            <v>5.47</v>
          </cell>
        </row>
        <row r="260">
          <cell r="C260">
            <v>12</v>
          </cell>
        </row>
        <row r="261">
          <cell r="C261">
            <v>70.5</v>
          </cell>
        </row>
        <row r="262">
          <cell r="C262">
            <v>70.5</v>
          </cell>
        </row>
        <row r="263">
          <cell r="C263">
            <v>13</v>
          </cell>
        </row>
        <row r="264">
          <cell r="C264">
            <v>9</v>
          </cell>
        </row>
        <row r="265">
          <cell r="C265">
            <v>25</v>
          </cell>
        </row>
        <row r="268">
          <cell r="C268" t="str">
            <v/>
          </cell>
        </row>
        <row r="269">
          <cell r="C269" t="str">
            <v/>
          </cell>
        </row>
        <row r="270">
          <cell r="C270" t="str">
            <v/>
          </cell>
        </row>
        <row r="271">
          <cell r="C271" t="str">
            <v/>
          </cell>
        </row>
        <row r="272">
          <cell r="C272" t="str">
            <v/>
          </cell>
        </row>
        <row r="273">
          <cell r="C273" t="str">
            <v/>
          </cell>
        </row>
        <row r="274">
          <cell r="C274">
            <v>600</v>
          </cell>
        </row>
        <row r="275">
          <cell r="C275" t="str">
            <v>Rate</v>
          </cell>
        </row>
        <row r="276">
          <cell r="C276">
            <v>0</v>
          </cell>
        </row>
        <row r="277">
          <cell r="C277">
            <v>17</v>
          </cell>
        </row>
        <row r="278">
          <cell r="C278">
            <v>12</v>
          </cell>
        </row>
        <row r="279">
          <cell r="C279">
            <v>70.5</v>
          </cell>
        </row>
        <row r="280">
          <cell r="C280">
            <v>70.5</v>
          </cell>
        </row>
        <row r="281">
          <cell r="C281">
            <v>13</v>
          </cell>
        </row>
        <row r="282">
          <cell r="C282">
            <v>9</v>
          </cell>
        </row>
        <row r="283">
          <cell r="C283">
            <v>34</v>
          </cell>
        </row>
        <row r="285">
          <cell r="C285" t="str">
            <v/>
          </cell>
        </row>
        <row r="286">
          <cell r="C286" t="str">
            <v/>
          </cell>
        </row>
        <row r="287">
          <cell r="C287" t="str">
            <v/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>
            <v>1</v>
          </cell>
        </row>
      </sheetData>
      <sheetData sheetId="1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100</v>
          </cell>
        </row>
        <row r="11">
          <cell r="C11" t="str">
            <v>Rate</v>
          </cell>
        </row>
        <row r="12">
          <cell r="C12">
            <v>0.71</v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>
            <v>9500</v>
          </cell>
        </row>
        <row r="22">
          <cell r="C22" t="str">
            <v>Rate</v>
          </cell>
        </row>
        <row r="23">
          <cell r="C23">
            <v>500</v>
          </cell>
        </row>
        <row r="24">
          <cell r="C24">
            <v>850</v>
          </cell>
        </row>
        <row r="25">
          <cell r="C25">
            <v>0.04</v>
          </cell>
        </row>
        <row r="26">
          <cell r="C26">
            <v>1.59</v>
          </cell>
        </row>
        <row r="27">
          <cell r="C27">
            <v>0</v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  <row r="40">
          <cell r="C40">
            <v>100</v>
          </cell>
        </row>
        <row r="41">
          <cell r="C41" t="str">
            <v>Rate</v>
          </cell>
        </row>
        <row r="42">
          <cell r="C42">
            <v>0</v>
          </cell>
        </row>
        <row r="43">
          <cell r="C43">
            <v>44.736749999999994</v>
          </cell>
        </row>
        <row r="44">
          <cell r="C44">
            <v>7</v>
          </cell>
        </row>
        <row r="45">
          <cell r="C45">
            <v>1.43</v>
          </cell>
        </row>
        <row r="46">
          <cell r="C46">
            <v>0.50620634920634922</v>
          </cell>
        </row>
        <row r="47">
          <cell r="C47">
            <v>1.71</v>
          </cell>
        </row>
        <row r="49">
          <cell r="C49" t="str">
            <v/>
          </cell>
        </row>
        <row r="50">
          <cell r="C50" t="str">
            <v/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 t="str">
            <v/>
          </cell>
        </row>
        <row r="54">
          <cell r="C54">
            <v>1500</v>
          </cell>
        </row>
        <row r="55">
          <cell r="C55" t="str">
            <v>Rate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56.5</v>
          </cell>
        </row>
        <row r="59">
          <cell r="C59">
            <v>4</v>
          </cell>
        </row>
        <row r="60">
          <cell r="C60">
            <v>5</v>
          </cell>
        </row>
        <row r="61">
          <cell r="C61">
            <v>396.80672268907563</v>
          </cell>
        </row>
        <row r="62">
          <cell r="C62">
            <v>1.43</v>
          </cell>
        </row>
        <row r="63">
          <cell r="C63">
            <v>5.9999509803921569</v>
          </cell>
        </row>
        <row r="64">
          <cell r="C64">
            <v>1.71</v>
          </cell>
        </row>
        <row r="66">
          <cell r="C66">
            <v>0</v>
          </cell>
        </row>
        <row r="67">
          <cell r="C67">
            <v>5</v>
          </cell>
        </row>
        <row r="68">
          <cell r="C68">
            <v>13</v>
          </cell>
        </row>
        <row r="69">
          <cell r="C69">
            <v>25</v>
          </cell>
        </row>
        <row r="70">
          <cell r="C70">
            <v>13</v>
          </cell>
        </row>
        <row r="72">
          <cell r="C72">
            <v>2.37</v>
          </cell>
        </row>
        <row r="75">
          <cell r="C75" t="str">
            <v/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>
            <v>210</v>
          </cell>
        </row>
        <row r="82">
          <cell r="C82" t="str">
            <v>Rate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56.5</v>
          </cell>
        </row>
        <row r="86">
          <cell r="C86">
            <v>1.43</v>
          </cell>
        </row>
        <row r="87">
          <cell r="C87">
            <v>5.9999509803921569</v>
          </cell>
        </row>
        <row r="88">
          <cell r="C88">
            <v>1.71</v>
          </cell>
        </row>
        <row r="90">
          <cell r="C90">
            <v>2.37</v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>
            <v>710</v>
          </cell>
        </row>
        <row r="98">
          <cell r="C98" t="str">
            <v>Rate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56.5</v>
          </cell>
        </row>
        <row r="102">
          <cell r="C102">
            <v>1.43</v>
          </cell>
        </row>
        <row r="103">
          <cell r="C103">
            <v>5.9999509803921569</v>
          </cell>
        </row>
        <row r="104">
          <cell r="C104">
            <v>1.71</v>
          </cell>
        </row>
        <row r="106">
          <cell r="C106">
            <v>2.37</v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>
            <v>460</v>
          </cell>
        </row>
        <row r="113">
          <cell r="C113" t="str">
            <v>Rate</v>
          </cell>
        </row>
        <row r="114">
          <cell r="C114">
            <v>0</v>
          </cell>
        </row>
        <row r="115">
          <cell r="C115">
            <v>56.5</v>
          </cell>
        </row>
        <row r="116">
          <cell r="C116">
            <v>1.43</v>
          </cell>
        </row>
        <row r="117">
          <cell r="C117">
            <v>2.1190095238095239</v>
          </cell>
        </row>
        <row r="118">
          <cell r="C118">
            <v>1.71</v>
          </cell>
        </row>
        <row r="120">
          <cell r="C120">
            <v>2.37</v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>
            <v>100</v>
          </cell>
        </row>
        <row r="128">
          <cell r="C128" t="str">
            <v>Rate</v>
          </cell>
        </row>
        <row r="129">
          <cell r="C129">
            <v>0</v>
          </cell>
        </row>
        <row r="130">
          <cell r="C130">
            <v>56.5</v>
          </cell>
        </row>
        <row r="131">
          <cell r="C131">
            <v>1.43</v>
          </cell>
        </row>
        <row r="132">
          <cell r="C132">
            <v>0.67560317460317465</v>
          </cell>
        </row>
        <row r="133">
          <cell r="C133">
            <v>1.71</v>
          </cell>
        </row>
        <row r="135">
          <cell r="C135">
            <v>2.37</v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>
            <v>55</v>
          </cell>
        </row>
        <row r="143">
          <cell r="C143" t="str">
            <v>Rate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56.5</v>
          </cell>
        </row>
        <row r="147">
          <cell r="C147">
            <v>1.43</v>
          </cell>
        </row>
        <row r="148">
          <cell r="C148">
            <v>1.437878787878788</v>
          </cell>
        </row>
        <row r="149">
          <cell r="C149">
            <v>1.71</v>
          </cell>
        </row>
        <row r="151">
          <cell r="C151">
            <v>2.37</v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>
            <v>100</v>
          </cell>
        </row>
        <row r="159">
          <cell r="C159" t="str">
            <v>Rate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56.5</v>
          </cell>
        </row>
        <row r="163">
          <cell r="C163">
            <v>1.43</v>
          </cell>
        </row>
        <row r="164">
          <cell r="C164">
            <v>1.437878787878788</v>
          </cell>
        </row>
        <row r="165">
          <cell r="C165">
            <v>1.71</v>
          </cell>
        </row>
        <row r="167">
          <cell r="C167">
            <v>2.37</v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>
            <v>150</v>
          </cell>
        </row>
        <row r="175">
          <cell r="C175" t="str">
            <v>Rate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56.5</v>
          </cell>
        </row>
        <row r="179">
          <cell r="C179">
            <v>1.43</v>
          </cell>
        </row>
        <row r="180">
          <cell r="C180">
            <v>1.437878787878788</v>
          </cell>
        </row>
        <row r="181">
          <cell r="C181">
            <v>1.71</v>
          </cell>
        </row>
        <row r="183">
          <cell r="C183">
            <v>0</v>
          </cell>
        </row>
        <row r="184">
          <cell r="C184">
            <v>5</v>
          </cell>
        </row>
        <row r="185">
          <cell r="C185">
            <v>13</v>
          </cell>
        </row>
        <row r="187">
          <cell r="C187">
            <v>2.37</v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>
            <v>7220</v>
          </cell>
        </row>
        <row r="195">
          <cell r="C195" t="str">
            <v>Rate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56.5</v>
          </cell>
        </row>
        <row r="199">
          <cell r="C199">
            <v>1.43</v>
          </cell>
        </row>
        <row r="200">
          <cell r="C200">
            <v>3.5000333333333336</v>
          </cell>
        </row>
        <row r="201">
          <cell r="C201">
            <v>1.71</v>
          </cell>
        </row>
        <row r="203">
          <cell r="C203">
            <v>0</v>
          </cell>
        </row>
        <row r="204">
          <cell r="C204">
            <v>5</v>
          </cell>
        </row>
        <row r="205">
          <cell r="C205">
            <v>13</v>
          </cell>
        </row>
        <row r="207">
          <cell r="C207">
            <v>2.37</v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 t="str">
            <v/>
          </cell>
        </row>
        <row r="213">
          <cell r="C213" t="str">
            <v/>
          </cell>
        </row>
        <row r="214">
          <cell r="C214">
            <v>700</v>
          </cell>
        </row>
        <row r="215">
          <cell r="C215" t="str">
            <v>Rate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56.5</v>
          </cell>
        </row>
        <row r="219">
          <cell r="C219">
            <v>1.43</v>
          </cell>
        </row>
        <row r="220">
          <cell r="C220">
            <v>3.5000333333333336</v>
          </cell>
        </row>
        <row r="221">
          <cell r="C221">
            <v>1.71</v>
          </cell>
        </row>
        <row r="223">
          <cell r="C223">
            <v>0</v>
          </cell>
        </row>
        <row r="224">
          <cell r="C224">
            <v>5</v>
          </cell>
        </row>
        <row r="225">
          <cell r="C225">
            <v>13</v>
          </cell>
        </row>
        <row r="227">
          <cell r="C227">
            <v>2.37</v>
          </cell>
        </row>
        <row r="230">
          <cell r="C230" t="str">
            <v/>
          </cell>
        </row>
        <row r="231">
          <cell r="C231" t="str">
            <v/>
          </cell>
        </row>
        <row r="232">
          <cell r="C232" t="str">
            <v/>
          </cell>
        </row>
        <row r="233">
          <cell r="C233" t="str">
            <v/>
          </cell>
        </row>
        <row r="234">
          <cell r="C234">
            <v>10640</v>
          </cell>
        </row>
        <row r="235">
          <cell r="C235" t="str">
            <v>Rate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56.5</v>
          </cell>
        </row>
        <row r="239">
          <cell r="C239">
            <v>1.43</v>
          </cell>
        </row>
        <row r="240">
          <cell r="C240">
            <v>3.5000333333333336</v>
          </cell>
        </row>
        <row r="241">
          <cell r="C241">
            <v>1.71</v>
          </cell>
        </row>
        <row r="243">
          <cell r="C243">
            <v>0</v>
          </cell>
        </row>
        <row r="244">
          <cell r="C244">
            <v>5</v>
          </cell>
        </row>
        <row r="245">
          <cell r="C245">
            <v>13</v>
          </cell>
        </row>
        <row r="247">
          <cell r="C247">
            <v>2.37</v>
          </cell>
        </row>
        <row r="250">
          <cell r="C250" t="str">
            <v/>
          </cell>
        </row>
        <row r="251">
          <cell r="C251" t="str">
            <v/>
          </cell>
        </row>
        <row r="252">
          <cell r="C252" t="str">
            <v/>
          </cell>
        </row>
        <row r="253">
          <cell r="C253">
            <v>0</v>
          </cell>
        </row>
        <row r="254">
          <cell r="C254" t="str">
            <v>Rate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56.5</v>
          </cell>
        </row>
        <row r="258">
          <cell r="C258">
            <v>1.43</v>
          </cell>
        </row>
        <row r="259">
          <cell r="C259">
            <v>3.5000333333333336</v>
          </cell>
        </row>
        <row r="260">
          <cell r="C260">
            <v>1.71</v>
          </cell>
        </row>
        <row r="262">
          <cell r="C262">
            <v>0</v>
          </cell>
        </row>
        <row r="263">
          <cell r="C263">
            <v>5</v>
          </cell>
        </row>
        <row r="264">
          <cell r="C264">
            <v>13</v>
          </cell>
        </row>
        <row r="266">
          <cell r="C266">
            <v>2.37</v>
          </cell>
        </row>
        <row r="269">
          <cell r="C269" t="str">
            <v/>
          </cell>
        </row>
        <row r="270">
          <cell r="C270" t="str">
            <v/>
          </cell>
        </row>
        <row r="271">
          <cell r="C271" t="str">
            <v/>
          </cell>
        </row>
        <row r="272">
          <cell r="C272">
            <v>825</v>
          </cell>
        </row>
        <row r="273">
          <cell r="C273" t="str">
            <v>Rate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56.5</v>
          </cell>
        </row>
        <row r="277">
          <cell r="C277">
            <v>1.43</v>
          </cell>
        </row>
        <row r="278">
          <cell r="C278">
            <v>3.5000333333333336</v>
          </cell>
        </row>
        <row r="279">
          <cell r="C279">
            <v>1.71</v>
          </cell>
        </row>
        <row r="281">
          <cell r="C281">
            <v>0</v>
          </cell>
        </row>
        <row r="282">
          <cell r="C282">
            <v>5</v>
          </cell>
        </row>
        <row r="283">
          <cell r="C283">
            <v>13</v>
          </cell>
        </row>
        <row r="285">
          <cell r="C285">
            <v>2.37</v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>
            <v>0</v>
          </cell>
        </row>
        <row r="292">
          <cell r="C292" t="str">
            <v>Rate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56.5</v>
          </cell>
        </row>
        <row r="296">
          <cell r="C296">
            <v>1.43</v>
          </cell>
        </row>
        <row r="297">
          <cell r="C297">
            <v>3.5000333333333336</v>
          </cell>
        </row>
        <row r="298">
          <cell r="C298">
            <v>1.71</v>
          </cell>
        </row>
        <row r="300">
          <cell r="C300">
            <v>0</v>
          </cell>
        </row>
        <row r="301">
          <cell r="C301">
            <v>5</v>
          </cell>
        </row>
        <row r="302">
          <cell r="C302">
            <v>13</v>
          </cell>
        </row>
        <row r="304">
          <cell r="C304">
            <v>2.37</v>
          </cell>
        </row>
        <row r="307">
          <cell r="C307" t="str">
            <v/>
          </cell>
        </row>
        <row r="308">
          <cell r="C308" t="str">
            <v/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>
            <v>1550</v>
          </cell>
        </row>
        <row r="312">
          <cell r="C312" t="str">
            <v>Rate</v>
          </cell>
        </row>
        <row r="313">
          <cell r="C313">
            <v>0</v>
          </cell>
        </row>
        <row r="314">
          <cell r="C314">
            <v>0</v>
          </cell>
        </row>
        <row r="315">
          <cell r="C315">
            <v>56.5</v>
          </cell>
        </row>
        <row r="316">
          <cell r="C316">
            <v>1.43</v>
          </cell>
        </row>
        <row r="317">
          <cell r="C317">
            <v>3.5000333333333336</v>
          </cell>
        </row>
        <row r="318">
          <cell r="C318">
            <v>1.71</v>
          </cell>
        </row>
        <row r="320">
          <cell r="C320">
            <v>0</v>
          </cell>
        </row>
        <row r="321">
          <cell r="C321">
            <v>5</v>
          </cell>
        </row>
        <row r="322">
          <cell r="C322">
            <v>13</v>
          </cell>
        </row>
        <row r="324">
          <cell r="C324">
            <v>2.37</v>
          </cell>
        </row>
        <row r="327">
          <cell r="C327" t="str">
            <v/>
          </cell>
        </row>
        <row r="328">
          <cell r="C328" t="str">
            <v/>
          </cell>
        </row>
        <row r="329">
          <cell r="C329" t="str">
            <v/>
          </cell>
        </row>
        <row r="330">
          <cell r="C330" t="str">
            <v/>
          </cell>
        </row>
        <row r="331">
          <cell r="C331">
            <v>720</v>
          </cell>
        </row>
        <row r="332">
          <cell r="C332" t="str">
            <v>Rate</v>
          </cell>
        </row>
        <row r="333">
          <cell r="C333">
            <v>0</v>
          </cell>
        </row>
        <row r="334">
          <cell r="C334">
            <v>56.5</v>
          </cell>
        </row>
        <row r="335">
          <cell r="C335">
            <v>1.43</v>
          </cell>
        </row>
        <row r="336">
          <cell r="C336">
            <v>2.1190095238095239</v>
          </cell>
        </row>
        <row r="337">
          <cell r="C337">
            <v>1.71</v>
          </cell>
        </row>
        <row r="339">
          <cell r="C339">
            <v>2.37</v>
          </cell>
        </row>
        <row r="342">
          <cell r="C342" t="str">
            <v/>
          </cell>
        </row>
        <row r="343">
          <cell r="C343" t="str">
            <v/>
          </cell>
        </row>
        <row r="344">
          <cell r="C344" t="str">
            <v/>
          </cell>
        </row>
        <row r="345">
          <cell r="C345" t="str">
            <v/>
          </cell>
        </row>
        <row r="346">
          <cell r="C346">
            <v>450</v>
          </cell>
        </row>
        <row r="347">
          <cell r="C347" t="str">
            <v>Rate</v>
          </cell>
        </row>
        <row r="348">
          <cell r="C348">
            <v>0</v>
          </cell>
        </row>
        <row r="349">
          <cell r="C349">
            <v>56.5</v>
          </cell>
        </row>
        <row r="350">
          <cell r="C350">
            <v>1.43</v>
          </cell>
        </row>
        <row r="351">
          <cell r="C351">
            <v>1.566904761904762</v>
          </cell>
        </row>
        <row r="352">
          <cell r="C352">
            <v>1.71</v>
          </cell>
        </row>
        <row r="354">
          <cell r="C354">
            <v>2.37</v>
          </cell>
        </row>
        <row r="357">
          <cell r="C357" t="str">
            <v/>
          </cell>
        </row>
        <row r="358">
          <cell r="C358" t="str">
            <v/>
          </cell>
        </row>
        <row r="359">
          <cell r="C359" t="str">
            <v/>
          </cell>
        </row>
        <row r="360">
          <cell r="C360" t="str">
            <v/>
          </cell>
        </row>
        <row r="361">
          <cell r="C361" t="str">
            <v/>
          </cell>
        </row>
        <row r="362">
          <cell r="C362">
            <v>4185</v>
          </cell>
        </row>
        <row r="363">
          <cell r="C363" t="str">
            <v>Rate</v>
          </cell>
        </row>
        <row r="364">
          <cell r="C364">
            <v>0</v>
          </cell>
        </row>
        <row r="365">
          <cell r="C365">
            <v>61.146750000000004</v>
          </cell>
        </row>
        <row r="366">
          <cell r="C366">
            <v>396.80672268907563</v>
          </cell>
        </row>
        <row r="367">
          <cell r="C367">
            <v>1.43</v>
          </cell>
        </row>
        <row r="368">
          <cell r="C368">
            <v>4.5000333333333336</v>
          </cell>
        </row>
        <row r="369">
          <cell r="C369">
            <v>1.71</v>
          </cell>
        </row>
        <row r="371">
          <cell r="C371">
            <v>2.37</v>
          </cell>
        </row>
        <row r="374">
          <cell r="C374" t="str">
            <v/>
          </cell>
        </row>
        <row r="375">
          <cell r="C375" t="str">
            <v/>
          </cell>
        </row>
        <row r="376">
          <cell r="C376" t="str">
            <v/>
          </cell>
        </row>
        <row r="377">
          <cell r="C377" t="str">
            <v/>
          </cell>
        </row>
        <row r="378">
          <cell r="C378">
            <v>9500</v>
          </cell>
        </row>
        <row r="379">
          <cell r="C379" t="str">
            <v>Rate</v>
          </cell>
        </row>
        <row r="380">
          <cell r="C380">
            <v>0</v>
          </cell>
        </row>
        <row r="381">
          <cell r="C381">
            <v>0</v>
          </cell>
        </row>
        <row r="382">
          <cell r="C382">
            <v>61.146750000000004</v>
          </cell>
        </row>
        <row r="383">
          <cell r="C383">
            <v>396.80672268907563</v>
          </cell>
        </row>
        <row r="384">
          <cell r="C384">
            <v>1.43</v>
          </cell>
        </row>
        <row r="385">
          <cell r="C385">
            <v>3.9999509803921578</v>
          </cell>
        </row>
        <row r="386">
          <cell r="C386">
            <v>1.71</v>
          </cell>
        </row>
        <row r="388">
          <cell r="C388">
            <v>2.37</v>
          </cell>
        </row>
        <row r="390">
          <cell r="C390">
            <v>0</v>
          </cell>
        </row>
        <row r="391">
          <cell r="C391">
            <v>0</v>
          </cell>
        </row>
        <row r="392">
          <cell r="C392">
            <v>0</v>
          </cell>
        </row>
        <row r="393">
          <cell r="C393">
            <v>0</v>
          </cell>
        </row>
        <row r="394">
          <cell r="C394">
            <v>0</v>
          </cell>
        </row>
        <row r="395">
          <cell r="C395">
            <v>0</v>
          </cell>
        </row>
        <row r="396">
          <cell r="C396">
            <v>0</v>
          </cell>
        </row>
        <row r="397">
          <cell r="C397">
            <v>0</v>
          </cell>
        </row>
        <row r="398">
          <cell r="C398">
            <v>48484.848484848488</v>
          </cell>
        </row>
        <row r="399">
          <cell r="C399">
            <v>25</v>
          </cell>
        </row>
        <row r="400">
          <cell r="C400">
            <v>1000</v>
          </cell>
        </row>
        <row r="401">
          <cell r="C401">
            <v>60</v>
          </cell>
        </row>
        <row r="403">
          <cell r="C403">
            <v>500</v>
          </cell>
        </row>
        <row r="406">
          <cell r="C406" t="str">
            <v/>
          </cell>
        </row>
        <row r="407">
          <cell r="C407" t="str">
            <v/>
          </cell>
        </row>
        <row r="408">
          <cell r="C408" t="str">
            <v/>
          </cell>
        </row>
        <row r="409">
          <cell r="C409" t="str">
            <v/>
          </cell>
        </row>
        <row r="410">
          <cell r="C410" t="str">
            <v/>
          </cell>
        </row>
        <row r="411">
          <cell r="C411">
            <v>2500</v>
          </cell>
        </row>
        <row r="412">
          <cell r="C412" t="str">
            <v>Rate</v>
          </cell>
        </row>
        <row r="413">
          <cell r="C413">
            <v>0</v>
          </cell>
        </row>
        <row r="414">
          <cell r="C414">
            <v>51.152249999999995</v>
          </cell>
        </row>
        <row r="415">
          <cell r="C415">
            <v>1.43</v>
          </cell>
        </row>
        <row r="416">
          <cell r="C416">
            <v>0.50620634920634922</v>
          </cell>
        </row>
        <row r="417">
          <cell r="C417">
            <v>1.71</v>
          </cell>
        </row>
        <row r="418">
          <cell r="C418">
            <v>25</v>
          </cell>
        </row>
        <row r="419">
          <cell r="C419">
            <v>350</v>
          </cell>
        </row>
        <row r="420">
          <cell r="C420">
            <v>6.1111111111111107</v>
          </cell>
        </row>
        <row r="422">
          <cell r="C422">
            <v>1</v>
          </cell>
        </row>
        <row r="424">
          <cell r="C424" t="str">
            <v/>
          </cell>
        </row>
        <row r="425">
          <cell r="C425" t="str">
            <v/>
          </cell>
        </row>
        <row r="426">
          <cell r="C426" t="str">
            <v/>
          </cell>
        </row>
        <row r="427">
          <cell r="C427" t="str">
            <v/>
          </cell>
        </row>
        <row r="428">
          <cell r="C428">
            <v>1325</v>
          </cell>
        </row>
        <row r="429">
          <cell r="C429" t="str">
            <v>Rate</v>
          </cell>
        </row>
        <row r="430">
          <cell r="C430">
            <v>0</v>
          </cell>
        </row>
        <row r="431">
          <cell r="C431">
            <v>51.152249999999995</v>
          </cell>
        </row>
        <row r="432">
          <cell r="C432">
            <v>1.43</v>
          </cell>
        </row>
        <row r="433">
          <cell r="C433">
            <v>0.50620634920634922</v>
          </cell>
        </row>
        <row r="434">
          <cell r="C434">
            <v>1.71</v>
          </cell>
        </row>
        <row r="435">
          <cell r="C435">
            <v>25</v>
          </cell>
        </row>
        <row r="436">
          <cell r="C436">
            <v>350</v>
          </cell>
        </row>
        <row r="437">
          <cell r="C437">
            <v>6.1111111111111107</v>
          </cell>
        </row>
        <row r="439">
          <cell r="C439">
            <v>1</v>
          </cell>
        </row>
        <row r="441">
          <cell r="C441" t="str">
            <v/>
          </cell>
        </row>
        <row r="442">
          <cell r="C442" t="str">
            <v/>
          </cell>
        </row>
        <row r="443">
          <cell r="C443" t="str">
            <v/>
          </cell>
        </row>
        <row r="444">
          <cell r="C444" t="str">
            <v/>
          </cell>
        </row>
        <row r="445">
          <cell r="C445" t="str">
            <v/>
          </cell>
        </row>
        <row r="446">
          <cell r="C446" t="str">
            <v/>
          </cell>
        </row>
        <row r="447">
          <cell r="C447" t="str">
            <v/>
          </cell>
        </row>
        <row r="448">
          <cell r="C448">
            <v>16500</v>
          </cell>
        </row>
        <row r="449">
          <cell r="C449" t="str">
            <v>Rate</v>
          </cell>
        </row>
        <row r="450">
          <cell r="C450">
            <v>4.9948800000000002</v>
          </cell>
        </row>
        <row r="451">
          <cell r="C451">
            <v>42</v>
          </cell>
        </row>
        <row r="452">
          <cell r="C452">
            <v>50</v>
          </cell>
        </row>
        <row r="454">
          <cell r="C454" t="str">
            <v/>
          </cell>
        </row>
        <row r="455">
          <cell r="C455" t="str">
            <v/>
          </cell>
        </row>
        <row r="456">
          <cell r="C456" t="str">
            <v/>
          </cell>
        </row>
        <row r="457">
          <cell r="C457" t="str">
            <v/>
          </cell>
        </row>
        <row r="458">
          <cell r="C458">
            <v>900</v>
          </cell>
        </row>
        <row r="459">
          <cell r="C459" t="str">
            <v>Rate</v>
          </cell>
        </row>
        <row r="460">
          <cell r="C460">
            <v>18.295199999999998</v>
          </cell>
        </row>
        <row r="461">
          <cell r="C461">
            <v>42</v>
          </cell>
        </row>
        <row r="463">
          <cell r="C463" t="str">
            <v/>
          </cell>
        </row>
        <row r="464">
          <cell r="C464" t="str">
            <v/>
          </cell>
        </row>
        <row r="465">
          <cell r="C465" t="str">
            <v/>
          </cell>
        </row>
        <row r="466">
          <cell r="C466" t="str">
            <v/>
          </cell>
        </row>
        <row r="467">
          <cell r="C467">
            <v>900</v>
          </cell>
        </row>
        <row r="468">
          <cell r="C468" t="str">
            <v>Rate</v>
          </cell>
        </row>
        <row r="469">
          <cell r="C469">
            <v>18.295199999999998</v>
          </cell>
        </row>
        <row r="470">
          <cell r="C470">
            <v>42</v>
          </cell>
        </row>
        <row r="472">
          <cell r="C472" t="str">
            <v/>
          </cell>
        </row>
        <row r="473">
          <cell r="C473" t="str">
            <v/>
          </cell>
        </row>
        <row r="474">
          <cell r="C474" t="str">
            <v/>
          </cell>
        </row>
        <row r="475">
          <cell r="C475" t="str">
            <v/>
          </cell>
        </row>
        <row r="476">
          <cell r="C476" t="str">
            <v/>
          </cell>
        </row>
        <row r="477">
          <cell r="C477" t="str">
            <v/>
          </cell>
        </row>
        <row r="478">
          <cell r="C478" t="str">
            <v/>
          </cell>
        </row>
        <row r="479">
          <cell r="C479" t="str">
            <v/>
          </cell>
        </row>
        <row r="480">
          <cell r="C480" t="str">
            <v/>
          </cell>
        </row>
        <row r="481">
          <cell r="C481" t="str">
            <v/>
          </cell>
        </row>
        <row r="482">
          <cell r="C482">
            <v>690</v>
          </cell>
        </row>
        <row r="483">
          <cell r="C483" t="str">
            <v>Rate</v>
          </cell>
        </row>
        <row r="484">
          <cell r="C484">
            <v>70</v>
          </cell>
        </row>
        <row r="485">
          <cell r="C485">
            <v>0.33</v>
          </cell>
        </row>
        <row r="486">
          <cell r="C486">
            <v>9</v>
          </cell>
        </row>
        <row r="488">
          <cell r="C488" t="str">
            <v/>
          </cell>
        </row>
        <row r="489">
          <cell r="C489" t="str">
            <v/>
          </cell>
        </row>
      </sheetData>
      <sheetData sheetId="2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>
            <v>100</v>
          </cell>
        </row>
        <row r="14">
          <cell r="C14" t="str">
            <v>Rate</v>
          </cell>
        </row>
        <row r="15">
          <cell r="C15">
            <v>0</v>
          </cell>
        </row>
        <row r="16">
          <cell r="C16">
            <v>0</v>
          </cell>
        </row>
        <row r="18">
          <cell r="C18">
            <v>0.28025</v>
          </cell>
        </row>
        <row r="19">
          <cell r="C19">
            <v>70.5</v>
          </cell>
        </row>
        <row r="20">
          <cell r="C20">
            <v>13</v>
          </cell>
        </row>
        <row r="21">
          <cell r="C21">
            <v>3</v>
          </cell>
        </row>
        <row r="23">
          <cell r="C23">
            <v>9</v>
          </cell>
        </row>
        <row r="24">
          <cell r="C24">
            <v>25</v>
          </cell>
        </row>
        <row r="26">
          <cell r="C26">
            <v>0.23580000000000001</v>
          </cell>
        </row>
        <row r="27">
          <cell r="C27">
            <v>0.23580000000000001</v>
          </cell>
        </row>
        <row r="28">
          <cell r="C28">
            <v>0.23800000000000002</v>
          </cell>
        </row>
        <row r="29">
          <cell r="C29">
            <v>1.8</v>
          </cell>
        </row>
        <row r="30">
          <cell r="C30">
            <v>3.6520000000000006</v>
          </cell>
        </row>
        <row r="31">
          <cell r="C31">
            <v>3.6520000000000006</v>
          </cell>
        </row>
        <row r="32">
          <cell r="C32">
            <v>3.6520000000000006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10</v>
          </cell>
        </row>
        <row r="37">
          <cell r="C37">
            <v>12</v>
          </cell>
        </row>
        <row r="38">
          <cell r="C38">
            <v>0.2</v>
          </cell>
        </row>
        <row r="39">
          <cell r="C39">
            <v>4.4047801440171588</v>
          </cell>
        </row>
        <row r="40">
          <cell r="C40">
            <v>25</v>
          </cell>
        </row>
        <row r="42">
          <cell r="C42">
            <v>0</v>
          </cell>
        </row>
        <row r="43">
          <cell r="C43">
            <v>4.5</v>
          </cell>
        </row>
        <row r="44">
          <cell r="C44">
            <v>1.3320000000000001</v>
          </cell>
        </row>
        <row r="45">
          <cell r="C45">
            <v>12</v>
          </cell>
        </row>
        <row r="47">
          <cell r="C47">
            <v>0</v>
          </cell>
        </row>
        <row r="48">
          <cell r="C48">
            <v>500</v>
          </cell>
        </row>
        <row r="49">
          <cell r="C49">
            <v>12</v>
          </cell>
        </row>
        <row r="50">
          <cell r="C50">
            <v>53.501750000000001</v>
          </cell>
        </row>
        <row r="51">
          <cell r="C51">
            <v>31</v>
          </cell>
        </row>
        <row r="53">
          <cell r="C53">
            <v>0</v>
          </cell>
        </row>
        <row r="54">
          <cell r="C54">
            <v>500</v>
          </cell>
        </row>
        <row r="55">
          <cell r="C55">
            <v>12</v>
          </cell>
        </row>
        <row r="57">
          <cell r="C57" t="str">
            <v/>
          </cell>
        </row>
        <row r="58">
          <cell r="C58" t="str">
            <v/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>
            <v>830</v>
          </cell>
        </row>
        <row r="62">
          <cell r="C62" t="str">
            <v>Rate</v>
          </cell>
        </row>
        <row r="63">
          <cell r="C63">
            <v>0</v>
          </cell>
        </row>
        <row r="64">
          <cell r="C64">
            <v>0</v>
          </cell>
        </row>
        <row r="66">
          <cell r="C66">
            <v>0.42085</v>
          </cell>
        </row>
        <row r="67">
          <cell r="C67">
            <v>70.5</v>
          </cell>
        </row>
        <row r="68">
          <cell r="C68">
            <v>13</v>
          </cell>
        </row>
        <row r="69">
          <cell r="C69">
            <v>3</v>
          </cell>
        </row>
        <row r="71">
          <cell r="C71">
            <v>9</v>
          </cell>
        </row>
        <row r="72">
          <cell r="C72">
            <v>25</v>
          </cell>
        </row>
        <row r="74">
          <cell r="C74">
            <v>0.23580000000000001</v>
          </cell>
        </row>
        <row r="75">
          <cell r="C75">
            <v>0.23580000000000001</v>
          </cell>
        </row>
        <row r="76">
          <cell r="C76">
            <v>0.29049999999999998</v>
          </cell>
        </row>
        <row r="77">
          <cell r="C77">
            <v>1.8</v>
          </cell>
        </row>
        <row r="78">
          <cell r="C78">
            <v>5.4779999999999998</v>
          </cell>
        </row>
        <row r="79">
          <cell r="C79">
            <v>5.4779999999999998</v>
          </cell>
        </row>
        <row r="80">
          <cell r="C80">
            <v>5.4779999999999998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10</v>
          </cell>
        </row>
        <row r="85">
          <cell r="C85">
            <v>12</v>
          </cell>
        </row>
        <row r="86">
          <cell r="C86">
            <v>0.2</v>
          </cell>
        </row>
        <row r="87">
          <cell r="C87">
            <v>4.4047801440171588</v>
          </cell>
        </row>
        <row r="88">
          <cell r="C88">
            <v>25</v>
          </cell>
        </row>
        <row r="90">
          <cell r="C90">
            <v>0</v>
          </cell>
        </row>
        <row r="91">
          <cell r="C91">
            <v>4.5</v>
          </cell>
        </row>
        <row r="92">
          <cell r="C92">
            <v>1.3320000000000001</v>
          </cell>
        </row>
        <row r="93">
          <cell r="C93">
            <v>12</v>
          </cell>
        </row>
        <row r="95">
          <cell r="C95">
            <v>0</v>
          </cell>
        </row>
        <row r="96">
          <cell r="C96">
            <v>500</v>
          </cell>
        </row>
        <row r="97">
          <cell r="C97">
            <v>12</v>
          </cell>
        </row>
        <row r="98">
          <cell r="C98">
            <v>53.501750000000001</v>
          </cell>
        </row>
        <row r="99">
          <cell r="C99">
            <v>31</v>
          </cell>
        </row>
        <row r="101">
          <cell r="C101">
            <v>0</v>
          </cell>
        </row>
        <row r="102">
          <cell r="C102">
            <v>500</v>
          </cell>
        </row>
        <row r="103">
          <cell r="C103">
            <v>12</v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>
            <v>1600</v>
          </cell>
        </row>
        <row r="110">
          <cell r="C110" t="str">
            <v>Rate</v>
          </cell>
        </row>
        <row r="111">
          <cell r="C111">
            <v>0</v>
          </cell>
        </row>
        <row r="112">
          <cell r="C112">
            <v>0</v>
          </cell>
        </row>
        <row r="114">
          <cell r="C114">
            <v>0.5605</v>
          </cell>
        </row>
        <row r="115">
          <cell r="C115">
            <v>70.5</v>
          </cell>
        </row>
        <row r="116">
          <cell r="C116">
            <v>13</v>
          </cell>
        </row>
        <row r="117">
          <cell r="C117">
            <v>3</v>
          </cell>
        </row>
        <row r="119">
          <cell r="C119">
            <v>9</v>
          </cell>
        </row>
        <row r="120">
          <cell r="C120">
            <v>25</v>
          </cell>
        </row>
        <row r="122">
          <cell r="C122">
            <v>0.23580000000000001</v>
          </cell>
        </row>
        <row r="123">
          <cell r="C123">
            <v>0.23580000000000001</v>
          </cell>
        </row>
        <row r="124">
          <cell r="C124">
            <v>0.30630000000000002</v>
          </cell>
        </row>
        <row r="125">
          <cell r="C125">
            <v>1.8</v>
          </cell>
        </row>
        <row r="126">
          <cell r="C126">
            <v>7.3040000000000012</v>
          </cell>
        </row>
        <row r="127">
          <cell r="C127">
            <v>7.3040000000000012</v>
          </cell>
        </row>
        <row r="128">
          <cell r="C128">
            <v>7.3040000000000012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10</v>
          </cell>
        </row>
        <row r="133">
          <cell r="C133">
            <v>12</v>
          </cell>
        </row>
        <row r="134">
          <cell r="C134">
            <v>0.2</v>
          </cell>
        </row>
        <row r="135">
          <cell r="C135">
            <v>4.4047801440171588</v>
          </cell>
        </row>
        <row r="136">
          <cell r="C136">
            <v>25</v>
          </cell>
        </row>
        <row r="138">
          <cell r="C138">
            <v>0</v>
          </cell>
        </row>
        <row r="139">
          <cell r="C139">
            <v>4.5</v>
          </cell>
        </row>
        <row r="140">
          <cell r="C140">
            <v>1.3320000000000001</v>
          </cell>
        </row>
        <row r="141">
          <cell r="C141">
            <v>12</v>
          </cell>
        </row>
        <row r="143">
          <cell r="C143">
            <v>0</v>
          </cell>
        </row>
        <row r="144">
          <cell r="C144">
            <v>500</v>
          </cell>
        </row>
        <row r="145">
          <cell r="C145">
            <v>12</v>
          </cell>
        </row>
        <row r="146">
          <cell r="C146">
            <v>53.501750000000001</v>
          </cell>
        </row>
        <row r="147">
          <cell r="C147">
            <v>31</v>
          </cell>
        </row>
        <row r="149">
          <cell r="C149">
            <v>0</v>
          </cell>
        </row>
        <row r="150">
          <cell r="C150">
            <v>500</v>
          </cell>
        </row>
        <row r="151">
          <cell r="C151">
            <v>12</v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>
            <v>265</v>
          </cell>
        </row>
        <row r="160">
          <cell r="C160" t="str">
            <v>Rate</v>
          </cell>
        </row>
        <row r="161">
          <cell r="C161">
            <v>0</v>
          </cell>
        </row>
        <row r="162">
          <cell r="C162">
            <v>0</v>
          </cell>
        </row>
        <row r="164">
          <cell r="C164">
            <v>0.88996000000000008</v>
          </cell>
        </row>
        <row r="165">
          <cell r="C165">
            <v>70.5</v>
          </cell>
        </row>
        <row r="166">
          <cell r="C166">
            <v>13</v>
          </cell>
        </row>
        <row r="167">
          <cell r="C167">
            <v>3</v>
          </cell>
        </row>
        <row r="169">
          <cell r="C169">
            <v>9</v>
          </cell>
        </row>
        <row r="170">
          <cell r="C170">
            <v>25</v>
          </cell>
        </row>
        <row r="172">
          <cell r="C172">
            <v>0.23580000000000001</v>
          </cell>
        </row>
        <row r="173">
          <cell r="C173">
            <v>0.23580000000000001</v>
          </cell>
        </row>
        <row r="174">
          <cell r="C174">
            <v>0.23800000000000002</v>
          </cell>
        </row>
        <row r="175">
          <cell r="C175">
            <v>1.8</v>
          </cell>
        </row>
        <row r="176">
          <cell r="C176">
            <v>3.6520000000000006</v>
          </cell>
        </row>
        <row r="177">
          <cell r="C177">
            <v>3.6520000000000006</v>
          </cell>
        </row>
        <row r="178">
          <cell r="C178">
            <v>3.6520000000000006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10</v>
          </cell>
        </row>
        <row r="183">
          <cell r="C183">
            <v>12</v>
          </cell>
        </row>
        <row r="184">
          <cell r="C184">
            <v>0.2</v>
          </cell>
        </row>
        <row r="185">
          <cell r="C185">
            <v>4.4047801440171588</v>
          </cell>
        </row>
        <row r="186">
          <cell r="C186">
            <v>25</v>
          </cell>
        </row>
        <row r="188">
          <cell r="C188">
            <v>0</v>
          </cell>
        </row>
        <row r="189">
          <cell r="C189">
            <v>4.5</v>
          </cell>
        </row>
        <row r="190">
          <cell r="C190">
            <v>1.3320000000000001</v>
          </cell>
        </row>
        <row r="191">
          <cell r="C191">
            <v>12</v>
          </cell>
        </row>
        <row r="193">
          <cell r="C193">
            <v>0</v>
          </cell>
        </row>
        <row r="194">
          <cell r="C194">
            <v>500</v>
          </cell>
        </row>
        <row r="195">
          <cell r="C195">
            <v>12</v>
          </cell>
        </row>
        <row r="196">
          <cell r="C196">
            <v>53.501750000000001</v>
          </cell>
        </row>
        <row r="197">
          <cell r="C197">
            <v>31</v>
          </cell>
        </row>
        <row r="199">
          <cell r="C199">
            <v>0</v>
          </cell>
        </row>
        <row r="200">
          <cell r="C200">
            <v>500</v>
          </cell>
        </row>
        <row r="201">
          <cell r="C201">
            <v>12</v>
          </cell>
        </row>
        <row r="203">
          <cell r="C203" t="str">
            <v/>
          </cell>
        </row>
        <row r="204">
          <cell r="C204" t="str">
            <v/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>
            <v>10100</v>
          </cell>
        </row>
        <row r="208">
          <cell r="C208" t="str">
            <v>Rate</v>
          </cell>
        </row>
        <row r="209">
          <cell r="C209">
            <v>0</v>
          </cell>
        </row>
        <row r="210">
          <cell r="C210">
            <v>0</v>
          </cell>
        </row>
        <row r="212">
          <cell r="C212">
            <v>1.33494</v>
          </cell>
        </row>
        <row r="213">
          <cell r="C213">
            <v>70.5</v>
          </cell>
        </row>
        <row r="214">
          <cell r="C214">
            <v>13</v>
          </cell>
        </row>
        <row r="215">
          <cell r="C215">
            <v>3</v>
          </cell>
        </row>
        <row r="217">
          <cell r="C217">
            <v>9</v>
          </cell>
        </row>
        <row r="218">
          <cell r="C218">
            <v>25</v>
          </cell>
        </row>
        <row r="220">
          <cell r="C220">
            <v>0.23580000000000001</v>
          </cell>
        </row>
        <row r="221">
          <cell r="C221">
            <v>0.23580000000000001</v>
          </cell>
        </row>
        <row r="222">
          <cell r="C222">
            <v>0.29049999999999998</v>
          </cell>
        </row>
        <row r="223">
          <cell r="C223">
            <v>1.8</v>
          </cell>
        </row>
        <row r="224">
          <cell r="C224">
            <v>5.4779999999999998</v>
          </cell>
        </row>
        <row r="225">
          <cell r="C225">
            <v>5.4779999999999998</v>
          </cell>
        </row>
        <row r="226">
          <cell r="C226">
            <v>5.4779999999999998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10</v>
          </cell>
        </row>
        <row r="231">
          <cell r="C231">
            <v>12</v>
          </cell>
        </row>
        <row r="232">
          <cell r="C232">
            <v>0.2</v>
          </cell>
        </row>
        <row r="233">
          <cell r="C233">
            <v>4.4047801440171588</v>
          </cell>
        </row>
        <row r="234">
          <cell r="C234">
            <v>25</v>
          </cell>
        </row>
        <row r="236">
          <cell r="C236">
            <v>0</v>
          </cell>
        </row>
        <row r="237">
          <cell r="C237">
            <v>4.5</v>
          </cell>
        </row>
        <row r="238">
          <cell r="C238">
            <v>1.3320000000000001</v>
          </cell>
        </row>
        <row r="239">
          <cell r="C239">
            <v>12</v>
          </cell>
        </row>
        <row r="241">
          <cell r="C241">
            <v>0</v>
          </cell>
        </row>
        <row r="242">
          <cell r="C242">
            <v>500</v>
          </cell>
        </row>
        <row r="243">
          <cell r="C243">
            <v>12</v>
          </cell>
        </row>
        <row r="244">
          <cell r="C244">
            <v>53.501750000000001</v>
          </cell>
        </row>
        <row r="245">
          <cell r="C245">
            <v>31</v>
          </cell>
        </row>
        <row r="247">
          <cell r="C247">
            <v>0</v>
          </cell>
        </row>
        <row r="248">
          <cell r="C248">
            <v>500</v>
          </cell>
        </row>
        <row r="249">
          <cell r="C249">
            <v>12</v>
          </cell>
        </row>
        <row r="251">
          <cell r="C251" t="str">
            <v/>
          </cell>
        </row>
        <row r="252">
          <cell r="C252" t="str">
            <v/>
          </cell>
        </row>
        <row r="253">
          <cell r="C253" t="str">
            <v/>
          </cell>
        </row>
        <row r="254">
          <cell r="C254" t="str">
            <v/>
          </cell>
        </row>
        <row r="255">
          <cell r="C255">
            <v>19700</v>
          </cell>
        </row>
        <row r="256">
          <cell r="C256" t="str">
            <v>Rate</v>
          </cell>
        </row>
        <row r="257">
          <cell r="C257">
            <v>0</v>
          </cell>
        </row>
        <row r="258">
          <cell r="C258">
            <v>0</v>
          </cell>
        </row>
        <row r="260">
          <cell r="C260">
            <v>1.58992</v>
          </cell>
        </row>
        <row r="261">
          <cell r="C261">
            <v>70.5</v>
          </cell>
        </row>
        <row r="262">
          <cell r="C262">
            <v>13</v>
          </cell>
        </row>
        <row r="263">
          <cell r="C263">
            <v>3</v>
          </cell>
        </row>
        <row r="265">
          <cell r="C265">
            <v>9</v>
          </cell>
        </row>
        <row r="266">
          <cell r="C266">
            <v>25</v>
          </cell>
        </row>
        <row r="268">
          <cell r="C268">
            <v>0.23580000000000001</v>
          </cell>
        </row>
        <row r="269">
          <cell r="C269">
            <v>0.23580000000000001</v>
          </cell>
        </row>
        <row r="270">
          <cell r="C270">
            <v>0.30630000000000002</v>
          </cell>
        </row>
        <row r="271">
          <cell r="C271">
            <v>1.8</v>
          </cell>
        </row>
        <row r="272">
          <cell r="C272">
            <v>7.3040000000000012</v>
          </cell>
        </row>
        <row r="273">
          <cell r="C273">
            <v>7.3040000000000012</v>
          </cell>
        </row>
        <row r="274">
          <cell r="C274">
            <v>7.3040000000000012</v>
          </cell>
        </row>
        <row r="276">
          <cell r="C276">
            <v>0</v>
          </cell>
        </row>
        <row r="277">
          <cell r="C277">
            <v>0</v>
          </cell>
        </row>
        <row r="278">
          <cell r="C278">
            <v>10</v>
          </cell>
        </row>
        <row r="279">
          <cell r="C279">
            <v>12</v>
          </cell>
        </row>
        <row r="280">
          <cell r="C280">
            <v>0.2</v>
          </cell>
        </row>
        <row r="281">
          <cell r="C281">
            <v>4.4047801440171588</v>
          </cell>
        </row>
        <row r="282">
          <cell r="C282">
            <v>25</v>
          </cell>
        </row>
        <row r="284">
          <cell r="C284">
            <v>0</v>
          </cell>
        </row>
        <row r="285">
          <cell r="C285">
            <v>4.5</v>
          </cell>
        </row>
        <row r="286">
          <cell r="C286">
            <v>1.3320000000000001</v>
          </cell>
        </row>
        <row r="287">
          <cell r="C287">
            <v>12</v>
          </cell>
        </row>
        <row r="289">
          <cell r="C289">
            <v>0</v>
          </cell>
        </row>
        <row r="290">
          <cell r="C290">
            <v>500</v>
          </cell>
        </row>
        <row r="291">
          <cell r="C291">
            <v>12</v>
          </cell>
        </row>
        <row r="292">
          <cell r="C292">
            <v>53.501750000000001</v>
          </cell>
        </row>
        <row r="293">
          <cell r="C293">
            <v>31</v>
          </cell>
        </row>
        <row r="295">
          <cell r="C295">
            <v>0</v>
          </cell>
        </row>
        <row r="296">
          <cell r="C296">
            <v>500</v>
          </cell>
        </row>
        <row r="297">
          <cell r="C297">
            <v>12</v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 t="str">
            <v/>
          </cell>
        </row>
        <row r="302">
          <cell r="C302" t="str">
            <v/>
          </cell>
        </row>
        <row r="303">
          <cell r="C303" t="str">
            <v/>
          </cell>
        </row>
        <row r="304">
          <cell r="C304" t="str">
            <v/>
          </cell>
        </row>
        <row r="305">
          <cell r="C305">
            <v>40</v>
          </cell>
        </row>
        <row r="306">
          <cell r="C306" t="str">
            <v>Rate</v>
          </cell>
        </row>
        <row r="307">
          <cell r="C307">
            <v>0</v>
          </cell>
        </row>
        <row r="308">
          <cell r="C308">
            <v>56.5</v>
          </cell>
        </row>
        <row r="309">
          <cell r="C309">
            <v>1.43</v>
          </cell>
        </row>
        <row r="310">
          <cell r="C310">
            <v>2.1190095238095239</v>
          </cell>
        </row>
        <row r="311">
          <cell r="C311">
            <v>1.71</v>
          </cell>
        </row>
        <row r="313">
          <cell r="C313">
            <v>0</v>
          </cell>
        </row>
        <row r="314">
          <cell r="C314">
            <v>500</v>
          </cell>
        </row>
        <row r="315">
          <cell r="C315">
            <v>850</v>
          </cell>
        </row>
        <row r="316">
          <cell r="C316">
            <v>0.04</v>
          </cell>
        </row>
        <row r="317">
          <cell r="C317">
            <v>1.59</v>
          </cell>
        </row>
        <row r="318">
          <cell r="C318">
            <v>0</v>
          </cell>
        </row>
        <row r="321">
          <cell r="C321" t="str">
            <v/>
          </cell>
        </row>
        <row r="322">
          <cell r="C322" t="str">
            <v/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>
            <v>1200</v>
          </cell>
        </row>
        <row r="326">
          <cell r="C326" t="str">
            <v>Rate</v>
          </cell>
        </row>
        <row r="327">
          <cell r="C327">
            <v>0</v>
          </cell>
        </row>
        <row r="328">
          <cell r="C328">
            <v>56.5</v>
          </cell>
        </row>
        <row r="329">
          <cell r="C329">
            <v>1.43</v>
          </cell>
        </row>
        <row r="330">
          <cell r="C330">
            <v>2.1190095238095239</v>
          </cell>
        </row>
        <row r="331">
          <cell r="C331">
            <v>1.71</v>
          </cell>
        </row>
        <row r="333">
          <cell r="C333">
            <v>0</v>
          </cell>
        </row>
        <row r="334">
          <cell r="C334">
            <v>500</v>
          </cell>
        </row>
        <row r="335">
          <cell r="C335">
            <v>850</v>
          </cell>
        </row>
        <row r="336">
          <cell r="C336">
            <v>0.04</v>
          </cell>
        </row>
        <row r="337">
          <cell r="C337">
            <v>1.59</v>
          </cell>
        </row>
        <row r="338">
          <cell r="C338">
            <v>0</v>
          </cell>
        </row>
        <row r="341">
          <cell r="C341" t="str">
            <v/>
          </cell>
        </row>
        <row r="342">
          <cell r="C342" t="str">
            <v/>
          </cell>
        </row>
        <row r="343">
          <cell r="C343" t="str">
            <v/>
          </cell>
        </row>
        <row r="344">
          <cell r="C344" t="str">
            <v/>
          </cell>
        </row>
        <row r="345">
          <cell r="C345">
            <v>50</v>
          </cell>
        </row>
        <row r="346">
          <cell r="C346" t="str">
            <v>Rate</v>
          </cell>
        </row>
        <row r="347">
          <cell r="C347">
            <v>0</v>
          </cell>
        </row>
        <row r="348">
          <cell r="C348">
            <v>56.5</v>
          </cell>
        </row>
        <row r="349">
          <cell r="C349">
            <v>1.43</v>
          </cell>
        </row>
        <row r="350">
          <cell r="C350">
            <v>2.1190095238095239</v>
          </cell>
        </row>
        <row r="351">
          <cell r="C351">
            <v>1.71</v>
          </cell>
        </row>
        <row r="353">
          <cell r="C353">
            <v>0</v>
          </cell>
        </row>
        <row r="354">
          <cell r="C354">
            <v>500</v>
          </cell>
        </row>
        <row r="355">
          <cell r="C355">
            <v>850</v>
          </cell>
        </row>
        <row r="356">
          <cell r="C356">
            <v>0.04</v>
          </cell>
        </row>
        <row r="357">
          <cell r="C357">
            <v>1.59</v>
          </cell>
        </row>
        <row r="358">
          <cell r="C358">
            <v>0</v>
          </cell>
        </row>
        <row r="361">
          <cell r="C361" t="str">
            <v/>
          </cell>
        </row>
        <row r="362">
          <cell r="C362" t="str">
            <v/>
          </cell>
        </row>
        <row r="363">
          <cell r="C363" t="str">
            <v/>
          </cell>
        </row>
        <row r="364">
          <cell r="C364" t="str">
            <v/>
          </cell>
        </row>
        <row r="365">
          <cell r="C365">
            <v>100</v>
          </cell>
        </row>
        <row r="366">
          <cell r="C366" t="str">
            <v>Rate</v>
          </cell>
        </row>
        <row r="367">
          <cell r="C367">
            <v>0</v>
          </cell>
        </row>
        <row r="368">
          <cell r="C368">
            <v>56.5</v>
          </cell>
        </row>
        <row r="369">
          <cell r="C369">
            <v>1.43</v>
          </cell>
        </row>
        <row r="370">
          <cell r="C370">
            <v>2.1190095238095239</v>
          </cell>
        </row>
        <row r="371">
          <cell r="C371">
            <v>1.71</v>
          </cell>
        </row>
        <row r="373">
          <cell r="C373">
            <v>0</v>
          </cell>
        </row>
        <row r="374">
          <cell r="C374">
            <v>500</v>
          </cell>
        </row>
        <row r="375">
          <cell r="C375">
            <v>850</v>
          </cell>
        </row>
        <row r="376">
          <cell r="C376">
            <v>0.04</v>
          </cell>
        </row>
        <row r="377">
          <cell r="C377">
            <v>1.59</v>
          </cell>
        </row>
        <row r="378">
          <cell r="C378">
            <v>0</v>
          </cell>
        </row>
        <row r="381">
          <cell r="C381" t="str">
            <v/>
          </cell>
        </row>
        <row r="382">
          <cell r="C382" t="str">
            <v/>
          </cell>
        </row>
        <row r="383">
          <cell r="C383" t="str">
            <v/>
          </cell>
        </row>
        <row r="384">
          <cell r="C384" t="str">
            <v/>
          </cell>
        </row>
        <row r="385">
          <cell r="C385">
            <v>150</v>
          </cell>
        </row>
        <row r="386">
          <cell r="C386" t="str">
            <v>Rate</v>
          </cell>
        </row>
        <row r="387">
          <cell r="C387">
            <v>0</v>
          </cell>
        </row>
        <row r="388">
          <cell r="C388">
            <v>56.5</v>
          </cell>
        </row>
        <row r="389">
          <cell r="C389">
            <v>1.43</v>
          </cell>
        </row>
        <row r="390">
          <cell r="C390">
            <v>2.1190095238095239</v>
          </cell>
        </row>
        <row r="391">
          <cell r="C391">
            <v>1.71</v>
          </cell>
        </row>
        <row r="393">
          <cell r="C393">
            <v>0</v>
          </cell>
        </row>
        <row r="394">
          <cell r="C394">
            <v>500</v>
          </cell>
        </row>
        <row r="395">
          <cell r="C395">
            <v>850</v>
          </cell>
        </row>
        <row r="396">
          <cell r="C396">
            <v>0.04</v>
          </cell>
        </row>
        <row r="397">
          <cell r="C397">
            <v>1.59</v>
          </cell>
        </row>
        <row r="398">
          <cell r="C398">
            <v>0</v>
          </cell>
        </row>
        <row r="401">
          <cell r="C401" t="str">
            <v/>
          </cell>
        </row>
        <row r="402">
          <cell r="C402" t="str">
            <v/>
          </cell>
        </row>
        <row r="403">
          <cell r="C403" t="str">
            <v/>
          </cell>
        </row>
        <row r="404">
          <cell r="C404" t="str">
            <v/>
          </cell>
        </row>
        <row r="405">
          <cell r="C405">
            <v>10</v>
          </cell>
        </row>
        <row r="406">
          <cell r="C406" t="str">
            <v>Rate</v>
          </cell>
        </row>
        <row r="407">
          <cell r="C407">
            <v>0</v>
          </cell>
        </row>
        <row r="408">
          <cell r="C408">
            <v>56.5</v>
          </cell>
        </row>
        <row r="409">
          <cell r="C409">
            <v>1.43</v>
          </cell>
        </row>
        <row r="410">
          <cell r="C410">
            <v>2.1190095238095239</v>
          </cell>
        </row>
        <row r="411">
          <cell r="C411">
            <v>1.71</v>
          </cell>
        </row>
        <row r="413">
          <cell r="C413">
            <v>0</v>
          </cell>
        </row>
        <row r="414">
          <cell r="C414">
            <v>500</v>
          </cell>
        </row>
        <row r="415">
          <cell r="C415">
            <v>850</v>
          </cell>
        </row>
        <row r="416">
          <cell r="C416">
            <v>0.04</v>
          </cell>
        </row>
        <row r="417">
          <cell r="C417">
            <v>1.59</v>
          </cell>
        </row>
        <row r="418">
          <cell r="C418">
            <v>0</v>
          </cell>
        </row>
        <row r="421">
          <cell r="C421" t="str">
            <v/>
          </cell>
        </row>
        <row r="422">
          <cell r="C422" t="str">
            <v/>
          </cell>
        </row>
        <row r="423">
          <cell r="C423" t="str">
            <v/>
          </cell>
        </row>
        <row r="424">
          <cell r="C424" t="str">
            <v/>
          </cell>
        </row>
        <row r="425">
          <cell r="C425">
            <v>55</v>
          </cell>
        </row>
        <row r="426">
          <cell r="C426" t="str">
            <v>Rate</v>
          </cell>
        </row>
        <row r="427">
          <cell r="C427">
            <v>0</v>
          </cell>
        </row>
        <row r="428">
          <cell r="C428">
            <v>56.5</v>
          </cell>
        </row>
        <row r="429">
          <cell r="C429">
            <v>1.43</v>
          </cell>
        </row>
        <row r="430">
          <cell r="C430">
            <v>2.1190095238095239</v>
          </cell>
        </row>
        <row r="431">
          <cell r="C431">
            <v>1.71</v>
          </cell>
        </row>
        <row r="433">
          <cell r="C433">
            <v>0</v>
          </cell>
        </row>
        <row r="434">
          <cell r="C434">
            <v>500</v>
          </cell>
        </row>
        <row r="435">
          <cell r="C435">
            <v>850</v>
          </cell>
        </row>
        <row r="436">
          <cell r="C436">
            <v>0.04</v>
          </cell>
        </row>
        <row r="437">
          <cell r="C437">
            <v>1.59</v>
          </cell>
        </row>
        <row r="438">
          <cell r="C438">
            <v>0</v>
          </cell>
        </row>
        <row r="441">
          <cell r="C441" t="str">
            <v/>
          </cell>
        </row>
        <row r="442">
          <cell r="C442" t="str">
            <v/>
          </cell>
        </row>
        <row r="443">
          <cell r="C443" t="str">
            <v/>
          </cell>
        </row>
        <row r="444">
          <cell r="C444" t="str">
            <v/>
          </cell>
        </row>
        <row r="445">
          <cell r="C445">
            <v>60</v>
          </cell>
        </row>
        <row r="446">
          <cell r="C446" t="str">
            <v>Rate</v>
          </cell>
        </row>
        <row r="447">
          <cell r="C447">
            <v>0</v>
          </cell>
        </row>
        <row r="448">
          <cell r="C448">
            <v>56.5</v>
          </cell>
        </row>
        <row r="449">
          <cell r="C449">
            <v>1.43</v>
          </cell>
        </row>
        <row r="450">
          <cell r="C450">
            <v>2.1190095238095239</v>
          </cell>
        </row>
        <row r="451">
          <cell r="C451">
            <v>1.71</v>
          </cell>
        </row>
        <row r="453">
          <cell r="C453">
            <v>0</v>
          </cell>
        </row>
        <row r="454">
          <cell r="C454">
            <v>500</v>
          </cell>
        </row>
        <row r="455">
          <cell r="C455">
            <v>850</v>
          </cell>
        </row>
        <row r="456">
          <cell r="C456">
            <v>0.04</v>
          </cell>
        </row>
        <row r="457">
          <cell r="C457">
            <v>1.59</v>
          </cell>
        </row>
        <row r="458">
          <cell r="C458">
            <v>0</v>
          </cell>
        </row>
        <row r="461">
          <cell r="C461" t="str">
            <v/>
          </cell>
        </row>
        <row r="462">
          <cell r="C462" t="str">
            <v/>
          </cell>
        </row>
        <row r="463">
          <cell r="C463" t="str">
            <v/>
          </cell>
        </row>
        <row r="464">
          <cell r="C464" t="str">
            <v/>
          </cell>
        </row>
        <row r="465">
          <cell r="C465" t="str">
            <v/>
          </cell>
        </row>
        <row r="466">
          <cell r="C466" t="str">
            <v/>
          </cell>
        </row>
        <row r="467">
          <cell r="C467" t="str">
            <v/>
          </cell>
        </row>
        <row r="468">
          <cell r="C468">
            <v>4000</v>
          </cell>
        </row>
        <row r="469">
          <cell r="C469" t="str">
            <v>Rate</v>
          </cell>
        </row>
        <row r="470">
          <cell r="C470">
            <v>0</v>
          </cell>
        </row>
        <row r="471">
          <cell r="C471">
            <v>3000</v>
          </cell>
        </row>
        <row r="472">
          <cell r="C472">
            <v>2.85</v>
          </cell>
        </row>
        <row r="473">
          <cell r="C473">
            <v>0.15</v>
          </cell>
        </row>
        <row r="474">
          <cell r="C474">
            <v>34</v>
          </cell>
        </row>
        <row r="475">
          <cell r="C475">
            <v>9</v>
          </cell>
        </row>
        <row r="476">
          <cell r="C476">
            <v>4</v>
          </cell>
        </row>
        <row r="478">
          <cell r="C478">
            <v>0.12</v>
          </cell>
        </row>
        <row r="479">
          <cell r="C479">
            <v>10</v>
          </cell>
        </row>
        <row r="480">
          <cell r="C480">
            <v>25</v>
          </cell>
        </row>
        <row r="482">
          <cell r="C482">
            <v>1.04</v>
          </cell>
        </row>
        <row r="483">
          <cell r="C483">
            <v>9</v>
          </cell>
        </row>
        <row r="485">
          <cell r="C485">
            <v>0</v>
          </cell>
        </row>
        <row r="486">
          <cell r="C486">
            <v>25.152000000000001</v>
          </cell>
        </row>
        <row r="487">
          <cell r="C487">
            <v>1.5</v>
          </cell>
        </row>
        <row r="488">
          <cell r="C488">
            <v>25</v>
          </cell>
        </row>
        <row r="491">
          <cell r="C491" t="str">
            <v/>
          </cell>
        </row>
        <row r="492">
          <cell r="C492" t="str">
            <v/>
          </cell>
        </row>
        <row r="493">
          <cell r="C493" t="str">
            <v/>
          </cell>
        </row>
        <row r="494">
          <cell r="C494" t="str">
            <v/>
          </cell>
        </row>
        <row r="495">
          <cell r="C495" t="str">
            <v/>
          </cell>
        </row>
        <row r="496">
          <cell r="C496" t="str">
            <v/>
          </cell>
        </row>
        <row r="497">
          <cell r="C497">
            <v>330</v>
          </cell>
        </row>
        <row r="498">
          <cell r="C498" t="str">
            <v>Rate</v>
          </cell>
        </row>
        <row r="499">
          <cell r="C499">
            <v>0</v>
          </cell>
        </row>
        <row r="500">
          <cell r="C500">
            <v>3000</v>
          </cell>
        </row>
        <row r="501">
          <cell r="C501">
            <v>1.25</v>
          </cell>
        </row>
        <row r="502">
          <cell r="C502">
            <v>70.5</v>
          </cell>
        </row>
        <row r="503">
          <cell r="C503">
            <v>13</v>
          </cell>
        </row>
        <row r="504">
          <cell r="C504">
            <v>0.6</v>
          </cell>
        </row>
        <row r="505">
          <cell r="C505">
            <v>170</v>
          </cell>
        </row>
        <row r="506">
          <cell r="C506">
            <v>9</v>
          </cell>
        </row>
        <row r="507">
          <cell r="C507">
            <v>25</v>
          </cell>
        </row>
        <row r="509">
          <cell r="C509">
            <v>2.85</v>
          </cell>
        </row>
        <row r="510">
          <cell r="C510">
            <v>0.1</v>
          </cell>
        </row>
        <row r="511">
          <cell r="C511">
            <v>29</v>
          </cell>
        </row>
        <row r="514">
          <cell r="C514" t="str">
            <v/>
          </cell>
        </row>
        <row r="515">
          <cell r="C515" t="str">
            <v/>
          </cell>
        </row>
        <row r="516">
          <cell r="C516" t="str">
            <v/>
          </cell>
        </row>
        <row r="517">
          <cell r="C517" t="str">
            <v/>
          </cell>
        </row>
        <row r="518">
          <cell r="C518">
            <v>500</v>
          </cell>
        </row>
        <row r="519">
          <cell r="C519" t="str">
            <v>Rate</v>
          </cell>
        </row>
        <row r="520">
          <cell r="C520">
            <v>0</v>
          </cell>
        </row>
        <row r="521">
          <cell r="C521">
            <v>3000</v>
          </cell>
        </row>
        <row r="522">
          <cell r="C522">
            <v>1.25</v>
          </cell>
        </row>
        <row r="523">
          <cell r="C523">
            <v>70.5</v>
          </cell>
        </row>
        <row r="524">
          <cell r="C524">
            <v>13</v>
          </cell>
        </row>
        <row r="525">
          <cell r="C525">
            <v>0.6</v>
          </cell>
        </row>
        <row r="526">
          <cell r="C526">
            <v>170</v>
          </cell>
        </row>
        <row r="527">
          <cell r="C527">
            <v>9</v>
          </cell>
        </row>
        <row r="528">
          <cell r="C528">
            <v>25</v>
          </cell>
        </row>
        <row r="530">
          <cell r="C530">
            <v>2.85</v>
          </cell>
        </row>
        <row r="531">
          <cell r="C531">
            <v>0.1</v>
          </cell>
        </row>
        <row r="532">
          <cell r="C532">
            <v>29</v>
          </cell>
        </row>
        <row r="535">
          <cell r="C535" t="str">
            <v/>
          </cell>
        </row>
        <row r="536">
          <cell r="C536" t="str">
            <v/>
          </cell>
        </row>
        <row r="537">
          <cell r="C537" t="str">
            <v/>
          </cell>
        </row>
        <row r="538">
          <cell r="C538" t="str">
            <v/>
          </cell>
        </row>
        <row r="539">
          <cell r="C539">
            <v>50</v>
          </cell>
        </row>
        <row r="540">
          <cell r="C540" t="str">
            <v>Rate</v>
          </cell>
        </row>
        <row r="541">
          <cell r="C541">
            <v>0</v>
          </cell>
        </row>
        <row r="542">
          <cell r="C542">
            <v>3000</v>
          </cell>
        </row>
        <row r="543">
          <cell r="C543">
            <v>1.25</v>
          </cell>
        </row>
        <row r="544">
          <cell r="C544">
            <v>70.5</v>
          </cell>
        </row>
        <row r="545">
          <cell r="C545">
            <v>13</v>
          </cell>
        </row>
        <row r="546">
          <cell r="C546">
            <v>0.6</v>
          </cell>
        </row>
        <row r="547">
          <cell r="C547">
            <v>170</v>
          </cell>
        </row>
        <row r="548">
          <cell r="C548">
            <v>9</v>
          </cell>
        </row>
        <row r="549">
          <cell r="C549">
            <v>25</v>
          </cell>
        </row>
        <row r="551">
          <cell r="C551">
            <v>2.85</v>
          </cell>
        </row>
        <row r="552">
          <cell r="C552">
            <v>0.1</v>
          </cell>
        </row>
        <row r="553">
          <cell r="C553">
            <v>29</v>
          </cell>
        </row>
        <row r="556">
          <cell r="C556" t="str">
            <v/>
          </cell>
        </row>
        <row r="557">
          <cell r="C557" t="str">
            <v/>
          </cell>
        </row>
        <row r="558">
          <cell r="C558" t="str">
            <v/>
          </cell>
        </row>
        <row r="559">
          <cell r="C559" t="str">
            <v/>
          </cell>
        </row>
        <row r="560">
          <cell r="C560">
            <v>40</v>
          </cell>
        </row>
        <row r="561">
          <cell r="C561" t="str">
            <v>Rate</v>
          </cell>
        </row>
        <row r="562">
          <cell r="C562">
            <v>0</v>
          </cell>
        </row>
        <row r="563">
          <cell r="C563">
            <v>3000</v>
          </cell>
        </row>
        <row r="564">
          <cell r="C564">
            <v>1.25</v>
          </cell>
        </row>
        <row r="565">
          <cell r="C565">
            <v>70.5</v>
          </cell>
        </row>
        <row r="566">
          <cell r="C566">
            <v>13</v>
          </cell>
        </row>
        <row r="567">
          <cell r="C567">
            <v>0.6</v>
          </cell>
        </row>
        <row r="568">
          <cell r="C568">
            <v>170</v>
          </cell>
        </row>
        <row r="569">
          <cell r="C569">
            <v>9</v>
          </cell>
        </row>
        <row r="570">
          <cell r="C570">
            <v>25</v>
          </cell>
        </row>
        <row r="572">
          <cell r="C572">
            <v>2.85</v>
          </cell>
        </row>
        <row r="573">
          <cell r="C573">
            <v>0.1</v>
          </cell>
        </row>
        <row r="574">
          <cell r="C574">
            <v>29</v>
          </cell>
        </row>
        <row r="577">
          <cell r="C577" t="str">
            <v/>
          </cell>
        </row>
        <row r="578">
          <cell r="C578" t="str">
            <v/>
          </cell>
        </row>
        <row r="579">
          <cell r="C579" t="str">
            <v/>
          </cell>
        </row>
        <row r="580">
          <cell r="C580" t="str">
            <v/>
          </cell>
        </row>
        <row r="581">
          <cell r="C581" t="str">
            <v/>
          </cell>
        </row>
        <row r="582">
          <cell r="C582" t="str">
            <v/>
          </cell>
        </row>
        <row r="583">
          <cell r="C583">
            <v>60</v>
          </cell>
        </row>
        <row r="584">
          <cell r="C584" t="str">
            <v>Rate</v>
          </cell>
        </row>
        <row r="585">
          <cell r="C585">
            <v>0</v>
          </cell>
        </row>
        <row r="586">
          <cell r="C586">
            <v>3000</v>
          </cell>
        </row>
        <row r="587">
          <cell r="C587">
            <v>1.25</v>
          </cell>
        </row>
        <row r="588">
          <cell r="C588">
            <v>70.5</v>
          </cell>
        </row>
        <row r="589">
          <cell r="C589">
            <v>13</v>
          </cell>
        </row>
        <row r="590">
          <cell r="C590">
            <v>0.6</v>
          </cell>
        </row>
        <row r="591">
          <cell r="C591">
            <v>170</v>
          </cell>
        </row>
        <row r="592">
          <cell r="C592">
            <v>9</v>
          </cell>
        </row>
        <row r="593">
          <cell r="C593">
            <v>25</v>
          </cell>
        </row>
        <row r="595">
          <cell r="C595">
            <v>2.85</v>
          </cell>
        </row>
        <row r="596">
          <cell r="C596">
            <v>0.1</v>
          </cell>
        </row>
        <row r="597">
          <cell r="C597">
            <v>29</v>
          </cell>
        </row>
        <row r="600">
          <cell r="C600" t="str">
            <v/>
          </cell>
        </row>
        <row r="601">
          <cell r="C601" t="str">
            <v/>
          </cell>
        </row>
        <row r="602">
          <cell r="C602" t="str">
            <v/>
          </cell>
        </row>
        <row r="603">
          <cell r="C603" t="str">
            <v/>
          </cell>
        </row>
        <row r="604">
          <cell r="C604">
            <v>20</v>
          </cell>
        </row>
        <row r="605">
          <cell r="C605" t="str">
            <v>Rate</v>
          </cell>
        </row>
        <row r="606">
          <cell r="C606">
            <v>0</v>
          </cell>
        </row>
        <row r="607">
          <cell r="C607">
            <v>3000</v>
          </cell>
        </row>
        <row r="608">
          <cell r="C608">
            <v>1.25</v>
          </cell>
        </row>
        <row r="609">
          <cell r="C609">
            <v>70.5</v>
          </cell>
        </row>
        <row r="610">
          <cell r="C610">
            <v>13</v>
          </cell>
        </row>
        <row r="611">
          <cell r="C611">
            <v>0.6</v>
          </cell>
        </row>
        <row r="612">
          <cell r="C612">
            <v>170</v>
          </cell>
        </row>
        <row r="613">
          <cell r="C613">
            <v>9</v>
          </cell>
        </row>
        <row r="614">
          <cell r="C614">
            <v>25</v>
          </cell>
        </row>
        <row r="616">
          <cell r="C616">
            <v>2.85</v>
          </cell>
        </row>
        <row r="617">
          <cell r="C617">
            <v>0.1</v>
          </cell>
        </row>
        <row r="618">
          <cell r="C618">
            <v>29</v>
          </cell>
        </row>
        <row r="621">
          <cell r="C621" t="str">
            <v/>
          </cell>
        </row>
        <row r="622">
          <cell r="C622" t="str">
            <v/>
          </cell>
        </row>
        <row r="623">
          <cell r="C623" t="str">
            <v/>
          </cell>
        </row>
        <row r="624">
          <cell r="C624" t="str">
            <v/>
          </cell>
        </row>
        <row r="625">
          <cell r="C625">
            <v>20</v>
          </cell>
        </row>
        <row r="626">
          <cell r="C626" t="str">
            <v>Rate</v>
          </cell>
        </row>
        <row r="627">
          <cell r="C627">
            <v>0</v>
          </cell>
        </row>
        <row r="628">
          <cell r="C628">
            <v>3000</v>
          </cell>
        </row>
        <row r="629">
          <cell r="C629">
            <v>1.25</v>
          </cell>
        </row>
        <row r="630">
          <cell r="C630">
            <v>70.5</v>
          </cell>
        </row>
        <row r="631">
          <cell r="C631">
            <v>13</v>
          </cell>
        </row>
        <row r="632">
          <cell r="C632">
            <v>0.6</v>
          </cell>
        </row>
        <row r="633">
          <cell r="C633">
            <v>170</v>
          </cell>
        </row>
        <row r="634">
          <cell r="C634">
            <v>9</v>
          </cell>
        </row>
        <row r="635">
          <cell r="C635">
            <v>25</v>
          </cell>
        </row>
        <row r="637">
          <cell r="C637">
            <v>2.85</v>
          </cell>
        </row>
        <row r="638">
          <cell r="C638">
            <v>0.1</v>
          </cell>
        </row>
        <row r="639">
          <cell r="C639">
            <v>29</v>
          </cell>
        </row>
        <row r="642">
          <cell r="C642" t="str">
            <v/>
          </cell>
        </row>
        <row r="643">
          <cell r="C643" t="str">
            <v/>
          </cell>
        </row>
        <row r="644">
          <cell r="C644" t="str">
            <v/>
          </cell>
        </row>
        <row r="645">
          <cell r="C645" t="str">
            <v/>
          </cell>
        </row>
        <row r="646">
          <cell r="C646">
            <v>300</v>
          </cell>
        </row>
        <row r="647">
          <cell r="C647" t="str">
            <v>Rate</v>
          </cell>
        </row>
        <row r="648">
          <cell r="C648">
            <v>0</v>
          </cell>
        </row>
        <row r="649">
          <cell r="C649">
            <v>3000</v>
          </cell>
        </row>
        <row r="650">
          <cell r="C650">
            <v>1.25</v>
          </cell>
        </row>
        <row r="651">
          <cell r="C651">
            <v>70.5</v>
          </cell>
        </row>
        <row r="652">
          <cell r="C652">
            <v>13</v>
          </cell>
        </row>
        <row r="653">
          <cell r="C653">
            <v>0.6</v>
          </cell>
        </row>
        <row r="654">
          <cell r="C654">
            <v>170</v>
          </cell>
        </row>
        <row r="655">
          <cell r="C655">
            <v>9</v>
          </cell>
        </row>
        <row r="656">
          <cell r="C656">
            <v>25</v>
          </cell>
        </row>
        <row r="658">
          <cell r="C658">
            <v>2.85</v>
          </cell>
        </row>
        <row r="659">
          <cell r="C659">
            <v>0.1</v>
          </cell>
        </row>
        <row r="660">
          <cell r="C660">
            <v>29</v>
          </cell>
        </row>
        <row r="663">
          <cell r="C663" t="str">
            <v/>
          </cell>
        </row>
        <row r="664">
          <cell r="C664" t="str">
            <v/>
          </cell>
        </row>
        <row r="665">
          <cell r="C665" t="str">
            <v/>
          </cell>
        </row>
        <row r="666">
          <cell r="C666" t="str">
            <v/>
          </cell>
        </row>
        <row r="667">
          <cell r="C667" t="str">
            <v/>
          </cell>
        </row>
        <row r="668">
          <cell r="C668" t="str">
            <v/>
          </cell>
        </row>
        <row r="669">
          <cell r="C669">
            <v>450</v>
          </cell>
        </row>
        <row r="670">
          <cell r="C670" t="str">
            <v>Rate</v>
          </cell>
        </row>
        <row r="671">
          <cell r="C671">
            <v>0</v>
          </cell>
        </row>
        <row r="672">
          <cell r="C672">
            <v>3000</v>
          </cell>
        </row>
        <row r="673">
          <cell r="C673">
            <v>1.25</v>
          </cell>
        </row>
        <row r="674">
          <cell r="C674">
            <v>70.5</v>
          </cell>
        </row>
        <row r="675">
          <cell r="C675">
            <v>13</v>
          </cell>
        </row>
        <row r="676">
          <cell r="C676">
            <v>0.6</v>
          </cell>
        </row>
        <row r="677">
          <cell r="C677">
            <v>170</v>
          </cell>
        </row>
        <row r="678">
          <cell r="C678">
            <v>9</v>
          </cell>
        </row>
        <row r="679">
          <cell r="C679">
            <v>25</v>
          </cell>
        </row>
        <row r="681">
          <cell r="C681">
            <v>2.85</v>
          </cell>
        </row>
        <row r="682">
          <cell r="C682">
            <v>0.1</v>
          </cell>
        </row>
        <row r="683">
          <cell r="C683">
            <v>29</v>
          </cell>
        </row>
        <row r="686">
          <cell r="C686" t="str">
            <v/>
          </cell>
        </row>
        <row r="687">
          <cell r="C687" t="str">
            <v/>
          </cell>
        </row>
        <row r="688">
          <cell r="C688" t="str">
            <v/>
          </cell>
        </row>
        <row r="689">
          <cell r="C689" t="str">
            <v/>
          </cell>
        </row>
        <row r="690">
          <cell r="C690">
            <v>420</v>
          </cell>
        </row>
        <row r="691">
          <cell r="C691" t="str">
            <v>Rate</v>
          </cell>
        </row>
        <row r="692">
          <cell r="C692">
            <v>0</v>
          </cell>
        </row>
        <row r="693">
          <cell r="C693">
            <v>3000</v>
          </cell>
        </row>
        <row r="694">
          <cell r="C694">
            <v>1.25</v>
          </cell>
        </row>
        <row r="695">
          <cell r="C695">
            <v>70.5</v>
          </cell>
        </row>
        <row r="696">
          <cell r="C696">
            <v>13</v>
          </cell>
        </row>
        <row r="697">
          <cell r="C697">
            <v>0.6</v>
          </cell>
        </row>
        <row r="698">
          <cell r="C698">
            <v>170</v>
          </cell>
        </row>
        <row r="699">
          <cell r="C699">
            <v>9</v>
          </cell>
        </row>
        <row r="700">
          <cell r="C700">
            <v>25</v>
          </cell>
        </row>
        <row r="702">
          <cell r="C702">
            <v>2.85</v>
          </cell>
        </row>
        <row r="703">
          <cell r="C703">
            <v>0.1</v>
          </cell>
        </row>
        <row r="704">
          <cell r="C704">
            <v>29</v>
          </cell>
        </row>
        <row r="707">
          <cell r="C707" t="str">
            <v/>
          </cell>
        </row>
        <row r="708">
          <cell r="C708" t="str">
            <v/>
          </cell>
        </row>
        <row r="709">
          <cell r="C709" t="str">
            <v/>
          </cell>
        </row>
        <row r="710">
          <cell r="C710" t="str">
            <v/>
          </cell>
        </row>
        <row r="711">
          <cell r="C711">
            <v>75</v>
          </cell>
        </row>
        <row r="712">
          <cell r="C712" t="str">
            <v>Rate</v>
          </cell>
        </row>
        <row r="713">
          <cell r="C713">
            <v>0</v>
          </cell>
        </row>
        <row r="714">
          <cell r="C714">
            <v>3000</v>
          </cell>
        </row>
        <row r="715">
          <cell r="C715">
            <v>1.25</v>
          </cell>
        </row>
        <row r="716">
          <cell r="C716">
            <v>70.5</v>
          </cell>
        </row>
        <row r="717">
          <cell r="C717">
            <v>13</v>
          </cell>
        </row>
        <row r="718">
          <cell r="C718">
            <v>0.6</v>
          </cell>
        </row>
        <row r="719">
          <cell r="C719">
            <v>170</v>
          </cell>
        </row>
        <row r="720">
          <cell r="C720">
            <v>9</v>
          </cell>
        </row>
        <row r="721">
          <cell r="C721">
            <v>25</v>
          </cell>
        </row>
        <row r="723">
          <cell r="C723">
            <v>2.85</v>
          </cell>
        </row>
        <row r="724">
          <cell r="C724">
            <v>0.1</v>
          </cell>
        </row>
        <row r="725">
          <cell r="C725">
            <v>29</v>
          </cell>
        </row>
        <row r="728">
          <cell r="C728" t="str">
            <v/>
          </cell>
        </row>
        <row r="729">
          <cell r="C729" t="str">
            <v/>
          </cell>
        </row>
        <row r="730">
          <cell r="C730" t="str">
            <v/>
          </cell>
        </row>
        <row r="731">
          <cell r="C731" t="str">
            <v/>
          </cell>
        </row>
        <row r="732">
          <cell r="C732" t="str">
            <v/>
          </cell>
        </row>
        <row r="733">
          <cell r="C733" t="str">
            <v/>
          </cell>
        </row>
        <row r="734">
          <cell r="C734">
            <v>50</v>
          </cell>
        </row>
        <row r="735">
          <cell r="C735" t="str">
            <v>Rate</v>
          </cell>
        </row>
        <row r="736">
          <cell r="C736">
            <v>0</v>
          </cell>
        </row>
        <row r="737">
          <cell r="C737">
            <v>3000</v>
          </cell>
        </row>
        <row r="738">
          <cell r="C738">
            <v>1.25</v>
          </cell>
        </row>
        <row r="739">
          <cell r="C739">
            <v>70.5</v>
          </cell>
        </row>
        <row r="740">
          <cell r="C740">
            <v>13</v>
          </cell>
        </row>
        <row r="741">
          <cell r="C741">
            <v>0.6</v>
          </cell>
        </row>
        <row r="742">
          <cell r="C742">
            <v>170</v>
          </cell>
        </row>
        <row r="743">
          <cell r="C743">
            <v>9</v>
          </cell>
        </row>
        <row r="744">
          <cell r="C744">
            <v>25</v>
          </cell>
        </row>
        <row r="746">
          <cell r="C746">
            <v>2.85</v>
          </cell>
        </row>
        <row r="747">
          <cell r="C747">
            <v>0.1</v>
          </cell>
        </row>
        <row r="748">
          <cell r="C748">
            <v>29</v>
          </cell>
        </row>
        <row r="751">
          <cell r="C751" t="str">
            <v/>
          </cell>
        </row>
        <row r="752">
          <cell r="C752" t="str">
            <v/>
          </cell>
        </row>
        <row r="753">
          <cell r="C753" t="str">
            <v/>
          </cell>
        </row>
        <row r="754">
          <cell r="C754" t="str">
            <v/>
          </cell>
        </row>
        <row r="755">
          <cell r="C755">
            <v>50</v>
          </cell>
        </row>
        <row r="756">
          <cell r="C756" t="str">
            <v>Rate</v>
          </cell>
        </row>
        <row r="757">
          <cell r="C757">
            <v>0</v>
          </cell>
        </row>
        <row r="758">
          <cell r="C758">
            <v>3000</v>
          </cell>
        </row>
        <row r="759">
          <cell r="C759">
            <v>1.25</v>
          </cell>
        </row>
        <row r="760">
          <cell r="C760">
            <v>70.5</v>
          </cell>
        </row>
        <row r="761">
          <cell r="C761">
            <v>13</v>
          </cell>
        </row>
        <row r="762">
          <cell r="C762">
            <v>0.6</v>
          </cell>
        </row>
        <row r="763">
          <cell r="C763">
            <v>170</v>
          </cell>
        </row>
        <row r="764">
          <cell r="C764">
            <v>9</v>
          </cell>
        </row>
        <row r="765">
          <cell r="C765">
            <v>25</v>
          </cell>
        </row>
        <row r="767">
          <cell r="C767">
            <v>2.85</v>
          </cell>
        </row>
        <row r="768">
          <cell r="C768">
            <v>0.1</v>
          </cell>
        </row>
        <row r="769">
          <cell r="C769">
            <v>29</v>
          </cell>
        </row>
        <row r="772">
          <cell r="C772" t="str">
            <v/>
          </cell>
        </row>
        <row r="773">
          <cell r="C773" t="str">
            <v/>
          </cell>
        </row>
        <row r="774">
          <cell r="C774" t="str">
            <v/>
          </cell>
        </row>
        <row r="775">
          <cell r="C775" t="str">
            <v/>
          </cell>
        </row>
        <row r="776">
          <cell r="C776" t="str">
            <v/>
          </cell>
        </row>
        <row r="777">
          <cell r="C777" t="str">
            <v/>
          </cell>
        </row>
        <row r="778">
          <cell r="C778" t="str">
            <v/>
          </cell>
        </row>
        <row r="779">
          <cell r="C779">
            <v>50</v>
          </cell>
        </row>
        <row r="780">
          <cell r="C780" t="str">
            <v>Rate</v>
          </cell>
        </row>
        <row r="781">
          <cell r="C781">
            <v>0</v>
          </cell>
        </row>
        <row r="782">
          <cell r="C782">
            <v>3000</v>
          </cell>
        </row>
        <row r="783">
          <cell r="C783">
            <v>170</v>
          </cell>
        </row>
        <row r="784">
          <cell r="C784">
            <v>13</v>
          </cell>
        </row>
        <row r="785">
          <cell r="C785">
            <v>0.6</v>
          </cell>
        </row>
        <row r="786">
          <cell r="C786">
            <v>0.24</v>
          </cell>
        </row>
        <row r="787">
          <cell r="C787">
            <v>1.82</v>
          </cell>
        </row>
        <row r="788">
          <cell r="C788">
            <v>170</v>
          </cell>
        </row>
        <row r="789">
          <cell r="C789">
            <v>9</v>
          </cell>
        </row>
        <row r="790">
          <cell r="C790">
            <v>34</v>
          </cell>
        </row>
        <row r="792">
          <cell r="C792" t="str">
            <v/>
          </cell>
        </row>
        <row r="793">
          <cell r="C793" t="str">
            <v/>
          </cell>
        </row>
        <row r="794">
          <cell r="C794" t="str">
            <v/>
          </cell>
        </row>
        <row r="795">
          <cell r="C795" t="str">
            <v/>
          </cell>
        </row>
        <row r="796">
          <cell r="C796">
            <v>20</v>
          </cell>
        </row>
        <row r="797">
          <cell r="C797" t="str">
            <v>Rate</v>
          </cell>
        </row>
        <row r="798">
          <cell r="C798">
            <v>0</v>
          </cell>
        </row>
        <row r="799">
          <cell r="C799">
            <v>3000</v>
          </cell>
        </row>
        <row r="800">
          <cell r="C800">
            <v>170</v>
          </cell>
        </row>
        <row r="801">
          <cell r="C801">
            <v>13</v>
          </cell>
        </row>
        <row r="802">
          <cell r="C802">
            <v>0.6</v>
          </cell>
        </row>
        <row r="803">
          <cell r="C803">
            <v>0.24</v>
          </cell>
        </row>
        <row r="804">
          <cell r="C804">
            <v>1.82</v>
          </cell>
        </row>
        <row r="805">
          <cell r="C805">
            <v>170</v>
          </cell>
        </row>
        <row r="806">
          <cell r="C806">
            <v>9</v>
          </cell>
        </row>
        <row r="807">
          <cell r="C807">
            <v>34</v>
          </cell>
        </row>
        <row r="809">
          <cell r="C809" t="str">
            <v/>
          </cell>
        </row>
        <row r="810">
          <cell r="C810" t="str">
            <v/>
          </cell>
        </row>
        <row r="811">
          <cell r="C811" t="str">
            <v/>
          </cell>
        </row>
        <row r="812">
          <cell r="C812" t="str">
            <v/>
          </cell>
        </row>
        <row r="813">
          <cell r="C813" t="str">
            <v/>
          </cell>
        </row>
        <row r="814">
          <cell r="C814" t="str">
            <v/>
          </cell>
        </row>
        <row r="815">
          <cell r="C815">
            <v>20</v>
          </cell>
        </row>
        <row r="816">
          <cell r="C816" t="str">
            <v>Rate</v>
          </cell>
        </row>
        <row r="817">
          <cell r="C817">
            <v>0</v>
          </cell>
        </row>
        <row r="818">
          <cell r="C818">
            <v>3000</v>
          </cell>
        </row>
        <row r="819">
          <cell r="C819">
            <v>1.25</v>
          </cell>
        </row>
        <row r="820">
          <cell r="C820">
            <v>70.5</v>
          </cell>
        </row>
        <row r="821">
          <cell r="C821">
            <v>13</v>
          </cell>
        </row>
        <row r="822">
          <cell r="C822">
            <v>0.6</v>
          </cell>
        </row>
        <row r="823">
          <cell r="C823">
            <v>170</v>
          </cell>
        </row>
        <row r="824">
          <cell r="C824">
            <v>9</v>
          </cell>
        </row>
        <row r="825">
          <cell r="C825">
            <v>25</v>
          </cell>
        </row>
        <row r="828">
          <cell r="C828" t="str">
            <v/>
          </cell>
        </row>
        <row r="829">
          <cell r="C829" t="str">
            <v/>
          </cell>
        </row>
        <row r="830">
          <cell r="C830" t="str">
            <v/>
          </cell>
        </row>
        <row r="831">
          <cell r="C831" t="str">
            <v/>
          </cell>
        </row>
        <row r="832">
          <cell r="C832">
            <v>20</v>
          </cell>
        </row>
        <row r="833">
          <cell r="C833" t="str">
            <v>Rate</v>
          </cell>
        </row>
        <row r="834">
          <cell r="C834">
            <v>0</v>
          </cell>
        </row>
        <row r="835">
          <cell r="C835">
            <v>3000</v>
          </cell>
        </row>
        <row r="836">
          <cell r="C836">
            <v>1.25</v>
          </cell>
        </row>
        <row r="837">
          <cell r="C837">
            <v>70.5</v>
          </cell>
        </row>
        <row r="838">
          <cell r="C838">
            <v>13</v>
          </cell>
        </row>
        <row r="839">
          <cell r="C839">
            <v>0.6</v>
          </cell>
        </row>
        <row r="840">
          <cell r="C840">
            <v>170</v>
          </cell>
        </row>
        <row r="841">
          <cell r="C841">
            <v>9</v>
          </cell>
        </row>
        <row r="842">
          <cell r="C842">
            <v>25</v>
          </cell>
        </row>
        <row r="845">
          <cell r="C845" t="str">
            <v/>
          </cell>
        </row>
        <row r="846">
          <cell r="C846" t="str">
            <v/>
          </cell>
        </row>
      </sheetData>
      <sheetData sheetId="3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>
            <v>40000</v>
          </cell>
        </row>
        <row r="12">
          <cell r="C12" t="str">
            <v>Rate</v>
          </cell>
        </row>
        <row r="13">
          <cell r="C13">
            <v>0.8</v>
          </cell>
        </row>
        <row r="14">
          <cell r="C14">
            <v>0.72000000000000008</v>
          </cell>
        </row>
        <row r="15">
          <cell r="C15">
            <v>0.9</v>
          </cell>
        </row>
        <row r="16">
          <cell r="C16">
            <v>15</v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>
            <v>30000</v>
          </cell>
        </row>
        <row r="23">
          <cell r="C23" t="str">
            <v>Rate</v>
          </cell>
        </row>
        <row r="24">
          <cell r="C24">
            <v>0.8</v>
          </cell>
        </row>
        <row r="25">
          <cell r="C25">
            <v>0.72000000000000008</v>
          </cell>
        </row>
        <row r="26">
          <cell r="C26">
            <v>0.9</v>
          </cell>
        </row>
        <row r="27">
          <cell r="C27">
            <v>15</v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>
            <v>15000</v>
          </cell>
        </row>
        <row r="34">
          <cell r="C34" t="str">
            <v>Rate</v>
          </cell>
        </row>
        <row r="35">
          <cell r="C35">
            <v>0.8</v>
          </cell>
        </row>
        <row r="36">
          <cell r="C36">
            <v>0.72000000000000008</v>
          </cell>
        </row>
        <row r="37">
          <cell r="C37">
            <v>0.9</v>
          </cell>
        </row>
        <row r="38">
          <cell r="C38">
            <v>15</v>
          </cell>
        </row>
        <row r="40">
          <cell r="C40" t="str">
            <v/>
          </cell>
        </row>
        <row r="41">
          <cell r="C41" t="str">
            <v/>
          </cell>
        </row>
        <row r="42">
          <cell r="C42" t="str">
            <v/>
          </cell>
        </row>
        <row r="43">
          <cell r="C43" t="str">
            <v/>
          </cell>
        </row>
        <row r="44">
          <cell r="C44">
            <v>10000</v>
          </cell>
        </row>
        <row r="45">
          <cell r="C45" t="str">
            <v>Rate</v>
          </cell>
        </row>
        <row r="46">
          <cell r="C46">
            <v>0.8</v>
          </cell>
        </row>
        <row r="47">
          <cell r="C47">
            <v>0.72000000000000008</v>
          </cell>
        </row>
        <row r="48">
          <cell r="C48">
            <v>0.9</v>
          </cell>
        </row>
        <row r="49">
          <cell r="C49">
            <v>15</v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</row>
        <row r="57">
          <cell r="C57">
            <v>5250</v>
          </cell>
        </row>
        <row r="58">
          <cell r="C58" t="str">
            <v>Rate</v>
          </cell>
        </row>
        <row r="59">
          <cell r="C59">
            <v>0</v>
          </cell>
        </row>
        <row r="60">
          <cell r="C60">
            <v>3</v>
          </cell>
        </row>
        <row r="62">
          <cell r="C62" t="str">
            <v/>
          </cell>
        </row>
        <row r="63">
          <cell r="C63" t="str">
            <v/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>
            <v>5200</v>
          </cell>
        </row>
        <row r="67">
          <cell r="C67" t="str">
            <v>Rate</v>
          </cell>
        </row>
        <row r="68">
          <cell r="C68">
            <v>0</v>
          </cell>
        </row>
        <row r="69">
          <cell r="C69">
            <v>3</v>
          </cell>
        </row>
        <row r="70">
          <cell r="C70">
            <v>8.5</v>
          </cell>
        </row>
        <row r="71">
          <cell r="C71">
            <v>60</v>
          </cell>
        </row>
        <row r="72">
          <cell r="C72">
            <v>250</v>
          </cell>
        </row>
        <row r="73">
          <cell r="C73">
            <v>2.5</v>
          </cell>
        </row>
        <row r="74">
          <cell r="C74">
            <v>224</v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>
            <v>325</v>
          </cell>
        </row>
        <row r="82">
          <cell r="C82" t="str">
            <v>Rate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15</v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>
            <v>100</v>
          </cell>
        </row>
        <row r="93">
          <cell r="C93" t="str">
            <v>Rate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15</v>
          </cell>
        </row>
        <row r="99">
          <cell r="C99">
            <v>107</v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>
            <v>150</v>
          </cell>
        </row>
        <row r="106">
          <cell r="C106" t="str">
            <v>Rate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15</v>
          </cell>
        </row>
        <row r="112">
          <cell r="C112">
            <v>147</v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>
            <v>20</v>
          </cell>
        </row>
        <row r="119">
          <cell r="C119" t="str">
            <v>Rate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3</v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>
            <v>2</v>
          </cell>
        </row>
        <row r="129">
          <cell r="C129" t="str">
            <v>Rate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3</v>
          </cell>
        </row>
        <row r="133">
          <cell r="C133">
            <v>25</v>
          </cell>
        </row>
        <row r="134">
          <cell r="C134">
            <v>15000</v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>
            <v>20</v>
          </cell>
        </row>
        <row r="142">
          <cell r="C142" t="str">
            <v>Rate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3</v>
          </cell>
        </row>
        <row r="146">
          <cell r="C146">
            <v>15000</v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>
            <v>20</v>
          </cell>
        </row>
        <row r="153">
          <cell r="C153" t="str">
            <v>Rate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3</v>
          </cell>
        </row>
        <row r="157">
          <cell r="C157">
            <v>15000</v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>
            <v>1</v>
          </cell>
        </row>
        <row r="164">
          <cell r="C164" t="str">
            <v>Rate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3</v>
          </cell>
        </row>
        <row r="168">
          <cell r="C168">
            <v>50</v>
          </cell>
        </row>
        <row r="169">
          <cell r="C169">
            <v>15000</v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>
            <v>2</v>
          </cell>
        </row>
        <row r="176">
          <cell r="C176" t="str">
            <v>Rate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3</v>
          </cell>
        </row>
        <row r="180">
          <cell r="C180">
            <v>25</v>
          </cell>
        </row>
        <row r="181">
          <cell r="C181">
            <v>15000</v>
          </cell>
        </row>
        <row r="182">
          <cell r="C182">
            <v>50</v>
          </cell>
        </row>
        <row r="183">
          <cell r="C183">
            <v>2</v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>
            <v>1</v>
          </cell>
        </row>
        <row r="190">
          <cell r="C190" t="str">
            <v>Rate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3</v>
          </cell>
        </row>
        <row r="194">
          <cell r="C194">
            <v>25</v>
          </cell>
        </row>
        <row r="195">
          <cell r="C195">
            <v>15000</v>
          </cell>
        </row>
        <row r="196">
          <cell r="C196">
            <v>4</v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  <row r="201">
          <cell r="C201" t="str">
            <v/>
          </cell>
        </row>
        <row r="202">
          <cell r="C202" t="str">
            <v/>
          </cell>
        </row>
        <row r="203">
          <cell r="C203">
            <v>1</v>
          </cell>
        </row>
        <row r="204">
          <cell r="C204" t="str">
            <v>Rate</v>
          </cell>
        </row>
        <row r="205">
          <cell r="C205">
            <v>0</v>
          </cell>
        </row>
        <row r="206">
          <cell r="C206">
            <v>2216</v>
          </cell>
        </row>
        <row r="208">
          <cell r="C208" t="str">
            <v/>
          </cell>
        </row>
        <row r="209">
          <cell r="C209" t="str">
            <v/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>
            <v>1</v>
          </cell>
        </row>
        <row r="213">
          <cell r="C213" t="str">
            <v>Rate</v>
          </cell>
        </row>
        <row r="214">
          <cell r="C214">
            <v>0</v>
          </cell>
        </row>
        <row r="215">
          <cell r="C215">
            <v>5199</v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>
            <v>1</v>
          </cell>
        </row>
        <row r="222">
          <cell r="C222" t="str">
            <v>Rate</v>
          </cell>
        </row>
        <row r="223">
          <cell r="C223">
            <v>0</v>
          </cell>
        </row>
        <row r="224">
          <cell r="C224">
            <v>2080</v>
          </cell>
        </row>
        <row r="226">
          <cell r="C226" t="str">
            <v/>
          </cell>
        </row>
        <row r="227">
          <cell r="C227" t="str">
            <v/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>
            <v>1</v>
          </cell>
        </row>
        <row r="231">
          <cell r="C231" t="str">
            <v>Rate</v>
          </cell>
        </row>
        <row r="232">
          <cell r="C232">
            <v>0</v>
          </cell>
        </row>
        <row r="233">
          <cell r="C233">
            <v>12216</v>
          </cell>
        </row>
        <row r="235">
          <cell r="C235" t="str">
            <v/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>
            <v>1</v>
          </cell>
        </row>
        <row r="240">
          <cell r="C240" t="str">
            <v>Rate</v>
          </cell>
        </row>
        <row r="241">
          <cell r="C241">
            <v>0</v>
          </cell>
        </row>
        <row r="242">
          <cell r="C242">
            <v>7872</v>
          </cell>
        </row>
        <row r="244">
          <cell r="C244" t="str">
            <v/>
          </cell>
        </row>
        <row r="245">
          <cell r="C245" t="str">
            <v/>
          </cell>
        </row>
        <row r="246">
          <cell r="C246" t="str">
            <v/>
          </cell>
        </row>
        <row r="247">
          <cell r="C247" t="str">
            <v/>
          </cell>
        </row>
        <row r="248">
          <cell r="C248" t="str">
            <v/>
          </cell>
        </row>
        <row r="249">
          <cell r="C249" t="str">
            <v/>
          </cell>
        </row>
        <row r="250">
          <cell r="C250" t="str">
            <v/>
          </cell>
        </row>
        <row r="251">
          <cell r="C251">
            <v>600</v>
          </cell>
        </row>
        <row r="252">
          <cell r="C252" t="str">
            <v>Rate</v>
          </cell>
        </row>
        <row r="253">
          <cell r="C253">
            <v>0</v>
          </cell>
        </row>
        <row r="254">
          <cell r="C254">
            <v>114</v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 t="str">
            <v/>
          </cell>
        </row>
        <row r="260">
          <cell r="C260">
            <v>3550</v>
          </cell>
        </row>
        <row r="261">
          <cell r="C261" t="str">
            <v>Rate</v>
          </cell>
        </row>
        <row r="262">
          <cell r="C262">
            <v>0</v>
          </cell>
        </row>
        <row r="263">
          <cell r="C263">
            <v>125</v>
          </cell>
        </row>
        <row r="265">
          <cell r="C265" t="str">
            <v/>
          </cell>
        </row>
        <row r="266">
          <cell r="C266" t="str">
            <v/>
          </cell>
        </row>
        <row r="267">
          <cell r="C267" t="str">
            <v/>
          </cell>
        </row>
        <row r="268">
          <cell r="C268" t="str">
            <v/>
          </cell>
        </row>
        <row r="269">
          <cell r="C269">
            <v>1550</v>
          </cell>
        </row>
        <row r="270">
          <cell r="C270" t="str">
            <v>Rate</v>
          </cell>
        </row>
        <row r="271">
          <cell r="C271">
            <v>0</v>
          </cell>
        </row>
        <row r="272">
          <cell r="C272">
            <v>98</v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 t="str">
            <v/>
          </cell>
        </row>
        <row r="278">
          <cell r="C278" t="str">
            <v/>
          </cell>
        </row>
        <row r="279">
          <cell r="C279" t="str">
            <v/>
          </cell>
        </row>
        <row r="280">
          <cell r="C280">
            <v>5</v>
          </cell>
        </row>
        <row r="281">
          <cell r="C281" t="str">
            <v>Rate</v>
          </cell>
        </row>
        <row r="282">
          <cell r="C282">
            <v>0</v>
          </cell>
        </row>
        <row r="283">
          <cell r="C283">
            <v>0</v>
          </cell>
        </row>
        <row r="284">
          <cell r="C284">
            <v>0</v>
          </cell>
        </row>
        <row r="285">
          <cell r="C285">
            <v>15</v>
          </cell>
        </row>
        <row r="287">
          <cell r="C287" t="str">
            <v/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>
            <v>2</v>
          </cell>
        </row>
        <row r="292">
          <cell r="C292" t="str">
            <v>Rate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0</v>
          </cell>
        </row>
        <row r="296">
          <cell r="C296">
            <v>15</v>
          </cell>
        </row>
        <row r="298">
          <cell r="C298" t="str">
            <v/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 t="str">
            <v/>
          </cell>
        </row>
        <row r="302">
          <cell r="C302" t="str">
            <v/>
          </cell>
        </row>
        <row r="303">
          <cell r="C303" t="str">
            <v/>
          </cell>
        </row>
        <row r="304">
          <cell r="C304" t="str">
            <v/>
          </cell>
        </row>
        <row r="305">
          <cell r="C305">
            <v>200</v>
          </cell>
        </row>
        <row r="306">
          <cell r="C306" t="str">
            <v>Rate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>
            <v>0</v>
          </cell>
        </row>
        <row r="310">
          <cell r="C310">
            <v>15</v>
          </cell>
        </row>
        <row r="312">
          <cell r="C312" t="str">
            <v/>
          </cell>
        </row>
        <row r="313">
          <cell r="C313" t="str">
            <v/>
          </cell>
        </row>
        <row r="314">
          <cell r="C314" t="str">
            <v/>
          </cell>
        </row>
        <row r="315">
          <cell r="C315" t="str">
            <v/>
          </cell>
        </row>
        <row r="316">
          <cell r="C316">
            <v>700</v>
          </cell>
        </row>
        <row r="317">
          <cell r="C317" t="str">
            <v>Rate</v>
          </cell>
        </row>
        <row r="318">
          <cell r="C318">
            <v>0</v>
          </cell>
        </row>
        <row r="319">
          <cell r="C319">
            <v>0</v>
          </cell>
        </row>
        <row r="320">
          <cell r="C320">
            <v>0</v>
          </cell>
        </row>
        <row r="321">
          <cell r="C321">
            <v>15</v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 t="str">
            <v/>
          </cell>
        </row>
        <row r="326">
          <cell r="C326" t="str">
            <v/>
          </cell>
        </row>
        <row r="327">
          <cell r="C327" t="str">
            <v/>
          </cell>
        </row>
        <row r="328">
          <cell r="C328">
            <v>350</v>
          </cell>
        </row>
        <row r="329">
          <cell r="C329" t="str">
            <v>Rate</v>
          </cell>
        </row>
        <row r="330">
          <cell r="C330">
            <v>0</v>
          </cell>
        </row>
        <row r="331">
          <cell r="C331">
            <v>0</v>
          </cell>
        </row>
        <row r="332">
          <cell r="C332">
            <v>0</v>
          </cell>
        </row>
        <row r="333">
          <cell r="C333">
            <v>15</v>
          </cell>
        </row>
        <row r="335">
          <cell r="C335" t="str">
            <v/>
          </cell>
        </row>
        <row r="336">
          <cell r="C336" t="str">
            <v/>
          </cell>
        </row>
        <row r="337">
          <cell r="C337" t="str">
            <v/>
          </cell>
        </row>
        <row r="338">
          <cell r="C338" t="str">
            <v/>
          </cell>
        </row>
        <row r="339">
          <cell r="C339">
            <v>250</v>
          </cell>
        </row>
        <row r="340">
          <cell r="C340" t="str">
            <v>Rate</v>
          </cell>
        </row>
        <row r="341">
          <cell r="C341">
            <v>0</v>
          </cell>
        </row>
        <row r="342">
          <cell r="C342">
            <v>0</v>
          </cell>
        </row>
        <row r="343">
          <cell r="C343">
            <v>0</v>
          </cell>
        </row>
        <row r="344">
          <cell r="C344">
            <v>15</v>
          </cell>
        </row>
        <row r="346">
          <cell r="C346" t="str">
            <v/>
          </cell>
        </row>
        <row r="347">
          <cell r="C347" t="str">
            <v/>
          </cell>
        </row>
        <row r="348">
          <cell r="C348" t="str">
            <v/>
          </cell>
        </row>
        <row r="349">
          <cell r="C349" t="str">
            <v/>
          </cell>
        </row>
        <row r="350">
          <cell r="C350" t="str">
            <v/>
          </cell>
        </row>
        <row r="351">
          <cell r="C351">
            <v>3050</v>
          </cell>
        </row>
        <row r="352">
          <cell r="C352" t="str">
            <v>Rate</v>
          </cell>
        </row>
        <row r="353">
          <cell r="C353">
            <v>280</v>
          </cell>
        </row>
        <row r="355">
          <cell r="C355" t="str">
            <v/>
          </cell>
        </row>
        <row r="356">
          <cell r="C356" t="str">
            <v/>
          </cell>
        </row>
        <row r="357">
          <cell r="C357" t="str">
            <v/>
          </cell>
        </row>
        <row r="358">
          <cell r="C358" t="str">
            <v/>
          </cell>
        </row>
        <row r="359">
          <cell r="C359" t="str">
            <v/>
          </cell>
        </row>
        <row r="360">
          <cell r="C360" t="str">
            <v/>
          </cell>
        </row>
        <row r="361">
          <cell r="C361" t="str">
            <v/>
          </cell>
        </row>
        <row r="362">
          <cell r="C362">
            <v>20</v>
          </cell>
        </row>
        <row r="363">
          <cell r="C363" t="str">
            <v>Rate</v>
          </cell>
        </row>
        <row r="364">
          <cell r="C364">
            <v>0</v>
          </cell>
        </row>
        <row r="365">
          <cell r="C365">
            <v>0</v>
          </cell>
        </row>
        <row r="366">
          <cell r="C366">
            <v>3</v>
          </cell>
        </row>
        <row r="367">
          <cell r="C367">
            <v>15000</v>
          </cell>
        </row>
        <row r="369">
          <cell r="C369" t="str">
            <v/>
          </cell>
        </row>
        <row r="370">
          <cell r="C370" t="str">
            <v/>
          </cell>
        </row>
        <row r="371">
          <cell r="C371" t="str">
            <v/>
          </cell>
        </row>
        <row r="372">
          <cell r="C372" t="str">
            <v/>
          </cell>
        </row>
        <row r="373">
          <cell r="C373">
            <v>20</v>
          </cell>
        </row>
        <row r="374">
          <cell r="C374" t="str">
            <v>Rate</v>
          </cell>
        </row>
        <row r="375">
          <cell r="C375">
            <v>0</v>
          </cell>
        </row>
        <row r="376">
          <cell r="C376">
            <v>0</v>
          </cell>
        </row>
        <row r="377">
          <cell r="C377">
            <v>3</v>
          </cell>
        </row>
        <row r="379">
          <cell r="C379" t="str">
            <v/>
          </cell>
        </row>
        <row r="380">
          <cell r="C380" t="str">
            <v/>
          </cell>
        </row>
        <row r="381">
          <cell r="C381" t="str">
            <v/>
          </cell>
        </row>
        <row r="382">
          <cell r="C382" t="str">
            <v/>
          </cell>
        </row>
        <row r="383">
          <cell r="C383" t="str">
            <v/>
          </cell>
        </row>
        <row r="384">
          <cell r="C384" t="str">
            <v/>
          </cell>
        </row>
        <row r="385">
          <cell r="C385">
            <v>20</v>
          </cell>
        </row>
        <row r="386">
          <cell r="C386" t="str">
            <v>Rate</v>
          </cell>
        </row>
        <row r="387">
          <cell r="C387">
            <v>0</v>
          </cell>
        </row>
        <row r="388">
          <cell r="C388">
            <v>0</v>
          </cell>
        </row>
        <row r="389">
          <cell r="C389">
            <v>3</v>
          </cell>
        </row>
        <row r="391">
          <cell r="C391" t="str">
            <v/>
          </cell>
        </row>
        <row r="392">
          <cell r="C392" t="str">
            <v/>
          </cell>
        </row>
        <row r="393">
          <cell r="C393" t="str">
            <v/>
          </cell>
        </row>
        <row r="394">
          <cell r="C394" t="str">
            <v/>
          </cell>
        </row>
        <row r="395">
          <cell r="C395">
            <v>100</v>
          </cell>
        </row>
        <row r="396">
          <cell r="C396" t="str">
            <v>Rate</v>
          </cell>
        </row>
        <row r="397">
          <cell r="C397">
            <v>0</v>
          </cell>
        </row>
        <row r="398">
          <cell r="C398">
            <v>0</v>
          </cell>
        </row>
        <row r="399">
          <cell r="C399">
            <v>3</v>
          </cell>
        </row>
        <row r="401">
          <cell r="C401" t="str">
            <v/>
          </cell>
        </row>
        <row r="402">
          <cell r="C402" t="str">
            <v/>
          </cell>
        </row>
        <row r="406">
          <cell r="C406">
            <v>0</v>
          </cell>
        </row>
        <row r="407">
          <cell r="C407" t="str">
            <v>Rate</v>
          </cell>
        </row>
        <row r="408">
          <cell r="C408">
            <v>300</v>
          </cell>
        </row>
        <row r="410">
          <cell r="C410" t="str">
            <v/>
          </cell>
        </row>
        <row r="411">
          <cell r="C411" t="str">
            <v/>
          </cell>
        </row>
        <row r="414">
          <cell r="C414">
            <v>0</v>
          </cell>
        </row>
        <row r="415">
          <cell r="C415" t="str">
            <v>Rate</v>
          </cell>
        </row>
        <row r="416">
          <cell r="C416">
            <v>50000</v>
          </cell>
        </row>
        <row r="418">
          <cell r="C418" t="str">
            <v/>
          </cell>
        </row>
        <row r="419">
          <cell r="C419" t="str">
            <v/>
          </cell>
        </row>
      </sheetData>
      <sheetData sheetId="4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320</v>
          </cell>
        </row>
        <row r="11">
          <cell r="C11" t="str">
            <v>Rate</v>
          </cell>
        </row>
        <row r="12">
          <cell r="C12">
            <v>0</v>
          </cell>
        </row>
        <row r="13">
          <cell r="C13">
            <v>350</v>
          </cell>
        </row>
        <row r="14">
          <cell r="C14">
            <v>5.5</v>
          </cell>
        </row>
        <row r="15">
          <cell r="C15">
            <v>60</v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>
            <v>9</v>
          </cell>
        </row>
        <row r="29">
          <cell r="C29" t="str">
            <v>Rate</v>
          </cell>
        </row>
        <row r="30">
          <cell r="C30">
            <v>0</v>
          </cell>
        </row>
        <row r="31">
          <cell r="C31">
            <v>200</v>
          </cell>
        </row>
        <row r="32">
          <cell r="C32">
            <v>100</v>
          </cell>
        </row>
        <row r="33">
          <cell r="C33">
            <v>120</v>
          </cell>
        </row>
        <row r="34">
          <cell r="C34">
            <v>90</v>
          </cell>
        </row>
        <row r="35">
          <cell r="C35">
            <v>80</v>
          </cell>
        </row>
        <row r="37">
          <cell r="C37" t="str">
            <v/>
          </cell>
        </row>
        <row r="38">
          <cell r="C38" t="str">
            <v/>
          </cell>
        </row>
      </sheetData>
      <sheetData sheetId="5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>
            <v>750</v>
          </cell>
        </row>
        <row r="30">
          <cell r="C30" t="str">
            <v>Rate</v>
          </cell>
        </row>
        <row r="31">
          <cell r="C31">
            <v>14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51.152249999999995</v>
          </cell>
        </row>
        <row r="36">
          <cell r="C36">
            <v>1.43</v>
          </cell>
        </row>
        <row r="37">
          <cell r="C37">
            <v>25</v>
          </cell>
        </row>
        <row r="39">
          <cell r="C39">
            <v>3.5</v>
          </cell>
        </row>
        <row r="42">
          <cell r="C42" t="str">
            <v/>
          </cell>
        </row>
        <row r="43">
          <cell r="C43" t="str">
            <v/>
          </cell>
        </row>
        <row r="44">
          <cell r="C44" t="str">
            <v/>
          </cell>
        </row>
        <row r="45">
          <cell r="C45" t="str">
            <v/>
          </cell>
        </row>
        <row r="46">
          <cell r="C46">
            <v>1100</v>
          </cell>
        </row>
        <row r="47">
          <cell r="C47" t="str">
            <v>Rate</v>
          </cell>
        </row>
        <row r="48">
          <cell r="C48">
            <v>13.95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51.152249999999995</v>
          </cell>
        </row>
        <row r="53">
          <cell r="C53">
            <v>1.43</v>
          </cell>
        </row>
        <row r="54">
          <cell r="C54">
            <v>25</v>
          </cell>
        </row>
        <row r="56">
          <cell r="C56">
            <v>3.5</v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 t="str">
            <v/>
          </cell>
        </row>
        <row r="62">
          <cell r="C62" t="str">
            <v/>
          </cell>
        </row>
        <row r="63">
          <cell r="C63">
            <v>100</v>
          </cell>
        </row>
        <row r="64">
          <cell r="C64" t="str">
            <v>Rate</v>
          </cell>
        </row>
        <row r="65">
          <cell r="C65">
            <v>13.95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51.152249999999995</v>
          </cell>
        </row>
        <row r="70">
          <cell r="C70">
            <v>1.43</v>
          </cell>
        </row>
        <row r="71">
          <cell r="C71">
            <v>25</v>
          </cell>
        </row>
        <row r="73">
          <cell r="C73">
            <v>3.5</v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 t="str">
            <v/>
          </cell>
        </row>
        <row r="82">
          <cell r="C82" t="str">
            <v/>
          </cell>
        </row>
        <row r="83">
          <cell r="C83" t="str">
            <v/>
          </cell>
        </row>
        <row r="84">
          <cell r="C84" t="str">
            <v/>
          </cell>
        </row>
        <row r="85">
          <cell r="C85" t="str">
            <v/>
          </cell>
        </row>
        <row r="86">
          <cell r="C86" t="str">
            <v/>
          </cell>
        </row>
        <row r="87">
          <cell r="C87" t="str">
            <v/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>
            <v>2500</v>
          </cell>
        </row>
        <row r="91">
          <cell r="C91" t="str">
            <v>Rate</v>
          </cell>
        </row>
        <row r="92">
          <cell r="C92">
            <v>5.55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51.152249999999995</v>
          </cell>
        </row>
        <row r="97">
          <cell r="C97">
            <v>1.43</v>
          </cell>
        </row>
        <row r="98">
          <cell r="C98">
            <v>25</v>
          </cell>
        </row>
        <row r="100">
          <cell r="C100">
            <v>3.5</v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>
            <v>6000</v>
          </cell>
        </row>
        <row r="108">
          <cell r="C108" t="str">
            <v>Rate</v>
          </cell>
        </row>
        <row r="109">
          <cell r="C109">
            <v>5.55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51.152249999999995</v>
          </cell>
        </row>
        <row r="114">
          <cell r="C114">
            <v>1.43</v>
          </cell>
        </row>
        <row r="115">
          <cell r="C115">
            <v>25</v>
          </cell>
        </row>
        <row r="117">
          <cell r="C117">
            <v>3.5</v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>
            <v>300</v>
          </cell>
        </row>
        <row r="137">
          <cell r="C137" t="str">
            <v>Rate</v>
          </cell>
        </row>
        <row r="138">
          <cell r="C138">
            <v>11.4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51.152249999999995</v>
          </cell>
        </row>
        <row r="143">
          <cell r="C143">
            <v>1.43</v>
          </cell>
        </row>
        <row r="144">
          <cell r="C144">
            <v>25</v>
          </cell>
        </row>
        <row r="146">
          <cell r="C146">
            <v>3.5</v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>
            <v>4000</v>
          </cell>
        </row>
        <row r="154">
          <cell r="C154" t="str">
            <v>Rate</v>
          </cell>
        </row>
        <row r="155">
          <cell r="C155">
            <v>11.4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51.152249999999995</v>
          </cell>
        </row>
        <row r="160">
          <cell r="C160">
            <v>1.43</v>
          </cell>
        </row>
        <row r="161">
          <cell r="C161">
            <v>25</v>
          </cell>
        </row>
        <row r="163">
          <cell r="C163">
            <v>3.5</v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>
            <v>900</v>
          </cell>
        </row>
        <row r="183">
          <cell r="C183" t="str">
            <v>Rate</v>
          </cell>
        </row>
        <row r="184">
          <cell r="C184">
            <v>8.91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51.152249999999995</v>
          </cell>
        </row>
        <row r="189">
          <cell r="C189">
            <v>1.43</v>
          </cell>
        </row>
        <row r="190">
          <cell r="C190">
            <v>25</v>
          </cell>
        </row>
        <row r="192">
          <cell r="C192">
            <v>20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56.5</v>
          </cell>
        </row>
        <row r="199">
          <cell r="C199">
            <v>6.1111111111111107</v>
          </cell>
        </row>
        <row r="201">
          <cell r="C201">
            <v>575</v>
          </cell>
        </row>
        <row r="202">
          <cell r="C202">
            <v>850</v>
          </cell>
        </row>
        <row r="203">
          <cell r="C203">
            <v>0.04</v>
          </cell>
        </row>
        <row r="204">
          <cell r="C204">
            <v>1.59</v>
          </cell>
        </row>
        <row r="205">
          <cell r="C205">
            <v>700</v>
          </cell>
        </row>
        <row r="207">
          <cell r="C207">
            <v>350</v>
          </cell>
        </row>
        <row r="208">
          <cell r="C208">
            <v>3</v>
          </cell>
        </row>
        <row r="210">
          <cell r="C210">
            <v>350</v>
          </cell>
        </row>
        <row r="211">
          <cell r="C211">
            <v>25</v>
          </cell>
        </row>
        <row r="212">
          <cell r="C212">
            <v>9</v>
          </cell>
        </row>
        <row r="214">
          <cell r="C214">
            <v>25</v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>
            <v>50</v>
          </cell>
        </row>
        <row r="222">
          <cell r="C222" t="str">
            <v>Rate</v>
          </cell>
        </row>
        <row r="223">
          <cell r="C223">
            <v>8.91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51.152249999999995</v>
          </cell>
        </row>
        <row r="228">
          <cell r="C228">
            <v>1.43</v>
          </cell>
        </row>
        <row r="229">
          <cell r="C229">
            <v>25</v>
          </cell>
        </row>
        <row r="231">
          <cell r="C231">
            <v>20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56.5</v>
          </cell>
        </row>
        <row r="238">
          <cell r="C238">
            <v>6.1111111111111107</v>
          </cell>
        </row>
        <row r="240">
          <cell r="C240">
            <v>575</v>
          </cell>
        </row>
        <row r="241">
          <cell r="C241">
            <v>850</v>
          </cell>
        </row>
        <row r="242">
          <cell r="C242">
            <v>0.04</v>
          </cell>
        </row>
        <row r="243">
          <cell r="C243">
            <v>1.59</v>
          </cell>
        </row>
        <row r="244">
          <cell r="C244">
            <v>700</v>
          </cell>
        </row>
        <row r="246">
          <cell r="C246">
            <v>350</v>
          </cell>
        </row>
        <row r="247">
          <cell r="C247">
            <v>3</v>
          </cell>
        </row>
        <row r="249">
          <cell r="C249">
            <v>350</v>
          </cell>
        </row>
        <row r="250">
          <cell r="C250">
            <v>25</v>
          </cell>
        </row>
        <row r="251">
          <cell r="C251">
            <v>9</v>
          </cell>
        </row>
        <row r="253">
          <cell r="C253">
            <v>25</v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 t="str">
            <v/>
          </cell>
        </row>
        <row r="260">
          <cell r="C260">
            <v>120</v>
          </cell>
        </row>
        <row r="261">
          <cell r="C261" t="str">
            <v>Rate</v>
          </cell>
        </row>
        <row r="262">
          <cell r="C262">
            <v>8.91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51.152249999999995</v>
          </cell>
        </row>
        <row r="267">
          <cell r="C267">
            <v>1.43</v>
          </cell>
        </row>
        <row r="268">
          <cell r="C268">
            <v>25</v>
          </cell>
        </row>
        <row r="270">
          <cell r="C270">
            <v>20</v>
          </cell>
        </row>
        <row r="273">
          <cell r="C273">
            <v>0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56.5</v>
          </cell>
        </row>
        <row r="277">
          <cell r="C277">
            <v>6.1111111111111107</v>
          </cell>
        </row>
        <row r="279">
          <cell r="C279">
            <v>575</v>
          </cell>
        </row>
        <row r="280">
          <cell r="C280">
            <v>850</v>
          </cell>
        </row>
        <row r="281">
          <cell r="C281">
            <v>0.04</v>
          </cell>
        </row>
        <row r="282">
          <cell r="C282">
            <v>1.59</v>
          </cell>
        </row>
        <row r="283">
          <cell r="C283">
            <v>700</v>
          </cell>
        </row>
        <row r="285">
          <cell r="C285">
            <v>350</v>
          </cell>
        </row>
        <row r="286">
          <cell r="C286">
            <v>3</v>
          </cell>
        </row>
        <row r="288">
          <cell r="C288">
            <v>350</v>
          </cell>
        </row>
        <row r="289">
          <cell r="C289">
            <v>25</v>
          </cell>
        </row>
        <row r="290">
          <cell r="C290">
            <v>9</v>
          </cell>
        </row>
        <row r="292">
          <cell r="C292">
            <v>25</v>
          </cell>
        </row>
        <row r="295">
          <cell r="C295" t="str">
            <v/>
          </cell>
        </row>
        <row r="296">
          <cell r="C296" t="str">
            <v/>
          </cell>
        </row>
        <row r="297">
          <cell r="C297" t="str">
            <v/>
          </cell>
        </row>
        <row r="298">
          <cell r="C298" t="str">
            <v/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>
            <v>6600</v>
          </cell>
        </row>
        <row r="302">
          <cell r="C302" t="str">
            <v>Rate</v>
          </cell>
        </row>
        <row r="303">
          <cell r="C303">
            <v>1.3</v>
          </cell>
        </row>
        <row r="305">
          <cell r="C305" t="str">
            <v/>
          </cell>
        </row>
        <row r="306">
          <cell r="C306" t="str">
            <v/>
          </cell>
        </row>
        <row r="307">
          <cell r="C307" t="str">
            <v/>
          </cell>
        </row>
        <row r="308">
          <cell r="C308" t="str">
            <v/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>
            <v>7200</v>
          </cell>
        </row>
        <row r="312">
          <cell r="C312" t="str">
            <v>Rate</v>
          </cell>
        </row>
        <row r="313">
          <cell r="C313">
            <v>1.83</v>
          </cell>
        </row>
        <row r="315">
          <cell r="C315" t="str">
            <v/>
          </cell>
        </row>
        <row r="316">
          <cell r="C316" t="str">
            <v/>
          </cell>
        </row>
        <row r="317">
          <cell r="C317" t="str">
            <v/>
          </cell>
        </row>
        <row r="318">
          <cell r="C318" t="str">
            <v/>
          </cell>
        </row>
        <row r="319">
          <cell r="C319" t="str">
            <v/>
          </cell>
        </row>
        <row r="320">
          <cell r="C320" t="str">
            <v/>
          </cell>
        </row>
        <row r="321">
          <cell r="C321" t="str">
            <v/>
          </cell>
        </row>
        <row r="322">
          <cell r="C322" t="str">
            <v/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 t="str">
            <v/>
          </cell>
        </row>
        <row r="326">
          <cell r="C326" t="str">
            <v/>
          </cell>
        </row>
        <row r="327">
          <cell r="C327" t="str">
            <v/>
          </cell>
        </row>
        <row r="328">
          <cell r="C328" t="str">
            <v/>
          </cell>
        </row>
        <row r="329">
          <cell r="C329" t="str">
            <v/>
          </cell>
        </row>
        <row r="330">
          <cell r="C330" t="str">
            <v/>
          </cell>
        </row>
        <row r="331">
          <cell r="C331" t="str">
            <v/>
          </cell>
        </row>
        <row r="332">
          <cell r="C332" t="str">
            <v/>
          </cell>
        </row>
        <row r="333">
          <cell r="C333" t="str">
            <v/>
          </cell>
        </row>
        <row r="334">
          <cell r="C334">
            <v>1530</v>
          </cell>
        </row>
        <row r="335">
          <cell r="C335" t="str">
            <v>Rate</v>
          </cell>
        </row>
        <row r="336">
          <cell r="C336">
            <v>16.350000000000001</v>
          </cell>
        </row>
        <row r="338">
          <cell r="C338">
            <v>0</v>
          </cell>
        </row>
        <row r="339">
          <cell r="C339">
            <v>0</v>
          </cell>
        </row>
        <row r="340">
          <cell r="C340">
            <v>51.152249999999995</v>
          </cell>
        </row>
        <row r="341">
          <cell r="C341">
            <v>1.43</v>
          </cell>
        </row>
        <row r="342">
          <cell r="C342">
            <v>25</v>
          </cell>
        </row>
        <row r="344">
          <cell r="C344">
            <v>3.5</v>
          </cell>
        </row>
        <row r="347">
          <cell r="C347" t="str">
            <v/>
          </cell>
        </row>
        <row r="348">
          <cell r="C348" t="str">
            <v/>
          </cell>
        </row>
        <row r="349">
          <cell r="C349" t="str">
            <v/>
          </cell>
        </row>
        <row r="350">
          <cell r="C350" t="str">
            <v/>
          </cell>
        </row>
        <row r="351">
          <cell r="C351" t="str">
            <v/>
          </cell>
        </row>
        <row r="352">
          <cell r="C352" t="str">
            <v/>
          </cell>
        </row>
        <row r="353">
          <cell r="C353">
            <v>130</v>
          </cell>
        </row>
        <row r="354">
          <cell r="C354" t="str">
            <v>Rate</v>
          </cell>
        </row>
        <row r="355">
          <cell r="C355">
            <v>2.5499999999999998</v>
          </cell>
        </row>
        <row r="357">
          <cell r="C357" t="str">
            <v/>
          </cell>
        </row>
        <row r="358">
          <cell r="C358" t="str">
            <v/>
          </cell>
        </row>
        <row r="361">
          <cell r="C361" t="str">
            <v/>
          </cell>
        </row>
        <row r="362">
          <cell r="C362" t="str">
            <v/>
          </cell>
        </row>
        <row r="363">
          <cell r="C363">
            <v>0</v>
          </cell>
        </row>
        <row r="364">
          <cell r="C364" t="str">
            <v>Rate</v>
          </cell>
        </row>
        <row r="367">
          <cell r="C367" t="str">
            <v/>
          </cell>
        </row>
        <row r="368">
          <cell r="C368" t="str">
            <v/>
          </cell>
        </row>
        <row r="371">
          <cell r="C371">
            <v>1</v>
          </cell>
        </row>
        <row r="372">
          <cell r="C372" t="str">
            <v>Rate</v>
          </cell>
        </row>
        <row r="373">
          <cell r="C373">
            <v>20000</v>
          </cell>
        </row>
        <row r="375">
          <cell r="C375" t="str">
            <v/>
          </cell>
        </row>
        <row r="376">
          <cell r="C376" t="str">
            <v/>
          </cell>
        </row>
        <row r="379">
          <cell r="C379">
            <v>1</v>
          </cell>
        </row>
        <row r="380">
          <cell r="C380" t="str">
            <v>Rate</v>
          </cell>
        </row>
        <row r="381">
          <cell r="C381">
            <v>10000</v>
          </cell>
        </row>
        <row r="382">
          <cell r="C382">
            <v>10000</v>
          </cell>
        </row>
        <row r="384">
          <cell r="C384" t="str">
            <v/>
          </cell>
        </row>
        <row r="385">
          <cell r="C385" t="str">
            <v/>
          </cell>
        </row>
      </sheetData>
      <sheetData sheetId="6"/>
      <sheetData sheetId="7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38400</v>
          </cell>
        </row>
        <row r="11">
          <cell r="C11" t="str">
            <v>Rate</v>
          </cell>
        </row>
        <row r="12">
          <cell r="C12">
            <v>0</v>
          </cell>
        </row>
        <row r="13">
          <cell r="C13">
            <v>70.5</v>
          </cell>
        </row>
        <row r="14">
          <cell r="C14">
            <v>13</v>
          </cell>
        </row>
        <row r="15">
          <cell r="C15">
            <v>71</v>
          </cell>
        </row>
        <row r="16">
          <cell r="C16">
            <v>52</v>
          </cell>
        </row>
        <row r="17">
          <cell r="C17">
            <v>4</v>
          </cell>
        </row>
        <row r="18">
          <cell r="C18">
            <v>0.6</v>
          </cell>
        </row>
        <row r="19">
          <cell r="C19">
            <v>25</v>
          </cell>
        </row>
        <row r="20">
          <cell r="C20">
            <v>25</v>
          </cell>
        </row>
        <row r="21">
          <cell r="C21">
            <v>9</v>
          </cell>
        </row>
        <row r="23">
          <cell r="C23">
            <v>3.5428571428571431</v>
          </cell>
        </row>
        <row r="24">
          <cell r="C24">
            <v>0.31666666666666665</v>
          </cell>
        </row>
        <row r="25">
          <cell r="C25">
            <v>0.66666666666666663</v>
          </cell>
        </row>
        <row r="26">
          <cell r="C26">
            <v>0.31666666666666665</v>
          </cell>
        </row>
        <row r="27">
          <cell r="C27">
            <v>0.48</v>
          </cell>
        </row>
        <row r="29">
          <cell r="C29">
            <v>7.3333333333333339</v>
          </cell>
        </row>
        <row r="30">
          <cell r="C30">
            <v>6</v>
          </cell>
        </row>
        <row r="32">
          <cell r="C32">
            <v>1.4</v>
          </cell>
        </row>
        <row r="33">
          <cell r="C33">
            <v>9</v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>
            <v>1500</v>
          </cell>
        </row>
        <row r="40">
          <cell r="C40" t="str">
            <v>Rate</v>
          </cell>
        </row>
        <row r="41">
          <cell r="C41">
            <v>0</v>
          </cell>
        </row>
        <row r="42">
          <cell r="C42">
            <v>70.5</v>
          </cell>
        </row>
        <row r="43">
          <cell r="C43">
            <v>13</v>
          </cell>
        </row>
        <row r="44">
          <cell r="C44">
            <v>71</v>
          </cell>
        </row>
        <row r="45">
          <cell r="C45">
            <v>52</v>
          </cell>
        </row>
        <row r="46">
          <cell r="C46">
            <v>4</v>
          </cell>
        </row>
        <row r="47">
          <cell r="C47">
            <v>0.6</v>
          </cell>
        </row>
        <row r="48">
          <cell r="C48">
            <v>25</v>
          </cell>
        </row>
        <row r="49">
          <cell r="C49">
            <v>25</v>
          </cell>
        </row>
        <row r="50">
          <cell r="C50">
            <v>9</v>
          </cell>
        </row>
        <row r="52">
          <cell r="C52">
            <v>3.5428571428571431</v>
          </cell>
        </row>
        <row r="54">
          <cell r="C54">
            <v>7.3333333333333339</v>
          </cell>
        </row>
        <row r="55">
          <cell r="C55">
            <v>6</v>
          </cell>
        </row>
        <row r="57">
          <cell r="C57" t="str">
            <v/>
          </cell>
        </row>
        <row r="58">
          <cell r="C58" t="str">
            <v/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>
            <v>2630</v>
          </cell>
        </row>
        <row r="62">
          <cell r="C62" t="str">
            <v>Rate</v>
          </cell>
        </row>
        <row r="63">
          <cell r="C63">
            <v>0</v>
          </cell>
        </row>
        <row r="64">
          <cell r="C64">
            <v>70.5</v>
          </cell>
        </row>
        <row r="65">
          <cell r="C65">
            <v>13</v>
          </cell>
        </row>
        <row r="66">
          <cell r="C66">
            <v>71</v>
          </cell>
        </row>
        <row r="67">
          <cell r="C67">
            <v>52</v>
          </cell>
        </row>
        <row r="68">
          <cell r="C68">
            <v>4</v>
          </cell>
        </row>
        <row r="69">
          <cell r="C69">
            <v>0.6</v>
          </cell>
        </row>
        <row r="70">
          <cell r="C70">
            <v>25</v>
          </cell>
        </row>
        <row r="71">
          <cell r="C71">
            <v>25</v>
          </cell>
        </row>
        <row r="72">
          <cell r="C72">
            <v>9</v>
          </cell>
        </row>
        <row r="74">
          <cell r="C74">
            <v>3.5428571428571431</v>
          </cell>
        </row>
        <row r="75">
          <cell r="C75">
            <v>0.31666666666666665</v>
          </cell>
        </row>
        <row r="76">
          <cell r="C76">
            <v>0.66666666666666663</v>
          </cell>
        </row>
        <row r="77">
          <cell r="C77">
            <v>0.31666666666666665</v>
          </cell>
        </row>
        <row r="78">
          <cell r="C78">
            <v>0.48</v>
          </cell>
        </row>
        <row r="80">
          <cell r="C80">
            <v>7.3333333333333339</v>
          </cell>
        </row>
        <row r="81">
          <cell r="C81">
            <v>6</v>
          </cell>
        </row>
        <row r="83">
          <cell r="C83">
            <v>1.3761904761904762</v>
          </cell>
        </row>
        <row r="85">
          <cell r="C85">
            <v>1.4</v>
          </cell>
        </row>
        <row r="86">
          <cell r="C86">
            <v>9</v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>
            <v>1070</v>
          </cell>
        </row>
        <row r="93">
          <cell r="C93" t="str">
            <v>Rate</v>
          </cell>
        </row>
        <row r="94">
          <cell r="C94">
            <v>0</v>
          </cell>
        </row>
        <row r="95">
          <cell r="C95">
            <v>70.5</v>
          </cell>
        </row>
        <row r="96">
          <cell r="C96">
            <v>13</v>
          </cell>
        </row>
        <row r="97">
          <cell r="C97">
            <v>71</v>
          </cell>
        </row>
        <row r="98">
          <cell r="C98">
            <v>52</v>
          </cell>
        </row>
        <row r="99">
          <cell r="C99">
            <v>4</v>
          </cell>
        </row>
        <row r="100">
          <cell r="C100">
            <v>0.6</v>
          </cell>
        </row>
        <row r="101">
          <cell r="C101">
            <v>25</v>
          </cell>
        </row>
        <row r="102">
          <cell r="C102">
            <v>25</v>
          </cell>
        </row>
        <row r="103">
          <cell r="C103">
            <v>9</v>
          </cell>
        </row>
        <row r="105">
          <cell r="C105">
            <v>3.5428571428571431</v>
          </cell>
        </row>
        <row r="107">
          <cell r="C107">
            <v>7.3333333333333339</v>
          </cell>
        </row>
        <row r="108">
          <cell r="C108">
            <v>6</v>
          </cell>
        </row>
        <row r="110">
          <cell r="C110">
            <v>1.3761904761904762</v>
          </cell>
        </row>
        <row r="112">
          <cell r="C112">
            <v>1.4</v>
          </cell>
        </row>
        <row r="113">
          <cell r="C113">
            <v>9</v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>
            <v>2000</v>
          </cell>
        </row>
        <row r="120">
          <cell r="C120" t="str">
            <v>Rate</v>
          </cell>
        </row>
        <row r="121">
          <cell r="C121">
            <v>0</v>
          </cell>
        </row>
        <row r="122">
          <cell r="C122">
            <v>70.5</v>
          </cell>
        </row>
        <row r="123">
          <cell r="C123">
            <v>13</v>
          </cell>
        </row>
        <row r="124">
          <cell r="C124">
            <v>71</v>
          </cell>
        </row>
        <row r="125">
          <cell r="C125">
            <v>52</v>
          </cell>
        </row>
        <row r="126">
          <cell r="C126">
            <v>4</v>
          </cell>
        </row>
        <row r="127">
          <cell r="C127">
            <v>0.6</v>
          </cell>
        </row>
        <row r="128">
          <cell r="C128">
            <v>25</v>
          </cell>
        </row>
        <row r="129">
          <cell r="C129">
            <v>25</v>
          </cell>
        </row>
        <row r="130">
          <cell r="C130">
            <v>9</v>
          </cell>
        </row>
        <row r="132">
          <cell r="C132">
            <v>3.5428571428571431</v>
          </cell>
        </row>
        <row r="134">
          <cell r="C134">
            <v>7.3333333333333339</v>
          </cell>
        </row>
        <row r="135">
          <cell r="C135">
            <v>6</v>
          </cell>
        </row>
        <row r="137">
          <cell r="C137">
            <v>1.3761904761904762</v>
          </cell>
        </row>
        <row r="139">
          <cell r="C139">
            <v>1.4</v>
          </cell>
        </row>
        <row r="140">
          <cell r="C140">
            <v>9</v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>
            <v>8500</v>
          </cell>
        </row>
        <row r="147">
          <cell r="C147" t="str">
            <v>Rate</v>
          </cell>
        </row>
        <row r="148">
          <cell r="C148">
            <v>0</v>
          </cell>
        </row>
        <row r="149">
          <cell r="C149">
            <v>70.5</v>
          </cell>
        </row>
        <row r="150">
          <cell r="C150">
            <v>13</v>
          </cell>
        </row>
        <row r="151">
          <cell r="C151">
            <v>71</v>
          </cell>
        </row>
        <row r="152">
          <cell r="C152">
            <v>52</v>
          </cell>
        </row>
        <row r="153">
          <cell r="C153">
            <v>4</v>
          </cell>
        </row>
        <row r="154">
          <cell r="C154">
            <v>0.6</v>
          </cell>
        </row>
        <row r="155">
          <cell r="C155">
            <v>25</v>
          </cell>
        </row>
        <row r="156">
          <cell r="C156">
            <v>25</v>
          </cell>
        </row>
        <row r="157">
          <cell r="C157">
            <v>9</v>
          </cell>
        </row>
        <row r="159">
          <cell r="C159">
            <v>3.5428571428571431</v>
          </cell>
        </row>
        <row r="161">
          <cell r="C161">
            <v>7.3333333333333339</v>
          </cell>
        </row>
        <row r="162">
          <cell r="C162">
            <v>6</v>
          </cell>
        </row>
        <row r="164">
          <cell r="C164">
            <v>1.3761904761904762</v>
          </cell>
        </row>
        <row r="166">
          <cell r="C166">
            <v>1.4</v>
          </cell>
        </row>
        <row r="167">
          <cell r="C167">
            <v>9</v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>
            <v>0</v>
          </cell>
        </row>
        <row r="173">
          <cell r="C173" t="str">
            <v>Rate</v>
          </cell>
        </row>
        <row r="174">
          <cell r="C174">
            <v>0</v>
          </cell>
        </row>
        <row r="175">
          <cell r="C175">
            <v>70.5</v>
          </cell>
        </row>
        <row r="176">
          <cell r="C176">
            <v>13</v>
          </cell>
        </row>
        <row r="177">
          <cell r="C177">
            <v>71</v>
          </cell>
        </row>
        <row r="178">
          <cell r="C178">
            <v>52</v>
          </cell>
        </row>
        <row r="179">
          <cell r="C179">
            <v>4</v>
          </cell>
        </row>
        <row r="180">
          <cell r="C180">
            <v>0.6</v>
          </cell>
        </row>
        <row r="181">
          <cell r="C181">
            <v>25</v>
          </cell>
        </row>
        <row r="182">
          <cell r="C182">
            <v>25</v>
          </cell>
        </row>
        <row r="183">
          <cell r="C183">
            <v>9</v>
          </cell>
        </row>
        <row r="185">
          <cell r="C185">
            <v>7.3333333333333339</v>
          </cell>
        </row>
        <row r="186">
          <cell r="C186">
            <v>6</v>
          </cell>
        </row>
        <row r="188">
          <cell r="C188">
            <v>1.4</v>
          </cell>
        </row>
        <row r="189">
          <cell r="C189">
            <v>9</v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>
            <v>2500</v>
          </cell>
        </row>
        <row r="200">
          <cell r="C200" t="str">
            <v>Rate</v>
          </cell>
        </row>
        <row r="201">
          <cell r="C201">
            <v>15</v>
          </cell>
        </row>
        <row r="202">
          <cell r="C202">
            <v>20</v>
          </cell>
        </row>
        <row r="203">
          <cell r="C203">
            <v>4</v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 t="str">
            <v/>
          </cell>
        </row>
        <row r="208">
          <cell r="C208" t="str">
            <v/>
          </cell>
        </row>
        <row r="209">
          <cell r="C209">
            <v>2000</v>
          </cell>
        </row>
        <row r="210">
          <cell r="C210" t="str">
            <v>Rate</v>
          </cell>
        </row>
        <row r="211">
          <cell r="C211">
            <v>19</v>
          </cell>
        </row>
        <row r="212">
          <cell r="C212">
            <v>5</v>
          </cell>
        </row>
        <row r="213">
          <cell r="C213">
            <v>4</v>
          </cell>
        </row>
        <row r="215">
          <cell r="C215" t="str">
            <v/>
          </cell>
        </row>
        <row r="216">
          <cell r="C216" t="str">
            <v/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 t="str">
            <v/>
          </cell>
        </row>
        <row r="222">
          <cell r="C222">
            <v>1</v>
          </cell>
        </row>
        <row r="223">
          <cell r="C223" t="str">
            <v>Rate</v>
          </cell>
        </row>
        <row r="224">
          <cell r="C224">
            <v>30000</v>
          </cell>
        </row>
        <row r="226">
          <cell r="C226" t="str">
            <v/>
          </cell>
        </row>
        <row r="227">
          <cell r="C227" t="str">
            <v/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>
            <v>1</v>
          </cell>
        </row>
        <row r="231">
          <cell r="C231" t="str">
            <v>Rate</v>
          </cell>
        </row>
        <row r="232">
          <cell r="C232">
            <v>30000</v>
          </cell>
        </row>
        <row r="234">
          <cell r="C234" t="str">
            <v/>
          </cell>
        </row>
        <row r="235">
          <cell r="C235" t="str">
            <v/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 t="str">
            <v/>
          </cell>
        </row>
        <row r="241">
          <cell r="C241">
            <v>200</v>
          </cell>
        </row>
        <row r="242">
          <cell r="C242" t="str">
            <v>Rate</v>
          </cell>
        </row>
        <row r="243">
          <cell r="C243">
            <v>0</v>
          </cell>
        </row>
        <row r="244">
          <cell r="C244">
            <v>10.856250000000001</v>
          </cell>
        </row>
        <row r="245">
          <cell r="C245">
            <v>8</v>
          </cell>
        </row>
        <row r="246">
          <cell r="C246">
            <v>70.5</v>
          </cell>
        </row>
        <row r="247">
          <cell r="C247">
            <v>13</v>
          </cell>
        </row>
        <row r="248">
          <cell r="C248">
            <v>0.6</v>
          </cell>
        </row>
        <row r="249">
          <cell r="C249">
            <v>0.24</v>
          </cell>
        </row>
        <row r="250">
          <cell r="C250">
            <v>0.65999999999999992</v>
          </cell>
        </row>
        <row r="251">
          <cell r="C251">
            <v>9</v>
          </cell>
        </row>
        <row r="252">
          <cell r="C252">
            <v>25</v>
          </cell>
        </row>
        <row r="255">
          <cell r="C255" t="str">
            <v/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>
            <v>7875</v>
          </cell>
        </row>
        <row r="260">
          <cell r="C260" t="str">
            <v>Rate</v>
          </cell>
        </row>
        <row r="261">
          <cell r="C261">
            <v>0</v>
          </cell>
        </row>
        <row r="262">
          <cell r="C262">
            <v>12.31875</v>
          </cell>
        </row>
        <row r="263">
          <cell r="C263">
            <v>8</v>
          </cell>
        </row>
        <row r="264">
          <cell r="C264">
            <v>70.5</v>
          </cell>
        </row>
        <row r="265">
          <cell r="C265">
            <v>13</v>
          </cell>
        </row>
        <row r="266">
          <cell r="C266">
            <v>0.6</v>
          </cell>
        </row>
        <row r="267">
          <cell r="C267">
            <v>0.24</v>
          </cell>
        </row>
        <row r="268">
          <cell r="C268">
            <v>0.65999999999999992</v>
          </cell>
        </row>
        <row r="269">
          <cell r="C269">
            <v>9</v>
          </cell>
        </row>
        <row r="270">
          <cell r="C270">
            <v>25</v>
          </cell>
        </row>
        <row r="273">
          <cell r="C273" t="str">
            <v/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 t="str">
            <v/>
          </cell>
        </row>
        <row r="278">
          <cell r="C278" t="str">
            <v/>
          </cell>
        </row>
        <row r="279">
          <cell r="C279">
            <v>5775</v>
          </cell>
        </row>
        <row r="280">
          <cell r="C280" t="str">
            <v>Rate</v>
          </cell>
        </row>
        <row r="281">
          <cell r="C281">
            <v>0</v>
          </cell>
        </row>
        <row r="282">
          <cell r="C282">
            <v>5.0062500000000005</v>
          </cell>
        </row>
        <row r="283">
          <cell r="C283">
            <v>0.24</v>
          </cell>
        </row>
        <row r="284">
          <cell r="C284">
            <v>0.65999999999999992</v>
          </cell>
        </row>
        <row r="285">
          <cell r="C285">
            <v>9</v>
          </cell>
        </row>
        <row r="286">
          <cell r="C286">
            <v>25</v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 t="str">
            <v/>
          </cell>
        </row>
        <row r="292">
          <cell r="C292" t="str">
            <v/>
          </cell>
        </row>
        <row r="293">
          <cell r="C293">
            <v>1100</v>
          </cell>
        </row>
        <row r="294">
          <cell r="C294" t="str">
            <v>Rate</v>
          </cell>
        </row>
        <row r="295">
          <cell r="C295">
            <v>0</v>
          </cell>
        </row>
        <row r="296">
          <cell r="C296">
            <v>10.856250000000001</v>
          </cell>
        </row>
        <row r="297">
          <cell r="C297">
            <v>70.5</v>
          </cell>
        </row>
        <row r="298">
          <cell r="C298">
            <v>13</v>
          </cell>
        </row>
        <row r="299">
          <cell r="C299">
            <v>0.6</v>
          </cell>
        </row>
        <row r="300">
          <cell r="C300">
            <v>0.24</v>
          </cell>
        </row>
        <row r="301">
          <cell r="C301">
            <v>1.82</v>
          </cell>
        </row>
        <row r="302">
          <cell r="C302">
            <v>0.65999999999999992</v>
          </cell>
        </row>
        <row r="303">
          <cell r="C303">
            <v>9</v>
          </cell>
        </row>
        <row r="304">
          <cell r="C304">
            <v>25</v>
          </cell>
        </row>
        <row r="305">
          <cell r="C305">
            <v>4</v>
          </cell>
        </row>
        <row r="307">
          <cell r="C307">
            <v>1.3761904761904762</v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 t="str">
            <v/>
          </cell>
        </row>
        <row r="312">
          <cell r="C312" t="str">
            <v/>
          </cell>
        </row>
        <row r="313">
          <cell r="C313" t="str">
            <v/>
          </cell>
        </row>
        <row r="314">
          <cell r="C314" t="str">
            <v/>
          </cell>
        </row>
        <row r="315">
          <cell r="C315">
            <v>900</v>
          </cell>
        </row>
        <row r="316">
          <cell r="C316" t="str">
            <v>Rate</v>
          </cell>
        </row>
        <row r="317">
          <cell r="C317">
            <v>0</v>
          </cell>
        </row>
        <row r="318">
          <cell r="C318">
            <v>41.859375</v>
          </cell>
        </row>
        <row r="319">
          <cell r="C319">
            <v>70.5</v>
          </cell>
        </row>
        <row r="320">
          <cell r="C320">
            <v>13</v>
          </cell>
        </row>
        <row r="321">
          <cell r="C321">
            <v>0.6</v>
          </cell>
        </row>
        <row r="322">
          <cell r="C322">
            <v>0.24</v>
          </cell>
        </row>
        <row r="323">
          <cell r="C323">
            <v>1.82</v>
          </cell>
        </row>
        <row r="324">
          <cell r="C324">
            <v>0.65999999999999992</v>
          </cell>
        </row>
        <row r="325">
          <cell r="C325">
            <v>9</v>
          </cell>
        </row>
        <row r="326">
          <cell r="C326">
            <v>25</v>
          </cell>
        </row>
        <row r="327">
          <cell r="C327">
            <v>8</v>
          </cell>
        </row>
        <row r="329">
          <cell r="C329">
            <v>1.3761904761904762</v>
          </cell>
        </row>
        <row r="331">
          <cell r="C331" t="str">
            <v/>
          </cell>
        </row>
        <row r="332">
          <cell r="C332" t="str">
            <v/>
          </cell>
        </row>
        <row r="333">
          <cell r="C333" t="str">
            <v/>
          </cell>
        </row>
        <row r="334">
          <cell r="C334" t="str">
            <v/>
          </cell>
        </row>
        <row r="335">
          <cell r="C335">
            <v>50</v>
          </cell>
        </row>
        <row r="336">
          <cell r="C336" t="str">
            <v>Rate</v>
          </cell>
        </row>
        <row r="337">
          <cell r="C337">
            <v>0</v>
          </cell>
        </row>
        <row r="338">
          <cell r="C338">
            <v>41.859375</v>
          </cell>
        </row>
        <row r="339">
          <cell r="C339">
            <v>70.5</v>
          </cell>
        </row>
        <row r="340">
          <cell r="C340">
            <v>13</v>
          </cell>
        </row>
        <row r="341">
          <cell r="C341">
            <v>0.6</v>
          </cell>
        </row>
        <row r="342">
          <cell r="C342">
            <v>0.24</v>
          </cell>
        </row>
        <row r="343">
          <cell r="C343">
            <v>1.82</v>
          </cell>
        </row>
        <row r="344">
          <cell r="C344">
            <v>0.65999999999999992</v>
          </cell>
        </row>
        <row r="345">
          <cell r="C345">
            <v>9</v>
          </cell>
        </row>
        <row r="346">
          <cell r="C346">
            <v>25</v>
          </cell>
        </row>
        <row r="347">
          <cell r="C347">
            <v>8</v>
          </cell>
        </row>
        <row r="349">
          <cell r="C349">
            <v>1.3761904761904762</v>
          </cell>
        </row>
        <row r="351">
          <cell r="C351" t="str">
            <v/>
          </cell>
        </row>
        <row r="352">
          <cell r="C352" t="str">
            <v/>
          </cell>
        </row>
        <row r="353">
          <cell r="C353" t="str">
            <v/>
          </cell>
        </row>
        <row r="354">
          <cell r="C354" t="str">
            <v/>
          </cell>
        </row>
        <row r="355">
          <cell r="C355">
            <v>120</v>
          </cell>
        </row>
        <row r="356">
          <cell r="C356" t="str">
            <v>Rate</v>
          </cell>
        </row>
        <row r="357">
          <cell r="C357">
            <v>0</v>
          </cell>
        </row>
        <row r="358">
          <cell r="C358">
            <v>41.859375</v>
          </cell>
        </row>
        <row r="359">
          <cell r="C359">
            <v>70.5</v>
          </cell>
        </row>
        <row r="360">
          <cell r="C360">
            <v>13</v>
          </cell>
        </row>
        <row r="361">
          <cell r="C361">
            <v>0.6</v>
          </cell>
        </row>
        <row r="362">
          <cell r="C362">
            <v>0.24</v>
          </cell>
        </row>
        <row r="363">
          <cell r="C363">
            <v>1.82</v>
          </cell>
        </row>
        <row r="364">
          <cell r="C364">
            <v>0.65999999999999992</v>
          </cell>
        </row>
        <row r="365">
          <cell r="C365">
            <v>9</v>
          </cell>
        </row>
        <row r="366">
          <cell r="C366">
            <v>25</v>
          </cell>
        </row>
        <row r="367">
          <cell r="C367">
            <v>8</v>
          </cell>
        </row>
        <row r="369">
          <cell r="C369">
            <v>1.3761904761904762</v>
          </cell>
        </row>
        <row r="371">
          <cell r="C371" t="str">
            <v/>
          </cell>
        </row>
        <row r="372">
          <cell r="C372" t="str">
            <v/>
          </cell>
        </row>
        <row r="373">
          <cell r="C373" t="str">
            <v/>
          </cell>
        </row>
        <row r="374">
          <cell r="C374" t="str">
            <v/>
          </cell>
        </row>
        <row r="375">
          <cell r="C375">
            <v>25</v>
          </cell>
        </row>
        <row r="376">
          <cell r="C376" t="str">
            <v>Rate</v>
          </cell>
        </row>
        <row r="377">
          <cell r="C377">
            <v>0</v>
          </cell>
        </row>
        <row r="378">
          <cell r="C378">
            <v>153.78125</v>
          </cell>
        </row>
        <row r="379">
          <cell r="C379">
            <v>0.24</v>
          </cell>
        </row>
        <row r="380">
          <cell r="C380">
            <v>1.82</v>
          </cell>
        </row>
        <row r="381">
          <cell r="C381">
            <v>0.65999999999999992</v>
          </cell>
        </row>
        <row r="382">
          <cell r="C382">
            <v>9</v>
          </cell>
        </row>
        <row r="383">
          <cell r="C383">
            <v>25</v>
          </cell>
        </row>
        <row r="385">
          <cell r="C385">
            <v>300</v>
          </cell>
        </row>
        <row r="388">
          <cell r="C388" t="str">
            <v/>
          </cell>
        </row>
        <row r="389">
          <cell r="C389" t="str">
            <v/>
          </cell>
        </row>
        <row r="390">
          <cell r="C390" t="str">
            <v/>
          </cell>
        </row>
        <row r="391">
          <cell r="C391" t="str">
            <v/>
          </cell>
        </row>
        <row r="392">
          <cell r="C392">
            <v>50</v>
          </cell>
        </row>
        <row r="393">
          <cell r="C393" t="str">
            <v>Rate</v>
          </cell>
        </row>
        <row r="394">
          <cell r="C394">
            <v>0</v>
          </cell>
        </row>
        <row r="395">
          <cell r="C395">
            <v>153.78125</v>
          </cell>
        </row>
        <row r="396">
          <cell r="C396">
            <v>0.24</v>
          </cell>
        </row>
        <row r="397">
          <cell r="C397">
            <v>1.82</v>
          </cell>
        </row>
        <row r="398">
          <cell r="C398">
            <v>0.65999999999999992</v>
          </cell>
        </row>
        <row r="399">
          <cell r="C399">
            <v>9</v>
          </cell>
        </row>
        <row r="400">
          <cell r="C400">
            <v>25</v>
          </cell>
        </row>
        <row r="402">
          <cell r="C402">
            <v>300</v>
          </cell>
        </row>
        <row r="405">
          <cell r="C405" t="str">
            <v/>
          </cell>
        </row>
        <row r="406">
          <cell r="C406" t="str">
            <v/>
          </cell>
        </row>
        <row r="407">
          <cell r="C407" t="str">
            <v/>
          </cell>
        </row>
        <row r="408">
          <cell r="C408" t="str">
            <v/>
          </cell>
        </row>
        <row r="409">
          <cell r="C409">
            <v>1300</v>
          </cell>
        </row>
        <row r="410">
          <cell r="C410" t="str">
            <v>Rate</v>
          </cell>
        </row>
        <row r="411">
          <cell r="C411">
            <v>6.48</v>
          </cell>
        </row>
        <row r="412">
          <cell r="C412">
            <v>0.3</v>
          </cell>
        </row>
        <row r="413">
          <cell r="C413">
            <v>9</v>
          </cell>
        </row>
        <row r="414">
          <cell r="C414">
            <v>9</v>
          </cell>
        </row>
        <row r="417">
          <cell r="C417" t="str">
            <v/>
          </cell>
        </row>
        <row r="418">
          <cell r="C418" t="str">
            <v/>
          </cell>
        </row>
        <row r="419">
          <cell r="C419" t="str">
            <v/>
          </cell>
        </row>
        <row r="420">
          <cell r="C420" t="str">
            <v/>
          </cell>
        </row>
        <row r="421">
          <cell r="C421">
            <v>400</v>
          </cell>
        </row>
        <row r="422">
          <cell r="C422" t="str">
            <v>Rate</v>
          </cell>
        </row>
        <row r="423">
          <cell r="C423">
            <v>2.2560000000000002</v>
          </cell>
        </row>
        <row r="424">
          <cell r="C424">
            <v>0.3</v>
          </cell>
        </row>
        <row r="425">
          <cell r="C425">
            <v>9</v>
          </cell>
        </row>
        <row r="426">
          <cell r="C426">
            <v>9</v>
          </cell>
        </row>
        <row r="428">
          <cell r="C428">
            <v>4.5</v>
          </cell>
        </row>
        <row r="429">
          <cell r="C429">
            <v>25</v>
          </cell>
        </row>
        <row r="432">
          <cell r="C432" t="str">
            <v/>
          </cell>
        </row>
        <row r="433">
          <cell r="C433" t="str">
            <v/>
          </cell>
        </row>
        <row r="434">
          <cell r="C434" t="str">
            <v/>
          </cell>
        </row>
        <row r="435">
          <cell r="C435" t="str">
            <v/>
          </cell>
        </row>
        <row r="436">
          <cell r="C436" t="str">
            <v/>
          </cell>
        </row>
        <row r="437">
          <cell r="C437" t="str">
            <v/>
          </cell>
        </row>
        <row r="438">
          <cell r="C438" t="str">
            <v/>
          </cell>
        </row>
        <row r="439">
          <cell r="C439">
            <v>300</v>
          </cell>
        </row>
        <row r="440">
          <cell r="C440" t="str">
            <v>Rate</v>
          </cell>
        </row>
        <row r="441">
          <cell r="C441">
            <v>0</v>
          </cell>
        </row>
        <row r="442">
          <cell r="C442">
            <v>5.5</v>
          </cell>
        </row>
        <row r="443">
          <cell r="C443">
            <v>8</v>
          </cell>
        </row>
        <row r="444">
          <cell r="C444">
            <v>70.5</v>
          </cell>
        </row>
        <row r="445">
          <cell r="C445">
            <v>13</v>
          </cell>
        </row>
        <row r="446">
          <cell r="C446">
            <v>0.6</v>
          </cell>
        </row>
        <row r="447">
          <cell r="C447">
            <v>170</v>
          </cell>
        </row>
        <row r="448">
          <cell r="C448">
            <v>9</v>
          </cell>
        </row>
        <row r="449">
          <cell r="C449">
            <v>25</v>
          </cell>
        </row>
        <row r="450">
          <cell r="C450">
            <v>1.25</v>
          </cell>
        </row>
        <row r="453">
          <cell r="C453" t="str">
            <v/>
          </cell>
        </row>
        <row r="454">
          <cell r="C454" t="str">
            <v/>
          </cell>
        </row>
        <row r="455">
          <cell r="C455" t="str">
            <v/>
          </cell>
        </row>
        <row r="456">
          <cell r="C456" t="str">
            <v/>
          </cell>
        </row>
        <row r="457">
          <cell r="C457">
            <v>1850</v>
          </cell>
        </row>
        <row r="458">
          <cell r="C458" t="str">
            <v>Rate</v>
          </cell>
        </row>
        <row r="459">
          <cell r="C459">
            <v>0</v>
          </cell>
        </row>
        <row r="460">
          <cell r="C460">
            <v>5.5</v>
          </cell>
        </row>
        <row r="461">
          <cell r="C461">
            <v>8</v>
          </cell>
        </row>
        <row r="462">
          <cell r="C462">
            <v>70.5</v>
          </cell>
        </row>
        <row r="463">
          <cell r="C463">
            <v>13</v>
          </cell>
        </row>
        <row r="464">
          <cell r="C464">
            <v>0.6</v>
          </cell>
        </row>
        <row r="465">
          <cell r="C465">
            <v>170</v>
          </cell>
        </row>
        <row r="466">
          <cell r="C466">
            <v>9</v>
          </cell>
        </row>
        <row r="467">
          <cell r="C467">
            <v>25</v>
          </cell>
        </row>
        <row r="468">
          <cell r="C468">
            <v>1.25</v>
          </cell>
        </row>
        <row r="471">
          <cell r="C471" t="str">
            <v/>
          </cell>
        </row>
        <row r="472">
          <cell r="C472" t="str">
            <v/>
          </cell>
        </row>
        <row r="473">
          <cell r="C473" t="str">
            <v/>
          </cell>
        </row>
        <row r="474">
          <cell r="C474" t="str">
            <v/>
          </cell>
        </row>
        <row r="475">
          <cell r="C475">
            <v>2650</v>
          </cell>
        </row>
        <row r="476">
          <cell r="C476" t="str">
            <v>Rate</v>
          </cell>
        </row>
        <row r="477">
          <cell r="C477">
            <v>0</v>
          </cell>
        </row>
        <row r="478">
          <cell r="C478">
            <v>11.5</v>
          </cell>
        </row>
        <row r="479">
          <cell r="C479">
            <v>70.5</v>
          </cell>
        </row>
        <row r="480">
          <cell r="C480">
            <v>13</v>
          </cell>
        </row>
        <row r="481">
          <cell r="C481">
            <v>0.6</v>
          </cell>
        </row>
        <row r="482">
          <cell r="C482">
            <v>170</v>
          </cell>
        </row>
        <row r="483">
          <cell r="C483">
            <v>9</v>
          </cell>
        </row>
        <row r="484">
          <cell r="C484">
            <v>25</v>
          </cell>
        </row>
        <row r="485">
          <cell r="C485">
            <v>1.25</v>
          </cell>
        </row>
        <row r="488">
          <cell r="C488" t="str">
            <v/>
          </cell>
        </row>
        <row r="489">
          <cell r="C489" t="str">
            <v/>
          </cell>
        </row>
        <row r="490">
          <cell r="C490" t="str">
            <v/>
          </cell>
        </row>
        <row r="491">
          <cell r="C491" t="str">
            <v/>
          </cell>
        </row>
        <row r="492">
          <cell r="C492">
            <v>2650</v>
          </cell>
        </row>
        <row r="493">
          <cell r="C493" t="str">
            <v>Rate</v>
          </cell>
        </row>
        <row r="494">
          <cell r="C494">
            <v>0</v>
          </cell>
        </row>
        <row r="495">
          <cell r="C495">
            <v>4.5</v>
          </cell>
        </row>
        <row r="496">
          <cell r="C496">
            <v>70.5</v>
          </cell>
        </row>
        <row r="497">
          <cell r="C497">
            <v>13</v>
          </cell>
        </row>
        <row r="498">
          <cell r="C498">
            <v>0.6</v>
          </cell>
        </row>
        <row r="499">
          <cell r="C499">
            <v>170</v>
          </cell>
        </row>
        <row r="502">
          <cell r="C502" t="str">
            <v/>
          </cell>
        </row>
        <row r="503">
          <cell r="C503" t="str">
            <v/>
          </cell>
        </row>
        <row r="504">
          <cell r="C504" t="str">
            <v/>
          </cell>
        </row>
        <row r="505">
          <cell r="C505" t="str">
            <v/>
          </cell>
        </row>
        <row r="506">
          <cell r="C506">
            <v>900</v>
          </cell>
        </row>
        <row r="507">
          <cell r="C507" t="str">
            <v>Rate</v>
          </cell>
        </row>
        <row r="508">
          <cell r="C508">
            <v>0</v>
          </cell>
        </row>
        <row r="509">
          <cell r="C509">
            <v>0</v>
          </cell>
        </row>
        <row r="510">
          <cell r="C510">
            <v>170</v>
          </cell>
        </row>
        <row r="511">
          <cell r="C511">
            <v>11.1</v>
          </cell>
        </row>
        <row r="512">
          <cell r="C512">
            <v>13</v>
          </cell>
        </row>
        <row r="513">
          <cell r="C513">
            <v>12</v>
          </cell>
        </row>
        <row r="514">
          <cell r="C514">
            <v>1.43</v>
          </cell>
        </row>
        <row r="515">
          <cell r="C515">
            <v>0.67560317460317465</v>
          </cell>
        </row>
        <row r="516">
          <cell r="C516">
            <v>1.71</v>
          </cell>
        </row>
        <row r="518">
          <cell r="C518">
            <v>9</v>
          </cell>
        </row>
        <row r="520">
          <cell r="C520">
            <v>25</v>
          </cell>
        </row>
        <row r="521">
          <cell r="C521">
            <v>0.6</v>
          </cell>
        </row>
        <row r="522">
          <cell r="C522">
            <v>10</v>
          </cell>
        </row>
        <row r="524">
          <cell r="C524">
            <v>1.25</v>
          </cell>
        </row>
        <row r="527">
          <cell r="C527" t="str">
            <v/>
          </cell>
        </row>
        <row r="528">
          <cell r="C528" t="str">
            <v/>
          </cell>
        </row>
        <row r="529">
          <cell r="C529" t="str">
            <v/>
          </cell>
        </row>
        <row r="530">
          <cell r="C530" t="str">
            <v/>
          </cell>
        </row>
        <row r="531">
          <cell r="C531" t="str">
            <v/>
          </cell>
        </row>
        <row r="532">
          <cell r="C532">
            <v>160</v>
          </cell>
        </row>
        <row r="533">
          <cell r="C533" t="str">
            <v>Rate</v>
          </cell>
        </row>
        <row r="534">
          <cell r="C534">
            <v>0</v>
          </cell>
        </row>
        <row r="535">
          <cell r="C535">
            <v>1</v>
          </cell>
        </row>
        <row r="536">
          <cell r="C536">
            <v>170</v>
          </cell>
        </row>
        <row r="537">
          <cell r="C537">
            <v>170</v>
          </cell>
        </row>
        <row r="538">
          <cell r="C538">
            <v>9</v>
          </cell>
        </row>
        <row r="539">
          <cell r="C539">
            <v>25</v>
          </cell>
        </row>
        <row r="541">
          <cell r="C541" t="str">
            <v/>
          </cell>
        </row>
        <row r="542">
          <cell r="C542" t="str">
            <v/>
          </cell>
        </row>
        <row r="543">
          <cell r="C543" t="str">
            <v/>
          </cell>
        </row>
        <row r="544">
          <cell r="C544" t="str">
            <v/>
          </cell>
        </row>
        <row r="545">
          <cell r="C545">
            <v>2500</v>
          </cell>
        </row>
        <row r="546">
          <cell r="C546" t="str">
            <v>Rate</v>
          </cell>
        </row>
        <row r="547">
          <cell r="C547">
            <v>0</v>
          </cell>
        </row>
        <row r="548">
          <cell r="C548">
            <v>1</v>
          </cell>
        </row>
        <row r="549">
          <cell r="C549">
            <v>170</v>
          </cell>
        </row>
        <row r="550">
          <cell r="C550">
            <v>170</v>
          </cell>
        </row>
        <row r="551">
          <cell r="C551">
            <v>9</v>
          </cell>
        </row>
        <row r="552">
          <cell r="C552">
            <v>25</v>
          </cell>
        </row>
        <row r="554">
          <cell r="C554" t="str">
            <v/>
          </cell>
        </row>
        <row r="555">
          <cell r="C555" t="str">
            <v/>
          </cell>
        </row>
        <row r="556">
          <cell r="C556" t="str">
            <v/>
          </cell>
        </row>
        <row r="557">
          <cell r="C557" t="str">
            <v/>
          </cell>
        </row>
        <row r="558">
          <cell r="C558">
            <v>3650</v>
          </cell>
        </row>
        <row r="559">
          <cell r="C559" t="str">
            <v>Rate</v>
          </cell>
        </row>
        <row r="560">
          <cell r="C560">
            <v>0</v>
          </cell>
        </row>
        <row r="561">
          <cell r="C561">
            <v>1</v>
          </cell>
        </row>
        <row r="562">
          <cell r="C562">
            <v>170</v>
          </cell>
        </row>
        <row r="563">
          <cell r="C563">
            <v>170</v>
          </cell>
        </row>
        <row r="564">
          <cell r="C564">
            <v>9</v>
          </cell>
        </row>
        <row r="565">
          <cell r="C565">
            <v>25</v>
          </cell>
        </row>
        <row r="567">
          <cell r="C567" t="str">
            <v/>
          </cell>
        </row>
        <row r="568">
          <cell r="C568" t="str">
            <v/>
          </cell>
        </row>
        <row r="569">
          <cell r="C569" t="str">
            <v/>
          </cell>
        </row>
        <row r="570">
          <cell r="C570" t="str">
            <v/>
          </cell>
        </row>
        <row r="571">
          <cell r="C571" t="str">
            <v/>
          </cell>
        </row>
        <row r="572">
          <cell r="C572" t="str">
            <v/>
          </cell>
        </row>
        <row r="573">
          <cell r="C573" t="str">
            <v/>
          </cell>
        </row>
        <row r="574">
          <cell r="C574">
            <v>400</v>
          </cell>
        </row>
        <row r="575">
          <cell r="C575" t="str">
            <v>Rate</v>
          </cell>
        </row>
        <row r="576">
          <cell r="C576">
            <v>28</v>
          </cell>
        </row>
        <row r="578">
          <cell r="C578" t="str">
            <v/>
          </cell>
        </row>
        <row r="579">
          <cell r="C579" t="str">
            <v/>
          </cell>
        </row>
        <row r="580">
          <cell r="C580" t="str">
            <v/>
          </cell>
        </row>
        <row r="581">
          <cell r="C581" t="str">
            <v/>
          </cell>
        </row>
        <row r="582">
          <cell r="C582">
            <v>6000</v>
          </cell>
        </row>
        <row r="583">
          <cell r="C583" t="str">
            <v>Rate</v>
          </cell>
        </row>
        <row r="584">
          <cell r="C584">
            <v>120</v>
          </cell>
        </row>
        <row r="586">
          <cell r="C586" t="str">
            <v/>
          </cell>
        </row>
        <row r="587">
          <cell r="C587" t="str">
            <v/>
          </cell>
        </row>
        <row r="588">
          <cell r="C588" t="str">
            <v/>
          </cell>
        </row>
        <row r="589">
          <cell r="C589" t="str">
            <v/>
          </cell>
        </row>
        <row r="590">
          <cell r="C590">
            <v>100</v>
          </cell>
        </row>
        <row r="591">
          <cell r="C591" t="str">
            <v>Rate</v>
          </cell>
        </row>
        <row r="592">
          <cell r="C592">
            <v>270</v>
          </cell>
        </row>
        <row r="594">
          <cell r="C594" t="str">
            <v/>
          </cell>
        </row>
        <row r="595">
          <cell r="C595" t="str">
            <v/>
          </cell>
        </row>
        <row r="596">
          <cell r="C596" t="str">
            <v/>
          </cell>
        </row>
        <row r="597">
          <cell r="C597" t="str">
            <v/>
          </cell>
        </row>
        <row r="598">
          <cell r="C598" t="str">
            <v/>
          </cell>
        </row>
        <row r="599">
          <cell r="C599" t="str">
            <v/>
          </cell>
        </row>
        <row r="600">
          <cell r="C600" t="str">
            <v/>
          </cell>
        </row>
        <row r="601">
          <cell r="C601">
            <v>6000</v>
          </cell>
        </row>
        <row r="602">
          <cell r="C602" t="str">
            <v>Rate</v>
          </cell>
        </row>
        <row r="603">
          <cell r="C603">
            <v>0</v>
          </cell>
        </row>
        <row r="604">
          <cell r="C604">
            <v>3000</v>
          </cell>
        </row>
        <row r="605">
          <cell r="C605">
            <v>8</v>
          </cell>
        </row>
        <row r="606">
          <cell r="C606">
            <v>170</v>
          </cell>
        </row>
        <row r="607">
          <cell r="C607">
            <v>13</v>
          </cell>
        </row>
        <row r="608">
          <cell r="C608">
            <v>0.6</v>
          </cell>
        </row>
        <row r="609">
          <cell r="C609">
            <v>170</v>
          </cell>
        </row>
        <row r="610">
          <cell r="C610">
            <v>9</v>
          </cell>
        </row>
        <row r="611">
          <cell r="C611">
            <v>34</v>
          </cell>
        </row>
        <row r="612">
          <cell r="C612">
            <v>4</v>
          </cell>
        </row>
        <row r="613">
          <cell r="C613">
            <v>2</v>
          </cell>
        </row>
        <row r="614">
          <cell r="C614">
            <v>1.5</v>
          </cell>
        </row>
        <row r="616">
          <cell r="C616" t="str">
            <v/>
          </cell>
        </row>
        <row r="617">
          <cell r="C617" t="str">
            <v/>
          </cell>
        </row>
        <row r="618">
          <cell r="C618" t="str">
            <v/>
          </cell>
        </row>
        <row r="619">
          <cell r="C619" t="str">
            <v/>
          </cell>
        </row>
        <row r="620">
          <cell r="C620">
            <v>3000</v>
          </cell>
        </row>
        <row r="621">
          <cell r="C621" t="str">
            <v>Rate</v>
          </cell>
        </row>
        <row r="622">
          <cell r="C622">
            <v>0</v>
          </cell>
        </row>
        <row r="623">
          <cell r="C623">
            <v>3000</v>
          </cell>
        </row>
        <row r="624">
          <cell r="C624">
            <v>8</v>
          </cell>
        </row>
        <row r="625">
          <cell r="C625">
            <v>170</v>
          </cell>
        </row>
        <row r="626">
          <cell r="C626">
            <v>13</v>
          </cell>
        </row>
        <row r="627">
          <cell r="C627">
            <v>0.6</v>
          </cell>
        </row>
        <row r="628">
          <cell r="C628">
            <v>170</v>
          </cell>
        </row>
        <row r="629">
          <cell r="C629">
            <v>9</v>
          </cell>
        </row>
        <row r="630">
          <cell r="C630">
            <v>34</v>
          </cell>
        </row>
        <row r="631">
          <cell r="C631">
            <v>4</v>
          </cell>
        </row>
        <row r="632">
          <cell r="C632">
            <v>2</v>
          </cell>
        </row>
        <row r="633">
          <cell r="C633">
            <v>1.5</v>
          </cell>
        </row>
        <row r="635">
          <cell r="C635">
            <v>0</v>
          </cell>
        </row>
        <row r="636">
          <cell r="C636">
            <v>60</v>
          </cell>
        </row>
        <row r="637">
          <cell r="C637">
            <v>34</v>
          </cell>
        </row>
        <row r="639">
          <cell r="C639" t="str">
            <v/>
          </cell>
        </row>
        <row r="640">
          <cell r="C640" t="str">
            <v/>
          </cell>
        </row>
        <row r="641">
          <cell r="C641" t="str">
            <v/>
          </cell>
        </row>
        <row r="642">
          <cell r="C642" t="str">
            <v/>
          </cell>
        </row>
        <row r="643">
          <cell r="C643">
            <v>160</v>
          </cell>
        </row>
        <row r="644">
          <cell r="C644" t="str">
            <v>Rate</v>
          </cell>
        </row>
        <row r="645">
          <cell r="C645">
            <v>0</v>
          </cell>
        </row>
        <row r="646">
          <cell r="C646">
            <v>3500</v>
          </cell>
        </row>
        <row r="647">
          <cell r="C647">
            <v>8</v>
          </cell>
        </row>
        <row r="648">
          <cell r="C648">
            <v>170</v>
          </cell>
        </row>
        <row r="649">
          <cell r="C649">
            <v>13</v>
          </cell>
        </row>
        <row r="650">
          <cell r="C650">
            <v>0.6</v>
          </cell>
        </row>
        <row r="651">
          <cell r="C651">
            <v>170</v>
          </cell>
        </row>
        <row r="652">
          <cell r="C652">
            <v>9</v>
          </cell>
        </row>
        <row r="653">
          <cell r="C653">
            <v>34</v>
          </cell>
        </row>
        <row r="654">
          <cell r="C654">
            <v>4</v>
          </cell>
        </row>
        <row r="655">
          <cell r="C655">
            <v>2</v>
          </cell>
        </row>
        <row r="656">
          <cell r="C656">
            <v>1.5</v>
          </cell>
        </row>
        <row r="658">
          <cell r="C658">
            <v>0</v>
          </cell>
        </row>
        <row r="659">
          <cell r="C659">
            <v>60</v>
          </cell>
        </row>
        <row r="660">
          <cell r="C660">
            <v>34</v>
          </cell>
        </row>
        <row r="662">
          <cell r="C662" t="str">
            <v/>
          </cell>
        </row>
        <row r="663">
          <cell r="C663" t="str">
            <v/>
          </cell>
        </row>
        <row r="664">
          <cell r="C664" t="str">
            <v/>
          </cell>
        </row>
        <row r="665">
          <cell r="C665" t="str">
            <v/>
          </cell>
        </row>
        <row r="666">
          <cell r="C666">
            <v>1</v>
          </cell>
        </row>
        <row r="667">
          <cell r="C667" t="str">
            <v>Rate</v>
          </cell>
        </row>
        <row r="668">
          <cell r="C668">
            <v>0</v>
          </cell>
        </row>
        <row r="670">
          <cell r="C670">
            <v>0</v>
          </cell>
        </row>
        <row r="671">
          <cell r="C671">
            <v>3000</v>
          </cell>
        </row>
        <row r="672">
          <cell r="C672">
            <v>1.25</v>
          </cell>
        </row>
        <row r="673">
          <cell r="C673">
            <v>170</v>
          </cell>
        </row>
        <row r="674">
          <cell r="C674">
            <v>13</v>
          </cell>
        </row>
        <row r="675">
          <cell r="C675">
            <v>0.6</v>
          </cell>
        </row>
        <row r="676">
          <cell r="C676">
            <v>170</v>
          </cell>
        </row>
        <row r="677">
          <cell r="C677">
            <v>9</v>
          </cell>
        </row>
        <row r="678">
          <cell r="C678">
            <v>25</v>
          </cell>
        </row>
        <row r="679">
          <cell r="C679">
            <v>4</v>
          </cell>
        </row>
        <row r="681">
          <cell r="C681">
            <v>0</v>
          </cell>
        </row>
        <row r="682">
          <cell r="C682">
            <v>3000</v>
          </cell>
        </row>
        <row r="683">
          <cell r="C683">
            <v>1.25</v>
          </cell>
        </row>
        <row r="684">
          <cell r="C684">
            <v>170</v>
          </cell>
        </row>
        <row r="685">
          <cell r="C685">
            <v>13</v>
          </cell>
        </row>
        <row r="686">
          <cell r="C686">
            <v>0.6</v>
          </cell>
        </row>
        <row r="687">
          <cell r="C687">
            <v>170</v>
          </cell>
        </row>
        <row r="690">
          <cell r="C690" t="str">
            <v/>
          </cell>
        </row>
        <row r="691">
          <cell r="C691" t="str">
            <v/>
          </cell>
        </row>
        <row r="692">
          <cell r="C692" t="str">
            <v/>
          </cell>
        </row>
        <row r="693">
          <cell r="C693" t="str">
            <v/>
          </cell>
        </row>
        <row r="694">
          <cell r="C694">
            <v>50</v>
          </cell>
        </row>
        <row r="695">
          <cell r="C695" t="str">
            <v>Rate</v>
          </cell>
        </row>
        <row r="696">
          <cell r="C696">
            <v>0</v>
          </cell>
        </row>
        <row r="697">
          <cell r="C697">
            <v>3000</v>
          </cell>
        </row>
        <row r="698">
          <cell r="C698">
            <v>1.25</v>
          </cell>
        </row>
        <row r="699">
          <cell r="C699">
            <v>0.24</v>
          </cell>
        </row>
        <row r="700">
          <cell r="C700">
            <v>0.65999999999999992</v>
          </cell>
        </row>
        <row r="701">
          <cell r="C701">
            <v>9</v>
          </cell>
        </row>
        <row r="702">
          <cell r="C702">
            <v>25</v>
          </cell>
        </row>
        <row r="705">
          <cell r="C705" t="str">
            <v/>
          </cell>
        </row>
        <row r="706">
          <cell r="C706" t="str">
            <v/>
          </cell>
        </row>
        <row r="707">
          <cell r="C707" t="str">
            <v/>
          </cell>
        </row>
        <row r="708">
          <cell r="C708" t="str">
            <v/>
          </cell>
        </row>
        <row r="709">
          <cell r="C709">
            <v>80</v>
          </cell>
        </row>
        <row r="710">
          <cell r="C710" t="str">
            <v>Rate</v>
          </cell>
        </row>
        <row r="711">
          <cell r="C711">
            <v>0</v>
          </cell>
        </row>
        <row r="712">
          <cell r="C712">
            <v>3000</v>
          </cell>
        </row>
        <row r="713">
          <cell r="C713">
            <v>1.25</v>
          </cell>
        </row>
        <row r="714">
          <cell r="C714">
            <v>0.24</v>
          </cell>
        </row>
        <row r="715">
          <cell r="C715">
            <v>0.65999999999999992</v>
          </cell>
        </row>
        <row r="716">
          <cell r="C716">
            <v>9</v>
          </cell>
        </row>
        <row r="717">
          <cell r="C717">
            <v>25</v>
          </cell>
        </row>
        <row r="720">
          <cell r="C720" t="str">
            <v/>
          </cell>
        </row>
        <row r="721">
          <cell r="C721" t="str">
            <v/>
          </cell>
        </row>
        <row r="722">
          <cell r="C722" t="str">
            <v/>
          </cell>
        </row>
        <row r="723">
          <cell r="C723" t="str">
            <v/>
          </cell>
        </row>
        <row r="724">
          <cell r="C724">
            <v>5</v>
          </cell>
        </row>
        <row r="725">
          <cell r="C725" t="str">
            <v>Rate</v>
          </cell>
        </row>
        <row r="726">
          <cell r="C726">
            <v>0</v>
          </cell>
        </row>
        <row r="727">
          <cell r="C727">
            <v>3000</v>
          </cell>
        </row>
        <row r="728">
          <cell r="C728">
            <v>1.25</v>
          </cell>
        </row>
        <row r="729">
          <cell r="C729">
            <v>0.24</v>
          </cell>
        </row>
        <row r="730">
          <cell r="C730">
            <v>0.65999999999999992</v>
          </cell>
        </row>
        <row r="731">
          <cell r="C731">
            <v>9</v>
          </cell>
        </row>
        <row r="732">
          <cell r="C732">
            <v>25</v>
          </cell>
        </row>
        <row r="735">
          <cell r="C735" t="str">
            <v/>
          </cell>
        </row>
        <row r="736">
          <cell r="C736" t="str">
            <v/>
          </cell>
        </row>
        <row r="737">
          <cell r="C737" t="str">
            <v/>
          </cell>
        </row>
        <row r="738">
          <cell r="C738" t="str">
            <v/>
          </cell>
        </row>
        <row r="739">
          <cell r="C739">
            <v>35</v>
          </cell>
        </row>
        <row r="740">
          <cell r="C740" t="str">
            <v>Rate</v>
          </cell>
        </row>
        <row r="741">
          <cell r="C741">
            <v>0</v>
          </cell>
        </row>
        <row r="742">
          <cell r="C742">
            <v>3000</v>
          </cell>
        </row>
        <row r="743">
          <cell r="C743">
            <v>1.25</v>
          </cell>
        </row>
        <row r="744">
          <cell r="C744">
            <v>0.24</v>
          </cell>
        </row>
        <row r="745">
          <cell r="C745">
            <v>0.65999999999999992</v>
          </cell>
        </row>
        <row r="746">
          <cell r="C746">
            <v>9</v>
          </cell>
        </row>
        <row r="747">
          <cell r="C747">
            <v>25</v>
          </cell>
        </row>
        <row r="750">
          <cell r="C750" t="str">
            <v/>
          </cell>
        </row>
        <row r="751">
          <cell r="C751" t="str">
            <v/>
          </cell>
        </row>
        <row r="752">
          <cell r="C752" t="str">
            <v/>
          </cell>
        </row>
        <row r="753">
          <cell r="C753" t="str">
            <v/>
          </cell>
        </row>
        <row r="754">
          <cell r="C754">
            <v>425</v>
          </cell>
        </row>
        <row r="755">
          <cell r="C755" t="str">
            <v>Rate</v>
          </cell>
        </row>
        <row r="756">
          <cell r="C756">
            <v>0</v>
          </cell>
        </row>
        <row r="757">
          <cell r="C757">
            <v>3500</v>
          </cell>
        </row>
        <row r="758">
          <cell r="C758">
            <v>1.25</v>
          </cell>
        </row>
        <row r="759">
          <cell r="C759">
            <v>0.24</v>
          </cell>
        </row>
        <row r="760">
          <cell r="C760">
            <v>0.65999999999999992</v>
          </cell>
        </row>
        <row r="761">
          <cell r="C761">
            <v>9</v>
          </cell>
        </row>
        <row r="762">
          <cell r="C762">
            <v>25</v>
          </cell>
        </row>
        <row r="765">
          <cell r="C765" t="str">
            <v/>
          </cell>
        </row>
        <row r="766">
          <cell r="C766" t="str">
            <v/>
          </cell>
        </row>
        <row r="767">
          <cell r="C767" t="str">
            <v/>
          </cell>
        </row>
        <row r="768">
          <cell r="C768" t="str">
            <v/>
          </cell>
        </row>
        <row r="769">
          <cell r="C769" t="str">
            <v/>
          </cell>
        </row>
        <row r="770">
          <cell r="C770">
            <v>500</v>
          </cell>
        </row>
        <row r="771">
          <cell r="C771" t="str">
            <v>Rate</v>
          </cell>
        </row>
        <row r="772">
          <cell r="C772">
            <v>0</v>
          </cell>
        </row>
        <row r="773">
          <cell r="C773">
            <v>3000</v>
          </cell>
        </row>
        <row r="774">
          <cell r="C774">
            <v>1.25</v>
          </cell>
        </row>
        <row r="775">
          <cell r="C775">
            <v>0.24</v>
          </cell>
        </row>
        <row r="776">
          <cell r="C776">
            <v>0.65999999999999992</v>
          </cell>
        </row>
        <row r="777">
          <cell r="C777">
            <v>9</v>
          </cell>
        </row>
        <row r="778">
          <cell r="C778">
            <v>25</v>
          </cell>
        </row>
        <row r="781">
          <cell r="C781" t="str">
            <v/>
          </cell>
        </row>
        <row r="782">
          <cell r="C782" t="str">
            <v/>
          </cell>
        </row>
        <row r="783">
          <cell r="C783" t="str">
            <v/>
          </cell>
        </row>
        <row r="784">
          <cell r="C784" t="str">
            <v/>
          </cell>
        </row>
        <row r="785">
          <cell r="C785">
            <v>100</v>
          </cell>
        </row>
        <row r="786">
          <cell r="C786" t="str">
            <v>Rate</v>
          </cell>
        </row>
        <row r="787">
          <cell r="C787">
            <v>0</v>
          </cell>
        </row>
        <row r="788">
          <cell r="C788">
            <v>3000</v>
          </cell>
        </row>
        <row r="789">
          <cell r="C789">
            <v>1.25</v>
          </cell>
        </row>
        <row r="790">
          <cell r="C790">
            <v>0.24</v>
          </cell>
        </row>
        <row r="791">
          <cell r="C791">
            <v>0.65999999999999992</v>
          </cell>
        </row>
        <row r="792">
          <cell r="C792">
            <v>9</v>
          </cell>
        </row>
        <row r="793">
          <cell r="C793">
            <v>25</v>
          </cell>
        </row>
        <row r="796">
          <cell r="C796" t="str">
            <v/>
          </cell>
        </row>
        <row r="797">
          <cell r="C797" t="str">
            <v/>
          </cell>
        </row>
        <row r="798">
          <cell r="C798" t="str">
            <v/>
          </cell>
        </row>
        <row r="799">
          <cell r="C799" t="str">
            <v/>
          </cell>
        </row>
        <row r="800">
          <cell r="C800">
            <v>80</v>
          </cell>
        </row>
        <row r="801">
          <cell r="C801" t="str">
            <v>Rate</v>
          </cell>
        </row>
        <row r="802">
          <cell r="C802">
            <v>0</v>
          </cell>
        </row>
        <row r="803">
          <cell r="C803">
            <v>3500</v>
          </cell>
        </row>
        <row r="804">
          <cell r="C804">
            <v>1.25</v>
          </cell>
        </row>
        <row r="805">
          <cell r="C805">
            <v>0.24</v>
          </cell>
        </row>
        <row r="806">
          <cell r="C806">
            <v>0.65999999999999992</v>
          </cell>
        </row>
        <row r="807">
          <cell r="C807">
            <v>9</v>
          </cell>
        </row>
        <row r="808">
          <cell r="C808">
            <v>25</v>
          </cell>
        </row>
        <row r="811">
          <cell r="C811" t="str">
            <v/>
          </cell>
        </row>
        <row r="812">
          <cell r="C812" t="str">
            <v/>
          </cell>
        </row>
        <row r="813">
          <cell r="C813" t="str">
            <v/>
          </cell>
        </row>
        <row r="814">
          <cell r="C814" t="str">
            <v/>
          </cell>
        </row>
        <row r="815">
          <cell r="C815" t="str">
            <v/>
          </cell>
        </row>
        <row r="816">
          <cell r="C816">
            <v>7500</v>
          </cell>
        </row>
        <row r="817">
          <cell r="C817" t="str">
            <v>Rate</v>
          </cell>
        </row>
        <row r="818">
          <cell r="C818">
            <v>0</v>
          </cell>
        </row>
        <row r="819">
          <cell r="C819">
            <v>3000</v>
          </cell>
        </row>
        <row r="820">
          <cell r="C820">
            <v>170</v>
          </cell>
        </row>
        <row r="821">
          <cell r="C821">
            <v>13</v>
          </cell>
        </row>
        <row r="822">
          <cell r="C822">
            <v>0.6</v>
          </cell>
        </row>
        <row r="823">
          <cell r="C823">
            <v>0.24</v>
          </cell>
        </row>
        <row r="824">
          <cell r="C824">
            <v>1.82</v>
          </cell>
        </row>
        <row r="825">
          <cell r="C825">
            <v>170</v>
          </cell>
        </row>
        <row r="826">
          <cell r="C826">
            <v>9</v>
          </cell>
        </row>
        <row r="827">
          <cell r="C827">
            <v>34</v>
          </cell>
        </row>
        <row r="828">
          <cell r="C828">
            <v>4</v>
          </cell>
        </row>
        <row r="830">
          <cell r="C830">
            <v>0</v>
          </cell>
        </row>
        <row r="831">
          <cell r="C831">
            <v>20</v>
          </cell>
        </row>
        <row r="832">
          <cell r="C832">
            <v>34</v>
          </cell>
        </row>
        <row r="835">
          <cell r="C835" t="str">
            <v/>
          </cell>
        </row>
        <row r="836">
          <cell r="C836" t="str">
            <v/>
          </cell>
        </row>
        <row r="837">
          <cell r="C837" t="str">
            <v/>
          </cell>
        </row>
        <row r="838">
          <cell r="C838" t="str">
            <v/>
          </cell>
        </row>
        <row r="839">
          <cell r="C839">
            <v>1000</v>
          </cell>
        </row>
        <row r="840">
          <cell r="C840" t="str">
            <v>Rate</v>
          </cell>
        </row>
        <row r="841">
          <cell r="C841">
            <v>0</v>
          </cell>
        </row>
        <row r="842">
          <cell r="C842">
            <v>3500</v>
          </cell>
        </row>
        <row r="843">
          <cell r="C843">
            <v>170</v>
          </cell>
        </row>
        <row r="844">
          <cell r="C844">
            <v>13</v>
          </cell>
        </row>
        <row r="845">
          <cell r="C845">
            <v>0.6</v>
          </cell>
        </row>
        <row r="846">
          <cell r="C846">
            <v>0.24</v>
          </cell>
        </row>
        <row r="847">
          <cell r="C847">
            <v>1.82</v>
          </cell>
        </row>
        <row r="848">
          <cell r="C848">
            <v>170</v>
          </cell>
        </row>
        <row r="849">
          <cell r="C849">
            <v>9</v>
          </cell>
        </row>
        <row r="850">
          <cell r="C850">
            <v>34</v>
          </cell>
        </row>
        <row r="851">
          <cell r="C851">
            <v>4</v>
          </cell>
        </row>
        <row r="853">
          <cell r="C853">
            <v>0</v>
          </cell>
        </row>
        <row r="854">
          <cell r="C854">
            <v>20</v>
          </cell>
        </row>
        <row r="855">
          <cell r="C855">
            <v>34</v>
          </cell>
        </row>
        <row r="858">
          <cell r="C858" t="str">
            <v/>
          </cell>
        </row>
        <row r="859">
          <cell r="C859" t="str">
            <v/>
          </cell>
        </row>
        <row r="860">
          <cell r="C860" t="str">
            <v/>
          </cell>
        </row>
        <row r="861">
          <cell r="C861" t="str">
            <v/>
          </cell>
        </row>
        <row r="862">
          <cell r="C862" t="str">
            <v/>
          </cell>
        </row>
        <row r="863">
          <cell r="C863" t="str">
            <v/>
          </cell>
        </row>
        <row r="864">
          <cell r="C864" t="str">
            <v/>
          </cell>
        </row>
        <row r="865">
          <cell r="C865" t="str">
            <v/>
          </cell>
        </row>
        <row r="866">
          <cell r="C866">
            <v>25000</v>
          </cell>
        </row>
        <row r="867">
          <cell r="C867" t="str">
            <v>Rate</v>
          </cell>
        </row>
        <row r="868">
          <cell r="C868">
            <v>3.5</v>
          </cell>
        </row>
        <row r="870">
          <cell r="C870" t="str">
            <v/>
          </cell>
        </row>
        <row r="871">
          <cell r="C871" t="str">
            <v/>
          </cell>
        </row>
        <row r="872">
          <cell r="C872" t="str">
            <v/>
          </cell>
        </row>
        <row r="873">
          <cell r="C873" t="str">
            <v/>
          </cell>
        </row>
        <row r="874">
          <cell r="C874">
            <v>8500</v>
          </cell>
        </row>
        <row r="875">
          <cell r="C875" t="str">
            <v>Rate</v>
          </cell>
        </row>
        <row r="876">
          <cell r="C876">
            <v>3.75</v>
          </cell>
        </row>
        <row r="878">
          <cell r="C878" t="str">
            <v/>
          </cell>
        </row>
        <row r="879">
          <cell r="C879" t="str">
            <v/>
          </cell>
        </row>
        <row r="880">
          <cell r="C880" t="str">
            <v/>
          </cell>
        </row>
        <row r="881">
          <cell r="C881" t="str">
            <v/>
          </cell>
        </row>
        <row r="882">
          <cell r="C882">
            <v>24000</v>
          </cell>
        </row>
        <row r="883">
          <cell r="C883" t="str">
            <v>Rate</v>
          </cell>
        </row>
        <row r="884">
          <cell r="C884">
            <v>4</v>
          </cell>
        </row>
        <row r="886">
          <cell r="C886" t="str">
            <v/>
          </cell>
        </row>
        <row r="887">
          <cell r="C887" t="str">
            <v/>
          </cell>
        </row>
        <row r="888">
          <cell r="C888" t="str">
            <v/>
          </cell>
        </row>
        <row r="889">
          <cell r="C889" t="str">
            <v/>
          </cell>
        </row>
        <row r="890">
          <cell r="C890">
            <v>10300</v>
          </cell>
        </row>
        <row r="891">
          <cell r="C891" t="str">
            <v>Rate</v>
          </cell>
        </row>
        <row r="892">
          <cell r="C892">
            <v>4</v>
          </cell>
        </row>
        <row r="894">
          <cell r="C894" t="str">
            <v/>
          </cell>
        </row>
        <row r="895">
          <cell r="C895" t="str">
            <v/>
          </cell>
        </row>
        <row r="896">
          <cell r="C896" t="str">
            <v/>
          </cell>
        </row>
        <row r="897">
          <cell r="C897" t="str">
            <v/>
          </cell>
        </row>
        <row r="898">
          <cell r="C898" t="str">
            <v/>
          </cell>
        </row>
        <row r="899">
          <cell r="C899" t="str">
            <v/>
          </cell>
        </row>
        <row r="900">
          <cell r="C900">
            <v>10000</v>
          </cell>
        </row>
        <row r="901">
          <cell r="C901" t="str">
            <v>Rate</v>
          </cell>
        </row>
        <row r="902">
          <cell r="C902">
            <v>2.5</v>
          </cell>
        </row>
        <row r="904">
          <cell r="C904" t="str">
            <v/>
          </cell>
        </row>
        <row r="905">
          <cell r="C905" t="str">
            <v/>
          </cell>
        </row>
        <row r="906">
          <cell r="C906" t="str">
            <v/>
          </cell>
        </row>
        <row r="907">
          <cell r="C907" t="str">
            <v/>
          </cell>
        </row>
        <row r="908">
          <cell r="C908">
            <v>16200</v>
          </cell>
        </row>
        <row r="909">
          <cell r="C909" t="str">
            <v>Rate</v>
          </cell>
        </row>
        <row r="910">
          <cell r="C910">
            <v>2.5</v>
          </cell>
        </row>
        <row r="912">
          <cell r="C912" t="str">
            <v/>
          </cell>
        </row>
        <row r="913">
          <cell r="C913" t="str">
            <v/>
          </cell>
        </row>
        <row r="914">
          <cell r="C914" t="str">
            <v/>
          </cell>
        </row>
        <row r="915">
          <cell r="C915" t="str">
            <v/>
          </cell>
        </row>
        <row r="916">
          <cell r="C916" t="str">
            <v/>
          </cell>
        </row>
        <row r="917">
          <cell r="C917">
            <v>7300</v>
          </cell>
        </row>
        <row r="918">
          <cell r="C918" t="str">
            <v>Rate</v>
          </cell>
        </row>
        <row r="919">
          <cell r="C919">
            <v>4.5</v>
          </cell>
        </row>
        <row r="921">
          <cell r="C921" t="str">
            <v/>
          </cell>
        </row>
        <row r="922">
          <cell r="C922" t="str">
            <v/>
          </cell>
        </row>
        <row r="923">
          <cell r="C923" t="str">
            <v/>
          </cell>
        </row>
        <row r="924">
          <cell r="C924" t="str">
            <v/>
          </cell>
        </row>
        <row r="925">
          <cell r="C925">
            <v>7000</v>
          </cell>
        </row>
        <row r="926">
          <cell r="C926" t="str">
            <v>Rate</v>
          </cell>
        </row>
        <row r="927">
          <cell r="C927">
            <v>5.5</v>
          </cell>
        </row>
        <row r="929">
          <cell r="C929" t="str">
            <v/>
          </cell>
        </row>
        <row r="930">
          <cell r="C930" t="str">
            <v/>
          </cell>
        </row>
        <row r="931">
          <cell r="C931" t="str">
            <v/>
          </cell>
        </row>
        <row r="932">
          <cell r="C932" t="str">
            <v/>
          </cell>
        </row>
        <row r="933">
          <cell r="C933">
            <v>1000</v>
          </cell>
        </row>
        <row r="934">
          <cell r="C934" t="str">
            <v>Rate</v>
          </cell>
        </row>
        <row r="935">
          <cell r="C935">
            <v>3.5</v>
          </cell>
        </row>
        <row r="937">
          <cell r="C937" t="str">
            <v/>
          </cell>
        </row>
        <row r="938">
          <cell r="C938" t="str">
            <v/>
          </cell>
        </row>
        <row r="939">
          <cell r="C939" t="str">
            <v/>
          </cell>
        </row>
        <row r="940">
          <cell r="C940" t="str">
            <v/>
          </cell>
        </row>
        <row r="941">
          <cell r="C941">
            <v>100</v>
          </cell>
        </row>
        <row r="942">
          <cell r="C942" t="str">
            <v>Rate</v>
          </cell>
        </row>
        <row r="943">
          <cell r="C943">
            <v>3.5</v>
          </cell>
        </row>
        <row r="945">
          <cell r="C945" t="str">
            <v/>
          </cell>
        </row>
        <row r="946">
          <cell r="C946" t="str">
            <v/>
          </cell>
        </row>
        <row r="947">
          <cell r="C947" t="str">
            <v/>
          </cell>
        </row>
        <row r="948">
          <cell r="C948" t="str">
            <v/>
          </cell>
        </row>
        <row r="949">
          <cell r="C949">
            <v>1000</v>
          </cell>
        </row>
        <row r="950">
          <cell r="C950" t="str">
            <v>Rate</v>
          </cell>
        </row>
        <row r="951">
          <cell r="C951">
            <v>3</v>
          </cell>
        </row>
        <row r="953">
          <cell r="C953" t="str">
            <v/>
          </cell>
        </row>
        <row r="954">
          <cell r="C954" t="str">
            <v/>
          </cell>
        </row>
        <row r="955">
          <cell r="C955" t="str">
            <v/>
          </cell>
        </row>
        <row r="956">
          <cell r="C956" t="str">
            <v/>
          </cell>
        </row>
        <row r="957">
          <cell r="C957">
            <v>100</v>
          </cell>
        </row>
        <row r="958">
          <cell r="C958" t="str">
            <v>Rate</v>
          </cell>
        </row>
        <row r="959">
          <cell r="C959">
            <v>3.5</v>
          </cell>
        </row>
        <row r="961">
          <cell r="C961" t="str">
            <v/>
          </cell>
        </row>
        <row r="962">
          <cell r="C962" t="str">
            <v/>
          </cell>
        </row>
        <row r="963">
          <cell r="C963" t="str">
            <v/>
          </cell>
        </row>
        <row r="964">
          <cell r="C964" t="str">
            <v/>
          </cell>
        </row>
        <row r="965">
          <cell r="C965">
            <v>100</v>
          </cell>
        </row>
        <row r="966">
          <cell r="C966" t="str">
            <v>Rate</v>
          </cell>
        </row>
        <row r="967">
          <cell r="C967">
            <v>5.5</v>
          </cell>
        </row>
        <row r="969">
          <cell r="C969" t="str">
            <v/>
          </cell>
        </row>
        <row r="970">
          <cell r="C970" t="str">
            <v/>
          </cell>
        </row>
        <row r="973">
          <cell r="C973" t="str">
            <v/>
          </cell>
        </row>
        <row r="974">
          <cell r="C974" t="str">
            <v/>
          </cell>
        </row>
        <row r="975">
          <cell r="C975">
            <v>3500</v>
          </cell>
        </row>
        <row r="976">
          <cell r="C976" t="str">
            <v>Rate</v>
          </cell>
        </row>
        <row r="977">
          <cell r="C977">
            <v>8</v>
          </cell>
        </row>
        <row r="979">
          <cell r="C979" t="str">
            <v/>
          </cell>
        </row>
        <row r="980">
          <cell r="C980" t="str">
            <v/>
          </cell>
        </row>
      </sheetData>
      <sheetData sheetId="8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>
            <v>198</v>
          </cell>
        </row>
        <row r="14">
          <cell r="C14" t="str">
            <v>Rate</v>
          </cell>
        </row>
        <row r="15">
          <cell r="C15">
            <v>31.5</v>
          </cell>
        </row>
        <row r="16">
          <cell r="C16">
            <v>25</v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>
            <v>1858</v>
          </cell>
        </row>
        <row r="23">
          <cell r="C23" t="str">
            <v>Rate</v>
          </cell>
        </row>
        <row r="24">
          <cell r="C24">
            <v>8</v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>
            <v>253</v>
          </cell>
        </row>
        <row r="31">
          <cell r="C31" t="str">
            <v>Rate</v>
          </cell>
        </row>
        <row r="32">
          <cell r="C32">
            <v>46.5</v>
          </cell>
        </row>
        <row r="33">
          <cell r="C33">
            <v>25</v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>
            <v>164</v>
          </cell>
        </row>
        <row r="40">
          <cell r="C40" t="str">
            <v>Rate</v>
          </cell>
        </row>
        <row r="41">
          <cell r="C41">
            <v>46.5</v>
          </cell>
        </row>
        <row r="42">
          <cell r="C42">
            <v>25</v>
          </cell>
        </row>
        <row r="44">
          <cell r="C44" t="str">
            <v/>
          </cell>
        </row>
        <row r="45">
          <cell r="C45" t="str">
            <v/>
          </cell>
        </row>
        <row r="46">
          <cell r="C46" t="str">
            <v/>
          </cell>
        </row>
        <row r="47">
          <cell r="C47" t="str">
            <v/>
          </cell>
        </row>
        <row r="48">
          <cell r="C48">
            <v>9</v>
          </cell>
        </row>
        <row r="49">
          <cell r="C49" t="str">
            <v>Rate</v>
          </cell>
        </row>
        <row r="50">
          <cell r="C50">
            <v>46.5</v>
          </cell>
        </row>
        <row r="51">
          <cell r="C51">
            <v>25</v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</row>
        <row r="57">
          <cell r="C57">
            <v>1801</v>
          </cell>
        </row>
        <row r="58">
          <cell r="C58" t="str">
            <v>Rate</v>
          </cell>
        </row>
        <row r="59">
          <cell r="C59">
            <v>5</v>
          </cell>
        </row>
        <row r="61">
          <cell r="C61" t="str">
            <v/>
          </cell>
        </row>
        <row r="62">
          <cell r="C62" t="str">
            <v/>
          </cell>
        </row>
        <row r="63">
          <cell r="C63" t="str">
            <v/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 t="str">
            <v/>
          </cell>
        </row>
        <row r="67">
          <cell r="C67">
            <v>35</v>
          </cell>
        </row>
        <row r="68">
          <cell r="C68" t="str">
            <v>Rate</v>
          </cell>
        </row>
        <row r="69">
          <cell r="C69">
            <v>50.25</v>
          </cell>
        </row>
        <row r="70">
          <cell r="C70">
            <v>25</v>
          </cell>
        </row>
        <row r="72">
          <cell r="C72" t="str">
            <v/>
          </cell>
        </row>
        <row r="73">
          <cell r="C73" t="str">
            <v/>
          </cell>
        </row>
        <row r="74">
          <cell r="C74" t="str">
            <v/>
          </cell>
        </row>
        <row r="75">
          <cell r="C75" t="str">
            <v/>
          </cell>
        </row>
        <row r="76">
          <cell r="C76">
            <v>2</v>
          </cell>
        </row>
        <row r="77">
          <cell r="C77" t="str">
            <v>Rate</v>
          </cell>
        </row>
        <row r="78">
          <cell r="C78">
            <v>50.25</v>
          </cell>
        </row>
        <row r="79">
          <cell r="C79">
            <v>25</v>
          </cell>
        </row>
        <row r="81">
          <cell r="C81" t="str">
            <v/>
          </cell>
        </row>
        <row r="82">
          <cell r="C82" t="str">
            <v/>
          </cell>
        </row>
        <row r="83">
          <cell r="C83" t="str">
            <v/>
          </cell>
        </row>
        <row r="84">
          <cell r="C84" t="str">
            <v/>
          </cell>
        </row>
        <row r="85">
          <cell r="C85">
            <v>4</v>
          </cell>
        </row>
        <row r="86">
          <cell r="C86" t="str">
            <v>Rate</v>
          </cell>
        </row>
        <row r="87">
          <cell r="C87">
            <v>50.25</v>
          </cell>
        </row>
        <row r="88">
          <cell r="C88">
            <v>25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>
            <v>103</v>
          </cell>
        </row>
        <row r="95">
          <cell r="C95" t="str">
            <v>Rate</v>
          </cell>
        </row>
        <row r="96">
          <cell r="C96">
            <v>24.75</v>
          </cell>
        </row>
        <row r="97">
          <cell r="C97">
            <v>25</v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>
            <v>1</v>
          </cell>
        </row>
        <row r="104">
          <cell r="C104" t="str">
            <v>Rate</v>
          </cell>
        </row>
        <row r="105">
          <cell r="C105">
            <v>50.25</v>
          </cell>
        </row>
        <row r="106">
          <cell r="C106">
            <v>25</v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>
            <v>4</v>
          </cell>
        </row>
        <row r="115">
          <cell r="C115" t="str">
            <v>Rate</v>
          </cell>
        </row>
        <row r="116">
          <cell r="C116">
            <v>21</v>
          </cell>
        </row>
        <row r="117">
          <cell r="C117">
            <v>25</v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>
            <v>129</v>
          </cell>
        </row>
        <row r="124">
          <cell r="C124" t="str">
            <v>Rate</v>
          </cell>
        </row>
        <row r="125">
          <cell r="C125">
            <v>21</v>
          </cell>
        </row>
        <row r="126">
          <cell r="C126">
            <v>25</v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>
            <v>372</v>
          </cell>
        </row>
        <row r="133">
          <cell r="C133" t="str">
            <v>Rate</v>
          </cell>
        </row>
        <row r="134">
          <cell r="C134">
            <v>4.13</v>
          </cell>
        </row>
        <row r="135">
          <cell r="C135">
            <v>25</v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>
            <v>71</v>
          </cell>
        </row>
        <row r="142">
          <cell r="C142" t="str">
            <v>Rate</v>
          </cell>
        </row>
        <row r="143">
          <cell r="C143">
            <v>4.13</v>
          </cell>
        </row>
        <row r="144">
          <cell r="C144">
            <v>25</v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>
            <v>101</v>
          </cell>
        </row>
        <row r="153">
          <cell r="C153" t="str">
            <v>Rate</v>
          </cell>
        </row>
        <row r="154">
          <cell r="C154">
            <v>77.25</v>
          </cell>
        </row>
        <row r="155">
          <cell r="C155">
            <v>25</v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>
            <v>92</v>
          </cell>
        </row>
        <row r="164">
          <cell r="C164" t="str">
            <v>Rate</v>
          </cell>
        </row>
        <row r="165">
          <cell r="C165">
            <v>71.25</v>
          </cell>
        </row>
        <row r="166">
          <cell r="C166">
            <v>25</v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>
            <v>53</v>
          </cell>
        </row>
        <row r="173">
          <cell r="C173" t="str">
            <v>Rate</v>
          </cell>
        </row>
        <row r="174">
          <cell r="C174">
            <v>33</v>
          </cell>
        </row>
        <row r="175">
          <cell r="C175">
            <v>25</v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>
            <v>952</v>
          </cell>
        </row>
        <row r="182">
          <cell r="C182" t="str">
            <v>Rate</v>
          </cell>
        </row>
        <row r="183">
          <cell r="C183">
            <v>36</v>
          </cell>
        </row>
        <row r="184">
          <cell r="C184">
            <v>25</v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>
            <v>194</v>
          </cell>
        </row>
        <row r="191">
          <cell r="C191" t="str">
            <v>Rate</v>
          </cell>
        </row>
        <row r="192">
          <cell r="C192">
            <v>71.25</v>
          </cell>
        </row>
        <row r="193">
          <cell r="C193">
            <v>25</v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>
            <v>10</v>
          </cell>
        </row>
        <row r="200">
          <cell r="C200" t="str">
            <v>Rate</v>
          </cell>
        </row>
        <row r="201">
          <cell r="C201">
            <v>10.130000000000001</v>
          </cell>
        </row>
        <row r="202">
          <cell r="C202">
            <v>25</v>
          </cell>
        </row>
        <row r="204">
          <cell r="C204" t="str">
            <v/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 t="str">
            <v/>
          </cell>
        </row>
        <row r="208">
          <cell r="C208" t="str">
            <v/>
          </cell>
        </row>
        <row r="209">
          <cell r="C209" t="str">
            <v/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 t="str">
            <v/>
          </cell>
        </row>
        <row r="213">
          <cell r="C213">
            <v>53</v>
          </cell>
        </row>
        <row r="214">
          <cell r="C214" t="str">
            <v>Rate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9">
          <cell r="C219">
            <v>26</v>
          </cell>
        </row>
        <row r="220">
          <cell r="C220">
            <v>5</v>
          </cell>
        </row>
        <row r="221">
          <cell r="C221">
            <v>400</v>
          </cell>
        </row>
        <row r="222">
          <cell r="C222">
            <v>5</v>
          </cell>
        </row>
        <row r="223">
          <cell r="C223">
            <v>25</v>
          </cell>
        </row>
        <row r="225">
          <cell r="C225">
            <v>20</v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 t="str">
            <v/>
          </cell>
        </row>
        <row r="231">
          <cell r="C231" t="str">
            <v/>
          </cell>
        </row>
        <row r="232">
          <cell r="C232">
            <v>53</v>
          </cell>
        </row>
        <row r="233">
          <cell r="C233" t="str">
            <v>Rate</v>
          </cell>
        </row>
        <row r="234">
          <cell r="C234">
            <v>19.850000000000001</v>
          </cell>
        </row>
        <row r="235">
          <cell r="C235">
            <v>13</v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 t="str">
            <v/>
          </cell>
        </row>
        <row r="241">
          <cell r="C241">
            <v>53</v>
          </cell>
        </row>
        <row r="242">
          <cell r="C242" t="str">
            <v>Rate</v>
          </cell>
        </row>
        <row r="243">
          <cell r="C243">
            <v>19.440000000000001</v>
          </cell>
        </row>
        <row r="244">
          <cell r="C244">
            <v>13</v>
          </cell>
        </row>
        <row r="246">
          <cell r="C246" t="str">
            <v/>
          </cell>
        </row>
        <row r="247">
          <cell r="C247" t="str">
            <v/>
          </cell>
        </row>
        <row r="248">
          <cell r="C248" t="str">
            <v/>
          </cell>
        </row>
        <row r="249">
          <cell r="C249" t="str">
            <v/>
          </cell>
        </row>
        <row r="250">
          <cell r="C250">
            <v>53</v>
          </cell>
        </row>
        <row r="251">
          <cell r="C251" t="str">
            <v>Rate</v>
          </cell>
        </row>
        <row r="252">
          <cell r="C252">
            <v>1.98</v>
          </cell>
        </row>
        <row r="253">
          <cell r="C253">
            <v>13</v>
          </cell>
        </row>
        <row r="255">
          <cell r="C255" t="str">
            <v/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>
            <v>53</v>
          </cell>
        </row>
        <row r="260">
          <cell r="C260" t="str">
            <v>Rate</v>
          </cell>
        </row>
        <row r="261">
          <cell r="C261">
            <v>11.45</v>
          </cell>
        </row>
        <row r="262">
          <cell r="C262">
            <v>13</v>
          </cell>
        </row>
        <row r="264">
          <cell r="C264" t="str">
            <v/>
          </cell>
        </row>
        <row r="265">
          <cell r="C265" t="str">
            <v/>
          </cell>
        </row>
        <row r="266">
          <cell r="C266" t="str">
            <v/>
          </cell>
        </row>
        <row r="267">
          <cell r="C267" t="str">
            <v/>
          </cell>
        </row>
        <row r="268">
          <cell r="C268">
            <v>53</v>
          </cell>
        </row>
        <row r="269">
          <cell r="C269" t="str">
            <v>Rate</v>
          </cell>
        </row>
        <row r="270">
          <cell r="C270">
            <v>18.78</v>
          </cell>
        </row>
        <row r="271">
          <cell r="C271">
            <v>13</v>
          </cell>
        </row>
        <row r="273">
          <cell r="C273" t="str">
            <v/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>
            <v>53</v>
          </cell>
        </row>
        <row r="278">
          <cell r="C278" t="str">
            <v>Rate</v>
          </cell>
        </row>
        <row r="279">
          <cell r="C279">
            <v>30.93</v>
          </cell>
        </row>
        <row r="280">
          <cell r="C280">
            <v>13</v>
          </cell>
        </row>
        <row r="282">
          <cell r="C282" t="str">
            <v/>
          </cell>
        </row>
        <row r="283">
          <cell r="C283" t="str">
            <v/>
          </cell>
        </row>
      </sheetData>
      <sheetData sheetId="9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1</v>
          </cell>
        </row>
        <row r="11">
          <cell r="C11" t="str">
            <v>Rate</v>
          </cell>
        </row>
        <row r="12">
          <cell r="C12">
            <v>0</v>
          </cell>
        </row>
        <row r="13">
          <cell r="C13">
            <v>104375</v>
          </cell>
        </row>
        <row r="14">
          <cell r="C14">
            <v>0.8</v>
          </cell>
        </row>
        <row r="15">
          <cell r="C15">
            <v>0.8</v>
          </cell>
        </row>
        <row r="16">
          <cell r="C16">
            <v>0.72000000000000008</v>
          </cell>
        </row>
        <row r="17">
          <cell r="C17">
            <v>1</v>
          </cell>
        </row>
        <row r="18">
          <cell r="C18">
            <v>15</v>
          </cell>
        </row>
        <row r="19">
          <cell r="C19">
            <v>3</v>
          </cell>
        </row>
        <row r="20">
          <cell r="C20">
            <v>400</v>
          </cell>
        </row>
        <row r="22">
          <cell r="C22" t="str">
            <v/>
          </cell>
        </row>
        <row r="23">
          <cell r="C23" t="str">
            <v/>
          </cell>
        </row>
      </sheetData>
      <sheetData sheetId="10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>
            <v>15000</v>
          </cell>
        </row>
        <row r="12">
          <cell r="C12" t="str">
            <v>Rate</v>
          </cell>
        </row>
        <row r="13">
          <cell r="C13">
            <v>176.25</v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>
            <v>15000</v>
          </cell>
        </row>
        <row r="23">
          <cell r="C23" t="str">
            <v>Rate</v>
          </cell>
        </row>
        <row r="24">
          <cell r="C24">
            <v>65</v>
          </cell>
        </row>
        <row r="25">
          <cell r="C25">
            <v>150</v>
          </cell>
        </row>
        <row r="27">
          <cell r="C27" t="str">
            <v/>
          </cell>
        </row>
        <row r="28">
          <cell r="C28" t="str">
            <v/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IF COST ITEM"/>
      <sheetName val="CES COST ITEM LIST"/>
      <sheetName val="FORM7"/>
      <sheetName val="Testing"/>
      <sheetName val="Kfactor"/>
      <sheetName val="Job Details"/>
      <sheetName val="ValEdits"/>
      <sheetName val="Elem 2G Pricing"/>
      <sheetName val="Elem 2G Synopsis"/>
      <sheetName val="Elem 2H Synopsis"/>
      <sheetName val="Elem 3A Pricing"/>
      <sheetName val="Elem 3A Synopsis"/>
      <sheetName val="Lstsub"/>
      <sheetName val="Doha WBS Clean"/>
      <sheetName val="HQ-TO"/>
      <sheetName val="Master Data Sheet"/>
      <sheetName val="Basis"/>
      <sheetName val="ancillary"/>
      <sheetName val="CES%20COST%20ITEM%20LIST.xls"/>
      <sheetName val="Control"/>
      <sheetName val="CPA33-34"/>
      <sheetName val="Sheet1"/>
      <sheetName val="Raw Data"/>
      <sheetName val="Construction"/>
      <sheetName val="Boq"/>
      <sheetName val="간접비"/>
      <sheetName val="Tank"/>
      <sheetName val="Sch. Areas"/>
      <sheetName val="HVAC BoQ"/>
      <sheetName val="BQ"/>
      <sheetName val="BQ External"/>
      <sheetName val="CIF_COST_ITEM"/>
      <sheetName val="CES_COST_ITEM_LIST"/>
      <sheetName val="Job_Details"/>
      <sheetName val="Elem_2G_Pricing"/>
      <sheetName val="Elem_2G_Synopsis"/>
      <sheetName val="Elem_2H_Synopsis"/>
      <sheetName val="Elem_3A_Pricing"/>
      <sheetName val="Elem_3A_Synopsis"/>
      <sheetName val="Doha_WBS_Clean"/>
      <sheetName val="Master_Data_Sheet"/>
      <sheetName val="CES%20COST%20ITEM%20LIST_xls"/>
      <sheetName val="Raw_Data"/>
      <sheetName val="Ra  stair"/>
      <sheetName val="LOOKUP-II"/>
      <sheetName val="LOOKUP-I"/>
      <sheetName val="Data Control Centre"/>
      <sheetName val="CCS Summary"/>
      <sheetName val="CES COST ITEM LIST.xls"/>
      <sheetName val="\\Pcspc7\my documents\My Docume"/>
      <sheetName val="Ground Covers Schedule"/>
      <sheetName val="Plants_Shrubs_Trees"/>
      <sheetName val="Planting_Data"/>
      <sheetName val="Bill"/>
      <sheetName val="DPS17"/>
      <sheetName val="Basement Budget"/>
      <sheetName val=""/>
      <sheetName val="NPV"/>
      <sheetName val="Gen Sum"/>
      <sheetName val="Jafiliya"/>
      <sheetName val="Oud Metha"/>
      <sheetName val="Port Saeed"/>
      <sheetName val="Al Wasl"/>
      <sheetName val="Zabeel"/>
      <sheetName val="Contents"/>
      <sheetName val="COEFF"/>
      <sheetName val="CR#13 - SUMMARY"/>
      <sheetName val="CR#13 Additions"/>
      <sheetName val="CR#13 Ommisions"/>
      <sheetName val="Measurements-127"/>
      <sheetName val="Measurements-132"/>
      <sheetName val="Measurements-142"/>
      <sheetName val="Rate Buildup-129"/>
      <sheetName val="BOND &amp; INSURENCE"/>
      <sheetName val="Cash Flow"/>
      <sheetName val="CIF_COST_ITEM1"/>
      <sheetName val="CES_COST_ITEM_LIST1"/>
      <sheetName val="Job_Details1"/>
      <sheetName val="Elem_2G_Pricing1"/>
      <sheetName val="Elem_2G_Synopsis1"/>
      <sheetName val="Elem_2H_Synopsis1"/>
      <sheetName val="Elem_3A_Pricing1"/>
      <sheetName val="Elem_3A_Synopsis1"/>
      <sheetName val="Doha_WBS_Clean1"/>
      <sheetName val="Master_Data_Sheet1"/>
      <sheetName val="CES%20COST%20ITEM%20LIST_xls1"/>
      <sheetName val="Raw_Data1"/>
      <sheetName val="Sch__Areas"/>
      <sheetName val="HVAC_BoQ"/>
      <sheetName val="BQ_External"/>
      <sheetName val="Ra__stair"/>
      <sheetName val="Data_Control_Centre"/>
      <sheetName val="CCS_Summary"/>
      <sheetName val="CES_COST_ITEM_LIST_xls"/>
      <sheetName val="\\Pcspc7\my_documents\My_Docume"/>
      <sheetName val="Ground_Covers_Schedule"/>
      <sheetName val="Basement_Budget"/>
      <sheetName val="Gen_Sum"/>
      <sheetName val="Oud_Metha"/>
      <sheetName val="Port_Saeed"/>
      <sheetName val="Al_Wasl"/>
      <sheetName val="CR#13_-_SUMMARY"/>
      <sheetName val="CR#13_Additions"/>
      <sheetName val="CR#13_Ommisions"/>
      <sheetName val="Rate_Buildup-129"/>
      <sheetName val="BOND_&amp;_INSURENCE"/>
      <sheetName val="Cash_Flow"/>
      <sheetName val="CIF_COST_ITEM2"/>
      <sheetName val="CES_COST_ITEM_LIST2"/>
      <sheetName val="Job_Details2"/>
      <sheetName val="Elem_2G_Pricing2"/>
      <sheetName val="Elem_2G_Synopsis2"/>
      <sheetName val="Elem_2H_Synopsis2"/>
      <sheetName val="Elem_3A_Pricing2"/>
      <sheetName val="Elem_3A_Synopsis2"/>
      <sheetName val="Doha_WBS_Clean2"/>
      <sheetName val="Master_Data_Sheet2"/>
      <sheetName val="CES%20COST%20ITEM%20LIST_xls2"/>
      <sheetName val="Raw_Data2"/>
      <sheetName val="Sch__Areas1"/>
      <sheetName val="HVAC_BoQ1"/>
      <sheetName val="BQ_External1"/>
      <sheetName val="Ra__stair1"/>
      <sheetName val="Data_Control_Centre1"/>
      <sheetName val="CCS_Summary1"/>
      <sheetName val="CES_COST_ITEM_LIST_xls1"/>
      <sheetName val="\\Pcspc7\my_documents\My_Docum1"/>
      <sheetName val="Ground_Covers_Schedule1"/>
      <sheetName val="Basement_Budget1"/>
      <sheetName val="Gen_Sum1"/>
      <sheetName val="Oud_Metha1"/>
      <sheetName val="Port_Saeed1"/>
      <sheetName val="Al_Wasl1"/>
      <sheetName val="CR#13_-_SUMMARY1"/>
      <sheetName val="CR#13_Additions1"/>
      <sheetName val="CR#13_Ommisions1"/>
      <sheetName val="Rate_Buildup-1291"/>
      <sheetName val="BOND_&amp;_INSURENCE1"/>
      <sheetName val="Cash_Flow1"/>
      <sheetName val="CIF_COST_ITEM3"/>
      <sheetName val="CES_COST_ITEM_LIST3"/>
      <sheetName val="Job_Details3"/>
      <sheetName val="Elem_2G_Pricing3"/>
      <sheetName val="Elem_2G_Synopsis3"/>
      <sheetName val="Elem_2H_Synopsis3"/>
      <sheetName val="Elem_3A_Pricing3"/>
      <sheetName val="Elem_3A_Synopsis3"/>
      <sheetName val="Doha_WBS_Clean3"/>
      <sheetName val="Master_Data_Sheet3"/>
      <sheetName val="CES%20COST%20ITEM%20LIST_xls3"/>
      <sheetName val="Raw_Data3"/>
      <sheetName val="Sch__Areas2"/>
      <sheetName val="HVAC_BoQ2"/>
      <sheetName val="BQ_External2"/>
      <sheetName val="Ra__stair2"/>
      <sheetName val="Data_Control_Centre2"/>
      <sheetName val="CCS_Summary2"/>
      <sheetName val="CES_COST_ITEM_LIST_xls2"/>
      <sheetName val="\\Pcspc7\my_documents\My_Docum2"/>
      <sheetName val="Ground_Covers_Schedule2"/>
      <sheetName val="Basement_Budget2"/>
      <sheetName val="Gen_Sum2"/>
      <sheetName val="Oud_Metha2"/>
      <sheetName val="Port_Saeed2"/>
      <sheetName val="Al_Wasl2"/>
      <sheetName val="CR#13_-_SUMMARY2"/>
      <sheetName val="CR#13_Additions2"/>
      <sheetName val="CR#13_Ommisions2"/>
      <sheetName val="Rate_Buildup-1292"/>
      <sheetName val="BOND_&amp;_INSURENCE2"/>
      <sheetName val="Cash_Flow2"/>
      <sheetName val="CIF_COST_ITEM4"/>
      <sheetName val="CES_COST_ITEM_LIST4"/>
      <sheetName val="Job_Details4"/>
      <sheetName val="Elem_2G_Pricing4"/>
      <sheetName val="Elem_2G_Synopsis4"/>
      <sheetName val="Elem_2H_Synopsis4"/>
      <sheetName val="Elem_3A_Pricing4"/>
      <sheetName val="Elem_3A_Synopsis4"/>
      <sheetName val="Doha_WBS_Clean4"/>
      <sheetName val="Master_Data_Sheet4"/>
      <sheetName val="CES%20COST%20ITEM%20LIST_xls4"/>
      <sheetName val="Raw_Data4"/>
      <sheetName val="Sch__Areas3"/>
      <sheetName val="HVAC_BoQ3"/>
      <sheetName val="BQ_External3"/>
      <sheetName val="Ra__stair3"/>
      <sheetName val="Data_Control_Centre3"/>
      <sheetName val="CCS_Summary3"/>
      <sheetName val="CES_COST_ITEM_LIST_xls3"/>
      <sheetName val="\\Pcspc7\my_documents\My_Docum3"/>
      <sheetName val="Ground_Covers_Schedule3"/>
      <sheetName val="Basement_Budget3"/>
      <sheetName val="Gen_Sum3"/>
      <sheetName val="Oud_Metha3"/>
      <sheetName val="Port_Saeed3"/>
      <sheetName val="Al_Wasl3"/>
      <sheetName val="CR#13_-_SUMMARY3"/>
      <sheetName val="CR#13_Additions3"/>
      <sheetName val="CR#13_Ommisions3"/>
      <sheetName val="Rate_Buildup-1293"/>
      <sheetName val="BOND_&amp;_INSURENCE3"/>
      <sheetName val="Cash_Flow3"/>
      <sheetName val="CIF_COST_ITEM5"/>
      <sheetName val="CES_COST_ITEM_LIST5"/>
      <sheetName val="Job_Details5"/>
      <sheetName val="Elem_2G_Pricing5"/>
      <sheetName val="Elem_2G_Synopsis5"/>
      <sheetName val="Elem_2H_Synopsis5"/>
      <sheetName val="Elem_3A_Pricing5"/>
      <sheetName val="Elem_3A_Synopsis5"/>
      <sheetName val="Doha_WBS_Clean5"/>
      <sheetName val="Master_Data_Sheet5"/>
      <sheetName val="CES%20COST%20ITEM%20LIST_xls5"/>
      <sheetName val="Raw_Data5"/>
      <sheetName val="Sch__Areas4"/>
      <sheetName val="HVAC_BoQ4"/>
      <sheetName val="BQ_External4"/>
      <sheetName val="Ra__stair4"/>
      <sheetName val="Data_Control_Centre4"/>
      <sheetName val="CCS_Summary4"/>
      <sheetName val="CES_COST_ITEM_LIST_xls4"/>
      <sheetName val="\\Pcspc7\my_documents\My_Docum4"/>
      <sheetName val="Ground_Covers_Schedule4"/>
      <sheetName val="Basement_Budget4"/>
      <sheetName val="Gen_Sum4"/>
      <sheetName val="Oud_Metha4"/>
      <sheetName val="Port_Saeed4"/>
      <sheetName val="Al_Wasl4"/>
      <sheetName val="CR#13_-_SUMMARY4"/>
      <sheetName val="CR#13_Additions4"/>
      <sheetName val="CR#13_Ommisions4"/>
      <sheetName val="Rate_Buildup-1294"/>
      <sheetName val="BOND_&amp;_INSURENCE4"/>
      <sheetName val="Cash_Flow4"/>
      <sheetName val="CIF_COST_ITEM6"/>
      <sheetName val="CES_COST_ITEM_LIST6"/>
      <sheetName val="Job_Details6"/>
      <sheetName val="Elem_2G_Pricing6"/>
      <sheetName val="Elem_2G_Synopsis6"/>
      <sheetName val="Elem_2H_Synopsis6"/>
      <sheetName val="Elem_3A_Pricing6"/>
      <sheetName val="Elem_3A_Synopsis6"/>
      <sheetName val="Doha_WBS_Clean6"/>
      <sheetName val="Master_Data_Sheet6"/>
      <sheetName val="CES%20COST%20ITEM%20LIST_xls6"/>
      <sheetName val="Raw_Data6"/>
      <sheetName val="Sch__Areas5"/>
      <sheetName val="HVAC_BoQ5"/>
      <sheetName val="BQ_External5"/>
      <sheetName val="Ra__stair5"/>
      <sheetName val="Data_Control_Centre5"/>
      <sheetName val="CCS_Summary5"/>
      <sheetName val="CES_COST_ITEM_LIST_xls5"/>
      <sheetName val="\\Pcspc7\my_documents\My_Docum5"/>
      <sheetName val="Ground_Covers_Schedule5"/>
      <sheetName val="Basement_Budget5"/>
      <sheetName val="Gen_Sum5"/>
      <sheetName val="Oud_Metha5"/>
      <sheetName val="Port_Saeed5"/>
      <sheetName val="Al_Wasl5"/>
      <sheetName val="CR#13_-_SUMMARY5"/>
      <sheetName val="CR#13_Additions5"/>
      <sheetName val="CR#13_Ommisions5"/>
      <sheetName val="Rate_Buildup-1295"/>
      <sheetName val="BOND_&amp;_INSURENCE5"/>
      <sheetName val="Cash_Flow5"/>
      <sheetName val="CIF_COST_ITEM7"/>
      <sheetName val="CES_COST_ITEM_LIST7"/>
      <sheetName val="Job_Details7"/>
      <sheetName val="Elem_2G_Pricing7"/>
      <sheetName val="Elem_2G_Synopsis7"/>
      <sheetName val="Elem_2H_Synopsis7"/>
      <sheetName val="Elem_3A_Pricing7"/>
      <sheetName val="Elem_3A_Synopsis7"/>
      <sheetName val="Doha_WBS_Clean7"/>
      <sheetName val="Master_Data_Sheet7"/>
      <sheetName val="CES%20COST%20ITEM%20LIST_xls7"/>
      <sheetName val="Raw_Data7"/>
      <sheetName val="Sch__Areas6"/>
      <sheetName val="HVAC_BoQ6"/>
      <sheetName val="BQ_External6"/>
      <sheetName val="Ra__stair6"/>
      <sheetName val="Data_Control_Centre6"/>
      <sheetName val="CCS_Summary6"/>
      <sheetName val="CES_COST_ITEM_LIST_xls6"/>
      <sheetName val="\\Pcspc7\my_documents\My_Docum6"/>
      <sheetName val="Ground_Covers_Schedule6"/>
      <sheetName val="Basement_Budget6"/>
      <sheetName val="Gen_Sum6"/>
      <sheetName val="Oud_Metha6"/>
      <sheetName val="Port_Saeed6"/>
      <sheetName val="Al_Wasl6"/>
      <sheetName val="CR#13_-_SUMMARY6"/>
      <sheetName val="CR#13_Additions6"/>
      <sheetName val="CR#13_Ommisions6"/>
      <sheetName val="Rate_Buildup-1296"/>
      <sheetName val="BOND_&amp;_INSURENCE6"/>
      <sheetName val="Cash_Flow6"/>
      <sheetName val="CIF_COST_ITEM9"/>
      <sheetName val="CES_COST_ITEM_LIST9"/>
      <sheetName val="Job_Details9"/>
      <sheetName val="Elem_2G_Pricing9"/>
      <sheetName val="Elem_2G_Synopsis9"/>
      <sheetName val="Elem_2H_Synopsis9"/>
      <sheetName val="Elem_3A_Pricing9"/>
      <sheetName val="Elem_3A_Synopsis9"/>
      <sheetName val="Doha_WBS_Clean9"/>
      <sheetName val="Master_Data_Sheet9"/>
      <sheetName val="CES%20COST%20ITEM%20LIST_xls9"/>
      <sheetName val="Raw_Data9"/>
      <sheetName val="Sch__Areas8"/>
      <sheetName val="HVAC_BoQ8"/>
      <sheetName val="BQ_External8"/>
      <sheetName val="Ra__stair8"/>
      <sheetName val="Data_Control_Centre8"/>
      <sheetName val="CCS_Summary8"/>
      <sheetName val="CES_COST_ITEM_LIST_xls8"/>
      <sheetName val="\\Pcspc7\my_documents\My_Docum8"/>
      <sheetName val="Ground_Covers_Schedule8"/>
      <sheetName val="Basement_Budget8"/>
      <sheetName val="Gen_Sum8"/>
      <sheetName val="Oud_Metha8"/>
      <sheetName val="Port_Saeed8"/>
      <sheetName val="Al_Wasl8"/>
      <sheetName val="CR#13_-_SUMMARY8"/>
      <sheetName val="CR#13_Additions8"/>
      <sheetName val="CR#13_Ommisions8"/>
      <sheetName val="Rate_Buildup-1298"/>
      <sheetName val="BOND_&amp;_INSURENCE8"/>
      <sheetName val="Cash_Flow8"/>
      <sheetName val="CIF_COST_ITEM8"/>
      <sheetName val="CES_COST_ITEM_LIST8"/>
      <sheetName val="Job_Details8"/>
      <sheetName val="Elem_2G_Pricing8"/>
      <sheetName val="Elem_2G_Synopsis8"/>
      <sheetName val="Elem_2H_Synopsis8"/>
      <sheetName val="Elem_3A_Pricing8"/>
      <sheetName val="Elem_3A_Synopsis8"/>
      <sheetName val="Doha_WBS_Clean8"/>
      <sheetName val="Master_Data_Sheet8"/>
      <sheetName val="CES%20COST%20ITEM%20LIST_xls8"/>
      <sheetName val="Raw_Data8"/>
      <sheetName val="Sch__Areas7"/>
      <sheetName val="HVAC_BoQ7"/>
      <sheetName val="BQ_External7"/>
      <sheetName val="Ra__stair7"/>
      <sheetName val="Data_Control_Centre7"/>
      <sheetName val="CCS_Summary7"/>
      <sheetName val="CES_COST_ITEM_LIST_xls7"/>
      <sheetName val="\\Pcspc7\my_documents\My_Docum7"/>
      <sheetName val="Ground_Covers_Schedule7"/>
      <sheetName val="Basement_Budget7"/>
      <sheetName val="Gen_Sum7"/>
      <sheetName val="Oud_Metha7"/>
      <sheetName val="Port_Saeed7"/>
      <sheetName val="Al_Wasl7"/>
      <sheetName val="CR#13_-_SUMMARY7"/>
      <sheetName val="CR#13_Additions7"/>
      <sheetName val="CR#13_Ommisions7"/>
      <sheetName val="Rate_Buildup-1297"/>
      <sheetName val="BOND_&amp;_INSURENCE7"/>
      <sheetName val="Cash_Flow7"/>
      <sheetName val="OCT.FDN"/>
      <sheetName val="__Pcspc7_my documents_My Docume"/>
      <sheetName val="StructSchedules"/>
      <sheetName val="DW Shed"/>
      <sheetName val="Notes"/>
      <sheetName val="Intro"/>
      <sheetName val="Hotel Summary"/>
      <sheetName val="Sensitivities"/>
      <sheetName val="DW_Shed"/>
      <sheetName val="SubmitCal"/>
      <sheetName val="ARCH"/>
      <sheetName val="2-Conc"/>
      <sheetName val="Rate Analysis"/>
      <sheetName val="Sub Cont. Comp."/>
      <sheetName val="#3E1_GCR"/>
      <sheetName val="PriceSummary"/>
      <sheetName val="BOQ건축"/>
      <sheetName val="beam-reinf "/>
      <sheetName val="[CES COST ITEM LIST.xls][CES CO"/>
      <sheetName val="Electrical_database"/>
      <sheetName val="Sheet1_(2)"/>
      <sheetName val="Cash Flow Working"/>
      <sheetName val="FitOutConfCentre"/>
      <sheetName val="Day work"/>
      <sheetName val="기계내역서"/>
      <sheetName val="Summary"/>
      <sheetName val="OCT_FDN"/>
      <sheetName val="__Pcspc7_my_documents_My_Docume"/>
      <sheetName val="Hotel_Summary"/>
      <sheetName val="DW_Shed1"/>
      <sheetName val="OCT_FDN1"/>
      <sheetName val="__Pcspc7_my_documents_My_Docum1"/>
      <sheetName val="Hotel_Summary1"/>
      <sheetName val="DW_Shed3"/>
      <sheetName val="OCT_FDN3"/>
      <sheetName val="__Pcspc7_my_documents_My_Docum3"/>
      <sheetName val="Hotel_Summary3"/>
      <sheetName val="DW_Shed2"/>
      <sheetName val="OCT_FDN2"/>
      <sheetName val="__Pcspc7_my_documents_My_Docum2"/>
      <sheetName val="Hotel_Summary2"/>
      <sheetName val="OCT_FDN4"/>
      <sheetName val="__Pcspc7_my_documents_My_Docum4"/>
      <sheetName val="DW_Shed4"/>
      <sheetName val="Hotel_Summary4"/>
      <sheetName val="[CES COST ITEM LIST.xls]\\Pcspc"/>
      <sheetName val="qty schedule"/>
      <sheetName val="OVERALL"/>
      <sheetName val="IO LIST"/>
      <sheetName val="Sum6Jun99"/>
      <sheetName val="G"/>
      <sheetName val="1 Summary"/>
      <sheetName val="ESTIMATE"/>
      <sheetName val="K"/>
      <sheetName val="BQLIST"/>
      <sheetName val="E_Summary"/>
      <sheetName val="D_Cntnts"/>
      <sheetName val="finalj"/>
      <sheetName val="BQ-Ext  "/>
      <sheetName val="Section 2-SCHEDULE OF DAYWORK"/>
      <sheetName val="Design"/>
      <sheetName val="Rates for public areas"/>
      <sheetName val="Narrative"/>
      <sheetName val="Enablement Wks Summary"/>
      <sheetName val="Pier C Summary"/>
      <sheetName val="T2 Breakdown"/>
      <sheetName val="T2 Summary"/>
      <sheetName val="Pier E Breakdown"/>
      <sheetName val="Pier E Summary"/>
      <sheetName val="Ext Wks Breakdown"/>
      <sheetName val="Ext Wks Summary"/>
      <sheetName val="INSIND"/>
      <sheetName val="11"/>
      <sheetName val="Item정리"/>
      <sheetName val="Package Status"/>
      <sheetName val="Varsayımlar"/>
      <sheetName val="Data"/>
      <sheetName val="Ironmongery "/>
      <sheetName val="Building 1"/>
      <sheetName val="Detail Page"/>
      <sheetName val="Dv02"/>
      <sheetName val="Dv03"/>
      <sheetName val="Dv04"/>
      <sheetName val="Dv05"/>
      <sheetName val="Dv06"/>
      <sheetName val="Dv07"/>
      <sheetName val="Dv09"/>
      <sheetName val="Dv10"/>
      <sheetName val="Dv11"/>
      <sheetName val="Dv12"/>
      <sheetName val="Panels (DWG)"/>
      <sheetName val="Gen Summary"/>
      <sheetName val="Wordsdata"/>
      <sheetName val="Labor abs-NMR"/>
      <sheetName val="월선수금"/>
      <sheetName val="OH-Recovery"/>
      <sheetName val="Sheet2"/>
      <sheetName val="Faktor"/>
      <sheetName val="SPT vs PHI"/>
      <sheetName val="ÖZET"/>
      <sheetName val="inflation calculator"/>
      <sheetName val="XREF"/>
      <sheetName val="268"/>
      <sheetName val="Varitations Not Agreed"/>
      <sheetName val="_CES COST ITEM LIST.xls__CES CO"/>
      <sheetName val="_CES COST ITEM LIST.xls___Pcspc"/>
      <sheetName val="Schedule S-Curve Revision#3"/>
      <sheetName val="BaseWeight"/>
      <sheetName val="Div-1"/>
      <sheetName val="CCTV KAMERE (2)"/>
      <sheetName val="Fire Shutters &amp; Rolling Blinds"/>
      <sheetName val="Initial Data"/>
      <sheetName val="MOTOR"/>
      <sheetName val="OCT_FDN6"/>
      <sheetName val="__Pcspc7_my_documents_My_Docum6"/>
      <sheetName val="DW_Shed6"/>
      <sheetName val="Initial_Data1"/>
      <sheetName val="Package_Status1"/>
      <sheetName val="Hotel_Summary6"/>
      <sheetName val="IO_LIST1"/>
      <sheetName val="[CES_COST_ITEM_LIST_xls][CES_C1"/>
      <sheetName val="Rate_Analysis1"/>
      <sheetName val="1_Summary1"/>
      <sheetName val="Sub_Cont__Comp_1"/>
      <sheetName val="[CES_COST_ITEM_LIST_xls]\\Pcsp1"/>
      <sheetName val="Rates_for_public_areas1"/>
      <sheetName val="Enablement_Wks_Summary1"/>
      <sheetName val="Pier_C_Summary1"/>
      <sheetName val="T2_Breakdown1"/>
      <sheetName val="T2_Summary1"/>
      <sheetName val="Pier_E_Breakdown1"/>
      <sheetName val="Pier_E_Summary1"/>
      <sheetName val="Ext_Wks_Breakdown1"/>
      <sheetName val="Ext_Wks_Summary1"/>
      <sheetName val="OCT_FDN5"/>
      <sheetName val="__Pcspc7_my_documents_My_Docum5"/>
      <sheetName val="DW_Shed5"/>
      <sheetName val="Initial_Data"/>
      <sheetName val="Package_Status"/>
      <sheetName val="Hotel_Summary5"/>
      <sheetName val="IO_LIST"/>
      <sheetName val="[CES_COST_ITEM_LIST_xls][CES_CO"/>
      <sheetName val="Rate_Analysis"/>
      <sheetName val="1_Summary"/>
      <sheetName val="Sub_Cont__Comp_"/>
      <sheetName val="[CES_COST_ITEM_LIST_xls]\\Pcspc"/>
      <sheetName val="Rates_for_public_areas"/>
      <sheetName val="Enablement_Wks_Summary"/>
      <sheetName val="Pier_C_Summary"/>
      <sheetName val="T2_Breakdown"/>
      <sheetName val="T2_Summary"/>
      <sheetName val="Pier_E_Breakdown"/>
      <sheetName val="Pier_E_Summary"/>
      <sheetName val="Ext_Wks_Breakdown"/>
      <sheetName val="Ext_Wks_Summary"/>
      <sheetName val="info"/>
      <sheetName val="Planned"/>
      <sheetName val="#REF"/>
      <sheetName val="HISTOGRAM"/>
      <sheetName val="beam-reinf_"/>
      <sheetName val="qty_schedule"/>
      <sheetName val="Day_work"/>
      <sheetName val="BQ-Ext__"/>
      <sheetName val="Section_2-SCHEDULE_OF_DAYWORK"/>
      <sheetName val="beam-reinf_1"/>
      <sheetName val="qty_schedule1"/>
      <sheetName val="Day_work1"/>
      <sheetName val="BQ-Ext__1"/>
      <sheetName val="Section_2-SCHEDULE_OF_DAYWORK1"/>
      <sheetName val="DW_Shed7"/>
      <sheetName val="OCT_FDN7"/>
      <sheetName val="__Pcspc7_my_documents_My_Docum7"/>
      <sheetName val="Hotel_Summary7"/>
      <sheetName val="Rate_Analysis2"/>
      <sheetName val="Sub_Cont__Comp_2"/>
      <sheetName val="beam-reinf_2"/>
      <sheetName val="qty_schedule2"/>
      <sheetName val="IO_LIST2"/>
      <sheetName val="[CES_COST_ITEM_LIST_xls][CES_C2"/>
      <sheetName val="[CES_COST_ITEM_LIST_xls]\\Pcsp2"/>
      <sheetName val="Day_work2"/>
      <sheetName val="BQ-Ext__2"/>
      <sheetName val="Section_2-SCHEDULE_OF_DAYWORK2"/>
      <sheetName val="Enablement_Wks_Summary2"/>
      <sheetName val="Pier_C_Summary2"/>
      <sheetName val="T2_Breakdown2"/>
      <sheetName val="T2_Summary2"/>
      <sheetName val="Pier_E_Breakdown2"/>
      <sheetName val="Pier_E_Summary2"/>
      <sheetName val="Ext_Wks_Breakdown2"/>
      <sheetName val="Ext_Wks_Summary2"/>
      <sheetName val="Ironmongery"/>
      <sheetName val="Leaf"/>
      <sheetName val="Fire Ratings"/>
      <sheetName val="Security"/>
      <sheetName val="Cover sheet"/>
      <sheetName val="water prop."/>
      <sheetName val="Cash_Flow_Working"/>
      <sheetName val="SPT_vs_PHI"/>
      <sheetName val="_CES_COST_ITEM_LIST_xls__CES_CO"/>
      <sheetName val="_CES_COST_ITEM_LIST_xls___Pcspc"/>
      <sheetName val="Schedule_S-Curve_Revision#3"/>
      <sheetName val="Building_1"/>
      <sheetName val="Varitations_Not_Agreed"/>
      <sheetName val="inflation_calculator"/>
      <sheetName val="Detail_Page"/>
      <sheetName val="Schedules"/>
      <sheetName val="References"/>
      <sheetName val="Base_Data"/>
      <sheetName val="Prelim_Summ"/>
      <sheetName val="1-1 GRN ALL"/>
      <sheetName val="2-1 LPO "/>
      <sheetName val="LPO Compliment"/>
      <sheetName val="Jan 19 -Feb 18 O.T"/>
      <sheetName val="Jan 19 -Feb 18 T.SHEET"/>
      <sheetName val="[CES COST ITEM LIST.xls]__Pcs_2"/>
      <sheetName val="[CES COST ITEM LIST.xls]__Pcs_3"/>
      <sheetName val="[CES COST ITEM LIST.xls]__Pcs_4"/>
      <sheetName val="[CES COST ITEM LIST.xls]__Pcs_5"/>
      <sheetName val="SHAH-02,04,06,08"/>
      <sheetName val="Summ SHA-02,04,06,08"/>
      <sheetName val="Option"/>
      <sheetName val="GRSummary"/>
      <sheetName val="Controls"/>
      <sheetName val="Mp-team 1"/>
      <sheetName val="Cost Summary"/>
      <sheetName val="Design Devmt"/>
      <sheetName val="AMS"/>
      <sheetName val="LOCAL RATES"/>
      <sheetName val="Tk off"/>
      <sheetName val="Rates"/>
      <sheetName val="DataInvoice!"/>
      <sheetName val="base"/>
      <sheetName val="PRECAST lightconc-II"/>
      <sheetName val="QUOTE_E"/>
      <sheetName val="Cashflow"/>
      <sheetName val="KATSAYILAR"/>
      <sheetName val="[CES COST ITEM LIST.xls]__Pcs_6"/>
      <sheetName val="[CES COST ITEM LIST.xls]_CES__2"/>
      <sheetName val="[CES COST ITEM LIST.xls]__Pcs_7"/>
      <sheetName val="[CES COST ITEM LIST.xls]__Pcs_8"/>
      <sheetName val="[CES COST ITEM LIST.xls]__Pcs_9"/>
      <sheetName val="[CES COST ITEM LIST.xls]__Pc_10"/>
      <sheetName val="[CES COST ITEM LIST.xls]__Pc_11"/>
      <sheetName val="[CES COST ITEM LIST.xls]__Pc_12"/>
      <sheetName val="[CES COST ITEM LIST.xls]_CES__3"/>
      <sheetName val="[CES COST ITEM LIST.xls]__Pc_13"/>
      <sheetName val="[CES COST ITEM LIST.xls]__Pc_14"/>
      <sheetName val="[CES COST ITEM LIST.xls]__Pc_15"/>
      <sheetName val="[CES COST ITEM LIST.xls]__Pc_16"/>
      <sheetName val="[CES COST ITEM LIST.xls]__Pc_17"/>
      <sheetName val="[CES COST ITEM LIST.xls]__Pc_18"/>
      <sheetName val="[CES COST ITEM LIST.xls]_CES__4"/>
      <sheetName val="[CES COST ITEM LIST.xls]__Pc_19"/>
      <sheetName val="A.O.R."/>
      <sheetName val="[CES COST ITEM LIST.xls]_CES__5"/>
      <sheetName val="[CES COST ITEM LIST.xls]_CES__6"/>
      <sheetName val="[CES COST ITEM LIST.xls]__Pc_20"/>
      <sheetName val="[CES COST ITEM LIST.xls]__Pc_21"/>
      <sheetName val="[CES COST ITEM LIST.xls]_CES__7"/>
      <sheetName val="[CES COST ITEM LIST.xls]_CES__8"/>
      <sheetName val="[CES COST ITEM LIST.xls]_CES__9"/>
      <sheetName val="Reference"/>
      <sheetName val="int_retn"/>
      <sheetName val="SALARY"/>
      <sheetName val="jobhours"/>
      <sheetName val="WORK-VOL"/>
      <sheetName val="RECAP"/>
      <sheetName val="Publicbuilding"/>
      <sheetName val="A"/>
      <sheetName val="Recovered_Sheet1"/>
      <sheetName val="item"/>
      <sheetName val="(MoS Summ &amp; Detail)"/>
      <sheetName val="upa"/>
      <sheetName val="8 -Ext. Work"/>
      <sheetName val="Services_InitialEst_UtilityServ"/>
      <sheetName val="Break up Sheet"/>
      <sheetName val="Liabilities"/>
      <sheetName val="Database"/>
      <sheetName val="schedule nos"/>
      <sheetName val="Analiz"/>
      <sheetName val="CIF_COST_ITEM10"/>
      <sheetName val="HVAC_BoQ9"/>
      <sheetName val="CES_COST_ITEM_LIST10"/>
      <sheetName val="Job_Details10"/>
      <sheetName val="Doha_WBS_Clean10"/>
      <sheetName val="Master_Data_Sheet10"/>
      <sheetName val="CES%20COST%20ITEM%20LIST_xls10"/>
      <sheetName val="Elem_2G_Pricing10"/>
      <sheetName val="Elem_2G_Synopsis10"/>
      <sheetName val="Elem_2H_Synopsis10"/>
      <sheetName val="Elem_3A_Pricing10"/>
      <sheetName val="Elem_3A_Synopsis10"/>
      <sheetName val="BQ_External9"/>
      <sheetName val="Sch__Areas9"/>
      <sheetName val="Raw_Data10"/>
      <sheetName val="Ra__stair9"/>
      <sheetName val="CCS_Summary9"/>
      <sheetName val="Data_Control_Centre9"/>
      <sheetName val="CES_COST_ITEM_LIST_xls9"/>
      <sheetName val="\\Pcspc7\my_documents\My_Docum9"/>
      <sheetName val="Ground_Covers_Schedule9"/>
      <sheetName val="Basement_Budget9"/>
      <sheetName val="Oud_Metha9"/>
      <sheetName val="Port_Saeed9"/>
      <sheetName val="Al_Wasl9"/>
      <sheetName val="Gen_Sum9"/>
      <sheetName val="CR#13_-_SUMMARY9"/>
      <sheetName val="CR#13_Additions9"/>
      <sheetName val="CR#13_Ommisions9"/>
      <sheetName val="Rate_Buildup-1299"/>
      <sheetName val="BOND_&amp;_INSURENCE9"/>
      <sheetName val="Cash_Flow9"/>
      <sheetName val="DW_Shed8"/>
      <sheetName val="Hotel_Summary8"/>
      <sheetName val="__Pcspc7_my_documents_My_Docum8"/>
      <sheetName val="OCT_FDN8"/>
      <sheetName val="Section_2-SCHEDULE_OF_DAYWORK3"/>
      <sheetName val="Day_work3"/>
      <sheetName val="beam-reinf_3"/>
      <sheetName val="BQ-Ext__3"/>
      <sheetName val="[CES_COST_ITEM_LIST_xls]\\Pcsp3"/>
      <sheetName val="[CES_COST_ITEM_LIST_xls][CES_C3"/>
      <sheetName val="Rate_Analysis3"/>
      <sheetName val="Sub_Cont__Comp_3"/>
      <sheetName val="Detail_Page1"/>
      <sheetName val="SPT_vs_PHI1"/>
      <sheetName val="_CES_COST_ITEM_LIST_xls__CES_C1"/>
      <sheetName val="_CES_COST_ITEM_LIST_xls___Pcsp1"/>
      <sheetName val="Cash_Flow_Working1"/>
      <sheetName val="IO_LIST3"/>
      <sheetName val="qty_schedule3"/>
      <sheetName val="Building_11"/>
      <sheetName val="Enablement_Wks_Summary3"/>
      <sheetName val="Pier_C_Summary3"/>
      <sheetName val="T2_Breakdown3"/>
      <sheetName val="T2_Summary3"/>
      <sheetName val="Pier_E_Breakdown3"/>
      <sheetName val="Pier_E_Summary3"/>
      <sheetName val="Ext_Wks_Breakdown3"/>
      <sheetName val="Ext_Wks_Summary3"/>
      <sheetName val="Panels_(DWG)"/>
      <sheetName val="Gen_Summary"/>
      <sheetName val="[CES_COST_ITEM_LIST_xls]__Pcs_2"/>
      <sheetName val="[CES_COST_ITEM_LIST_xls]__Pcs_3"/>
      <sheetName val="[CES_COST_ITEM_LIST_xls]__Pcs_4"/>
      <sheetName val="[CES_COST_ITEM_LIST_xls]__Pcs_5"/>
      <sheetName val="Schedule_S-Curve_Revision#31"/>
      <sheetName val="Varitations_Not_Agreed1"/>
      <sheetName val="inflation_calculator1"/>
      <sheetName val="water_prop_"/>
      <sheetName val="Labor_abs-NMR"/>
      <sheetName val="Fire_Ratings"/>
      <sheetName val="Ironmongery_"/>
      <sheetName val="Cover_sheet"/>
      <sheetName val="sheeet7"/>
      <sheetName val="BD-1 (2)"/>
      <sheetName val="2 Div 21"/>
      <sheetName val="BOQ-Civil"/>
      <sheetName val="PRI-LS"/>
      <sheetName val="Vehicles"/>
      <sheetName val="Inputs"/>
      <sheetName val="RA"/>
      <sheetName val="List"/>
      <sheetName val="Local Ring 1"/>
      <sheetName val="[CES COST ITEM LIST.xls]__Pc_22"/>
      <sheetName val="[CES COST ITEM LIST.xls]__Pc_23"/>
      <sheetName val="[CES COST ITEM LIST.xls]__Pc_24"/>
      <sheetName val="[CES COST ITEM LIST.xls]__Pc_25"/>
      <sheetName val="[CES COST ITEM LIST.xls]__Pc_26"/>
      <sheetName val="[CES COST ITEM LIST.xls]_CES_10"/>
      <sheetName val="[CES COST ITEM LIST.xls]__Pc_27"/>
      <sheetName val="[CES COST ITEM LIST.xls]__Pc_28"/>
      <sheetName val="[CES COST ITEM LIST.xls]__Pc_29"/>
      <sheetName val="[CES COST ITEM LIST.xls]__Pc_30"/>
      <sheetName val="[CES COST ITEM LIST.xls]__Pc_31"/>
      <sheetName val="[CES COST ITEM LIST.xls]_CES_11"/>
      <sheetName val="[CES COST ITEM LIST.xls]_CES_12"/>
      <sheetName val="[CES COST ITEM LIST.xls]_CES_13"/>
      <sheetName val="HO rates"/>
      <sheetName val="Cashflow Formula"/>
      <sheetName val="Assumptions"/>
      <sheetName val="[CES COST ITEM LIST.xls]__Pc_32"/>
      <sheetName val="[CES COST ITEM LIST.xls]__Pc_33"/>
      <sheetName val="[CES COST ITEM LIST.xls]__Pc_34"/>
      <sheetName val="[CES COST ITEM LIST.xls]__Pc_35"/>
      <sheetName val="[CES COST ITEM LIST.xls]__Pc_36"/>
      <sheetName val="[CES COST ITEM LIST.xls]_CES_14"/>
      <sheetName val="[CES COST ITEM LIST.xls]__Pc_37"/>
      <sheetName val="[CES COST ITEM LIST.xls]__Pc_38"/>
      <sheetName val="[CES COST ITEM LIST.xls]__Pc_39"/>
      <sheetName val="[CES COST ITEM LIST.xls]__Pc_40"/>
      <sheetName val="[CES COST ITEM LIST.xls]__Pc_41"/>
      <sheetName val="[CES COST ITEM LIST.xls]_CES_15"/>
      <sheetName val="[CES COST ITEM LIST.xls]_CES_16"/>
      <sheetName val="[CES COST ITEM LIST.xls]_CES_17"/>
      <sheetName val="[CES COST ITEM LIST.xls]_CES_18"/>
      <sheetName val="2158 00 PS 1501.02  Rev. A"/>
      <sheetName val="PROCESS AREAS"/>
      <sheetName val="1-1_GRN_ALL"/>
      <sheetName val="2-1_LPO_"/>
      <sheetName val="LPO_Compliment"/>
      <sheetName val="Jan_19_-Feb_18_O_T"/>
      <sheetName val="Jan_19_-Feb_18_T_SHEET"/>
      <sheetName val="LOCAL_RATES"/>
      <sheetName val="Summ_SHA-02,04,06,08"/>
      <sheetName val="1_Summary2"/>
      <sheetName val="Rates_for_public_areas2"/>
      <sheetName val="Initial_Data2"/>
      <sheetName val="Package_Status2"/>
      <sheetName val="Fire_Shutters_&amp;_Rolling_Blinds"/>
      <sheetName val="CCTV_KAMERE_(2)"/>
      <sheetName val="CIF_COST_ITEM11"/>
      <sheetName val="CES_COST_ITEM_LIST11"/>
      <sheetName val="Job_Details11"/>
      <sheetName val="Elem_2G_Pricing11"/>
      <sheetName val="Elem_2G_Synopsis11"/>
      <sheetName val="Elem_2H_Synopsis11"/>
      <sheetName val="Elem_3A_Pricing11"/>
      <sheetName val="Elem_3A_Synopsis11"/>
      <sheetName val="Doha_WBS_Clean11"/>
      <sheetName val="Master_Data_Sheet11"/>
      <sheetName val="CES%20COST%20ITEM%20LIST_xls11"/>
      <sheetName val="Raw_Data11"/>
      <sheetName val="Sch__Areas10"/>
      <sheetName val="Ra__stair10"/>
      <sheetName val="\\Pcspc7\my_documents\My_Docu10"/>
      <sheetName val="CES_COST_ITEM_LIST_xls10"/>
      <sheetName val="Ground_Covers_Schedule10"/>
      <sheetName val="BQ_External10"/>
      <sheetName val="Data_Control_Centre10"/>
      <sheetName val="HVAC_BoQ10"/>
      <sheetName val="CCS_Summary10"/>
      <sheetName val="Basement_Budget10"/>
      <sheetName val="DW_Shed9"/>
      <sheetName val="Gen_Sum10"/>
      <sheetName val="Oud_Metha10"/>
      <sheetName val="Port_Saeed10"/>
      <sheetName val="Al_Wasl10"/>
      <sheetName val="CR#13_-_SUMMARY10"/>
      <sheetName val="CR#13_Additions10"/>
      <sheetName val="CR#13_Ommisions10"/>
      <sheetName val="Rate_Buildup-12910"/>
      <sheetName val="BOND_&amp;_INSURENCE10"/>
      <sheetName val="Cash_Flow10"/>
      <sheetName val="OCT_FDN9"/>
      <sheetName val="__Pcspc7_my_documents_My_Docum9"/>
      <sheetName val="Hotel_Summary9"/>
      <sheetName val="Rate_Analysis4"/>
      <sheetName val="Sub_Cont__Comp_4"/>
      <sheetName val="Gen_Summary1"/>
      <sheetName val="[CES_COST_ITEM_LIST_xls][CES_C4"/>
      <sheetName val="[CES_COST_ITEM_LIST_xls]\\Pcsp4"/>
      <sheetName val="IO_LIST4"/>
      <sheetName val="1_Summary3"/>
      <sheetName val="Labor_abs-NMR1"/>
      <sheetName val="Day_work4"/>
      <sheetName val="Rates_for_public_areas3"/>
      <sheetName val="Initial_Data3"/>
      <sheetName val="Package_Status3"/>
      <sheetName val="qty_schedule4"/>
      <sheetName val="beam-reinf_4"/>
      <sheetName val="BQ-Ext__4"/>
      <sheetName val="Section_2-SCHEDULE_OF_DAYWORK4"/>
      <sheetName val="Enablement_Wks_Summary4"/>
      <sheetName val="Pier_C_Summary4"/>
      <sheetName val="T2_Breakdown4"/>
      <sheetName val="T2_Summary4"/>
      <sheetName val="Pier_E_Breakdown4"/>
      <sheetName val="Pier_E_Summary4"/>
      <sheetName val="Ext_Wks_Breakdown4"/>
      <sheetName val="Ext_Wks_Summary4"/>
      <sheetName val="Panels_(DWG)1"/>
      <sheetName val="Ironmongery_1"/>
      <sheetName val="Fire_Ratings1"/>
      <sheetName val="Summ_SHA-02,04,06,081"/>
      <sheetName val="Fire_Shutters_&amp;_Rolling_Blinds1"/>
      <sheetName val="Cover_sheet1"/>
      <sheetName val="CCTV_KAMERE_(2)1"/>
      <sheetName val="CIF_COST_ITEM12"/>
      <sheetName val="CES_COST_ITEM_LIST12"/>
      <sheetName val="Job_Details12"/>
      <sheetName val="Elem_2G_Pricing12"/>
      <sheetName val="Elem_2G_Synopsis12"/>
      <sheetName val="Elem_2H_Synopsis12"/>
      <sheetName val="Elem_3A_Pricing12"/>
      <sheetName val="Elem_3A_Synopsis12"/>
      <sheetName val="Doha_WBS_Clean12"/>
      <sheetName val="Master_Data_Sheet12"/>
      <sheetName val="CES%20COST%20ITEM%20LIST_xls12"/>
      <sheetName val="Raw_Data12"/>
      <sheetName val="Sch__Areas11"/>
      <sheetName val="Ra__stair11"/>
      <sheetName val="\\Pcspc7\my_documents\My_Docu11"/>
      <sheetName val="CES_COST_ITEM_LIST_xls11"/>
      <sheetName val="Ground_Covers_Schedule11"/>
      <sheetName val="BQ_External11"/>
      <sheetName val="Data_Control_Centre11"/>
      <sheetName val="HVAC_BoQ11"/>
      <sheetName val="CCS_Summary11"/>
      <sheetName val="Basement_Budget11"/>
      <sheetName val="DW_Shed10"/>
      <sheetName val="Gen_Sum11"/>
      <sheetName val="Oud_Metha11"/>
      <sheetName val="Port_Saeed11"/>
      <sheetName val="Al_Wasl11"/>
      <sheetName val="CR#13_-_SUMMARY11"/>
      <sheetName val="CR#13_Additions11"/>
      <sheetName val="CR#13_Ommisions11"/>
      <sheetName val="Rate_Buildup-12911"/>
      <sheetName val="BOND_&amp;_INSURENCE11"/>
      <sheetName val="Cash_Flow11"/>
      <sheetName val="OCT_FDN10"/>
      <sheetName val="__Pcspc7_my_documents_My_Docu10"/>
      <sheetName val="Hotel_Summary10"/>
      <sheetName val="Rate_Analysis5"/>
      <sheetName val="Sub_Cont__Comp_5"/>
      <sheetName val="Gen_Summary2"/>
      <sheetName val="[CES_COST_ITEM_LIST_xls][CES_C5"/>
      <sheetName val="[CES_COST_ITEM_LIST_xls]\\Pcsp5"/>
      <sheetName val="IO_LIST5"/>
      <sheetName val="1_Summary4"/>
      <sheetName val="Labor_abs-NMR2"/>
      <sheetName val="Day_work5"/>
      <sheetName val="Rates_for_public_areas4"/>
      <sheetName val="Initial_Data4"/>
      <sheetName val="Package_Status4"/>
      <sheetName val="beam-reinf_5"/>
      <sheetName val="qty_schedule5"/>
      <sheetName val="Cash_Flow_Working2"/>
      <sheetName val="BQ-Ext__5"/>
      <sheetName val="Section_2-SCHEDULE_OF_DAYWORK5"/>
      <sheetName val="Enablement_Wks_Summary5"/>
      <sheetName val="Pier_C_Summary5"/>
      <sheetName val="T2_Breakdown5"/>
      <sheetName val="T2_Summary5"/>
      <sheetName val="Pier_E_Breakdown5"/>
      <sheetName val="Pier_E_Summary5"/>
      <sheetName val="Ext_Wks_Breakdown5"/>
      <sheetName val="Ext_Wks_Summary5"/>
      <sheetName val="Varitations_Not_Agreed2"/>
      <sheetName val="Panels_(DWG)2"/>
      <sheetName val="Building_12"/>
      <sheetName val="inflation_calculator2"/>
      <sheetName val="Ironmongery_2"/>
      <sheetName val="SPT_vs_PHI2"/>
      <sheetName val="_CES_COST_ITEM_LIST_xls__CES_C2"/>
      <sheetName val="_CES_COST_ITEM_LIST_xls___Pcsp2"/>
      <sheetName val="Schedule_S-Curve_Revision#32"/>
      <sheetName val="Detail_Page2"/>
      <sheetName val="Fire_Ratings2"/>
      <sheetName val="Summ_SHA-02,04,06,082"/>
      <sheetName val="Fire_Shutters_&amp;_Rolling_Blinds2"/>
      <sheetName val="Cover_sheet2"/>
      <sheetName val="CCTV_KAMERE_(2)2"/>
      <sheetName val="CIF_COST_ITEM13"/>
      <sheetName val="CES_COST_ITEM_LIST13"/>
      <sheetName val="Job_Details13"/>
      <sheetName val="Elem_2G_Pricing13"/>
      <sheetName val="Elem_2G_Synopsis13"/>
      <sheetName val="Elem_2H_Synopsis13"/>
      <sheetName val="Elem_3A_Pricing13"/>
      <sheetName val="Elem_3A_Synopsis13"/>
      <sheetName val="Doha_WBS_Clean13"/>
      <sheetName val="Master_Data_Sheet13"/>
      <sheetName val="CES%20COST%20ITEM%20LIST_xls13"/>
      <sheetName val="Raw_Data13"/>
      <sheetName val="Sch__Areas12"/>
      <sheetName val="Ra__stair12"/>
      <sheetName val="\\Pcspc7\my_documents\My_Docu12"/>
      <sheetName val="CES_COST_ITEM_LIST_xls12"/>
      <sheetName val="Ground_Covers_Schedule12"/>
      <sheetName val="BQ_External12"/>
      <sheetName val="Data_Control_Centre12"/>
      <sheetName val="HVAC_BoQ12"/>
      <sheetName val="CCS_Summary12"/>
      <sheetName val="Basement_Budget12"/>
      <sheetName val="DW_Shed11"/>
      <sheetName val="Gen_Sum12"/>
      <sheetName val="Oud_Metha12"/>
      <sheetName val="Port_Saeed12"/>
      <sheetName val="Al_Wasl12"/>
      <sheetName val="CR#13_-_SUMMARY12"/>
      <sheetName val="CR#13_Additions12"/>
      <sheetName val="CR#13_Ommisions12"/>
      <sheetName val="Rate_Buildup-12912"/>
      <sheetName val="BOND_&amp;_INSURENCE12"/>
      <sheetName val="Cash_Flow12"/>
      <sheetName val="OCT_FDN11"/>
      <sheetName val="__Pcspc7_my_documents_My_Docu11"/>
      <sheetName val="Hotel_Summary11"/>
      <sheetName val="Rate_Analysis6"/>
      <sheetName val="Sub_Cont__Comp_6"/>
      <sheetName val="Gen_Summary3"/>
      <sheetName val="[CES_COST_ITEM_LIST_xls][CES_C6"/>
      <sheetName val="[CES_COST_ITEM_LIST_xls]\\Pcsp6"/>
      <sheetName val="IO_LIST6"/>
      <sheetName val="1_Summary5"/>
      <sheetName val="Labor_abs-NMR3"/>
      <sheetName val="Day_work6"/>
      <sheetName val="Rates_for_public_areas5"/>
      <sheetName val="Initial_Data5"/>
      <sheetName val="Package_Status5"/>
      <sheetName val="beam-reinf_6"/>
      <sheetName val="qty_schedule6"/>
      <sheetName val="Cash_Flow_Working3"/>
      <sheetName val="BQ-Ext__6"/>
      <sheetName val="Section_2-SCHEDULE_OF_DAYWORK6"/>
      <sheetName val="Enablement_Wks_Summary6"/>
      <sheetName val="Pier_C_Summary6"/>
      <sheetName val="T2_Breakdown6"/>
      <sheetName val="T2_Summary6"/>
      <sheetName val="Pier_E_Breakdown6"/>
      <sheetName val="Pier_E_Summary6"/>
      <sheetName val="Ext_Wks_Breakdown6"/>
      <sheetName val="Ext_Wks_Summary6"/>
      <sheetName val="Varitations_Not_Agreed3"/>
      <sheetName val="Panels_(DWG)3"/>
      <sheetName val="Building_13"/>
      <sheetName val="inflation_calculator3"/>
      <sheetName val="Ironmongery_3"/>
      <sheetName val="SPT_vs_PHI3"/>
      <sheetName val="_CES_COST_ITEM_LIST_xls__CES_C3"/>
      <sheetName val="_CES_COST_ITEM_LIST_xls___Pcsp3"/>
      <sheetName val="Schedule_S-Curve_Revision#33"/>
      <sheetName val="Detail_Page3"/>
      <sheetName val="Fire_Ratings3"/>
      <sheetName val="Summ_SHA-02,04,06,083"/>
      <sheetName val="Fire_Shutters_&amp;_Rolling_Blinds3"/>
      <sheetName val="Cover_sheet3"/>
      <sheetName val="CCTV_KAMERE_(2)3"/>
      <sheetName val="CIF_COST_ITEM14"/>
      <sheetName val="CES_COST_ITEM_LIST14"/>
      <sheetName val="Job_Details14"/>
      <sheetName val="Elem_2G_Pricing14"/>
      <sheetName val="Elem_2G_Synopsis14"/>
      <sheetName val="Elem_2H_Synopsis14"/>
      <sheetName val="Elem_3A_Pricing14"/>
      <sheetName val="Elem_3A_Synopsis14"/>
      <sheetName val="Doha_WBS_Clean14"/>
      <sheetName val="Master_Data_Sheet14"/>
      <sheetName val="CES%20COST%20ITEM%20LIST_xls14"/>
      <sheetName val="Raw_Data14"/>
      <sheetName val="Sch__Areas13"/>
      <sheetName val="Ra__stair13"/>
      <sheetName val="\\Pcspc7\my_documents\My_Docu13"/>
      <sheetName val="CES_COST_ITEM_LIST_xls13"/>
      <sheetName val="Ground_Covers_Schedule13"/>
      <sheetName val="BQ_External13"/>
      <sheetName val="Data_Control_Centre13"/>
      <sheetName val="HVAC_BoQ13"/>
      <sheetName val="CCS_Summary13"/>
      <sheetName val="Basement_Budget13"/>
      <sheetName val="DW_Shed12"/>
      <sheetName val="Gen_Sum13"/>
      <sheetName val="Oud_Metha13"/>
      <sheetName val="Port_Saeed13"/>
      <sheetName val="Al_Wasl13"/>
      <sheetName val="CR#13_-_SUMMARY13"/>
      <sheetName val="CR#13_Additions13"/>
      <sheetName val="CR#13_Ommisions13"/>
      <sheetName val="Rate_Buildup-12913"/>
      <sheetName val="BOND_&amp;_INSURENCE13"/>
      <sheetName val="Cash_Flow13"/>
      <sheetName val="OCT_FDN12"/>
      <sheetName val="__Pcspc7_my_documents_My_Docu12"/>
      <sheetName val="Hotel_Summary12"/>
      <sheetName val="Rate_Analysis7"/>
      <sheetName val="Sub_Cont__Comp_7"/>
      <sheetName val="Gen_Summary4"/>
      <sheetName val="[CES_COST_ITEM_LIST_xls][CES_C7"/>
      <sheetName val="[CES_COST_ITEM_LIST_xls]\\Pcsp7"/>
      <sheetName val="IO_LIST7"/>
      <sheetName val="1_Summary6"/>
      <sheetName val="Labor_abs-NMR4"/>
      <sheetName val="Day_work7"/>
      <sheetName val="Rates_for_public_areas6"/>
      <sheetName val="Initial_Data6"/>
      <sheetName val="Package_Status6"/>
      <sheetName val="beam-reinf_7"/>
      <sheetName val="qty_schedule7"/>
      <sheetName val="Cash_Flow_Working4"/>
      <sheetName val="BQ-Ext__7"/>
      <sheetName val="Section_2-SCHEDULE_OF_DAYWORK7"/>
      <sheetName val="Enablement_Wks_Summary7"/>
      <sheetName val="Pier_C_Summary7"/>
      <sheetName val="T2_Breakdown7"/>
      <sheetName val="T2_Summary7"/>
      <sheetName val="Pier_E_Breakdown7"/>
      <sheetName val="Pier_E_Summary7"/>
      <sheetName val="Ext_Wks_Breakdown7"/>
      <sheetName val="Ext_Wks_Summary7"/>
      <sheetName val="Varitations_Not_Agreed4"/>
      <sheetName val="Panels_(DWG)4"/>
      <sheetName val="Building_14"/>
      <sheetName val="inflation_calculator4"/>
      <sheetName val="Ironmongery_4"/>
      <sheetName val="SPT_vs_PHI4"/>
      <sheetName val="_CES_COST_ITEM_LIST_xls__CES_C4"/>
      <sheetName val="_CES_COST_ITEM_LIST_xls___Pcsp4"/>
      <sheetName val="Schedule_S-Curve_Revision#34"/>
      <sheetName val="Detail_Page4"/>
      <sheetName val="Fire_Ratings4"/>
      <sheetName val="Summ_SHA-02,04,06,084"/>
      <sheetName val="Fire_Shutters_&amp;_Rolling_Blinds4"/>
      <sheetName val="Cover_sheet4"/>
      <sheetName val="CCTV_KAMERE_(2)4"/>
      <sheetName val="CIF_COST_ITEM15"/>
      <sheetName val="CES_COST_ITEM_LIST15"/>
      <sheetName val="Job_Details15"/>
      <sheetName val="Elem_2G_Pricing15"/>
      <sheetName val="Elem_2G_Synopsis15"/>
      <sheetName val="Elem_2H_Synopsis15"/>
      <sheetName val="Elem_3A_Pricing15"/>
      <sheetName val="Elem_3A_Synopsis15"/>
      <sheetName val="Doha_WBS_Clean15"/>
      <sheetName val="Master_Data_Sheet15"/>
      <sheetName val="CES%20COST%20ITEM%20LIST_xls15"/>
      <sheetName val="Raw_Data15"/>
      <sheetName val="Sch__Areas14"/>
      <sheetName val="Ra__stair14"/>
      <sheetName val="\\Pcspc7\my_documents\My_Docu14"/>
      <sheetName val="CES_COST_ITEM_LIST_xls14"/>
      <sheetName val="Ground_Covers_Schedule14"/>
      <sheetName val="BQ_External14"/>
      <sheetName val="Data_Control_Centre14"/>
      <sheetName val="HVAC_BoQ14"/>
      <sheetName val="CCS_Summary14"/>
      <sheetName val="Basement_Budget14"/>
      <sheetName val="DW_Shed13"/>
      <sheetName val="Gen_Sum14"/>
      <sheetName val="Oud_Metha14"/>
      <sheetName val="Port_Saeed14"/>
      <sheetName val="Al_Wasl14"/>
      <sheetName val="CR#13_-_SUMMARY14"/>
      <sheetName val="CR#13_Additions14"/>
      <sheetName val="CR#13_Ommisions14"/>
      <sheetName val="Rate_Buildup-12914"/>
      <sheetName val="BOND_&amp;_INSURENCE14"/>
      <sheetName val="Cash_Flow14"/>
      <sheetName val="OCT_FDN13"/>
      <sheetName val="__Pcspc7_my_documents_My_Docu13"/>
      <sheetName val="Hotel_Summary13"/>
      <sheetName val="Rate_Analysis8"/>
      <sheetName val="Sub_Cont__Comp_8"/>
      <sheetName val="Gen_Summary5"/>
      <sheetName val="[CES_COST_ITEM_LIST_xls][CES_C8"/>
      <sheetName val="[CES_COST_ITEM_LIST_xls]\\Pcsp8"/>
      <sheetName val="IO_LIST8"/>
      <sheetName val="1_Summary7"/>
      <sheetName val="Labor_abs-NMR5"/>
      <sheetName val="Day_work8"/>
      <sheetName val="Rates_for_public_areas7"/>
      <sheetName val="Initial_Data7"/>
      <sheetName val="Package_Status7"/>
      <sheetName val="beam-reinf_8"/>
      <sheetName val="qty_schedule8"/>
      <sheetName val="Cash_Flow_Working5"/>
      <sheetName val="BQ-Ext__8"/>
      <sheetName val="Section_2-SCHEDULE_OF_DAYWORK8"/>
      <sheetName val="Enablement_Wks_Summary8"/>
      <sheetName val="Pier_C_Summary8"/>
      <sheetName val="T2_Breakdown8"/>
      <sheetName val="T2_Summary8"/>
      <sheetName val="Pier_E_Breakdown8"/>
      <sheetName val="Pier_E_Summary8"/>
      <sheetName val="Ext_Wks_Breakdown8"/>
      <sheetName val="Ext_Wks_Summary8"/>
      <sheetName val="Varitations_Not_Agreed5"/>
      <sheetName val="Panels_(DWG)5"/>
      <sheetName val="Building_15"/>
      <sheetName val="inflation_calculator5"/>
      <sheetName val="Ironmongery_5"/>
      <sheetName val="SPT_vs_PHI5"/>
      <sheetName val="_CES_COST_ITEM_LIST_xls__CES_C5"/>
      <sheetName val="_CES_COST_ITEM_LIST_xls___Pcsp5"/>
      <sheetName val="Schedule_S-Curve_Revision#35"/>
      <sheetName val="Detail_Page5"/>
      <sheetName val="Fire_Ratings5"/>
      <sheetName val="Summ_SHA-02,04,06,085"/>
      <sheetName val="Fire_Shutters_&amp;_Rolling_Blinds5"/>
      <sheetName val="Cover_sheet5"/>
      <sheetName val="CCTV_KAMERE_(2)5"/>
      <sheetName val="CIF_COST_ITEM16"/>
      <sheetName val="CES_COST_ITEM_LIST16"/>
      <sheetName val="Job_Details16"/>
      <sheetName val="Elem_2G_Pricing16"/>
      <sheetName val="Elem_2G_Synopsis16"/>
      <sheetName val="Elem_2H_Synopsis16"/>
      <sheetName val="Elem_3A_Pricing16"/>
      <sheetName val="Elem_3A_Synopsis16"/>
      <sheetName val="Doha_WBS_Clean16"/>
      <sheetName val="Master_Data_Sheet16"/>
      <sheetName val="CES%20COST%20ITEM%20LIST_xls16"/>
      <sheetName val="Raw_Data16"/>
      <sheetName val="Sch__Areas15"/>
      <sheetName val="Ra__stair15"/>
      <sheetName val="\\Pcspc7\my_documents\My_Docu15"/>
      <sheetName val="CES_COST_ITEM_LIST_xls15"/>
      <sheetName val="Ground_Covers_Schedule15"/>
      <sheetName val="BQ_External15"/>
      <sheetName val="Data_Control_Centre15"/>
      <sheetName val="HVAC_BoQ15"/>
      <sheetName val="CCS_Summary15"/>
      <sheetName val="Basement_Budget15"/>
      <sheetName val="DW_Shed14"/>
      <sheetName val="Gen_Sum15"/>
      <sheetName val="Oud_Metha15"/>
      <sheetName val="Port_Saeed15"/>
      <sheetName val="Al_Wasl15"/>
      <sheetName val="CR#13_-_SUMMARY15"/>
      <sheetName val="CR#13_Additions15"/>
      <sheetName val="CR#13_Ommisions15"/>
      <sheetName val="Rate_Buildup-12915"/>
      <sheetName val="BOND_&amp;_INSURENCE15"/>
      <sheetName val="Cash_Flow15"/>
      <sheetName val="OCT_FDN14"/>
      <sheetName val="__Pcspc7_my_documents_My_Docu14"/>
      <sheetName val="Hotel_Summary14"/>
      <sheetName val="Rate_Analysis9"/>
      <sheetName val="Sub_Cont__Comp_9"/>
      <sheetName val="Gen_Summary6"/>
      <sheetName val="[CES_COST_ITEM_LIST_xls][CES_C9"/>
      <sheetName val="[CES_COST_ITEM_LIST_xls]\\Pcsp9"/>
      <sheetName val="IO_LIST9"/>
      <sheetName val="1_Summary8"/>
      <sheetName val="Labor_abs-NMR6"/>
      <sheetName val="Day_work9"/>
      <sheetName val="Rates_for_public_areas8"/>
      <sheetName val="Initial_Data8"/>
      <sheetName val="Package_Status8"/>
      <sheetName val="beam-reinf_9"/>
      <sheetName val="qty_schedule9"/>
      <sheetName val="Cash_Flow_Working6"/>
      <sheetName val="BQ-Ext__9"/>
      <sheetName val="Section_2-SCHEDULE_OF_DAYWORK9"/>
      <sheetName val="Enablement_Wks_Summary9"/>
      <sheetName val="Pier_C_Summary9"/>
      <sheetName val="T2_Breakdown9"/>
      <sheetName val="T2_Summary9"/>
      <sheetName val="Pier_E_Breakdown9"/>
      <sheetName val="Pier_E_Summary9"/>
      <sheetName val="Ext_Wks_Breakdown9"/>
      <sheetName val="Ext_Wks_Summary9"/>
      <sheetName val="Varitations_Not_Agreed6"/>
      <sheetName val="Panels_(DWG)6"/>
      <sheetName val="Building_16"/>
      <sheetName val="inflation_calculator6"/>
      <sheetName val="Ironmongery_6"/>
      <sheetName val="SPT_vs_PHI6"/>
      <sheetName val="_CES_COST_ITEM_LIST_xls__CES_C6"/>
      <sheetName val="_CES_COST_ITEM_LIST_xls___Pcsp6"/>
      <sheetName val="Schedule_S-Curve_Revision#36"/>
      <sheetName val="Detail_Page6"/>
      <sheetName val="Fire_Ratings6"/>
      <sheetName val="Summ_SHA-02,04,06,086"/>
      <sheetName val="Fire_Shutters_&amp;_Rolling_Blinds6"/>
      <sheetName val="Cover_sheet6"/>
      <sheetName val="CCTV_KAMERE_(2)6"/>
      <sheetName val="Sheet1 _2_"/>
      <sheetName val="[CES CO"/>
      <sheetName val="\\Pcspc"/>
      <sheetName val="[CES_CO"/>
      <sheetName val="[CES_C1"/>
      <sheetName val="\\Pcsp1"/>
      <sheetName val="[CES_C2"/>
      <sheetName val="\\Pcsp2"/>
      <sheetName val="PROCURE"/>
      <sheetName val="TOTAL"/>
      <sheetName val="Selling Price"/>
      <sheetName val="GT"/>
      <sheetName val="Lead"/>
      <sheetName val="purpose&amp;input"/>
      <sheetName val="Breakdown"/>
      <sheetName val="F4.13"/>
      <sheetName val="Hic_150EOffice"/>
      <sheetName val="EA Sum"/>
      <sheetName val="Appendix A"/>
      <sheetName val="MFG"/>
      <sheetName val="Table"/>
      <sheetName val="Sheet7"/>
      <sheetName val="MG"/>
      <sheetName val="Supp of General Ledger"/>
      <sheetName val="3-1 GRN costing step 2"/>
      <sheetName val="G2TempSheet"/>
      <sheetName val="CW"/>
      <sheetName val="Costing"/>
      <sheetName val="X rate"/>
      <sheetName val="beam-reinft"/>
      <sheetName val="HPL"/>
      <sheetName val="Guard House #1; D,E,F"/>
      <sheetName val="Z- GENERAL PRICE SUMMARY"/>
      <sheetName val="WITHOUT C&amp;I PROFIT (3)"/>
      <sheetName val="16"/>
      <sheetName val="1"/>
      <sheetName val="10"/>
      <sheetName val="12"/>
      <sheetName val="13"/>
      <sheetName val="15"/>
      <sheetName val="17"/>
      <sheetName val="18"/>
      <sheetName val="19"/>
      <sheetName val="2"/>
      <sheetName val="20"/>
      <sheetName val="22"/>
      <sheetName val="23"/>
      <sheetName val="24"/>
      <sheetName val="25"/>
      <sheetName val="26"/>
      <sheetName val="8"/>
      <sheetName val="9"/>
      <sheetName val="Lookup"/>
      <sheetName val="slab"/>
      <sheetName val="LIST OF MAKES"/>
      <sheetName val="TOTAL MPR"/>
      <sheetName val="MASTER"/>
      <sheetName val="[CES COST ITEM LIST.xls]__Pc_42"/>
      <sheetName val="[CES COST ITEM LIST.xls]__Pc_43"/>
      <sheetName val="[CES COST ITEM LIST.xls]__Pc_44"/>
      <sheetName val="[CES COST ITEM LIST.xls]__Pc_45"/>
      <sheetName val="[CES COST ITEM LIST.xls]__Pc_46"/>
      <sheetName val="[CES COST ITEM LIST.xls]__Pc_47"/>
      <sheetName val="[CES COST ITEM LIST.xls]__Pc_48"/>
      <sheetName val="[CES COST ITEM LIST.xls]__Pc_49"/>
      <sheetName val="[CES COST ITEM LIST.xls]__Pc_50"/>
      <sheetName val="[CES COST ITEM LIST.xls]__Pc_51"/>
      <sheetName val="[CES COST ITEM LIST.xls]__Pc_52"/>
      <sheetName val="[CES COST ITEM LIST.xls]__Pc_53"/>
      <sheetName val="[CES COST ITEM LIST.xls]__Pc_54"/>
      <sheetName val="[CES COST ITEM LIST.xls]__Pc_55"/>
      <sheetName val="[CES COST ITEM LIST.xls]__Pc_56"/>
      <sheetName val="[CES COST ITEM LIST.xls]__Pc_57"/>
      <sheetName val="[CES COST ITEM LIST.xls]__Pc_58"/>
      <sheetName val="[CES COST ITEM LIST.xls]__Pc_59"/>
      <sheetName val="[CES COST ITEM LIST.xls]__Pc_60"/>
      <sheetName val="[CES COST ITEM LIST.xls]__Pc_61"/>
      <sheetName val="1515"/>
      <sheetName val="CERTIFICATE"/>
      <sheetName val="Project Brief"/>
      <sheetName val="PRECAST_lightconc-II"/>
      <sheetName val="water_prop_1"/>
      <sheetName val="PRECAST_lightconc-II1"/>
      <sheetName val="water_prop_2"/>
      <sheetName val="PRECAST_lightconc-II2"/>
      <sheetName val="water_prop_3"/>
      <sheetName val="PRECAST_lightconc-II3"/>
      <sheetName val="water_prop_4"/>
      <sheetName val="PRECAST_lightconc-II4"/>
      <sheetName val="finshes"/>
      <sheetName val="ELE BOQ"/>
      <sheetName val="water_prop_5"/>
      <sheetName val="PRECAST_lightconc-II5"/>
      <sheetName val="water_prop_6"/>
      <sheetName val="PRECAST_lightconc-II6"/>
      <sheetName val="water_prop_7"/>
      <sheetName val="SPT_vs_PHI7"/>
      <sheetName val="Schedule_S-Curve_Revision#37"/>
      <sheetName val="_CES_COST_ITEM_LIST_xls__CES_C7"/>
      <sheetName val="_CES_COST_ITEM_LIST_xls___Pcsp7"/>
      <sheetName val="PRECAST_lightconc-II7"/>
      <sheetName val="SPT_vs_PHI8"/>
      <sheetName val="water_prop_8"/>
      <sheetName val="Schedule_S-Curve_Revision#38"/>
      <sheetName val="_CES_COST_ITEM_LIST_xls__CES_C8"/>
      <sheetName val="_CES_COST_ITEM_LIST_xls___Pcsp8"/>
      <sheetName val="PRECAST_lightconc-II8"/>
      <sheetName val="water_prop_9"/>
      <sheetName val="SPT_vs_PHI9"/>
      <sheetName val="Schedule_S-Curve_Revision#39"/>
      <sheetName val="_CES_COST_ITEM_LIST_xls__CES_C9"/>
      <sheetName val="_CES_COST_ITEM_LIST_xls___Pcsp9"/>
      <sheetName val="PRECAST_lightconc-II9"/>
      <sheetName val="BQ_External16"/>
      <sheetName val="Data_Control_Centre16"/>
      <sheetName val="Sch__Areas16"/>
      <sheetName val="DW_Shed15"/>
      <sheetName val="Hotel_Summary15"/>
      <sheetName val="OCT_FDN15"/>
      <sheetName val="__Pcspc7_my_documents_My_Docu15"/>
      <sheetName val="Section_2-SCHEDULE_OF_DAYWORK10"/>
      <sheetName val="Rate_Analysis10"/>
      <sheetName val="beam-reinf_10"/>
      <sheetName val="[CES_COST_ITEM_LIST_xls][CES_10"/>
      <sheetName val="[CES_COST_ITEM_LIST_xls]\\Pcs10"/>
      <sheetName val="Day_work10"/>
      <sheetName val="BQ-Ext__10"/>
      <sheetName val="qty_schedule10"/>
      <sheetName val="water_prop_10"/>
      <sheetName val="Sub_Cont__Comp_10"/>
      <sheetName val="SPT_vs_PHI10"/>
      <sheetName val="IO_LIST10"/>
      <sheetName val="Schedule_S-Curve_Revision#310"/>
      <sheetName val="_CES_COST_ITEM_LIST_xls__CES_10"/>
      <sheetName val="_CES_COST_ITEM_LIST_xls___Pcs10"/>
      <sheetName val="PRECAST_lightconc-II10"/>
      <sheetName val="1-1_GRN_ALL1"/>
      <sheetName val="2-1_LPO_1"/>
      <sheetName val="LPO_Compliment1"/>
      <sheetName val="Annex2"/>
      <sheetName val="BOQ1"/>
      <sheetName val="Details"/>
      <sheetName val="10 CLAIMS"/>
      <sheetName val="9 VO's"/>
      <sheetName val="5 R&amp;O"/>
      <sheetName val="15 SUPP.LIABS"/>
      <sheetName val="15a SUPP.LIAB.DET"/>
      <sheetName val="7 CASHFLOW"/>
      <sheetName val="8 FLEX.BUDGET"/>
      <sheetName val="11 LAB.PROD"/>
      <sheetName val="14 SC.LIABS"/>
      <sheetName val="14a SC.LIAB.DET"/>
      <sheetName val="[CES COST ITEM LIST.xls][CES_CO"/>
      <sheetName val="(MoS_Summ_&amp;_Detail)"/>
      <sheetName val="8_-Ext__Work"/>
      <sheetName val="Jan_19_-Feb_18_O_T1"/>
      <sheetName val="Jan_19_-Feb_18_T_SHEET1"/>
      <sheetName val="(MoS_Summ_&amp;_Detail)1"/>
      <sheetName val="8_-Ext__Work1"/>
      <sheetName val="[CES_COST_ITEM_LIST_xls]__Pcs_1"/>
      <sheetName val="CES_COST_ITEM_LIST17"/>
      <sheetName val="1-1_GRN_ALL2"/>
      <sheetName val="2-1_LPO_2"/>
      <sheetName val="LPO_Compliment2"/>
      <sheetName val="Jan_19_-Feb_18_O_T2"/>
      <sheetName val="Jan_19_-Feb_18_T_SHEET2"/>
      <sheetName val="(MoS_Summ_&amp;_Detail)2"/>
      <sheetName val="8_-Ext__Work2"/>
      <sheetName val="CES_COST_ITEM_LIST18"/>
      <sheetName val="CIF_COST_ITEM17"/>
      <sheetName val="Job_Details17"/>
      <sheetName val="Doha_WBS_Clean17"/>
      <sheetName val="Master_Data_Sheet17"/>
      <sheetName val="CES%20COST%20ITEM%20LIST_xls17"/>
      <sheetName val="Elem_2G_Pricing17"/>
      <sheetName val="Elem_2G_Synopsis17"/>
      <sheetName val="Elem_2H_Synopsis17"/>
      <sheetName val="Elem_3A_Pricing17"/>
      <sheetName val="Elem_3A_Synopsis17"/>
      <sheetName val="Raw_Data17"/>
      <sheetName val="Sch__Areas17"/>
      <sheetName val="BQ_External17"/>
      <sheetName val="Data_Control_Centre17"/>
      <sheetName val="\\Pcspc7\my_documents\My_Docu16"/>
      <sheetName val="CES_COST_ITEM_LIST_xls16"/>
      <sheetName val="Ground_Covers_Schedule16"/>
      <sheetName val="Ra__stair16"/>
      <sheetName val="DW_Shed16"/>
      <sheetName val="Gen_Sum16"/>
      <sheetName val="CR#13_-_SUMMARY16"/>
      <sheetName val="CR#13_Additions16"/>
      <sheetName val="CR#13_Ommisions16"/>
      <sheetName val="Rate_Buildup-12916"/>
      <sheetName val="BOND_&amp;_INSURENCE16"/>
      <sheetName val="Cash_Flow16"/>
      <sheetName val="Hotel_Summary16"/>
      <sheetName val="HVAC_BoQ16"/>
      <sheetName val="CCS_Summary16"/>
      <sheetName val="__Pcspc7_my_documents_My_Docu16"/>
      <sheetName val="OCT_FDN16"/>
      <sheetName val="Oud_Metha16"/>
      <sheetName val="Port_Saeed16"/>
      <sheetName val="Al_Wasl16"/>
      <sheetName val="Basement_Budget16"/>
      <sheetName val="Section_2-SCHEDULE_OF_DAYWORK11"/>
      <sheetName val="Rate_Analysis11"/>
      <sheetName val="beam-reinf_11"/>
      <sheetName val="qty_schedule11"/>
      <sheetName val="Day_work11"/>
      <sheetName val="BQ-Ext__11"/>
      <sheetName val="[CES_COST_ITEM_LIST_xls][CES_11"/>
      <sheetName val="water_prop_11"/>
      <sheetName val="[CES_COST_ITEM_LIST_xls]\\Pcs11"/>
      <sheetName val="SPT_vs_PHI11"/>
      <sheetName val="_CES_COST_ITEM_LIST_xls__CES_11"/>
      <sheetName val="_CES_COST_ITEM_LIST_xls___Pcs11"/>
      <sheetName val="Sub_Cont__Comp_11"/>
      <sheetName val="Schedule_S-Curve_Revision#311"/>
      <sheetName val="IO_LIST11"/>
      <sheetName val="PRECAST_lightconc-II11"/>
      <sheetName val="(MoS_Summ_&amp;_Detail)3"/>
      <sheetName val="8_-Ext__Work3"/>
      <sheetName val="1-1_GRN_ALL3"/>
      <sheetName val="2-1_LPO_3"/>
      <sheetName val="LPO_Compliment3"/>
      <sheetName val="Jan_19_-Feb_18_O_T3"/>
      <sheetName val="Jan_19_-Feb_18_T_SHEET3"/>
      <sheetName val="CES_COST_ITEM_LIST19"/>
      <sheetName val="Indices"/>
      <sheetName val="(MoS_Summ_&amp;_Detail)4"/>
      <sheetName val="8_-Ext__Work4"/>
      <sheetName val="1-1_GRN_ALL4"/>
      <sheetName val="2-1_LPO_4"/>
      <sheetName val="LPO_Compliment4"/>
      <sheetName val="2_Div_21"/>
      <sheetName val="Project_Brief"/>
      <sheetName val="MEP-4"/>
      <sheetName val="DB_12 DASHBOARD"/>
      <sheetName val="PROG_DATA"/>
      <sheetName val="Payment Certificate "/>
      <sheetName val="SUMMARYMCA"/>
      <sheetName val="MAIN SUMMARY"/>
      <sheetName val="DIRLBR"/>
      <sheetName val="JUNE14"/>
      <sheetName val="JUNE16"/>
      <sheetName val="JUNE21"/>
      <sheetName val="JUNE28"/>
      <sheetName val="JUNE10"/>
      <sheetName val="JUNE3"/>
      <sheetName val="Bill 5 - Carpark"/>
      <sheetName val="CONS. PROJECT HITS"/>
      <sheetName val="Data Sheet 1"/>
      <sheetName val="SBL03_Comp"/>
      <sheetName val="staff and labour "/>
      <sheetName val="Tools &amp; Equipment"/>
      <sheetName val="newsales"/>
      <sheetName val="Cash2"/>
      <sheetName val="GAE8'97"/>
      <sheetName val="INS"/>
      <sheetName val="concr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/>
      <sheetData sheetId="604"/>
      <sheetData sheetId="605"/>
      <sheetData sheetId="606"/>
      <sheetData sheetId="607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/>
      <sheetData sheetId="732"/>
      <sheetData sheetId="733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 refreshError="1"/>
      <sheetData sheetId="1224" refreshError="1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 refreshError="1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 refreshError="1"/>
      <sheetData sheetId="1313" refreshError="1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 refreshError="1"/>
      <sheetData sheetId="1452"/>
      <sheetData sheetId="1453"/>
      <sheetData sheetId="1454"/>
      <sheetData sheetId="1455"/>
      <sheetData sheetId="1456"/>
      <sheetData sheetId="1457"/>
      <sheetData sheetId="1458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(2)"/>
      <sheetName val="SUM"/>
      <sheetName val="Sheet1"/>
      <sheetName val="BOQ"/>
      <sheetName val="Day work"/>
      <sheetName val="HQ-TO"/>
      <sheetName val="MOS"/>
      <sheetName val="FitOutConfCentre"/>
      <sheetName val="BOQ_(2)"/>
    </sheetNames>
    <sheetDataSet>
      <sheetData sheetId="0" refreshError="1"/>
      <sheetData sheetId="1" refreshError="1"/>
      <sheetData sheetId="2" refreshError="1"/>
      <sheetData sheetId="3" refreshError="1">
        <row r="8">
          <cell r="C8">
            <v>1</v>
          </cell>
        </row>
        <row r="67">
          <cell r="C67">
            <v>1</v>
          </cell>
        </row>
        <row r="71">
          <cell r="C71">
            <v>11334</v>
          </cell>
        </row>
        <row r="75">
          <cell r="C75">
            <v>1</v>
          </cell>
        </row>
        <row r="77">
          <cell r="C77">
            <v>9</v>
          </cell>
        </row>
        <row r="79">
          <cell r="C79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ec. 1"/>
      <sheetName val="Introduction"/>
      <sheetName val="sec. 2"/>
      <sheetName val="sec. 3"/>
      <sheetName val="Scope of works"/>
      <sheetName val="sec. 4"/>
      <sheetName val="Valuation"/>
      <sheetName val="sec. 5"/>
      <sheetName val="RateBrkdwn "/>
      <sheetName val="Measurement sheet"/>
      <sheetName val="sec. 6"/>
      <sheetName val="sec.7"/>
      <sheetName val="sec.8"/>
      <sheetName val="sec. 9"/>
      <sheetName val="CERTIFICATE"/>
      <sheetName val="Lines (1 - 1)"/>
      <sheetName val="Notes"/>
      <sheetName val="총괄표 (2)"/>
      <sheetName val="TOTAL"/>
      <sheetName val="Bill No 8 - A"/>
      <sheetName val="Sheet1"/>
      <sheetName val="ancillary"/>
      <sheetName val="Criteria"/>
      <sheetName val="CIF COST ITEM"/>
      <sheetName val="E_Summary"/>
      <sheetName val="D_Cntnts"/>
      <sheetName val="MASTER"/>
      <sheetName val="③赤紙(日文)"/>
      <sheetName val="List"/>
      <sheetName val="BANK POSITION REPORT"/>
      <sheetName val="BOQ"/>
      <sheetName val="conc-foot-gradeslab"/>
      <sheetName val="cover_page"/>
      <sheetName val="sec__1"/>
      <sheetName val="sec__2"/>
      <sheetName val="sec__3"/>
      <sheetName val="Scope_of_works"/>
      <sheetName val="sec__4"/>
      <sheetName val="sec__5"/>
      <sheetName val="RateBrkdwn_"/>
      <sheetName val="Measurement_sheet"/>
      <sheetName val="sec__6"/>
      <sheetName val="sec_7"/>
      <sheetName val="sec_8"/>
      <sheetName val="sec__9"/>
      <sheetName val="Lines_(1_-_1)"/>
      <sheetName val="9. Package split - Cost "/>
      <sheetName val="Fill this out first..."/>
      <sheetName val="Detail Page"/>
      <sheetName val="Data"/>
      <sheetName val="Sheet2"/>
      <sheetName val="TASKRSRC (2)"/>
      <sheetName val="TARGET"/>
      <sheetName val="BASELINE"/>
      <sheetName val="summary"/>
      <sheetName val="Master list"/>
      <sheetName val="Mhr"/>
      <sheetName val="tender allowances"/>
      <sheetName val="Labor abs-NMR"/>
      <sheetName val="basis"/>
      <sheetName val="BILL-1"/>
      <sheetName val="BILL-2"/>
      <sheetName val="BILL-3"/>
      <sheetName val="BILL-4"/>
      <sheetName val="HV SWITCHGEAR"/>
      <sheetName val="Master Data Sheet"/>
      <sheetName val="VARIATIONS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Jun2000"/>
      <sheetName val="Adwea"/>
      <sheetName val="Taweelah"/>
      <sheetName val="Bainounah"/>
      <sheetName val="TB Table"/>
      <sheetName val="Transco"/>
      <sheetName val="Unpc"/>
      <sheetName val="#REF"/>
      <sheetName val="LookUp"/>
      <sheetName val="Part-A"/>
      <sheetName val="DATABASE"/>
      <sheetName val="자압"/>
      <sheetName val="Detail excavation"/>
      <sheetName val="analysis"/>
      <sheetName val="Sheet3"/>
      <sheetName val="schedule nos"/>
      <sheetName val="Key Assumptions"/>
      <sheetName val="allowances"/>
      <sheetName val="REL"/>
      <sheetName val="Ref_Sheet"/>
      <sheetName val="V.Cost.Summary"/>
      <sheetName val="#3e1_gcr"/>
      <sheetName val="PROJECT BRIEF(EX.NEW)"/>
      <sheetName val="Anticipated Cost Report"/>
      <sheetName val="Hardfinishes-Contemporary"/>
      <sheetName val="B7 MW SUB SUMMARY"/>
      <sheetName val="BILL 3J"/>
      <sheetName val="BILL 3R"/>
      <sheetName val="BILL 6J"/>
      <sheetName val="Design"/>
      <sheetName val="Info"/>
      <sheetName val="Summ"/>
      <sheetName val="Construction"/>
      <sheetName val="??? (2)"/>
      <sheetName val="AOR"/>
      <sheetName val="MATERIALS_masterlist"/>
      <sheetName val="M&amp;E plant costs"/>
      <sheetName val="3aP2"/>
      <sheetName val="3aP1"/>
      <sheetName val="Balance Sheet"/>
      <sheetName val="General"/>
      <sheetName val="PRL"/>
      <sheetName val="CombinedYTD"/>
      <sheetName val="CombinedPeriod"/>
      <sheetName val="Package Status"/>
      <sheetName val="Contractors"/>
      <sheetName val="MEP-4"/>
      <sheetName val="Rate Analysis"/>
      <sheetName val="DPS17"/>
      <sheetName val="F4.13"/>
      <sheetName val="finshes"/>
      <sheetName val="Dv02"/>
      <sheetName val="Dv03"/>
      <sheetName val="Dv04"/>
      <sheetName val="Dv05"/>
      <sheetName val="Dv06"/>
      <sheetName val="Dv07"/>
      <sheetName val="Dv09"/>
      <sheetName val="Dv10"/>
      <sheetName val="Dv11"/>
      <sheetName val="Dv12"/>
      <sheetName val="out_prog"/>
      <sheetName val="선적schedule (2)"/>
      <sheetName val="Partitions"/>
      <sheetName val="Finishes"/>
      <sheetName val="CALCULATION"/>
      <sheetName val="Details"/>
      <sheetName val="PriceSummary"/>
      <sheetName val="FOOTING JO 1596-1 CO7"/>
    </sheetNames>
    <sheetDataSet>
      <sheetData sheetId="0">
        <row r="13">
          <cell r="E13" t="str">
            <v>AX183 - VIP 2 TERMINAL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Form 1"/>
      <sheetName val="CR Form 2"/>
      <sheetName val="Budget Analysis"/>
      <sheetName val="Forex"/>
      <sheetName val="RV Schedule"/>
      <sheetName val="Payment"/>
      <sheetName val="Costs"/>
      <sheetName val="Tender to Budget"/>
      <sheetName val="Budget Transfers"/>
      <sheetName val="Contingency"/>
      <sheetName val="Provisional Sums"/>
      <sheetName val="Variations"/>
      <sheetName val="Accruals"/>
      <sheetName val="Cost Transfers"/>
      <sheetName val="Claims"/>
      <sheetName val="Variance Analysis"/>
      <sheetName val="Refs"/>
      <sheetName val="cover page"/>
      <sheetName val="RCC,Ret. Wall"/>
      <sheetName val="RA-markate"/>
      <sheetName val="Details for Charts"/>
      <sheetName val="DATABASE"/>
      <sheetName val="Detail Page"/>
      <sheetName val="DATA"/>
      <sheetName val="pipes"/>
      <sheetName val="summary"/>
      <sheetName val="Plot 1"/>
      <sheetName val="Annex2-General Requirements"/>
      <sheetName val="AG 8119_Contract Review 02_Feb0"/>
      <sheetName val="CR_Form_1"/>
      <sheetName val="CR_Form_2"/>
      <sheetName val="Budget_Analysis"/>
      <sheetName val="RV_Schedule"/>
      <sheetName val="Tender_to_Budget"/>
      <sheetName val="Budget_Transfers"/>
      <sheetName val="Provisional_Sums"/>
      <sheetName val="Cost_Transfers"/>
      <sheetName val="Variance_Analysis"/>
      <sheetName val="Definitions"/>
      <sheetName val="NPV"/>
      <sheetName val="B7 MW SUB SUMMARY"/>
      <sheetName val="BILL 3J"/>
      <sheetName val="BILL 3R"/>
      <sheetName val="BILL 6J"/>
      <sheetName val="Project details"/>
      <sheetName val="Drop Down List"/>
      <sheetName val="cover_page"/>
      <sheetName val="Detail_Page"/>
      <sheetName val="RCC,Ret__Wall"/>
      <sheetName val="Details_for_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C-001"/>
      <sheetName val="Breakdown - 001"/>
      <sheetName val="RFC-002"/>
      <sheetName val="Breakdown - 002"/>
      <sheetName val="RFC-003"/>
      <sheetName val="Breakdown - 003"/>
      <sheetName val="RFC-004"/>
      <sheetName val="Breakdown - 004"/>
      <sheetName val="RFC-005"/>
      <sheetName val="Breakdown - 005"/>
      <sheetName val="RFC-006"/>
      <sheetName val="Breakdown - 006"/>
      <sheetName val="RFC-007"/>
      <sheetName val="Breakdown - 007"/>
      <sheetName val="RFC-008"/>
      <sheetName val="RFC-009"/>
      <sheetName val="Breakdown - 009"/>
      <sheetName val="RFC-010"/>
      <sheetName val="Breakdown - 010"/>
      <sheetName val="RFC-011"/>
      <sheetName val="RFC-012"/>
      <sheetName val="RFC-013"/>
      <sheetName val="RFC-015"/>
      <sheetName val="RFC-014"/>
      <sheetName val="RFC-016"/>
      <sheetName val="RFC-017"/>
      <sheetName val="RFC-018"/>
      <sheetName val="RFC-019"/>
      <sheetName val="RFC-020"/>
      <sheetName val="Breakdown - 020"/>
      <sheetName val="RFC-021"/>
      <sheetName val="Breakdown - 021"/>
      <sheetName val="RFC-022"/>
      <sheetName val="Breakdown - 022"/>
      <sheetName val="RFC-023"/>
      <sheetName val="Breakdown - 023"/>
      <sheetName val="RFC-0024"/>
      <sheetName val="Breakdown"/>
      <sheetName val="RFC-0025"/>
      <sheetName val="Breakdown-0025"/>
      <sheetName val="RFC-0051"/>
      <sheetName val="RFC Registry (Tiara Residences)"/>
      <sheetName val="List"/>
      <sheetName val="Budget Analysis"/>
      <sheetName val="cover page"/>
      <sheetName val="Design Devmt"/>
      <sheetName val="C7B"/>
      <sheetName val="C8A"/>
      <sheetName val="M7B"/>
      <sheetName val="A7B"/>
      <sheetName val="A8B"/>
      <sheetName val="Fill this out first...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A1" t="str">
            <v>Client Change</v>
          </cell>
        </row>
        <row r="2">
          <cell r="A2" t="str">
            <v>Client Change (Leasing)</v>
          </cell>
        </row>
        <row r="3">
          <cell r="A3" t="str">
            <v>Tenant Variation Request</v>
          </cell>
        </row>
        <row r="4">
          <cell r="A4" t="str">
            <v>Design Change</v>
          </cell>
        </row>
        <row r="5">
          <cell r="A5" t="str">
            <v>Site Change</v>
          </cell>
        </row>
        <row r="6">
          <cell r="A6" t="str">
            <v>Contractor's Proposal</v>
          </cell>
        </row>
        <row r="7">
          <cell r="A7" t="str">
            <v>Statutory Authority Requirement</v>
          </cell>
        </row>
        <row r="8">
          <cell r="A8" t="str">
            <v>Other - Specify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  <sheetName val="Sheet3"/>
      <sheetName val="Cover"/>
      <sheetName val="Contents"/>
      <sheetName val="Notes"/>
      <sheetName val="MOS"/>
      <sheetName val="General"/>
      <sheetName val="cp-e1"/>
      <sheetName val="Summary"/>
      <sheetName val="Time Impact Calc"/>
      <sheetName val="V.Summary"/>
      <sheetName val="IPS new"/>
      <sheetName val="TOTAL"/>
      <sheetName val="cover page"/>
      <sheetName val="Bill No 8 - A"/>
      <sheetName val="ancillary"/>
      <sheetName val="CCDB_Template"/>
      <sheetName val="③赤紙(日文)"/>
      <sheetName val="Civil Boq"/>
      <sheetName val="Forecast"/>
      <sheetName val="SOF Alternative Offer"/>
      <sheetName val="bqextra"/>
      <sheetName val="IPS"/>
      <sheetName val="Workout-Inst"/>
      <sheetName val="P1 SUM"/>
      <sheetName val="Resources"/>
      <sheetName val="BOQ fire proofing"/>
      <sheetName val="Budget Analysis"/>
      <sheetName val="Externals"/>
      <sheetName val="Day work"/>
      <sheetName val="Design Devmt"/>
      <sheetName val="JAN"/>
      <sheetName val="STRUCTURE"/>
      <sheetName val="C7B"/>
      <sheetName val="C8A"/>
      <sheetName val="M7B"/>
      <sheetName val="A7B"/>
      <sheetName val="A8B"/>
      <sheetName val="B7 MW SUB SUMMARY"/>
      <sheetName val="Estimate"/>
      <sheetName val="SCHEDULE"/>
      <sheetName val="Controls"/>
      <sheetName val="Definitions"/>
      <sheetName val="Basis"/>
      <sheetName val="CEP Form"/>
      <sheetName val="Assumptions"/>
      <sheetName val="Menu"/>
      <sheetName val="LookUp"/>
      <sheetName val="w_dn_idd"/>
      <sheetName val="Sheet5"/>
      <sheetName val="Bill 1 - Preliminaries"/>
      <sheetName val="Details"/>
      <sheetName val="Jumeira"/>
      <sheetName val="Day_work"/>
      <sheetName val="Design_Devmt"/>
      <sheetName val="Budget_Analysis"/>
    </sheetNames>
    <sheetDataSet>
      <sheetData sheetId="0" refreshError="1"/>
      <sheetData sheetId="1">
        <row r="1">
          <cell r="A1" t="str">
            <v>Dr</v>
          </cell>
        </row>
        <row r="2">
          <cell r="A2" t="str">
            <v>Herr</v>
          </cell>
        </row>
        <row r="3">
          <cell r="A3" t="str">
            <v>Ing</v>
          </cell>
        </row>
        <row r="4">
          <cell r="A4" t="str">
            <v>Master</v>
          </cell>
        </row>
        <row r="5">
          <cell r="A5" t="str">
            <v>Miss</v>
          </cell>
        </row>
        <row r="6">
          <cell r="A6" t="str">
            <v>Mr</v>
          </cell>
        </row>
        <row r="7">
          <cell r="A7" t="str">
            <v>Mrs</v>
          </cell>
        </row>
        <row r="8">
          <cell r="A8" t="str">
            <v>Ms</v>
          </cell>
        </row>
        <row r="9">
          <cell r="A9" t="str">
            <v>Prof</v>
          </cell>
        </row>
        <row r="10">
          <cell r="A10" t="str">
            <v>Rt. Hon</v>
          </cell>
        </row>
        <row r="11">
          <cell r="A11" t="str">
            <v>Sir</v>
          </cell>
        </row>
        <row r="12">
          <cell r="A12" t="str">
            <v>The Right Reverand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ec. 1"/>
      <sheetName val="Introduction"/>
      <sheetName val="sec. 2"/>
      <sheetName val="sec. 3"/>
      <sheetName val="Scope of works"/>
      <sheetName val="sec. 4"/>
      <sheetName val="sec. 5"/>
      <sheetName val="Valuation"/>
      <sheetName val="Valuation EC"/>
      <sheetName val="Measurement"/>
      <sheetName val="Steel Reinf"/>
      <sheetName val="sec. 6"/>
      <sheetName val="sec.7"/>
      <sheetName val="sec.8"/>
      <sheetName val="sec. 9"/>
      <sheetName val="List"/>
      <sheetName val="QUOTE_E"/>
      <sheetName val="C3"/>
      <sheetName val="Cover"/>
      <sheetName val="Contents"/>
      <sheetName val="Notes"/>
      <sheetName val="MOS"/>
      <sheetName val="General"/>
      <sheetName val="cp-e1"/>
      <sheetName val="Summary"/>
      <sheetName val="Unit_Name"/>
      <sheetName val="External Doors"/>
      <sheetName val="TOTAL"/>
      <sheetName val="Bill No 8 - A"/>
      <sheetName val="Sheet1"/>
      <sheetName val="Forecast"/>
      <sheetName val="BANK POSITION REPORT"/>
      <sheetName val="E_Summary"/>
      <sheetName val="D_Cntnts"/>
      <sheetName val="SOF Alternative Offer"/>
      <sheetName val="Basis"/>
      <sheetName val="Raw Data"/>
      <sheetName val="ancillary"/>
      <sheetName val="V.O.No. Hangar Found"/>
      <sheetName val="Menu"/>
      <sheetName val="슬래브1"/>
      <sheetName val="IPS new"/>
      <sheetName val="STEEL STRUCTURE"/>
      <sheetName val="Attachment #01"/>
      <sheetName val="Civil Boq"/>
      <sheetName val="Currencies"/>
      <sheetName val="Bill No.01"/>
      <sheetName val="w_dn_idd"/>
      <sheetName val="JAN"/>
      <sheetName val="cover_page"/>
      <sheetName val="sec__1"/>
      <sheetName val="sec__2"/>
      <sheetName val="sec__3"/>
      <sheetName val="Scope_of_works"/>
      <sheetName val="sec__4"/>
      <sheetName val="sec__5"/>
      <sheetName val="Valuation_EC"/>
      <sheetName val="Steel_Reinf"/>
      <sheetName val="sec__6"/>
      <sheetName val="sec_7"/>
      <sheetName val="sec_8"/>
      <sheetName val="sec__9"/>
      <sheetName val="MAT.ATSITE"/>
      <sheetName val="Valesco Paste"/>
      <sheetName val="PRECAST lightconc-II"/>
      <sheetName val="P1 SUM"/>
      <sheetName val="Garde"/>
      <sheetName val="d12"/>
      <sheetName val="BOQ"/>
      <sheetName val="MkUp"/>
      <sheetName val="u.wt."/>
      <sheetName val="Cal"/>
      <sheetName val="V2"/>
      <sheetName val="Budget Analysis"/>
      <sheetName val="Worksheet(DONOTCHANGE)"/>
      <sheetName val="CEP Form"/>
      <sheetName val="Assumptions"/>
      <sheetName val="Calendar"/>
      <sheetName val="DG3285"/>
      <sheetName val="9"/>
      <sheetName val="CHIFLET"/>
      <sheetName val="SPT vs PHI"/>
      <sheetName val="T&amp;M"/>
      <sheetName val="MAZ-1058"/>
      <sheetName val="con-pln"/>
      <sheetName val="DATE"/>
      <sheetName val="mecon-summary"/>
      <sheetName val="BOQ fire proofing"/>
      <sheetName val="INDIRECTS-site"/>
      <sheetName val="Option"/>
      <sheetName val="③赤紙(日文)"/>
      <sheetName val="Claims"/>
      <sheetName val="Alain-Fuj"/>
      <sheetName val="Data Sheet"/>
      <sheetName val="Sheet2"/>
      <sheetName val="V.Summary"/>
      <sheetName val="ITR"/>
      <sheetName val="Constructionv1 "/>
      <sheetName val="Pipe"/>
      <sheetName val="analysis-superstructure"/>
      <sheetName val="Inter unit set off"/>
      <sheetName val="3"/>
      <sheetName val="Summary year Plan"/>
      <sheetName val="Sensitivity Matrix"/>
      <sheetName val="fitoutconfcentre"/>
      <sheetName val="Cables Link"/>
      <sheetName val="finshes"/>
      <sheetName val="IPS"/>
      <sheetName val="CondPol"/>
      <sheetName val="MixBed"/>
      <sheetName val="Sheet4"/>
      <sheetName val="BILL 2"/>
    </sheetNames>
    <sheetDataSet>
      <sheetData sheetId="0" refreshError="1">
        <row r="26">
          <cell r="A26" t="str">
            <v>REVISED HANGAR FOUNDATION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ec. 1"/>
      <sheetName val="Introduction"/>
      <sheetName val="sec. 2"/>
      <sheetName val="sec. 3"/>
      <sheetName val="Scope of works"/>
      <sheetName val="sec. 4"/>
      <sheetName val="Valuation"/>
      <sheetName val="sec. 5"/>
      <sheetName val="RateBrkdwn "/>
      <sheetName val="BK DWN."/>
      <sheetName val="RateBrkdwn  (2)"/>
      <sheetName val="sec. 6"/>
      <sheetName val="sec.7"/>
      <sheetName val="Measurement 4"/>
      <sheetName val="Measurement 3"/>
      <sheetName val="Measurement 2"/>
      <sheetName val="Measurement 1 "/>
      <sheetName val="sec.8"/>
      <sheetName val="sec. 9"/>
      <sheetName val="Measurement sheet"/>
      <sheetName val="List"/>
      <sheetName val="TOTAL"/>
      <sheetName val="Forecast"/>
      <sheetName val="Basis"/>
      <sheetName val="SOF Alternative Offer"/>
      <sheetName val="STEEL STRUCTURE"/>
      <sheetName val="Sensitivity Matrix"/>
      <sheetName val="BOQ"/>
      <sheetName val="Unit_Name"/>
      <sheetName val="QUOTE_E"/>
      <sheetName val="C3"/>
      <sheetName val="Cover"/>
      <sheetName val="Contents"/>
      <sheetName val="Notes"/>
      <sheetName val="MOS"/>
      <sheetName val="General"/>
      <sheetName val="cp-e1"/>
      <sheetName val="cover_page"/>
      <sheetName val="sec__1"/>
      <sheetName val="sec__2"/>
      <sheetName val="sec__3"/>
      <sheetName val="Scope_of_works"/>
      <sheetName val="sec__4"/>
      <sheetName val="sec__5"/>
      <sheetName val="RateBrkdwn_"/>
      <sheetName val="BK_DWN_"/>
      <sheetName val="RateBrkdwn__(2)"/>
      <sheetName val="sec__6"/>
      <sheetName val="sec_7"/>
      <sheetName val="Measurement_4"/>
      <sheetName val="Measurement_3"/>
      <sheetName val="Measurement_2"/>
      <sheetName val="Measurement_1_"/>
      <sheetName val="sec_8"/>
      <sheetName val="sec__9"/>
      <sheetName val="External Doors"/>
      <sheetName val="Currencies"/>
      <sheetName val="Bill No.01"/>
      <sheetName val="Sheet2"/>
      <sheetName val="PRECAST lightconc-II"/>
      <sheetName val="Valesco Paste"/>
      <sheetName val="9"/>
      <sheetName val="MAT.ATSITE"/>
      <sheetName val="build-up"/>
      <sheetName val="Schedules"/>
      <sheetName val="Pipe"/>
      <sheetName val="슬래브1"/>
      <sheetName val="How to update"/>
      <sheetName val="IPS new"/>
      <sheetName val="V.Summary"/>
      <sheetName val="BM"/>
      <sheetName val="EXT.WORK WALLAN AREA"/>
      <sheetName val="MAZ-1058"/>
      <sheetName val="CEP Form"/>
      <sheetName val="Calendar"/>
      <sheetName val="Valn09"/>
      <sheetName val="DG3285"/>
      <sheetName val="con-pl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O-PC No.11"/>
      <sheetName val="PC#11"/>
      <sheetName val="Summary"/>
      <sheetName val="Prelims Civil&amp;Arch"/>
      <sheetName val="Prelims Civil&amp;Arch B.up"/>
      <sheetName val="Prelims Civil&amp;MEP -Plants&amp;Equip"/>
      <sheetName val="Prelims MEP"/>
      <sheetName val="Prelims MEP B.Up"/>
      <sheetName val="Bill No.01 Basement"/>
      <sheetName val="Bill No.02 Car Park"/>
      <sheetName val="Podium"/>
      <sheetName val="Bill No. 07 Services"/>
      <sheetName val="Bill No.07 Services Summary"/>
      <sheetName val="Escalation of Items"/>
      <sheetName val="Poss.Variations Log ( PC # 11)"/>
      <sheetName val="Underground Water Tank  (V.)"/>
      <sheetName val="PV#18 (Abortive+Reveise )"/>
      <sheetName val="Raft Extension (V.)"/>
      <sheetName val="Lift Pits (V.)"/>
      <sheetName val="Manhole (V.)"/>
      <sheetName val="PVA#21 Carpark"/>
      <sheetName val="PVA#06 Carpark"/>
      <sheetName val="PVA#21 Podium"/>
      <sheetName val="PVA#21 Res. Tower "/>
      <sheetName val="PVA#21 Hotel Tower"/>
      <sheetName val="PV#029 Tower Basement"/>
      <sheetName val="PV#42 Podium"/>
      <sheetName val="Escalation of Items (2)"/>
      <sheetName val="B7-MEP-ELECTRICAL"/>
      <sheetName val="B7-MEP-PL-DR-W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hedule "/>
      <sheetName val="Supporting"/>
      <sheetName val="Day Works"/>
    </sheetNames>
    <sheetDataSet>
      <sheetData sheetId="0">
        <row r="3">
          <cell r="D3">
            <v>12079</v>
          </cell>
          <cell r="AC3">
            <v>50.400000000000006</v>
          </cell>
        </row>
        <row r="4">
          <cell r="D4">
            <v>12079</v>
          </cell>
          <cell r="AC4">
            <v>50.400000000000006</v>
          </cell>
        </row>
        <row r="5">
          <cell r="D5">
            <v>12079</v>
          </cell>
          <cell r="AC5">
            <v>50.400000000000006</v>
          </cell>
        </row>
        <row r="6">
          <cell r="D6">
            <v>12079</v>
          </cell>
          <cell r="AC6">
            <v>50.400000000000006</v>
          </cell>
        </row>
        <row r="7">
          <cell r="D7">
            <v>12079</v>
          </cell>
          <cell r="AC7">
            <v>50.400000000000006</v>
          </cell>
        </row>
        <row r="8">
          <cell r="D8">
            <v>12080</v>
          </cell>
          <cell r="AC8">
            <v>70</v>
          </cell>
        </row>
        <row r="9">
          <cell r="D9">
            <v>12080</v>
          </cell>
          <cell r="AC9">
            <v>35</v>
          </cell>
        </row>
        <row r="10">
          <cell r="D10">
            <v>12081</v>
          </cell>
          <cell r="AC10">
            <v>36.4</v>
          </cell>
        </row>
        <row r="11">
          <cell r="D11">
            <v>12081</v>
          </cell>
          <cell r="AC11">
            <v>36.4</v>
          </cell>
        </row>
        <row r="12">
          <cell r="D12">
            <v>12082</v>
          </cell>
          <cell r="AC12">
            <v>784</v>
          </cell>
        </row>
        <row r="13">
          <cell r="D13">
            <v>12083</v>
          </cell>
          <cell r="AC13">
            <v>140</v>
          </cell>
        </row>
        <row r="14">
          <cell r="D14">
            <v>12085</v>
          </cell>
          <cell r="AC14">
            <v>36.4</v>
          </cell>
        </row>
        <row r="15">
          <cell r="D15">
            <v>12089</v>
          </cell>
          <cell r="AC15">
            <v>210</v>
          </cell>
        </row>
        <row r="16">
          <cell r="D16">
            <v>12090</v>
          </cell>
          <cell r="AC16">
            <v>315</v>
          </cell>
        </row>
        <row r="17">
          <cell r="D17">
            <v>12091</v>
          </cell>
          <cell r="AC17">
            <v>54.6</v>
          </cell>
        </row>
        <row r="18">
          <cell r="D18">
            <v>12092</v>
          </cell>
          <cell r="AC18">
            <v>450</v>
          </cell>
        </row>
        <row r="19">
          <cell r="D19">
            <v>12093</v>
          </cell>
          <cell r="AC19">
            <v>350</v>
          </cell>
        </row>
        <row r="20">
          <cell r="D20">
            <v>12094</v>
          </cell>
          <cell r="AC20">
            <v>167.99999999999997</v>
          </cell>
        </row>
        <row r="21">
          <cell r="D21">
            <v>12095</v>
          </cell>
          <cell r="AC21">
            <v>175</v>
          </cell>
        </row>
        <row r="22">
          <cell r="D22">
            <v>12096</v>
          </cell>
          <cell r="AC22">
            <v>70</v>
          </cell>
        </row>
        <row r="23">
          <cell r="D23">
            <v>12097</v>
          </cell>
          <cell r="AC23">
            <v>280</v>
          </cell>
        </row>
        <row r="24">
          <cell r="D24">
            <v>12098</v>
          </cell>
          <cell r="AC24">
            <v>175</v>
          </cell>
        </row>
        <row r="25">
          <cell r="D25">
            <v>12099</v>
          </cell>
          <cell r="AC25">
            <v>100.80000000000001</v>
          </cell>
        </row>
        <row r="26">
          <cell r="D26">
            <v>12100</v>
          </cell>
          <cell r="AC26">
            <v>2520</v>
          </cell>
        </row>
        <row r="27">
          <cell r="D27">
            <v>12101</v>
          </cell>
          <cell r="AC27">
            <v>105</v>
          </cell>
        </row>
        <row r="28">
          <cell r="D28">
            <v>12102</v>
          </cell>
          <cell r="AC28">
            <v>105</v>
          </cell>
        </row>
        <row r="29">
          <cell r="D29">
            <v>12103</v>
          </cell>
          <cell r="AC29">
            <v>2437.5</v>
          </cell>
        </row>
        <row r="30">
          <cell r="D30">
            <v>12104</v>
          </cell>
          <cell r="AC30">
            <v>281.25</v>
          </cell>
        </row>
        <row r="31">
          <cell r="D31">
            <v>12105</v>
          </cell>
          <cell r="AC31">
            <v>135</v>
          </cell>
        </row>
        <row r="32">
          <cell r="D32">
            <v>12106</v>
          </cell>
          <cell r="AC32">
            <v>280</v>
          </cell>
        </row>
        <row r="33">
          <cell r="D33">
            <v>12107</v>
          </cell>
          <cell r="AC33">
            <v>335.99999999999994</v>
          </cell>
        </row>
        <row r="34">
          <cell r="D34">
            <v>12108</v>
          </cell>
          <cell r="AC34">
            <v>420</v>
          </cell>
        </row>
        <row r="35">
          <cell r="D35">
            <v>12109</v>
          </cell>
          <cell r="AC35">
            <v>4800</v>
          </cell>
        </row>
        <row r="36">
          <cell r="D36">
            <v>12112</v>
          </cell>
          <cell r="AC36">
            <v>984.375</v>
          </cell>
        </row>
        <row r="37">
          <cell r="D37">
            <v>12113</v>
          </cell>
          <cell r="AC37">
            <v>127.39999999999999</v>
          </cell>
        </row>
        <row r="38">
          <cell r="D38">
            <v>12114</v>
          </cell>
          <cell r="AC38">
            <v>54.6</v>
          </cell>
        </row>
        <row r="39">
          <cell r="D39">
            <v>12115</v>
          </cell>
          <cell r="AC39">
            <v>245</v>
          </cell>
        </row>
        <row r="40">
          <cell r="D40">
            <v>12116</v>
          </cell>
          <cell r="AC40">
            <v>91</v>
          </cell>
        </row>
        <row r="41">
          <cell r="D41">
            <v>12116</v>
          </cell>
          <cell r="AC41">
            <v>840</v>
          </cell>
        </row>
        <row r="42">
          <cell r="D42">
            <v>12117</v>
          </cell>
          <cell r="AC42">
            <v>100.80000000000001</v>
          </cell>
        </row>
        <row r="43">
          <cell r="D43">
            <v>12117</v>
          </cell>
          <cell r="AC43">
            <v>100.80000000000001</v>
          </cell>
        </row>
        <row r="44">
          <cell r="D44">
            <v>12117</v>
          </cell>
          <cell r="AC44">
            <v>100.80000000000001</v>
          </cell>
        </row>
        <row r="45">
          <cell r="D45">
            <v>12118</v>
          </cell>
          <cell r="AC45">
            <v>135</v>
          </cell>
        </row>
        <row r="46">
          <cell r="D46">
            <v>12119</v>
          </cell>
          <cell r="AC46">
            <v>50.400000000000006</v>
          </cell>
        </row>
        <row r="47">
          <cell r="D47">
            <v>12120</v>
          </cell>
          <cell r="AC47">
            <v>980</v>
          </cell>
        </row>
        <row r="48">
          <cell r="D48">
            <v>12121</v>
          </cell>
          <cell r="AC48">
            <v>142.5</v>
          </cell>
        </row>
        <row r="49">
          <cell r="D49">
            <v>12127</v>
          </cell>
          <cell r="AC49">
            <v>44.8</v>
          </cell>
        </row>
        <row r="50">
          <cell r="D50">
            <v>12128</v>
          </cell>
          <cell r="AC50">
            <v>70</v>
          </cell>
        </row>
        <row r="51">
          <cell r="D51">
            <v>12129</v>
          </cell>
          <cell r="AC51">
            <v>156.80000000000001</v>
          </cell>
        </row>
        <row r="52">
          <cell r="D52">
            <v>12130</v>
          </cell>
          <cell r="AC52">
            <v>44.8</v>
          </cell>
        </row>
        <row r="53">
          <cell r="D53">
            <v>12131</v>
          </cell>
          <cell r="AC53">
            <v>671.99999999999989</v>
          </cell>
        </row>
        <row r="54">
          <cell r="D54">
            <v>12132</v>
          </cell>
          <cell r="AC54">
            <v>83.999999999999986</v>
          </cell>
        </row>
        <row r="55">
          <cell r="D55">
            <v>12138</v>
          </cell>
          <cell r="AC55">
            <v>70</v>
          </cell>
        </row>
        <row r="56">
          <cell r="D56">
            <v>12138</v>
          </cell>
          <cell r="AC56">
            <v>167.99999999999997</v>
          </cell>
        </row>
        <row r="57">
          <cell r="D57">
            <v>12140</v>
          </cell>
          <cell r="AC57">
            <v>105</v>
          </cell>
        </row>
        <row r="58">
          <cell r="D58">
            <v>12141</v>
          </cell>
          <cell r="AC58">
            <v>113.39999999999999</v>
          </cell>
        </row>
        <row r="59">
          <cell r="D59">
            <v>12142</v>
          </cell>
          <cell r="AC59">
            <v>167.99999999999997</v>
          </cell>
        </row>
        <row r="60">
          <cell r="D60">
            <v>12145</v>
          </cell>
          <cell r="AC60">
            <v>83.999999999999986</v>
          </cell>
        </row>
        <row r="61">
          <cell r="D61">
            <v>12146</v>
          </cell>
          <cell r="AC61">
            <v>3829.7599999999993</v>
          </cell>
        </row>
        <row r="62">
          <cell r="D62">
            <v>12146</v>
          </cell>
          <cell r="AC62">
            <v>278.75</v>
          </cell>
        </row>
        <row r="63">
          <cell r="D63">
            <v>12146</v>
          </cell>
          <cell r="AC63">
            <v>278.75</v>
          </cell>
        </row>
        <row r="64">
          <cell r="D64">
            <v>12148</v>
          </cell>
          <cell r="AC64">
            <v>167.99999999999997</v>
          </cell>
        </row>
        <row r="65">
          <cell r="D65">
            <v>12151</v>
          </cell>
          <cell r="AC65">
            <v>277.5</v>
          </cell>
        </row>
        <row r="66">
          <cell r="D66">
            <v>12152</v>
          </cell>
          <cell r="AC66">
            <v>45.5</v>
          </cell>
        </row>
        <row r="67">
          <cell r="D67">
            <v>12153</v>
          </cell>
          <cell r="AC67">
            <v>225</v>
          </cell>
        </row>
        <row r="68">
          <cell r="D68">
            <v>12154</v>
          </cell>
          <cell r="AC68">
            <v>82.727999999999994</v>
          </cell>
        </row>
        <row r="69">
          <cell r="D69">
            <v>12155</v>
          </cell>
          <cell r="AC69">
            <v>62.064000000000007</v>
          </cell>
        </row>
        <row r="70">
          <cell r="D70">
            <v>12157</v>
          </cell>
          <cell r="AC70">
            <v>335.99999999999994</v>
          </cell>
        </row>
        <row r="71">
          <cell r="D71">
            <v>12159</v>
          </cell>
          <cell r="AC71">
            <v>9039.5999999999985</v>
          </cell>
        </row>
        <row r="72">
          <cell r="D72">
            <v>12160</v>
          </cell>
          <cell r="AC72">
            <v>280</v>
          </cell>
        </row>
        <row r="73">
          <cell r="D73">
            <v>12162</v>
          </cell>
          <cell r="AC73">
            <v>64.8</v>
          </cell>
        </row>
        <row r="74">
          <cell r="D74">
            <v>12163</v>
          </cell>
          <cell r="AC74">
            <v>50.400000000000006</v>
          </cell>
        </row>
        <row r="75">
          <cell r="D75">
            <v>12164</v>
          </cell>
          <cell r="AC75">
            <v>149.6</v>
          </cell>
        </row>
        <row r="76">
          <cell r="D76">
            <v>12165</v>
          </cell>
          <cell r="AC76">
            <v>149.6</v>
          </cell>
        </row>
        <row r="77">
          <cell r="D77">
            <v>12166</v>
          </cell>
          <cell r="AC77">
            <v>720</v>
          </cell>
        </row>
        <row r="78">
          <cell r="D78">
            <v>12166</v>
          </cell>
          <cell r="AC78">
            <v>335.99999999999994</v>
          </cell>
        </row>
        <row r="79">
          <cell r="D79">
            <v>12167</v>
          </cell>
          <cell r="AC79">
            <v>124.74000000000001</v>
          </cell>
        </row>
        <row r="80">
          <cell r="D80">
            <v>12168</v>
          </cell>
          <cell r="AC80">
            <v>62.496000000000009</v>
          </cell>
        </row>
        <row r="81">
          <cell r="D81">
            <v>12169</v>
          </cell>
          <cell r="AC81">
            <v>70</v>
          </cell>
        </row>
        <row r="82">
          <cell r="D82">
            <v>12170</v>
          </cell>
          <cell r="AC82">
            <v>105</v>
          </cell>
        </row>
        <row r="83">
          <cell r="D83">
            <v>12171</v>
          </cell>
          <cell r="AC83">
            <v>97.488</v>
          </cell>
        </row>
        <row r="84">
          <cell r="D84">
            <v>12171</v>
          </cell>
          <cell r="AC84">
            <v>97.488</v>
          </cell>
        </row>
        <row r="85">
          <cell r="D85">
            <v>12172</v>
          </cell>
          <cell r="AC85">
            <v>112</v>
          </cell>
        </row>
        <row r="86">
          <cell r="D86">
            <v>12173</v>
          </cell>
          <cell r="AC86">
            <v>703.125</v>
          </cell>
        </row>
        <row r="87">
          <cell r="D87">
            <v>12174</v>
          </cell>
          <cell r="AC87">
            <v>100.80000000000001</v>
          </cell>
        </row>
        <row r="88">
          <cell r="D88">
            <v>12175</v>
          </cell>
          <cell r="AC88">
            <v>50.400000000000006</v>
          </cell>
        </row>
        <row r="89">
          <cell r="D89">
            <v>12176</v>
          </cell>
          <cell r="AC89">
            <v>43.576000000000001</v>
          </cell>
        </row>
        <row r="90">
          <cell r="D90">
            <v>12179</v>
          </cell>
          <cell r="AC90">
            <v>135</v>
          </cell>
        </row>
        <row r="91">
          <cell r="D91">
            <v>12180</v>
          </cell>
          <cell r="AC91">
            <v>148.5</v>
          </cell>
        </row>
        <row r="92">
          <cell r="D92">
            <v>12181</v>
          </cell>
          <cell r="AC92">
            <v>350</v>
          </cell>
        </row>
        <row r="93">
          <cell r="D93">
            <v>12182</v>
          </cell>
          <cell r="AC93">
            <v>112</v>
          </cell>
        </row>
        <row r="94">
          <cell r="D94">
            <v>12184</v>
          </cell>
          <cell r="AC94">
            <v>764.15999999999985</v>
          </cell>
        </row>
        <row r="95">
          <cell r="D95">
            <v>12185</v>
          </cell>
          <cell r="AC95">
            <v>70</v>
          </cell>
        </row>
        <row r="96">
          <cell r="D96">
            <v>12185</v>
          </cell>
          <cell r="AC96">
            <v>50.400000000000006</v>
          </cell>
        </row>
        <row r="97">
          <cell r="D97">
            <v>12186</v>
          </cell>
          <cell r="AC97">
            <v>321.75</v>
          </cell>
        </row>
        <row r="98">
          <cell r="D98">
            <v>12187</v>
          </cell>
          <cell r="AC98">
            <v>514.79999999999995</v>
          </cell>
        </row>
        <row r="99">
          <cell r="D99">
            <v>12187</v>
          </cell>
          <cell r="AC99">
            <v>514.79999999999995</v>
          </cell>
        </row>
        <row r="100">
          <cell r="D100">
            <v>12188</v>
          </cell>
          <cell r="AC100">
            <v>505.91999999999996</v>
          </cell>
        </row>
        <row r="101">
          <cell r="D101">
            <v>12188</v>
          </cell>
          <cell r="AC101">
            <v>210.8</v>
          </cell>
        </row>
        <row r="102">
          <cell r="D102">
            <v>12189</v>
          </cell>
          <cell r="AC102">
            <v>36.4</v>
          </cell>
        </row>
        <row r="103">
          <cell r="D103">
            <v>12192</v>
          </cell>
          <cell r="AC103">
            <v>180</v>
          </cell>
        </row>
        <row r="104">
          <cell r="D104">
            <v>12192</v>
          </cell>
          <cell r="AC104">
            <v>180</v>
          </cell>
        </row>
        <row r="105">
          <cell r="D105">
            <v>12193</v>
          </cell>
          <cell r="AC105">
            <v>97.199999999999989</v>
          </cell>
        </row>
        <row r="106">
          <cell r="D106">
            <v>12194</v>
          </cell>
          <cell r="AC106">
            <v>162</v>
          </cell>
        </row>
        <row r="107">
          <cell r="D107">
            <v>12195</v>
          </cell>
          <cell r="AC107">
            <v>495</v>
          </cell>
        </row>
        <row r="108">
          <cell r="D108">
            <v>12196</v>
          </cell>
          <cell r="AC108">
            <v>58.176000000000009</v>
          </cell>
        </row>
        <row r="109">
          <cell r="D109">
            <v>12198</v>
          </cell>
          <cell r="AC109">
            <v>167.99999999999997</v>
          </cell>
        </row>
        <row r="110">
          <cell r="D110">
            <v>12206</v>
          </cell>
          <cell r="AC110">
            <v>630</v>
          </cell>
        </row>
        <row r="111">
          <cell r="D111">
            <v>12207</v>
          </cell>
          <cell r="AC111">
            <v>420</v>
          </cell>
        </row>
        <row r="112">
          <cell r="D112">
            <v>12209</v>
          </cell>
          <cell r="AC112">
            <v>164.0625</v>
          </cell>
        </row>
        <row r="113">
          <cell r="D113">
            <v>12210</v>
          </cell>
          <cell r="AC113">
            <v>88.199999999999989</v>
          </cell>
        </row>
        <row r="114">
          <cell r="D114">
            <v>12211</v>
          </cell>
          <cell r="AC114">
            <v>280</v>
          </cell>
        </row>
        <row r="115">
          <cell r="D115">
            <v>12212</v>
          </cell>
          <cell r="AC115">
            <v>840</v>
          </cell>
        </row>
        <row r="116">
          <cell r="D116">
            <v>12213</v>
          </cell>
          <cell r="AC116">
            <v>1225</v>
          </cell>
        </row>
        <row r="117">
          <cell r="D117">
            <v>12214</v>
          </cell>
          <cell r="AC117">
            <v>375</v>
          </cell>
        </row>
        <row r="118">
          <cell r="D118">
            <v>12215</v>
          </cell>
          <cell r="AC118">
            <v>280</v>
          </cell>
        </row>
        <row r="119">
          <cell r="D119">
            <v>12216</v>
          </cell>
          <cell r="AC119">
            <v>280</v>
          </cell>
        </row>
        <row r="120">
          <cell r="D120">
            <v>12219</v>
          </cell>
          <cell r="AC120">
            <v>75.599999999999994</v>
          </cell>
        </row>
        <row r="121">
          <cell r="D121">
            <v>12219</v>
          </cell>
          <cell r="AC121">
            <v>75.599999999999994</v>
          </cell>
        </row>
        <row r="122">
          <cell r="D122">
            <v>12220</v>
          </cell>
          <cell r="AC122">
            <v>36.4</v>
          </cell>
        </row>
        <row r="123">
          <cell r="D123">
            <v>12221</v>
          </cell>
          <cell r="AC123">
            <v>300</v>
          </cell>
        </row>
        <row r="124">
          <cell r="D124">
            <v>12223</v>
          </cell>
          <cell r="AC124">
            <v>1870</v>
          </cell>
        </row>
        <row r="125">
          <cell r="D125">
            <v>12224</v>
          </cell>
          <cell r="AC125">
            <v>126</v>
          </cell>
        </row>
        <row r="126">
          <cell r="D126">
            <v>12225</v>
          </cell>
          <cell r="AC126">
            <v>258.56</v>
          </cell>
        </row>
        <row r="127">
          <cell r="D127">
            <v>12226</v>
          </cell>
          <cell r="AC127">
            <v>448</v>
          </cell>
        </row>
        <row r="128">
          <cell r="D128">
            <v>12227</v>
          </cell>
          <cell r="AC128">
            <v>343</v>
          </cell>
        </row>
        <row r="129">
          <cell r="D129">
            <v>12227</v>
          </cell>
          <cell r="AC129">
            <v>343</v>
          </cell>
        </row>
        <row r="130">
          <cell r="D130">
            <v>12228</v>
          </cell>
          <cell r="AC130">
            <v>1510</v>
          </cell>
        </row>
        <row r="131">
          <cell r="D131">
            <v>12229</v>
          </cell>
          <cell r="AC131">
            <v>526.4</v>
          </cell>
        </row>
        <row r="132">
          <cell r="D132">
            <v>12230</v>
          </cell>
          <cell r="AC132">
            <v>219.2</v>
          </cell>
        </row>
        <row r="133">
          <cell r="D133">
            <v>12231</v>
          </cell>
          <cell r="AC133">
            <v>70</v>
          </cell>
        </row>
        <row r="134">
          <cell r="D134">
            <v>12233</v>
          </cell>
          <cell r="AC134">
            <v>140</v>
          </cell>
        </row>
        <row r="135">
          <cell r="D135">
            <v>12234</v>
          </cell>
          <cell r="AC135">
            <v>55.584000000000003</v>
          </cell>
        </row>
        <row r="136">
          <cell r="D136">
            <v>12236</v>
          </cell>
          <cell r="AC136">
            <v>7632</v>
          </cell>
        </row>
        <row r="137">
          <cell r="D137">
            <v>12236</v>
          </cell>
          <cell r="AC137">
            <v>15455.999999999998</v>
          </cell>
        </row>
        <row r="138">
          <cell r="D138">
            <v>12238</v>
          </cell>
          <cell r="AC138">
            <v>370.55999999999995</v>
          </cell>
        </row>
        <row r="139">
          <cell r="D139">
            <v>12239</v>
          </cell>
          <cell r="AC139">
            <v>193.24800000000002</v>
          </cell>
        </row>
        <row r="140">
          <cell r="D140">
            <v>12240</v>
          </cell>
          <cell r="AC140">
            <v>252</v>
          </cell>
        </row>
        <row r="141">
          <cell r="D141">
            <v>12241</v>
          </cell>
          <cell r="AC141">
            <v>506.4</v>
          </cell>
        </row>
        <row r="142">
          <cell r="D142">
            <v>12242</v>
          </cell>
          <cell r="AC142">
            <v>36.4</v>
          </cell>
        </row>
        <row r="143">
          <cell r="D143">
            <v>12243</v>
          </cell>
          <cell r="AC143">
            <v>560</v>
          </cell>
        </row>
        <row r="144">
          <cell r="D144">
            <v>12244</v>
          </cell>
          <cell r="AC144">
            <v>50.400000000000006</v>
          </cell>
        </row>
        <row r="145">
          <cell r="D145">
            <v>12246</v>
          </cell>
          <cell r="AC145">
            <v>63</v>
          </cell>
        </row>
        <row r="146">
          <cell r="D146">
            <v>12247</v>
          </cell>
          <cell r="AC146">
            <v>64.8</v>
          </cell>
        </row>
        <row r="147">
          <cell r="D147">
            <v>12248</v>
          </cell>
          <cell r="AC147">
            <v>83.375999999999991</v>
          </cell>
        </row>
        <row r="148">
          <cell r="D148">
            <v>12248</v>
          </cell>
          <cell r="AC148">
            <v>83.375999999999991</v>
          </cell>
        </row>
        <row r="149">
          <cell r="D149">
            <v>12249</v>
          </cell>
          <cell r="AC149">
            <v>247.5</v>
          </cell>
        </row>
        <row r="150">
          <cell r="D150">
            <v>12250</v>
          </cell>
          <cell r="AC150">
            <v>197.7</v>
          </cell>
        </row>
        <row r="151">
          <cell r="D151">
            <v>12301</v>
          </cell>
          <cell r="AC151">
            <v>876</v>
          </cell>
        </row>
        <row r="152">
          <cell r="D152">
            <v>12303</v>
          </cell>
          <cell r="AC152">
            <v>608</v>
          </cell>
        </row>
        <row r="153">
          <cell r="D153">
            <v>12304</v>
          </cell>
          <cell r="AC153">
            <v>6911.9999999999991</v>
          </cell>
        </row>
        <row r="154">
          <cell r="D154">
            <v>12305</v>
          </cell>
          <cell r="AC154">
            <v>299.13</v>
          </cell>
        </row>
        <row r="155">
          <cell r="D155">
            <v>12305</v>
          </cell>
          <cell r="AC155">
            <v>299.13</v>
          </cell>
        </row>
        <row r="156">
          <cell r="D156">
            <v>12305</v>
          </cell>
          <cell r="AC156">
            <v>368.15999999999997</v>
          </cell>
        </row>
        <row r="157">
          <cell r="D157">
            <v>12305</v>
          </cell>
          <cell r="AC157">
            <v>368.15999999999997</v>
          </cell>
        </row>
        <row r="158">
          <cell r="D158">
            <v>12305</v>
          </cell>
          <cell r="AC158">
            <v>368.15999999999997</v>
          </cell>
        </row>
        <row r="159">
          <cell r="D159">
            <v>12305</v>
          </cell>
          <cell r="AC159">
            <v>368.15999999999997</v>
          </cell>
        </row>
        <row r="160">
          <cell r="D160">
            <v>12306</v>
          </cell>
          <cell r="AC160">
            <v>748</v>
          </cell>
        </row>
        <row r="161">
          <cell r="D161">
            <v>12307</v>
          </cell>
          <cell r="AC161">
            <v>1141.875</v>
          </cell>
        </row>
        <row r="162">
          <cell r="D162">
            <v>12308</v>
          </cell>
          <cell r="AC162">
            <v>1008.8</v>
          </cell>
        </row>
        <row r="163">
          <cell r="D163">
            <v>12308</v>
          </cell>
          <cell r="AC163">
            <v>776</v>
          </cell>
        </row>
        <row r="164">
          <cell r="D164">
            <v>12309</v>
          </cell>
          <cell r="AC164">
            <v>300</v>
          </cell>
        </row>
        <row r="165">
          <cell r="D165">
            <v>12311</v>
          </cell>
          <cell r="AC165">
            <v>1558.75</v>
          </cell>
        </row>
        <row r="166">
          <cell r="D166">
            <v>12312</v>
          </cell>
          <cell r="AC166">
            <v>83.999999999999986</v>
          </cell>
        </row>
        <row r="167">
          <cell r="D167">
            <v>12313</v>
          </cell>
          <cell r="AC167">
            <v>140</v>
          </cell>
        </row>
        <row r="168">
          <cell r="D168">
            <v>12314</v>
          </cell>
          <cell r="AC168">
            <v>11682</v>
          </cell>
        </row>
        <row r="169">
          <cell r="D169">
            <v>12315</v>
          </cell>
          <cell r="AC169">
            <v>70</v>
          </cell>
        </row>
        <row r="170">
          <cell r="D170">
            <v>12317</v>
          </cell>
          <cell r="AC170">
            <v>70</v>
          </cell>
        </row>
        <row r="171">
          <cell r="D171">
            <v>12319</v>
          </cell>
          <cell r="AC171">
            <v>72.8</v>
          </cell>
        </row>
        <row r="172">
          <cell r="D172">
            <v>12324</v>
          </cell>
          <cell r="AC172">
            <v>105</v>
          </cell>
        </row>
        <row r="173">
          <cell r="D173">
            <v>12325</v>
          </cell>
          <cell r="AC173">
            <v>228</v>
          </cell>
        </row>
        <row r="174">
          <cell r="D174">
            <v>12334</v>
          </cell>
          <cell r="AC174">
            <v>235.2</v>
          </cell>
        </row>
        <row r="175">
          <cell r="D175">
            <v>12336</v>
          </cell>
          <cell r="AC175">
            <v>7847.9999999999991</v>
          </cell>
        </row>
        <row r="176">
          <cell r="D176">
            <v>12337</v>
          </cell>
          <cell r="AC176">
            <v>5511</v>
          </cell>
        </row>
        <row r="177">
          <cell r="D177">
            <v>12347</v>
          </cell>
          <cell r="AC177">
            <v>4883.9999999999991</v>
          </cell>
        </row>
        <row r="178">
          <cell r="D178">
            <v>12348</v>
          </cell>
          <cell r="AC178">
            <v>457.49999999999994</v>
          </cell>
        </row>
        <row r="179">
          <cell r="D179">
            <v>12352</v>
          </cell>
          <cell r="AC179">
            <v>305</v>
          </cell>
        </row>
        <row r="180">
          <cell r="D180">
            <v>12353</v>
          </cell>
          <cell r="AC180">
            <v>762.5</v>
          </cell>
        </row>
        <row r="181">
          <cell r="D181">
            <v>12354</v>
          </cell>
          <cell r="AC181">
            <v>499.2</v>
          </cell>
        </row>
        <row r="182">
          <cell r="D182">
            <v>12355</v>
          </cell>
          <cell r="AC182">
            <v>431.2</v>
          </cell>
        </row>
        <row r="183">
          <cell r="D183">
            <v>12358</v>
          </cell>
          <cell r="AC183">
            <v>529</v>
          </cell>
        </row>
        <row r="184">
          <cell r="D184">
            <v>12359</v>
          </cell>
          <cell r="AC184">
            <v>60.216000000000001</v>
          </cell>
        </row>
        <row r="185">
          <cell r="D185">
            <v>12360</v>
          </cell>
          <cell r="AC185">
            <v>301.5</v>
          </cell>
        </row>
        <row r="186">
          <cell r="D186">
            <v>12361</v>
          </cell>
          <cell r="AC186">
            <v>2125.7600000000002</v>
          </cell>
        </row>
        <row r="187">
          <cell r="D187">
            <v>12362</v>
          </cell>
          <cell r="AC187">
            <v>266.24</v>
          </cell>
        </row>
        <row r="188">
          <cell r="D188">
            <v>12363</v>
          </cell>
          <cell r="AC188">
            <v>332.8</v>
          </cell>
        </row>
        <row r="189">
          <cell r="D189">
            <v>12367</v>
          </cell>
          <cell r="AC189">
            <v>630.5</v>
          </cell>
        </row>
        <row r="190">
          <cell r="D190">
            <v>12368</v>
          </cell>
          <cell r="AC190">
            <v>945.75</v>
          </cell>
        </row>
        <row r="191">
          <cell r="D191">
            <v>12369</v>
          </cell>
          <cell r="AC191">
            <v>1176</v>
          </cell>
        </row>
        <row r="192">
          <cell r="D192">
            <v>12370</v>
          </cell>
          <cell r="AC192">
            <v>364.8</v>
          </cell>
        </row>
        <row r="193">
          <cell r="D193">
            <v>12371</v>
          </cell>
          <cell r="AC193">
            <v>694</v>
          </cell>
        </row>
        <row r="194">
          <cell r="D194">
            <v>12371</v>
          </cell>
          <cell r="AC194">
            <v>694</v>
          </cell>
        </row>
        <row r="195">
          <cell r="D195">
            <v>12372</v>
          </cell>
          <cell r="AC195">
            <v>743</v>
          </cell>
        </row>
        <row r="196">
          <cell r="D196">
            <v>12373</v>
          </cell>
          <cell r="AC196">
            <v>336.5</v>
          </cell>
        </row>
        <row r="197">
          <cell r="D197">
            <v>12374</v>
          </cell>
          <cell r="AC197">
            <v>736.25</v>
          </cell>
        </row>
        <row r="198">
          <cell r="D198">
            <v>12375</v>
          </cell>
          <cell r="AC198">
            <v>312</v>
          </cell>
        </row>
        <row r="199">
          <cell r="D199">
            <v>12376</v>
          </cell>
          <cell r="AC199">
            <v>641.25</v>
          </cell>
        </row>
        <row r="200">
          <cell r="D200">
            <v>12377</v>
          </cell>
          <cell r="AC200">
            <v>3603.5999999999995</v>
          </cell>
        </row>
        <row r="201">
          <cell r="D201">
            <v>12381</v>
          </cell>
          <cell r="AC201">
            <v>312</v>
          </cell>
        </row>
        <row r="202">
          <cell r="D202">
            <v>12383</v>
          </cell>
          <cell r="AC202">
            <v>627</v>
          </cell>
        </row>
        <row r="203">
          <cell r="D203">
            <v>12384</v>
          </cell>
          <cell r="AC203">
            <v>263.60000000000002</v>
          </cell>
        </row>
        <row r="204">
          <cell r="D204">
            <v>12385</v>
          </cell>
          <cell r="AC204">
            <v>596</v>
          </cell>
        </row>
        <row r="205">
          <cell r="D205">
            <v>12386</v>
          </cell>
          <cell r="AC205">
            <v>882.75</v>
          </cell>
        </row>
        <row r="206">
          <cell r="D206">
            <v>12387</v>
          </cell>
          <cell r="AC206">
            <v>1585</v>
          </cell>
        </row>
        <row r="207">
          <cell r="D207">
            <v>12388</v>
          </cell>
          <cell r="AC207">
            <v>308.8</v>
          </cell>
        </row>
        <row r="208">
          <cell r="D208">
            <v>12393</v>
          </cell>
          <cell r="AC208">
            <v>840</v>
          </cell>
        </row>
        <row r="209">
          <cell r="D209">
            <v>12394</v>
          </cell>
          <cell r="AC209">
            <v>841.25</v>
          </cell>
        </row>
        <row r="210">
          <cell r="D210">
            <v>12394</v>
          </cell>
          <cell r="AC210">
            <v>841.25</v>
          </cell>
        </row>
        <row r="211">
          <cell r="D211">
            <v>12394</v>
          </cell>
          <cell r="AC211">
            <v>724</v>
          </cell>
        </row>
        <row r="212">
          <cell r="D212">
            <v>12395</v>
          </cell>
          <cell r="AC212">
            <v>231.6</v>
          </cell>
        </row>
        <row r="213">
          <cell r="D213">
            <v>12396</v>
          </cell>
          <cell r="AC213">
            <v>301.91999999999996</v>
          </cell>
        </row>
        <row r="214">
          <cell r="D214">
            <v>12398</v>
          </cell>
          <cell r="AC214">
            <v>65.7</v>
          </cell>
        </row>
        <row r="215">
          <cell r="D215">
            <v>12399</v>
          </cell>
          <cell r="AC215">
            <v>741.375</v>
          </cell>
        </row>
        <row r="216">
          <cell r="D216">
            <v>12401</v>
          </cell>
          <cell r="AC216">
            <v>3582</v>
          </cell>
        </row>
        <row r="217">
          <cell r="D217">
            <v>12401</v>
          </cell>
          <cell r="AC217">
            <v>4522.5</v>
          </cell>
        </row>
        <row r="218">
          <cell r="D218">
            <v>12401</v>
          </cell>
          <cell r="AC218">
            <v>880</v>
          </cell>
        </row>
        <row r="219">
          <cell r="D219">
            <v>12402</v>
          </cell>
          <cell r="AC219">
            <v>14744</v>
          </cell>
        </row>
        <row r="220">
          <cell r="D220">
            <v>12402</v>
          </cell>
          <cell r="AC220">
            <v>5591.9375</v>
          </cell>
        </row>
        <row r="221">
          <cell r="D221">
            <v>12403</v>
          </cell>
          <cell r="AC221">
            <v>1817.92</v>
          </cell>
        </row>
        <row r="222">
          <cell r="D222">
            <v>12404</v>
          </cell>
          <cell r="AC222">
            <v>275.04000000000002</v>
          </cell>
        </row>
        <row r="223">
          <cell r="D223">
            <v>12405</v>
          </cell>
          <cell r="AC223">
            <v>341.88</v>
          </cell>
        </row>
        <row r="224">
          <cell r="D224">
            <v>12406</v>
          </cell>
          <cell r="AC224">
            <v>666</v>
          </cell>
        </row>
        <row r="225">
          <cell r="D225">
            <v>12407</v>
          </cell>
          <cell r="AC225">
            <v>292</v>
          </cell>
        </row>
        <row r="226">
          <cell r="D226">
            <v>12408</v>
          </cell>
          <cell r="AC226">
            <v>722</v>
          </cell>
        </row>
        <row r="227">
          <cell r="D227">
            <v>12409</v>
          </cell>
          <cell r="AC227">
            <v>742.5</v>
          </cell>
        </row>
        <row r="228">
          <cell r="D228">
            <v>12409</v>
          </cell>
          <cell r="AC228">
            <v>742.5</v>
          </cell>
        </row>
        <row r="229">
          <cell r="D229">
            <v>12409</v>
          </cell>
          <cell r="AC229">
            <v>742.5</v>
          </cell>
        </row>
        <row r="230">
          <cell r="D230">
            <v>12409</v>
          </cell>
          <cell r="AC230">
            <v>742.5</v>
          </cell>
        </row>
        <row r="231">
          <cell r="D231">
            <v>12410</v>
          </cell>
          <cell r="AC231">
            <v>920</v>
          </cell>
        </row>
        <row r="232">
          <cell r="D232">
            <v>12411</v>
          </cell>
          <cell r="AC232">
            <v>332.8</v>
          </cell>
        </row>
        <row r="233">
          <cell r="D233">
            <v>12412</v>
          </cell>
          <cell r="AC233">
            <v>182.39999999999998</v>
          </cell>
        </row>
        <row r="234">
          <cell r="D234">
            <v>12413</v>
          </cell>
          <cell r="AC234">
            <v>709.5</v>
          </cell>
        </row>
        <row r="235">
          <cell r="D235">
            <v>12414</v>
          </cell>
          <cell r="AC235">
            <v>705.59999999999991</v>
          </cell>
        </row>
        <row r="236">
          <cell r="D236">
            <v>12415</v>
          </cell>
          <cell r="AC236">
            <v>173.75999999999996</v>
          </cell>
        </row>
        <row r="237">
          <cell r="D237">
            <v>12416</v>
          </cell>
          <cell r="AC237">
            <v>304.08</v>
          </cell>
        </row>
        <row r="238">
          <cell r="D238">
            <v>12417</v>
          </cell>
          <cell r="AC238">
            <v>799</v>
          </cell>
        </row>
        <row r="239">
          <cell r="D239">
            <v>12418</v>
          </cell>
          <cell r="AC239">
            <v>425.99999999999994</v>
          </cell>
        </row>
        <row r="240">
          <cell r="D240">
            <v>12419</v>
          </cell>
          <cell r="AC240">
            <v>134.63999999999999</v>
          </cell>
        </row>
        <row r="241">
          <cell r="D241">
            <v>12420</v>
          </cell>
          <cell r="AC241">
            <v>1120.0799999999997</v>
          </cell>
        </row>
        <row r="242">
          <cell r="D242">
            <v>12421</v>
          </cell>
          <cell r="AC242">
            <v>715</v>
          </cell>
        </row>
        <row r="243">
          <cell r="D243">
            <v>12422</v>
          </cell>
          <cell r="AC243">
            <v>603</v>
          </cell>
        </row>
        <row r="244">
          <cell r="D244">
            <v>12423</v>
          </cell>
          <cell r="AC244">
            <v>-1940.3999999999999</v>
          </cell>
        </row>
        <row r="245">
          <cell r="D245">
            <v>12423</v>
          </cell>
          <cell r="AC245">
            <v>9331.2000000000007</v>
          </cell>
        </row>
        <row r="246">
          <cell r="D246">
            <v>12424</v>
          </cell>
          <cell r="AC246">
            <v>540</v>
          </cell>
        </row>
        <row r="247">
          <cell r="D247">
            <v>12425</v>
          </cell>
          <cell r="AC247">
            <v>150.80000000000001</v>
          </cell>
        </row>
        <row r="248">
          <cell r="D248">
            <v>12426</v>
          </cell>
          <cell r="AC248">
            <v>546.75</v>
          </cell>
        </row>
        <row r="249">
          <cell r="D249">
            <v>12427</v>
          </cell>
          <cell r="AC249">
            <v>561</v>
          </cell>
        </row>
        <row r="250">
          <cell r="D250">
            <v>12428</v>
          </cell>
          <cell r="AC250">
            <v>232</v>
          </cell>
        </row>
        <row r="251">
          <cell r="D251">
            <v>12429</v>
          </cell>
          <cell r="AC251">
            <v>148.4</v>
          </cell>
        </row>
        <row r="252">
          <cell r="D252">
            <v>12430</v>
          </cell>
          <cell r="AC252">
            <v>862</v>
          </cell>
        </row>
        <row r="253">
          <cell r="D253">
            <v>12431</v>
          </cell>
          <cell r="AC253">
            <v>1471</v>
          </cell>
        </row>
        <row r="254">
          <cell r="D254">
            <v>12432</v>
          </cell>
          <cell r="AC254">
            <v>14364</v>
          </cell>
        </row>
        <row r="255">
          <cell r="D255">
            <v>12432</v>
          </cell>
          <cell r="AC255">
            <v>5472</v>
          </cell>
        </row>
        <row r="256">
          <cell r="D256">
            <v>12432</v>
          </cell>
          <cell r="AC256">
            <v>8139.5999999999995</v>
          </cell>
        </row>
        <row r="257">
          <cell r="D257">
            <v>12432</v>
          </cell>
          <cell r="AC257">
            <v>1282.5</v>
          </cell>
        </row>
        <row r="258">
          <cell r="D258">
            <v>12433</v>
          </cell>
          <cell r="AC258">
            <v>436.49999999999994</v>
          </cell>
        </row>
        <row r="259">
          <cell r="D259">
            <v>12434</v>
          </cell>
          <cell r="AC259">
            <v>270</v>
          </cell>
        </row>
        <row r="260">
          <cell r="D260">
            <v>12435</v>
          </cell>
          <cell r="AC260">
            <v>284</v>
          </cell>
        </row>
        <row r="261">
          <cell r="D261">
            <v>12436</v>
          </cell>
          <cell r="AC261">
            <v>722</v>
          </cell>
        </row>
        <row r="262">
          <cell r="D262">
            <v>12438</v>
          </cell>
          <cell r="AC262">
            <v>752</v>
          </cell>
        </row>
        <row r="263">
          <cell r="D263">
            <v>12439</v>
          </cell>
          <cell r="AC263">
            <v>431.24999999999994</v>
          </cell>
        </row>
        <row r="264">
          <cell r="D264">
            <v>12440</v>
          </cell>
          <cell r="AC264">
            <v>2996.5</v>
          </cell>
        </row>
        <row r="265">
          <cell r="D265">
            <v>12441</v>
          </cell>
          <cell r="AC265">
            <v>404.99999999999994</v>
          </cell>
        </row>
        <row r="266">
          <cell r="D266">
            <v>12442</v>
          </cell>
          <cell r="AC266">
            <v>404.99999999999994</v>
          </cell>
        </row>
        <row r="267">
          <cell r="D267">
            <v>12443</v>
          </cell>
          <cell r="AC267">
            <v>582</v>
          </cell>
        </row>
        <row r="268">
          <cell r="D268">
            <v>12444</v>
          </cell>
          <cell r="AC268">
            <v>582</v>
          </cell>
        </row>
        <row r="269">
          <cell r="D269">
            <v>12445</v>
          </cell>
          <cell r="AC269">
            <v>167.99999999999997</v>
          </cell>
        </row>
        <row r="270">
          <cell r="D270">
            <v>12446</v>
          </cell>
          <cell r="AC270">
            <v>1980.1599999999999</v>
          </cell>
        </row>
        <row r="271">
          <cell r="D271">
            <v>12447</v>
          </cell>
          <cell r="AC271">
            <v>431.24999999999994</v>
          </cell>
        </row>
        <row r="272">
          <cell r="D272">
            <v>12448</v>
          </cell>
          <cell r="AC272">
            <v>10307.219999999999</v>
          </cell>
        </row>
        <row r="273">
          <cell r="D273">
            <v>12448</v>
          </cell>
          <cell r="AC273">
            <v>5377.68</v>
          </cell>
        </row>
        <row r="274">
          <cell r="D274">
            <v>12448</v>
          </cell>
          <cell r="AC274">
            <v>-496.08</v>
          </cell>
        </row>
        <row r="275">
          <cell r="D275">
            <v>12448</v>
          </cell>
          <cell r="AC275">
            <v>-165.36</v>
          </cell>
        </row>
        <row r="276">
          <cell r="D276">
            <v>12449</v>
          </cell>
          <cell r="AC276">
            <v>12588</v>
          </cell>
        </row>
        <row r="277">
          <cell r="D277">
            <v>12449</v>
          </cell>
          <cell r="AC277">
            <v>4140</v>
          </cell>
        </row>
        <row r="278">
          <cell r="D278">
            <v>12450</v>
          </cell>
          <cell r="AC278">
            <v>48116</v>
          </cell>
        </row>
        <row r="279">
          <cell r="D279">
            <v>12450</v>
          </cell>
          <cell r="AC279">
            <v>52300.000000000007</v>
          </cell>
        </row>
        <row r="280">
          <cell r="D280">
            <v>12501</v>
          </cell>
          <cell r="AC280">
            <v>314.24</v>
          </cell>
        </row>
        <row r="281">
          <cell r="D281">
            <v>12502</v>
          </cell>
          <cell r="AC281">
            <v>1812</v>
          </cell>
        </row>
        <row r="282">
          <cell r="D282">
            <v>12503</v>
          </cell>
          <cell r="AC282">
            <v>404.99999999999994</v>
          </cell>
        </row>
        <row r="283">
          <cell r="D283">
            <v>12504</v>
          </cell>
          <cell r="AC283">
            <v>436.49999999999994</v>
          </cell>
        </row>
        <row r="284">
          <cell r="D284">
            <v>12505</v>
          </cell>
          <cell r="AC284">
            <v>436.49999999999994</v>
          </cell>
        </row>
        <row r="285">
          <cell r="D285">
            <v>12506</v>
          </cell>
          <cell r="AC285">
            <v>1453.75</v>
          </cell>
        </row>
        <row r="286">
          <cell r="D286">
            <v>12507</v>
          </cell>
          <cell r="AC286">
            <v>404.99999999999994</v>
          </cell>
        </row>
        <row r="287">
          <cell r="D287">
            <v>12508</v>
          </cell>
          <cell r="AC287">
            <v>404.99999999999994</v>
          </cell>
        </row>
        <row r="288">
          <cell r="D288">
            <v>12511</v>
          </cell>
          <cell r="AC288">
            <v>210</v>
          </cell>
        </row>
        <row r="289">
          <cell r="D289">
            <v>12512</v>
          </cell>
          <cell r="AC289">
            <v>210</v>
          </cell>
        </row>
        <row r="290">
          <cell r="D290">
            <v>12513</v>
          </cell>
          <cell r="AC290">
            <v>728</v>
          </cell>
        </row>
        <row r="291">
          <cell r="D291">
            <v>12513</v>
          </cell>
          <cell r="AC291">
            <v>728</v>
          </cell>
        </row>
        <row r="292">
          <cell r="D292">
            <v>12514</v>
          </cell>
          <cell r="AC292">
            <v>540</v>
          </cell>
        </row>
        <row r="293">
          <cell r="D293">
            <v>12514</v>
          </cell>
          <cell r="AC293">
            <v>540</v>
          </cell>
        </row>
        <row r="294">
          <cell r="D294">
            <v>12514</v>
          </cell>
          <cell r="AC294">
            <v>202.49999999999997</v>
          </cell>
        </row>
        <row r="295">
          <cell r="D295">
            <v>12515</v>
          </cell>
          <cell r="AC295">
            <v>420</v>
          </cell>
        </row>
        <row r="296">
          <cell r="D296">
            <v>12515</v>
          </cell>
          <cell r="AC296">
            <v>420</v>
          </cell>
        </row>
        <row r="297">
          <cell r="D297">
            <v>12516</v>
          </cell>
          <cell r="AC297">
            <v>329.5</v>
          </cell>
        </row>
        <row r="298">
          <cell r="D298">
            <v>12516</v>
          </cell>
          <cell r="AC298">
            <v>329.5</v>
          </cell>
        </row>
        <row r="299">
          <cell r="D299">
            <v>12517</v>
          </cell>
          <cell r="AC299">
            <v>1716.48</v>
          </cell>
        </row>
        <row r="300">
          <cell r="D300">
            <v>12518</v>
          </cell>
          <cell r="AC300">
            <v>888</v>
          </cell>
        </row>
        <row r="301">
          <cell r="D301">
            <v>12519</v>
          </cell>
          <cell r="AC301">
            <v>390.71999999999991</v>
          </cell>
        </row>
        <row r="302">
          <cell r="D302">
            <v>12520</v>
          </cell>
          <cell r="AC302">
            <v>604.5</v>
          </cell>
        </row>
        <row r="303">
          <cell r="D303">
            <v>12521</v>
          </cell>
          <cell r="AC303">
            <v>630.75</v>
          </cell>
        </row>
        <row r="304">
          <cell r="D304">
            <v>12522</v>
          </cell>
          <cell r="AC304">
            <v>630.75</v>
          </cell>
        </row>
        <row r="305">
          <cell r="D305">
            <v>12523</v>
          </cell>
          <cell r="AC305">
            <v>3440</v>
          </cell>
        </row>
        <row r="306">
          <cell r="D306">
            <v>12523</v>
          </cell>
          <cell r="AC306">
            <v>2201.6</v>
          </cell>
        </row>
        <row r="307">
          <cell r="D307">
            <v>12524</v>
          </cell>
          <cell r="AC307">
            <v>372</v>
          </cell>
        </row>
        <row r="308">
          <cell r="D308">
            <v>12524</v>
          </cell>
          <cell r="AC308">
            <v>744</v>
          </cell>
        </row>
        <row r="309">
          <cell r="D309">
            <v>12524</v>
          </cell>
          <cell r="AC309">
            <v>372</v>
          </cell>
        </row>
        <row r="310">
          <cell r="D310">
            <v>12524</v>
          </cell>
          <cell r="AC310">
            <v>307.52</v>
          </cell>
        </row>
        <row r="311">
          <cell r="D311">
            <v>12525</v>
          </cell>
          <cell r="AC311">
            <v>16485</v>
          </cell>
        </row>
        <row r="312">
          <cell r="D312">
            <v>12526</v>
          </cell>
          <cell r="AC312">
            <v>-4054.3999999999996</v>
          </cell>
        </row>
        <row r="313">
          <cell r="D313">
            <v>12526</v>
          </cell>
          <cell r="AC313">
            <v>19388.72</v>
          </cell>
        </row>
        <row r="314">
          <cell r="D314">
            <v>12527</v>
          </cell>
          <cell r="AC314">
            <v>417.6</v>
          </cell>
        </row>
        <row r="315">
          <cell r="D315">
            <v>12528</v>
          </cell>
          <cell r="AC315">
            <v>100.64</v>
          </cell>
        </row>
        <row r="316">
          <cell r="D316">
            <v>12530</v>
          </cell>
          <cell r="AC316">
            <v>1138.75</v>
          </cell>
        </row>
        <row r="317">
          <cell r="D317">
            <v>12531</v>
          </cell>
          <cell r="AC317">
            <v>249.6</v>
          </cell>
        </row>
        <row r="318">
          <cell r="D318">
            <v>12533</v>
          </cell>
          <cell r="AC318">
            <v>387.83999999999992</v>
          </cell>
        </row>
        <row r="319">
          <cell r="D319">
            <v>12534</v>
          </cell>
          <cell r="AC319">
            <v>910.8</v>
          </cell>
        </row>
        <row r="320">
          <cell r="D320">
            <v>12540</v>
          </cell>
          <cell r="AC320">
            <v>560</v>
          </cell>
        </row>
        <row r="321">
          <cell r="D321">
            <v>12540</v>
          </cell>
          <cell r="AC321">
            <v>448</v>
          </cell>
        </row>
        <row r="322">
          <cell r="D322">
            <v>12542</v>
          </cell>
          <cell r="AC322">
            <v>2899</v>
          </cell>
        </row>
        <row r="323">
          <cell r="D323">
            <v>12543</v>
          </cell>
          <cell r="AC323">
            <v>945</v>
          </cell>
        </row>
        <row r="324">
          <cell r="D324">
            <v>12544</v>
          </cell>
          <cell r="AC324">
            <v>949.99999999999989</v>
          </cell>
        </row>
        <row r="325">
          <cell r="D325">
            <v>12545</v>
          </cell>
          <cell r="AC325">
            <v>893.125</v>
          </cell>
        </row>
        <row r="326">
          <cell r="D326">
            <v>12546</v>
          </cell>
          <cell r="AC326">
            <v>904</v>
          </cell>
        </row>
        <row r="327">
          <cell r="D327">
            <v>12547</v>
          </cell>
          <cell r="AC327">
            <v>722.4</v>
          </cell>
        </row>
        <row r="328">
          <cell r="D328">
            <v>12549</v>
          </cell>
          <cell r="AC328">
            <v>297.36</v>
          </cell>
        </row>
        <row r="329">
          <cell r="D329">
            <v>12549</v>
          </cell>
          <cell r="AC329">
            <v>223.01999999999998</v>
          </cell>
        </row>
        <row r="330">
          <cell r="D330">
            <v>12550</v>
          </cell>
          <cell r="AC330">
            <v>660.8</v>
          </cell>
        </row>
        <row r="331">
          <cell r="D331">
            <v>12551</v>
          </cell>
          <cell r="AC331">
            <v>404.99999999999994</v>
          </cell>
        </row>
        <row r="332">
          <cell r="D332">
            <v>12553</v>
          </cell>
          <cell r="AC332">
            <v>990</v>
          </cell>
        </row>
        <row r="333">
          <cell r="D333">
            <v>12554</v>
          </cell>
          <cell r="AC333">
            <v>599.25</v>
          </cell>
        </row>
        <row r="334">
          <cell r="D334">
            <v>12555</v>
          </cell>
          <cell r="AC334">
            <v>592.19999999999993</v>
          </cell>
        </row>
        <row r="335">
          <cell r="D335">
            <v>12556</v>
          </cell>
          <cell r="AC335">
            <v>581.5</v>
          </cell>
        </row>
        <row r="336">
          <cell r="D336">
            <v>12558</v>
          </cell>
          <cell r="AC336">
            <v>991.2</v>
          </cell>
        </row>
        <row r="337">
          <cell r="D337">
            <v>12559</v>
          </cell>
          <cell r="AC337">
            <v>1680</v>
          </cell>
        </row>
        <row r="338">
          <cell r="D338">
            <v>12560</v>
          </cell>
          <cell r="AC338">
            <v>280</v>
          </cell>
        </row>
        <row r="339">
          <cell r="D339">
            <v>12561</v>
          </cell>
          <cell r="AC339">
            <v>705</v>
          </cell>
        </row>
        <row r="340">
          <cell r="D340">
            <v>12562</v>
          </cell>
          <cell r="AC340">
            <v>840.75</v>
          </cell>
        </row>
        <row r="341">
          <cell r="D341">
            <v>12563</v>
          </cell>
          <cell r="AC341">
            <v>673</v>
          </cell>
        </row>
        <row r="342">
          <cell r="D342">
            <v>12564</v>
          </cell>
          <cell r="AC342">
            <v>1177</v>
          </cell>
        </row>
        <row r="343">
          <cell r="D343">
            <v>12565</v>
          </cell>
          <cell r="AC343">
            <v>1170</v>
          </cell>
        </row>
        <row r="344">
          <cell r="D344">
            <v>12566</v>
          </cell>
          <cell r="AC344">
            <v>305.42400000000004</v>
          </cell>
        </row>
        <row r="345">
          <cell r="D345">
            <v>12567</v>
          </cell>
          <cell r="AC345">
            <v>655.67999999999984</v>
          </cell>
        </row>
        <row r="346">
          <cell r="D346">
            <v>12568</v>
          </cell>
          <cell r="AC346">
            <v>2046.8749999999998</v>
          </cell>
        </row>
        <row r="347">
          <cell r="D347">
            <v>12569</v>
          </cell>
          <cell r="AC347">
            <v>364.5</v>
          </cell>
        </row>
        <row r="348">
          <cell r="D348">
            <v>12570</v>
          </cell>
          <cell r="AC348">
            <v>819.75</v>
          </cell>
        </row>
        <row r="349">
          <cell r="D349">
            <v>12571</v>
          </cell>
          <cell r="AC349">
            <v>675</v>
          </cell>
        </row>
        <row r="350">
          <cell r="D350">
            <v>12572</v>
          </cell>
          <cell r="AC350">
            <v>387.65999999999997</v>
          </cell>
        </row>
        <row r="351">
          <cell r="D351">
            <v>12573</v>
          </cell>
          <cell r="AC351">
            <v>192.6</v>
          </cell>
        </row>
        <row r="352">
          <cell r="D352">
            <v>12574</v>
          </cell>
          <cell r="AC352">
            <v>540</v>
          </cell>
        </row>
        <row r="353">
          <cell r="D353">
            <v>12575</v>
          </cell>
          <cell r="AC353">
            <v>2160</v>
          </cell>
        </row>
        <row r="354">
          <cell r="D354">
            <v>12576</v>
          </cell>
          <cell r="AC354">
            <v>590.52</v>
          </cell>
        </row>
        <row r="355">
          <cell r="D355">
            <v>12577</v>
          </cell>
          <cell r="AC355">
            <v>296.15999999999997</v>
          </cell>
        </row>
        <row r="356">
          <cell r="D356">
            <v>12578</v>
          </cell>
          <cell r="AC356">
            <v>1314</v>
          </cell>
        </row>
        <row r="357">
          <cell r="D357">
            <v>12579</v>
          </cell>
          <cell r="AC357">
            <v>1323.7349999999999</v>
          </cell>
        </row>
        <row r="358">
          <cell r="D358">
            <v>12580</v>
          </cell>
          <cell r="AC358">
            <v>1008</v>
          </cell>
        </row>
        <row r="359">
          <cell r="D359">
            <v>12581</v>
          </cell>
          <cell r="AC359">
            <v>488.96</v>
          </cell>
        </row>
        <row r="360">
          <cell r="D360">
            <v>12582</v>
          </cell>
          <cell r="AC360">
            <v>724.8</v>
          </cell>
        </row>
        <row r="361">
          <cell r="D361">
            <v>12582</v>
          </cell>
          <cell r="AC361">
            <v>724.8</v>
          </cell>
        </row>
        <row r="362">
          <cell r="D362">
            <v>12583</v>
          </cell>
          <cell r="AC362">
            <v>806.25</v>
          </cell>
        </row>
        <row r="363">
          <cell r="D363">
            <v>12584</v>
          </cell>
          <cell r="AC363">
            <v>930</v>
          </cell>
        </row>
        <row r="364">
          <cell r="D364">
            <v>12585</v>
          </cell>
          <cell r="AC364">
            <v>663.83999999999992</v>
          </cell>
        </row>
        <row r="365">
          <cell r="D365">
            <v>12586</v>
          </cell>
          <cell r="AC365">
            <v>210</v>
          </cell>
        </row>
        <row r="366">
          <cell r="D366">
            <v>12587</v>
          </cell>
          <cell r="AC366">
            <v>337.5</v>
          </cell>
        </row>
        <row r="367">
          <cell r="D367">
            <v>12588</v>
          </cell>
          <cell r="AC367">
            <v>1044</v>
          </cell>
        </row>
        <row r="368">
          <cell r="D368">
            <v>12589</v>
          </cell>
          <cell r="AC368">
            <v>1033.75</v>
          </cell>
        </row>
        <row r="369">
          <cell r="D369">
            <v>12590</v>
          </cell>
          <cell r="AC369">
            <v>236.62499999999997</v>
          </cell>
        </row>
        <row r="370">
          <cell r="D370">
            <v>12591</v>
          </cell>
          <cell r="AC370">
            <v>3341.25</v>
          </cell>
        </row>
        <row r="371">
          <cell r="D371">
            <v>12592</v>
          </cell>
          <cell r="AC371">
            <v>6237</v>
          </cell>
        </row>
        <row r="372">
          <cell r="D372">
            <v>12593</v>
          </cell>
          <cell r="AC372">
            <v>659.52</v>
          </cell>
        </row>
        <row r="373">
          <cell r="D373">
            <v>12594</v>
          </cell>
          <cell r="AC373">
            <v>791</v>
          </cell>
        </row>
        <row r="374">
          <cell r="D374">
            <v>12595</v>
          </cell>
          <cell r="AC374">
            <v>659.52</v>
          </cell>
        </row>
        <row r="375">
          <cell r="D375">
            <v>12596</v>
          </cell>
          <cell r="AC375">
            <v>806.25</v>
          </cell>
        </row>
        <row r="376">
          <cell r="D376">
            <v>12597</v>
          </cell>
          <cell r="AC376">
            <v>197.6</v>
          </cell>
        </row>
        <row r="377">
          <cell r="D377">
            <v>12598</v>
          </cell>
          <cell r="AC377">
            <v>747.83999999999992</v>
          </cell>
        </row>
        <row r="378">
          <cell r="D378">
            <v>12598</v>
          </cell>
          <cell r="AC378">
            <v>-158.39999999999998</v>
          </cell>
        </row>
        <row r="379">
          <cell r="D379">
            <v>12599</v>
          </cell>
          <cell r="AC379">
            <v>4989.6000000000004</v>
          </cell>
        </row>
        <row r="380">
          <cell r="D380">
            <v>12600</v>
          </cell>
          <cell r="AC380">
            <v>809</v>
          </cell>
        </row>
        <row r="381">
          <cell r="D381">
            <v>12601</v>
          </cell>
          <cell r="AC381">
            <v>580.16</v>
          </cell>
        </row>
        <row r="382">
          <cell r="D382">
            <v>12602</v>
          </cell>
          <cell r="AC382">
            <v>2620.8000000000002</v>
          </cell>
        </row>
        <row r="383">
          <cell r="D383">
            <v>12602</v>
          </cell>
          <cell r="AC383">
            <v>2882.88</v>
          </cell>
        </row>
        <row r="384">
          <cell r="D384">
            <v>12603</v>
          </cell>
          <cell r="AC384">
            <v>589.59999999999991</v>
          </cell>
        </row>
        <row r="385">
          <cell r="D385">
            <v>12604</v>
          </cell>
          <cell r="AC385">
            <v>1135</v>
          </cell>
        </row>
        <row r="386">
          <cell r="D386">
            <v>12605</v>
          </cell>
          <cell r="AC386">
            <v>404.99999999999994</v>
          </cell>
        </row>
        <row r="387">
          <cell r="D387">
            <v>12606</v>
          </cell>
          <cell r="AC387">
            <v>1147.5</v>
          </cell>
        </row>
        <row r="388">
          <cell r="D388">
            <v>12607</v>
          </cell>
          <cell r="AC388">
            <v>289.27999999999997</v>
          </cell>
        </row>
        <row r="389">
          <cell r="D389">
            <v>12608</v>
          </cell>
          <cell r="AC389">
            <v>456.95999999999992</v>
          </cell>
        </row>
        <row r="390">
          <cell r="D390">
            <v>12609</v>
          </cell>
          <cell r="AC390">
            <v>448.5</v>
          </cell>
        </row>
        <row r="391">
          <cell r="D391">
            <v>12610</v>
          </cell>
          <cell r="AC391">
            <v>1103.25</v>
          </cell>
        </row>
        <row r="392">
          <cell r="D392">
            <v>12611</v>
          </cell>
          <cell r="AC392">
            <v>525.625</v>
          </cell>
        </row>
        <row r="393">
          <cell r="D393">
            <v>12611</v>
          </cell>
          <cell r="AC393">
            <v>525.625</v>
          </cell>
        </row>
        <row r="394">
          <cell r="D394">
            <v>12611</v>
          </cell>
          <cell r="AC394">
            <v>525.625</v>
          </cell>
        </row>
        <row r="395">
          <cell r="D395">
            <v>12612</v>
          </cell>
          <cell r="AC395">
            <v>239.5</v>
          </cell>
        </row>
        <row r="396">
          <cell r="D396">
            <v>12613</v>
          </cell>
          <cell r="AC396">
            <v>574.79999999999995</v>
          </cell>
        </row>
        <row r="397">
          <cell r="D397">
            <v>12614</v>
          </cell>
          <cell r="AC397">
            <v>413.5</v>
          </cell>
        </row>
        <row r="398">
          <cell r="D398">
            <v>12615</v>
          </cell>
          <cell r="AC398">
            <v>134.39999999999998</v>
          </cell>
        </row>
        <row r="399">
          <cell r="D399">
            <v>12616</v>
          </cell>
          <cell r="AC399">
            <v>486.4</v>
          </cell>
        </row>
        <row r="400">
          <cell r="D400">
            <v>12617</v>
          </cell>
          <cell r="AC400">
            <v>151.36000000000001</v>
          </cell>
        </row>
        <row r="401">
          <cell r="D401">
            <v>12618</v>
          </cell>
          <cell r="AC401">
            <v>965.44</v>
          </cell>
        </row>
        <row r="402">
          <cell r="D402">
            <v>12619</v>
          </cell>
          <cell r="AC402">
            <v>6123.5999999999995</v>
          </cell>
        </row>
        <row r="403">
          <cell r="D403">
            <v>12620</v>
          </cell>
          <cell r="AC403">
            <v>552</v>
          </cell>
        </row>
        <row r="404">
          <cell r="D404">
            <v>12621</v>
          </cell>
          <cell r="AC404">
            <v>1192</v>
          </cell>
        </row>
        <row r="405">
          <cell r="D405">
            <v>12621</v>
          </cell>
          <cell r="AC405">
            <v>745</v>
          </cell>
        </row>
        <row r="406">
          <cell r="D406">
            <v>12622</v>
          </cell>
          <cell r="AC406">
            <v>553.5</v>
          </cell>
        </row>
        <row r="407">
          <cell r="D407">
            <v>12622</v>
          </cell>
          <cell r="AC407">
            <v>553.5</v>
          </cell>
        </row>
        <row r="408">
          <cell r="D408">
            <v>12623</v>
          </cell>
          <cell r="AC408">
            <v>370.125</v>
          </cell>
        </row>
        <row r="409">
          <cell r="D409">
            <v>12624</v>
          </cell>
          <cell r="AC409">
            <v>2904</v>
          </cell>
        </row>
        <row r="410">
          <cell r="D410">
            <v>12625</v>
          </cell>
          <cell r="AC410">
            <v>787.95</v>
          </cell>
        </row>
        <row r="411">
          <cell r="D411">
            <v>12626</v>
          </cell>
          <cell r="AC411">
            <v>420</v>
          </cell>
        </row>
        <row r="412">
          <cell r="D412">
            <v>12627</v>
          </cell>
          <cell r="AC412">
            <v>825</v>
          </cell>
        </row>
        <row r="413">
          <cell r="D413">
            <v>12628</v>
          </cell>
          <cell r="AC413">
            <v>228.76</v>
          </cell>
        </row>
        <row r="414">
          <cell r="D414">
            <v>12629</v>
          </cell>
          <cell r="AC414">
            <v>714.5</v>
          </cell>
        </row>
        <row r="415">
          <cell r="D415">
            <v>12630</v>
          </cell>
          <cell r="AC415">
            <v>268.39999999999998</v>
          </cell>
        </row>
        <row r="416">
          <cell r="D416">
            <v>12631</v>
          </cell>
          <cell r="AC416">
            <v>230.82400000000001</v>
          </cell>
        </row>
        <row r="417">
          <cell r="D417">
            <v>12632</v>
          </cell>
          <cell r="AC417">
            <v>3532.4999999999995</v>
          </cell>
        </row>
        <row r="418">
          <cell r="D418">
            <v>12632</v>
          </cell>
          <cell r="AC418">
            <v>10332.5625</v>
          </cell>
        </row>
        <row r="419">
          <cell r="D419">
            <v>12632</v>
          </cell>
          <cell r="AC419">
            <v>14836.5</v>
          </cell>
        </row>
        <row r="420">
          <cell r="D420">
            <v>12633</v>
          </cell>
          <cell r="AC420">
            <v>241.79999999999998</v>
          </cell>
        </row>
        <row r="421">
          <cell r="D421">
            <v>12633</v>
          </cell>
          <cell r="AC421">
            <v>241.79999999999998</v>
          </cell>
        </row>
        <row r="422">
          <cell r="D422">
            <v>12633</v>
          </cell>
          <cell r="AC422">
            <v>241.79999999999998</v>
          </cell>
        </row>
        <row r="423">
          <cell r="D423">
            <v>12633</v>
          </cell>
          <cell r="AC423">
            <v>241.79999999999998</v>
          </cell>
        </row>
        <row r="424">
          <cell r="D424">
            <v>12633</v>
          </cell>
          <cell r="AC424">
            <v>241.79999999999998</v>
          </cell>
        </row>
        <row r="425">
          <cell r="D425">
            <v>12633</v>
          </cell>
          <cell r="AC425">
            <v>241.79999999999998</v>
          </cell>
        </row>
        <row r="426">
          <cell r="D426">
            <v>12633</v>
          </cell>
          <cell r="AC426">
            <v>241.79999999999998</v>
          </cell>
        </row>
        <row r="427">
          <cell r="D427">
            <v>12634</v>
          </cell>
          <cell r="AC427">
            <v>1034.0999999999999</v>
          </cell>
        </row>
        <row r="428">
          <cell r="D428">
            <v>12635</v>
          </cell>
          <cell r="AC428">
            <v>10190.18</v>
          </cell>
        </row>
        <row r="429">
          <cell r="D429">
            <v>12636</v>
          </cell>
          <cell r="AC429">
            <v>3214.3999999999996</v>
          </cell>
        </row>
        <row r="430">
          <cell r="D430">
            <v>12637</v>
          </cell>
          <cell r="AC430">
            <v>420</v>
          </cell>
        </row>
        <row r="431">
          <cell r="D431">
            <v>12638</v>
          </cell>
          <cell r="AC431">
            <v>1912.5</v>
          </cell>
        </row>
        <row r="432">
          <cell r="D432">
            <v>12639</v>
          </cell>
          <cell r="AC432">
            <v>840.75</v>
          </cell>
        </row>
        <row r="433">
          <cell r="D433">
            <v>12640</v>
          </cell>
          <cell r="AC433">
            <v>2312.3999999999996</v>
          </cell>
        </row>
        <row r="434">
          <cell r="D434">
            <v>12640</v>
          </cell>
          <cell r="AC434">
            <v>2312.3999999999996</v>
          </cell>
        </row>
        <row r="435">
          <cell r="D435">
            <v>12640</v>
          </cell>
          <cell r="AC435">
            <v>2312.3999999999996</v>
          </cell>
        </row>
        <row r="436">
          <cell r="D436">
            <v>12640</v>
          </cell>
          <cell r="AC436">
            <v>2312.3999999999996</v>
          </cell>
        </row>
        <row r="437">
          <cell r="D437">
            <v>12641</v>
          </cell>
          <cell r="AC437">
            <v>637.5</v>
          </cell>
        </row>
        <row r="438">
          <cell r="D438">
            <v>12641</v>
          </cell>
          <cell r="AC438">
            <v>637.5</v>
          </cell>
        </row>
        <row r="439">
          <cell r="D439">
            <v>12642</v>
          </cell>
          <cell r="AC439">
            <v>1365</v>
          </cell>
        </row>
        <row r="440">
          <cell r="D440">
            <v>12643</v>
          </cell>
          <cell r="AC440">
            <v>196.48</v>
          </cell>
        </row>
        <row r="441">
          <cell r="D441">
            <v>12644</v>
          </cell>
          <cell r="AC441">
            <v>290.39999999999998</v>
          </cell>
        </row>
        <row r="442">
          <cell r="D442">
            <v>12645</v>
          </cell>
          <cell r="AC442">
            <v>755</v>
          </cell>
        </row>
        <row r="443">
          <cell r="D443">
            <v>12645</v>
          </cell>
          <cell r="AC443">
            <v>755</v>
          </cell>
        </row>
        <row r="444">
          <cell r="D444">
            <v>12646</v>
          </cell>
          <cell r="AC444">
            <v>601.12</v>
          </cell>
        </row>
        <row r="445">
          <cell r="D445">
            <v>12647</v>
          </cell>
          <cell r="AC445">
            <v>1198.4000000000001</v>
          </cell>
        </row>
        <row r="446">
          <cell r="D446">
            <v>12647</v>
          </cell>
          <cell r="AC446">
            <v>1198.4000000000001</v>
          </cell>
        </row>
        <row r="447">
          <cell r="D447">
            <v>12647</v>
          </cell>
          <cell r="AC447">
            <v>2975</v>
          </cell>
        </row>
        <row r="448">
          <cell r="D448">
            <v>12647</v>
          </cell>
          <cell r="AC448">
            <v>5547.8399999999992</v>
          </cell>
        </row>
        <row r="449">
          <cell r="D449">
            <v>12648</v>
          </cell>
          <cell r="AC449">
            <v>298</v>
          </cell>
        </row>
        <row r="450">
          <cell r="D450">
            <v>12649</v>
          </cell>
          <cell r="AC450">
            <v>16249.349999999999</v>
          </cell>
        </row>
        <row r="451">
          <cell r="D451">
            <v>12650</v>
          </cell>
          <cell r="AC451">
            <v>1394.4</v>
          </cell>
        </row>
        <row r="452">
          <cell r="D452">
            <v>12701</v>
          </cell>
          <cell r="AC452">
            <v>1036.5</v>
          </cell>
        </row>
        <row r="453">
          <cell r="D453">
            <v>12701</v>
          </cell>
          <cell r="AC453">
            <v>1667.25</v>
          </cell>
        </row>
        <row r="454">
          <cell r="D454">
            <v>12702</v>
          </cell>
          <cell r="AC454">
            <v>753.75</v>
          </cell>
        </row>
        <row r="455">
          <cell r="D455">
            <v>12703</v>
          </cell>
          <cell r="AC455">
            <v>711</v>
          </cell>
        </row>
        <row r="456">
          <cell r="D456">
            <v>12704</v>
          </cell>
          <cell r="AC456">
            <v>1701</v>
          </cell>
        </row>
        <row r="457">
          <cell r="D457">
            <v>12705</v>
          </cell>
          <cell r="AC457">
            <v>425</v>
          </cell>
        </row>
        <row r="458">
          <cell r="D458">
            <v>12705</v>
          </cell>
          <cell r="AC458">
            <v>425</v>
          </cell>
        </row>
        <row r="459">
          <cell r="D459">
            <v>12705</v>
          </cell>
          <cell r="AC459">
            <v>425</v>
          </cell>
        </row>
        <row r="460">
          <cell r="D460">
            <v>12706</v>
          </cell>
          <cell r="AC460">
            <v>375</v>
          </cell>
        </row>
        <row r="461">
          <cell r="D461">
            <v>12707</v>
          </cell>
          <cell r="AC461">
            <v>354.9</v>
          </cell>
        </row>
        <row r="462">
          <cell r="D462">
            <v>12707</v>
          </cell>
          <cell r="AC462">
            <v>726.6</v>
          </cell>
        </row>
        <row r="463">
          <cell r="D463">
            <v>12708</v>
          </cell>
          <cell r="AC463">
            <v>294.5</v>
          </cell>
        </row>
        <row r="464">
          <cell r="D464">
            <v>12708</v>
          </cell>
          <cell r="AC464">
            <v>294.5</v>
          </cell>
        </row>
        <row r="465">
          <cell r="D465">
            <v>12709</v>
          </cell>
          <cell r="AC465">
            <v>172.31999999999996</v>
          </cell>
        </row>
        <row r="466">
          <cell r="D466">
            <v>12709</v>
          </cell>
          <cell r="AC466">
            <v>172.31999999999996</v>
          </cell>
        </row>
        <row r="467">
          <cell r="D467">
            <v>12710</v>
          </cell>
          <cell r="AC467">
            <v>278.88</v>
          </cell>
        </row>
        <row r="468">
          <cell r="D468">
            <v>12711</v>
          </cell>
          <cell r="AC468">
            <v>497.5</v>
          </cell>
        </row>
        <row r="469">
          <cell r="D469">
            <v>12711</v>
          </cell>
          <cell r="AC469">
            <v>497.5</v>
          </cell>
        </row>
        <row r="470">
          <cell r="D470">
            <v>12712</v>
          </cell>
          <cell r="AC470">
            <v>488.8</v>
          </cell>
        </row>
        <row r="471">
          <cell r="D471">
            <v>12713</v>
          </cell>
          <cell r="AC471">
            <v>94.499999999999986</v>
          </cell>
        </row>
        <row r="472">
          <cell r="D472">
            <v>12713</v>
          </cell>
          <cell r="AC472">
            <v>94.499999999999986</v>
          </cell>
        </row>
        <row r="473">
          <cell r="D473">
            <v>12713</v>
          </cell>
          <cell r="AC473">
            <v>94.499999999999986</v>
          </cell>
        </row>
        <row r="474">
          <cell r="D474">
            <v>12713</v>
          </cell>
          <cell r="AC474">
            <v>94.499999999999986</v>
          </cell>
        </row>
        <row r="475">
          <cell r="D475">
            <v>12713</v>
          </cell>
          <cell r="AC475">
            <v>108</v>
          </cell>
        </row>
        <row r="476">
          <cell r="D476">
            <v>12713</v>
          </cell>
          <cell r="AC476">
            <v>135</v>
          </cell>
        </row>
        <row r="477">
          <cell r="D477">
            <v>12714</v>
          </cell>
          <cell r="AC477">
            <v>54</v>
          </cell>
        </row>
        <row r="478">
          <cell r="D478">
            <v>12714</v>
          </cell>
          <cell r="AC478">
            <v>135</v>
          </cell>
        </row>
        <row r="479">
          <cell r="D479">
            <v>12714</v>
          </cell>
          <cell r="AC479">
            <v>81</v>
          </cell>
        </row>
        <row r="480">
          <cell r="D480">
            <v>12715</v>
          </cell>
          <cell r="AC480">
            <v>390</v>
          </cell>
        </row>
        <row r="481">
          <cell r="D481">
            <v>12716</v>
          </cell>
          <cell r="AC481">
            <v>120.15</v>
          </cell>
        </row>
        <row r="482">
          <cell r="D482">
            <v>12717</v>
          </cell>
          <cell r="AC482">
            <v>112</v>
          </cell>
        </row>
        <row r="483">
          <cell r="D483">
            <v>12718</v>
          </cell>
          <cell r="AC483">
            <v>709.5</v>
          </cell>
        </row>
        <row r="484">
          <cell r="D484">
            <v>12718</v>
          </cell>
          <cell r="AC484">
            <v>709.5</v>
          </cell>
        </row>
        <row r="485">
          <cell r="D485">
            <v>12719</v>
          </cell>
          <cell r="AC485">
            <v>1100</v>
          </cell>
        </row>
        <row r="486">
          <cell r="D486">
            <v>12720</v>
          </cell>
          <cell r="AC486">
            <v>5050</v>
          </cell>
        </row>
        <row r="487">
          <cell r="D487">
            <v>12721</v>
          </cell>
          <cell r="AC487">
            <v>1072.8</v>
          </cell>
        </row>
        <row r="488">
          <cell r="D488">
            <v>12722</v>
          </cell>
          <cell r="AC488">
            <v>571</v>
          </cell>
        </row>
        <row r="489">
          <cell r="D489">
            <v>12722</v>
          </cell>
          <cell r="AC489">
            <v>571</v>
          </cell>
        </row>
        <row r="490">
          <cell r="D490">
            <v>12723</v>
          </cell>
          <cell r="AC490">
            <v>421.76</v>
          </cell>
        </row>
        <row r="491">
          <cell r="D491">
            <v>12723</v>
          </cell>
          <cell r="AC491">
            <v>331.4</v>
          </cell>
        </row>
        <row r="492">
          <cell r="D492">
            <v>12724</v>
          </cell>
          <cell r="AC492">
            <v>435</v>
          </cell>
        </row>
        <row r="493">
          <cell r="D493">
            <v>12724</v>
          </cell>
          <cell r="AC493">
            <v>435</v>
          </cell>
        </row>
        <row r="494">
          <cell r="D494">
            <v>12724</v>
          </cell>
          <cell r="AC494">
            <v>435</v>
          </cell>
        </row>
        <row r="495">
          <cell r="D495">
            <v>12725</v>
          </cell>
          <cell r="AC495">
            <v>740</v>
          </cell>
        </row>
        <row r="496">
          <cell r="D496">
            <v>12725</v>
          </cell>
          <cell r="AC496">
            <v>740</v>
          </cell>
        </row>
        <row r="497">
          <cell r="D497">
            <v>12726</v>
          </cell>
          <cell r="AC497">
            <v>1366.5</v>
          </cell>
        </row>
        <row r="498">
          <cell r="D498">
            <v>12727</v>
          </cell>
          <cell r="AC498">
            <v>613.125</v>
          </cell>
        </row>
        <row r="499">
          <cell r="D499">
            <v>12728</v>
          </cell>
          <cell r="AC499">
            <v>770.625</v>
          </cell>
        </row>
        <row r="500">
          <cell r="D500">
            <v>12730</v>
          </cell>
          <cell r="AC500">
            <v>767.8125</v>
          </cell>
        </row>
        <row r="501">
          <cell r="D501">
            <v>12731</v>
          </cell>
          <cell r="AC501">
            <v>117.76</v>
          </cell>
        </row>
        <row r="502">
          <cell r="D502">
            <v>12732</v>
          </cell>
          <cell r="AC502">
            <v>893.25</v>
          </cell>
        </row>
        <row r="503">
          <cell r="D503">
            <v>12733</v>
          </cell>
          <cell r="AC503">
            <v>704</v>
          </cell>
        </row>
        <row r="504">
          <cell r="D504">
            <v>12733</v>
          </cell>
          <cell r="AC504">
            <v>704</v>
          </cell>
        </row>
        <row r="505">
          <cell r="D505">
            <v>12734</v>
          </cell>
          <cell r="AC505">
            <v>804</v>
          </cell>
        </row>
        <row r="506">
          <cell r="D506">
            <v>12735</v>
          </cell>
          <cell r="AC506">
            <v>3084.8</v>
          </cell>
        </row>
        <row r="507">
          <cell r="D507">
            <v>12735</v>
          </cell>
          <cell r="AC507">
            <v>675.59999999999991</v>
          </cell>
        </row>
        <row r="508">
          <cell r="D508">
            <v>12736</v>
          </cell>
          <cell r="AC508">
            <v>3105</v>
          </cell>
        </row>
        <row r="509">
          <cell r="D509">
            <v>12737</v>
          </cell>
          <cell r="AC509">
            <v>2496.1999999999998</v>
          </cell>
        </row>
        <row r="510">
          <cell r="D510">
            <v>12738</v>
          </cell>
          <cell r="AC510">
            <v>501</v>
          </cell>
        </row>
        <row r="511">
          <cell r="D511">
            <v>12739</v>
          </cell>
          <cell r="AC511">
            <v>540</v>
          </cell>
        </row>
        <row r="512">
          <cell r="D512">
            <v>12740</v>
          </cell>
          <cell r="AC512">
            <v>644.5</v>
          </cell>
        </row>
        <row r="513">
          <cell r="D513">
            <v>12741</v>
          </cell>
          <cell r="AC513">
            <v>280</v>
          </cell>
        </row>
        <row r="514">
          <cell r="D514">
            <v>12742</v>
          </cell>
          <cell r="AC514">
            <v>482.56</v>
          </cell>
        </row>
        <row r="515">
          <cell r="D515">
            <v>12743</v>
          </cell>
          <cell r="AC515">
            <v>115.84</v>
          </cell>
        </row>
        <row r="516">
          <cell r="D516">
            <v>12744</v>
          </cell>
          <cell r="AC516">
            <v>235.83999999999997</v>
          </cell>
        </row>
        <row r="517">
          <cell r="D517">
            <v>12745</v>
          </cell>
          <cell r="AC517">
            <v>270</v>
          </cell>
        </row>
        <row r="518">
          <cell r="D518">
            <v>12746</v>
          </cell>
          <cell r="AC518">
            <v>2511.3599999999997</v>
          </cell>
        </row>
        <row r="519">
          <cell r="D519">
            <v>12747</v>
          </cell>
          <cell r="AC519">
            <v>336.5</v>
          </cell>
        </row>
        <row r="520">
          <cell r="D520">
            <v>12748</v>
          </cell>
          <cell r="AC520">
            <v>662.25</v>
          </cell>
        </row>
        <row r="521">
          <cell r="D521">
            <v>12749</v>
          </cell>
          <cell r="AC521">
            <v>518.5</v>
          </cell>
        </row>
        <row r="522">
          <cell r="D522">
            <v>12750</v>
          </cell>
          <cell r="AC522">
            <v>1191</v>
          </cell>
        </row>
        <row r="523">
          <cell r="D523">
            <v>12751</v>
          </cell>
          <cell r="AC523">
            <v>853.2</v>
          </cell>
        </row>
        <row r="524">
          <cell r="D524">
            <v>12753</v>
          </cell>
          <cell r="AC524">
            <v>278.88</v>
          </cell>
        </row>
        <row r="525">
          <cell r="D525">
            <v>12754</v>
          </cell>
          <cell r="AC525">
            <v>494.24999999999994</v>
          </cell>
        </row>
        <row r="526">
          <cell r="D526">
            <v>12755</v>
          </cell>
          <cell r="AC526">
            <v>494.24999999999994</v>
          </cell>
        </row>
        <row r="527">
          <cell r="D527">
            <v>12756</v>
          </cell>
          <cell r="AC527">
            <v>969.59999999999991</v>
          </cell>
        </row>
        <row r="528">
          <cell r="D528">
            <v>12757</v>
          </cell>
          <cell r="AC528">
            <v>569</v>
          </cell>
        </row>
        <row r="529">
          <cell r="D529">
            <v>12758</v>
          </cell>
          <cell r="AC529">
            <v>488.99999999999994</v>
          </cell>
        </row>
        <row r="530">
          <cell r="D530">
            <v>12759</v>
          </cell>
          <cell r="AC530">
            <v>179.51999999999998</v>
          </cell>
        </row>
        <row r="531">
          <cell r="D531">
            <v>12760</v>
          </cell>
          <cell r="AC531">
            <v>236.25</v>
          </cell>
        </row>
        <row r="532">
          <cell r="D532">
            <v>12761</v>
          </cell>
          <cell r="AC532">
            <v>742.5</v>
          </cell>
        </row>
        <row r="533">
          <cell r="D533">
            <v>12762</v>
          </cell>
          <cell r="AC533">
            <v>1755</v>
          </cell>
        </row>
        <row r="534">
          <cell r="D534">
            <v>12763</v>
          </cell>
          <cell r="AC534">
            <v>6470.4</v>
          </cell>
        </row>
        <row r="535">
          <cell r="D535">
            <v>12764</v>
          </cell>
          <cell r="AC535">
            <v>2803.2</v>
          </cell>
        </row>
        <row r="536">
          <cell r="D536">
            <v>12765</v>
          </cell>
          <cell r="AC536">
            <v>270</v>
          </cell>
        </row>
        <row r="537">
          <cell r="D537">
            <v>12766</v>
          </cell>
          <cell r="AC537">
            <v>645</v>
          </cell>
        </row>
        <row r="538">
          <cell r="D538">
            <v>12767</v>
          </cell>
          <cell r="AC538">
            <v>639.375</v>
          </cell>
        </row>
        <row r="539">
          <cell r="D539">
            <v>12768</v>
          </cell>
          <cell r="AC539">
            <v>1065</v>
          </cell>
        </row>
        <row r="540">
          <cell r="D540">
            <v>12769</v>
          </cell>
          <cell r="AC540">
            <v>591.25</v>
          </cell>
        </row>
        <row r="541">
          <cell r="D541">
            <v>12770</v>
          </cell>
          <cell r="AC541">
            <v>1018.8</v>
          </cell>
        </row>
        <row r="542">
          <cell r="D542">
            <v>12771</v>
          </cell>
          <cell r="AC542">
            <v>417.6</v>
          </cell>
        </row>
        <row r="543">
          <cell r="D543">
            <v>12772</v>
          </cell>
          <cell r="AC543">
            <v>328.05</v>
          </cell>
        </row>
        <row r="544">
          <cell r="D544">
            <v>12773</v>
          </cell>
          <cell r="AC544">
            <v>410</v>
          </cell>
        </row>
        <row r="545">
          <cell r="D545">
            <v>12773</v>
          </cell>
          <cell r="AC545">
            <v>410</v>
          </cell>
        </row>
        <row r="546">
          <cell r="D546">
            <v>12774</v>
          </cell>
          <cell r="AC546">
            <v>1136.3199999999997</v>
          </cell>
        </row>
        <row r="547">
          <cell r="D547">
            <v>12775</v>
          </cell>
          <cell r="AC547">
            <v>368</v>
          </cell>
        </row>
        <row r="548">
          <cell r="D548">
            <v>12776</v>
          </cell>
          <cell r="AC548">
            <v>270</v>
          </cell>
        </row>
        <row r="549">
          <cell r="D549">
            <v>12777</v>
          </cell>
          <cell r="AC549">
            <v>603</v>
          </cell>
        </row>
        <row r="550">
          <cell r="D550">
            <v>12779</v>
          </cell>
          <cell r="AC550">
            <v>536</v>
          </cell>
        </row>
        <row r="551">
          <cell r="D551">
            <v>12779</v>
          </cell>
          <cell r="AC551">
            <v>3045</v>
          </cell>
        </row>
        <row r="552">
          <cell r="D552">
            <v>12780</v>
          </cell>
          <cell r="AC552">
            <v>318.5</v>
          </cell>
        </row>
        <row r="553">
          <cell r="D553">
            <v>12787</v>
          </cell>
          <cell r="AC553">
            <v>318.5</v>
          </cell>
        </row>
        <row r="554">
          <cell r="D554">
            <v>12788</v>
          </cell>
          <cell r="AC554">
            <v>888</v>
          </cell>
        </row>
        <row r="555">
          <cell r="D555">
            <v>12788</v>
          </cell>
          <cell r="AC555">
            <v>662.4</v>
          </cell>
        </row>
        <row r="556">
          <cell r="D556">
            <v>12789</v>
          </cell>
          <cell r="AC556">
            <v>630</v>
          </cell>
        </row>
        <row r="557">
          <cell r="D557">
            <v>12791</v>
          </cell>
          <cell r="AC557">
            <v>345.625</v>
          </cell>
        </row>
        <row r="558">
          <cell r="D558">
            <v>12792</v>
          </cell>
          <cell r="AC558">
            <v>3096</v>
          </cell>
        </row>
        <row r="559">
          <cell r="D559">
            <v>12793</v>
          </cell>
          <cell r="AC559">
            <v>900</v>
          </cell>
        </row>
        <row r="560">
          <cell r="D560">
            <v>12794</v>
          </cell>
          <cell r="AC560">
            <v>1602</v>
          </cell>
        </row>
        <row r="561">
          <cell r="D561">
            <v>12794</v>
          </cell>
          <cell r="AC561">
            <v>733.6</v>
          </cell>
        </row>
        <row r="562">
          <cell r="D562">
            <v>12795</v>
          </cell>
          <cell r="AC562">
            <v>882</v>
          </cell>
        </row>
        <row r="563">
          <cell r="D563">
            <v>12797</v>
          </cell>
          <cell r="AC563">
            <v>210</v>
          </cell>
        </row>
        <row r="564">
          <cell r="D564">
            <v>12798</v>
          </cell>
          <cell r="AC564">
            <v>637.92000000000007</v>
          </cell>
        </row>
        <row r="565">
          <cell r="D565">
            <v>12799</v>
          </cell>
          <cell r="AC565">
            <v>248.96</v>
          </cell>
        </row>
        <row r="566">
          <cell r="D566">
            <v>12800</v>
          </cell>
          <cell r="AC566">
            <v>540</v>
          </cell>
        </row>
        <row r="567">
          <cell r="D567">
            <v>12801</v>
          </cell>
          <cell r="AC567">
            <v>260.15999999999997</v>
          </cell>
        </row>
        <row r="568">
          <cell r="D568">
            <v>12802</v>
          </cell>
          <cell r="AC568">
            <v>433.59999999999997</v>
          </cell>
        </row>
        <row r="569">
          <cell r="D569">
            <v>12804</v>
          </cell>
          <cell r="AC569">
            <v>1092</v>
          </cell>
        </row>
        <row r="570">
          <cell r="D570">
            <v>12804</v>
          </cell>
          <cell r="AC570">
            <v>70</v>
          </cell>
        </row>
        <row r="571">
          <cell r="D571">
            <v>12805</v>
          </cell>
          <cell r="AC571">
            <v>583.52</v>
          </cell>
        </row>
        <row r="572">
          <cell r="D572">
            <v>12807</v>
          </cell>
          <cell r="AC572">
            <v>508</v>
          </cell>
        </row>
        <row r="573">
          <cell r="D573">
            <v>12808</v>
          </cell>
          <cell r="AC573">
            <v>1600</v>
          </cell>
        </row>
        <row r="574">
          <cell r="D574">
            <v>12809</v>
          </cell>
          <cell r="AC574">
            <v>701</v>
          </cell>
        </row>
        <row r="575">
          <cell r="D575">
            <v>12810</v>
          </cell>
          <cell r="AC575">
            <v>438.4</v>
          </cell>
        </row>
        <row r="576">
          <cell r="D576">
            <v>12811</v>
          </cell>
          <cell r="AC576">
            <v>194.56</v>
          </cell>
        </row>
        <row r="577">
          <cell r="D577">
            <v>12812</v>
          </cell>
          <cell r="AC577">
            <v>741</v>
          </cell>
        </row>
        <row r="578">
          <cell r="D578">
            <v>12813</v>
          </cell>
          <cell r="AC578">
            <v>741</v>
          </cell>
        </row>
        <row r="579">
          <cell r="D579">
            <v>12814</v>
          </cell>
          <cell r="AC579">
            <v>339.3</v>
          </cell>
        </row>
        <row r="580">
          <cell r="D580">
            <v>12815</v>
          </cell>
          <cell r="AC580">
            <v>619.19999999999993</v>
          </cell>
        </row>
        <row r="581">
          <cell r="D581">
            <v>12816</v>
          </cell>
          <cell r="AC581">
            <v>270</v>
          </cell>
        </row>
        <row r="582">
          <cell r="D582">
            <v>12816</v>
          </cell>
          <cell r="AC582">
            <v>270</v>
          </cell>
        </row>
        <row r="583">
          <cell r="D583">
            <v>12817</v>
          </cell>
          <cell r="AC583">
            <v>613</v>
          </cell>
        </row>
        <row r="584">
          <cell r="D584">
            <v>12818</v>
          </cell>
          <cell r="AC584">
            <v>606</v>
          </cell>
        </row>
        <row r="585">
          <cell r="D585">
            <v>12819</v>
          </cell>
          <cell r="AC585">
            <v>315.5</v>
          </cell>
        </row>
        <row r="586">
          <cell r="D586">
            <v>12820</v>
          </cell>
          <cell r="AC586">
            <v>420.74999999999994</v>
          </cell>
        </row>
        <row r="587">
          <cell r="D587">
            <v>12820</v>
          </cell>
          <cell r="AC587">
            <v>420.74999999999994</v>
          </cell>
        </row>
        <row r="588">
          <cell r="D588">
            <v>12821</v>
          </cell>
          <cell r="AC588">
            <v>1126.72</v>
          </cell>
        </row>
        <row r="589">
          <cell r="D589">
            <v>12821</v>
          </cell>
          <cell r="AC589">
            <v>499.38</v>
          </cell>
        </row>
        <row r="590">
          <cell r="D590">
            <v>12822</v>
          </cell>
          <cell r="AC590">
            <v>641.6</v>
          </cell>
        </row>
        <row r="591">
          <cell r="D591">
            <v>12823</v>
          </cell>
          <cell r="AC591">
            <v>2470</v>
          </cell>
        </row>
        <row r="592">
          <cell r="D592">
            <v>12824</v>
          </cell>
          <cell r="AC592">
            <v>775.31999999999994</v>
          </cell>
        </row>
        <row r="593">
          <cell r="D593">
            <v>12825</v>
          </cell>
          <cell r="AC593">
            <v>1321.2500000000002</v>
          </cell>
        </row>
        <row r="594">
          <cell r="D594">
            <v>12826</v>
          </cell>
          <cell r="AC594">
            <v>164.8</v>
          </cell>
        </row>
        <row r="595">
          <cell r="D595">
            <v>12827</v>
          </cell>
          <cell r="AC595">
            <v>704</v>
          </cell>
        </row>
        <row r="596">
          <cell r="D596">
            <v>12827</v>
          </cell>
          <cell r="AC596">
            <v>364.5</v>
          </cell>
        </row>
        <row r="597">
          <cell r="D597">
            <v>12828</v>
          </cell>
          <cell r="AC597">
            <v>646.20000000000005</v>
          </cell>
        </row>
        <row r="598">
          <cell r="D598">
            <v>12828</v>
          </cell>
          <cell r="AC598">
            <v>646.20000000000005</v>
          </cell>
        </row>
        <row r="599">
          <cell r="D599">
            <v>12829</v>
          </cell>
          <cell r="AC599">
            <v>292</v>
          </cell>
        </row>
        <row r="600">
          <cell r="D600">
            <v>12830</v>
          </cell>
          <cell r="AC600">
            <v>431.24999999999994</v>
          </cell>
        </row>
        <row r="601">
          <cell r="D601">
            <v>12832</v>
          </cell>
          <cell r="AC601">
            <v>650.4</v>
          </cell>
        </row>
        <row r="602">
          <cell r="D602">
            <v>12833</v>
          </cell>
          <cell r="AC602">
            <v>771</v>
          </cell>
        </row>
        <row r="603">
          <cell r="D603">
            <v>12834</v>
          </cell>
          <cell r="AC603">
            <v>675</v>
          </cell>
        </row>
        <row r="604">
          <cell r="D604">
            <v>12835</v>
          </cell>
          <cell r="AC604">
            <v>792</v>
          </cell>
        </row>
        <row r="605">
          <cell r="D605">
            <v>12836</v>
          </cell>
          <cell r="AC605">
            <v>540</v>
          </cell>
        </row>
        <row r="606">
          <cell r="D606">
            <v>12837</v>
          </cell>
          <cell r="AC606">
            <v>1386</v>
          </cell>
        </row>
        <row r="607">
          <cell r="D607">
            <v>12838</v>
          </cell>
          <cell r="AC607">
            <v>270</v>
          </cell>
        </row>
        <row r="608">
          <cell r="D608">
            <v>12839</v>
          </cell>
          <cell r="AC608">
            <v>4562.9999999999991</v>
          </cell>
        </row>
        <row r="609">
          <cell r="D609">
            <v>12839</v>
          </cell>
          <cell r="AC609">
            <v>-1228.5</v>
          </cell>
        </row>
        <row r="610">
          <cell r="D610">
            <v>12840</v>
          </cell>
          <cell r="AC610">
            <v>376.95</v>
          </cell>
        </row>
        <row r="611">
          <cell r="D611">
            <v>12841</v>
          </cell>
          <cell r="AC611">
            <v>270</v>
          </cell>
        </row>
        <row r="612">
          <cell r="D612">
            <v>12842</v>
          </cell>
          <cell r="AC612">
            <v>1415</v>
          </cell>
        </row>
        <row r="613">
          <cell r="D613">
            <v>12843</v>
          </cell>
          <cell r="AC613">
            <v>270</v>
          </cell>
        </row>
        <row r="614">
          <cell r="D614">
            <v>12844</v>
          </cell>
          <cell r="AC614">
            <v>540</v>
          </cell>
        </row>
        <row r="615">
          <cell r="D615">
            <v>12845</v>
          </cell>
          <cell r="AC615">
            <v>540</v>
          </cell>
        </row>
        <row r="616">
          <cell r="D616">
            <v>12846</v>
          </cell>
          <cell r="AC616">
            <v>883</v>
          </cell>
        </row>
        <row r="617">
          <cell r="D617">
            <v>12847</v>
          </cell>
          <cell r="AC617">
            <v>247.19999999999996</v>
          </cell>
        </row>
        <row r="618">
          <cell r="D618">
            <v>12848</v>
          </cell>
          <cell r="AC618">
            <v>540</v>
          </cell>
        </row>
        <row r="619">
          <cell r="D619">
            <v>12849</v>
          </cell>
          <cell r="AC619">
            <v>982.4</v>
          </cell>
        </row>
        <row r="620">
          <cell r="D620">
            <v>12850</v>
          </cell>
          <cell r="AC620">
            <v>448</v>
          </cell>
        </row>
        <row r="621">
          <cell r="D621">
            <v>12851</v>
          </cell>
          <cell r="AC621">
            <v>747</v>
          </cell>
        </row>
        <row r="622">
          <cell r="D622">
            <v>12852</v>
          </cell>
          <cell r="AC622">
            <v>680.625</v>
          </cell>
        </row>
        <row r="623">
          <cell r="D623">
            <v>12853</v>
          </cell>
          <cell r="AC623">
            <v>3083.5999999999995</v>
          </cell>
        </row>
        <row r="624">
          <cell r="D624">
            <v>12854</v>
          </cell>
          <cell r="AC624">
            <v>210</v>
          </cell>
        </row>
        <row r="625">
          <cell r="D625">
            <v>12855</v>
          </cell>
          <cell r="AC625">
            <v>2485.38</v>
          </cell>
        </row>
        <row r="626">
          <cell r="D626">
            <v>12856</v>
          </cell>
          <cell r="AC626">
            <v>3523.5</v>
          </cell>
        </row>
        <row r="627">
          <cell r="D627">
            <v>12857</v>
          </cell>
          <cell r="AC627">
            <v>1037.8125</v>
          </cell>
        </row>
        <row r="628">
          <cell r="D628">
            <v>12858</v>
          </cell>
          <cell r="AC628">
            <v>301.5</v>
          </cell>
        </row>
        <row r="629">
          <cell r="D629">
            <v>12859</v>
          </cell>
          <cell r="AC629">
            <v>350.625</v>
          </cell>
        </row>
        <row r="630">
          <cell r="D630">
            <v>12860</v>
          </cell>
          <cell r="AC630">
            <v>540</v>
          </cell>
        </row>
        <row r="631">
          <cell r="D631">
            <v>12862</v>
          </cell>
          <cell r="AC631">
            <v>1332</v>
          </cell>
        </row>
        <row r="632">
          <cell r="D632">
            <v>12864</v>
          </cell>
          <cell r="AC632">
            <v>476.5</v>
          </cell>
        </row>
        <row r="633">
          <cell r="D633">
            <v>12865</v>
          </cell>
          <cell r="AC633">
            <v>1870.5</v>
          </cell>
        </row>
        <row r="634">
          <cell r="D634">
            <v>12866</v>
          </cell>
          <cell r="AC634">
            <v>829.5</v>
          </cell>
        </row>
        <row r="635">
          <cell r="D635">
            <v>12867</v>
          </cell>
          <cell r="AC635">
            <v>504.5</v>
          </cell>
        </row>
        <row r="636">
          <cell r="D636">
            <v>12868</v>
          </cell>
          <cell r="AC636">
            <v>504.5</v>
          </cell>
        </row>
        <row r="637">
          <cell r="D637">
            <v>12869</v>
          </cell>
          <cell r="AC637">
            <v>525.5</v>
          </cell>
        </row>
        <row r="638">
          <cell r="D638">
            <v>12870</v>
          </cell>
          <cell r="AC638">
            <v>422.94</v>
          </cell>
        </row>
        <row r="639">
          <cell r="D639">
            <v>12871</v>
          </cell>
          <cell r="AC639">
            <v>617.48</v>
          </cell>
        </row>
        <row r="640">
          <cell r="D640">
            <v>12872</v>
          </cell>
          <cell r="AC640">
            <v>187.5</v>
          </cell>
        </row>
        <row r="641">
          <cell r="D641">
            <v>12872</v>
          </cell>
          <cell r="AC641">
            <v>187.5</v>
          </cell>
        </row>
        <row r="642">
          <cell r="D642">
            <v>12872</v>
          </cell>
          <cell r="AC642">
            <v>187.5</v>
          </cell>
        </row>
        <row r="643">
          <cell r="D643">
            <v>12873</v>
          </cell>
          <cell r="AC643">
            <v>304</v>
          </cell>
        </row>
        <row r="644">
          <cell r="D644">
            <v>12874</v>
          </cell>
          <cell r="AC644">
            <v>147.19999999999999</v>
          </cell>
        </row>
        <row r="645">
          <cell r="D645">
            <v>12875</v>
          </cell>
          <cell r="AC645">
            <v>184</v>
          </cell>
        </row>
        <row r="646">
          <cell r="D646">
            <v>12876</v>
          </cell>
          <cell r="AC646">
            <v>700</v>
          </cell>
        </row>
        <row r="647">
          <cell r="D647">
            <v>12877</v>
          </cell>
          <cell r="AC647">
            <v>366.75</v>
          </cell>
        </row>
        <row r="648">
          <cell r="D648">
            <v>12877</v>
          </cell>
          <cell r="AC648">
            <v>2124</v>
          </cell>
        </row>
        <row r="649">
          <cell r="D649">
            <v>12878</v>
          </cell>
          <cell r="AC649">
            <v>404.99999999999994</v>
          </cell>
        </row>
        <row r="650">
          <cell r="D650">
            <v>12879</v>
          </cell>
          <cell r="AC650">
            <v>1443</v>
          </cell>
        </row>
        <row r="651">
          <cell r="D651">
            <v>12880</v>
          </cell>
          <cell r="AC651">
            <v>230</v>
          </cell>
        </row>
        <row r="652">
          <cell r="D652">
            <v>12881</v>
          </cell>
          <cell r="AC652">
            <v>598.5</v>
          </cell>
        </row>
        <row r="653">
          <cell r="D653">
            <v>12882</v>
          </cell>
          <cell r="AC653">
            <v>135</v>
          </cell>
        </row>
        <row r="654">
          <cell r="D654">
            <v>12882</v>
          </cell>
          <cell r="AC654">
            <v>135</v>
          </cell>
        </row>
        <row r="655">
          <cell r="D655">
            <v>12883</v>
          </cell>
          <cell r="AC655">
            <v>648</v>
          </cell>
        </row>
        <row r="656">
          <cell r="D656">
            <v>12883</v>
          </cell>
          <cell r="AC656">
            <v>146.25</v>
          </cell>
        </row>
        <row r="657">
          <cell r="D657">
            <v>12883</v>
          </cell>
          <cell r="AC657">
            <v>72</v>
          </cell>
        </row>
        <row r="658">
          <cell r="D658">
            <v>12885</v>
          </cell>
          <cell r="AC658">
            <v>944.99999999999989</v>
          </cell>
        </row>
        <row r="659">
          <cell r="D659">
            <v>12885</v>
          </cell>
          <cell r="AC659">
            <v>944.99999999999989</v>
          </cell>
        </row>
        <row r="660">
          <cell r="D660">
            <v>12886</v>
          </cell>
          <cell r="AC660">
            <v>1168.75</v>
          </cell>
        </row>
        <row r="661">
          <cell r="D661">
            <v>12886</v>
          </cell>
          <cell r="AC661">
            <v>183</v>
          </cell>
        </row>
        <row r="662">
          <cell r="D662">
            <v>12886</v>
          </cell>
          <cell r="AC662">
            <v>183</v>
          </cell>
        </row>
        <row r="663">
          <cell r="D663">
            <v>12886</v>
          </cell>
          <cell r="AC663">
            <v>183</v>
          </cell>
        </row>
        <row r="664">
          <cell r="D664">
            <v>12886</v>
          </cell>
          <cell r="AC664">
            <v>183</v>
          </cell>
        </row>
        <row r="665">
          <cell r="D665">
            <v>12886</v>
          </cell>
          <cell r="AC665">
            <v>183</v>
          </cell>
        </row>
        <row r="666">
          <cell r="D666">
            <v>12886</v>
          </cell>
        </row>
        <row r="667">
          <cell r="D667">
            <v>12887</v>
          </cell>
          <cell r="AC667">
            <v>575</v>
          </cell>
        </row>
        <row r="668">
          <cell r="D668">
            <v>12888</v>
          </cell>
          <cell r="AC668">
            <v>451.25</v>
          </cell>
        </row>
        <row r="669">
          <cell r="D669">
            <v>12889</v>
          </cell>
          <cell r="AC669">
            <v>404.99999999999994</v>
          </cell>
        </row>
        <row r="670">
          <cell r="D670">
            <v>12889</v>
          </cell>
          <cell r="AC670">
            <v>404.99999999999994</v>
          </cell>
        </row>
        <row r="671">
          <cell r="D671">
            <v>12890</v>
          </cell>
          <cell r="AC671">
            <v>1015</v>
          </cell>
        </row>
        <row r="672">
          <cell r="D672">
            <v>12891</v>
          </cell>
          <cell r="AC672">
            <v>560.5</v>
          </cell>
        </row>
        <row r="673">
          <cell r="D673">
            <v>12892</v>
          </cell>
          <cell r="AC673">
            <v>473</v>
          </cell>
        </row>
        <row r="674">
          <cell r="D674">
            <v>12892</v>
          </cell>
          <cell r="AC674">
            <v>473</v>
          </cell>
        </row>
        <row r="675">
          <cell r="D675">
            <v>12892</v>
          </cell>
          <cell r="AC675">
            <v>473</v>
          </cell>
        </row>
        <row r="676">
          <cell r="D676">
            <v>12892</v>
          </cell>
          <cell r="AC676">
            <v>473</v>
          </cell>
        </row>
        <row r="677">
          <cell r="D677">
            <v>12892</v>
          </cell>
          <cell r="AC677">
            <v>473</v>
          </cell>
        </row>
        <row r="678">
          <cell r="D678">
            <v>12892</v>
          </cell>
          <cell r="AC678">
            <v>473</v>
          </cell>
        </row>
        <row r="679">
          <cell r="D679">
            <v>12892</v>
          </cell>
          <cell r="AC679">
            <v>473</v>
          </cell>
        </row>
        <row r="680">
          <cell r="D680">
            <v>12892</v>
          </cell>
          <cell r="AC680">
            <v>473</v>
          </cell>
        </row>
        <row r="681">
          <cell r="D681">
            <v>12893</v>
          </cell>
          <cell r="AC681">
            <v>540</v>
          </cell>
        </row>
        <row r="682">
          <cell r="D682">
            <v>12894</v>
          </cell>
          <cell r="AC682">
            <v>689.6</v>
          </cell>
        </row>
        <row r="683">
          <cell r="D683">
            <v>12895</v>
          </cell>
          <cell r="AC683">
            <v>628.79999999999995</v>
          </cell>
        </row>
        <row r="684">
          <cell r="D684">
            <v>12896</v>
          </cell>
          <cell r="AC684">
            <v>1518.75</v>
          </cell>
        </row>
        <row r="685">
          <cell r="D685">
            <v>12897</v>
          </cell>
          <cell r="AC685">
            <v>2369.25</v>
          </cell>
        </row>
        <row r="686">
          <cell r="D686">
            <v>12897</v>
          </cell>
          <cell r="AC686">
            <v>4252.5</v>
          </cell>
        </row>
        <row r="687">
          <cell r="D687">
            <v>12897</v>
          </cell>
          <cell r="AC687">
            <v>651.6</v>
          </cell>
        </row>
        <row r="688">
          <cell r="D688">
            <v>12898</v>
          </cell>
          <cell r="AC688">
            <v>404.99999999999994</v>
          </cell>
        </row>
        <row r="689">
          <cell r="D689">
            <v>12899</v>
          </cell>
          <cell r="AC689">
            <v>640</v>
          </cell>
        </row>
        <row r="690">
          <cell r="D690">
            <v>12900</v>
          </cell>
          <cell r="AC690">
            <v>1080</v>
          </cell>
        </row>
        <row r="691">
          <cell r="D691">
            <v>12951</v>
          </cell>
          <cell r="AC691">
            <v>452.7</v>
          </cell>
        </row>
        <row r="692">
          <cell r="D692">
            <v>12952</v>
          </cell>
          <cell r="AC692">
            <v>483.5</v>
          </cell>
        </row>
        <row r="693">
          <cell r="D693">
            <v>12952</v>
          </cell>
          <cell r="AC693">
            <v>483.5</v>
          </cell>
        </row>
        <row r="694">
          <cell r="D694">
            <v>12952</v>
          </cell>
          <cell r="AC694">
            <v>483.5</v>
          </cell>
        </row>
        <row r="695">
          <cell r="D695">
            <v>12953</v>
          </cell>
          <cell r="AC695">
            <v>270</v>
          </cell>
        </row>
        <row r="696">
          <cell r="D696">
            <v>12954</v>
          </cell>
          <cell r="AC696">
            <v>270</v>
          </cell>
        </row>
        <row r="697">
          <cell r="D697">
            <v>12956</v>
          </cell>
          <cell r="AC697">
            <v>2464.6999999999998</v>
          </cell>
        </row>
        <row r="698">
          <cell r="D698">
            <v>12957</v>
          </cell>
          <cell r="AC698">
            <v>326</v>
          </cell>
        </row>
        <row r="699">
          <cell r="D699">
            <v>12958</v>
          </cell>
          <cell r="AC699">
            <v>678</v>
          </cell>
        </row>
        <row r="700">
          <cell r="D700">
            <v>12959</v>
          </cell>
          <cell r="AC700">
            <v>530.99999999999989</v>
          </cell>
        </row>
        <row r="701">
          <cell r="D701">
            <v>12959</v>
          </cell>
          <cell r="AC701">
            <v>530.99999999999989</v>
          </cell>
        </row>
        <row r="702">
          <cell r="D702">
            <v>12960</v>
          </cell>
          <cell r="AC702">
            <v>676</v>
          </cell>
        </row>
        <row r="703">
          <cell r="D703">
            <v>12961</v>
          </cell>
          <cell r="AC703">
            <v>557.25</v>
          </cell>
        </row>
        <row r="704">
          <cell r="D704">
            <v>12962</v>
          </cell>
          <cell r="AC704">
            <v>270</v>
          </cell>
        </row>
        <row r="705">
          <cell r="D705">
            <v>12963</v>
          </cell>
          <cell r="AC705">
            <v>405.3</v>
          </cell>
        </row>
        <row r="706">
          <cell r="D706">
            <v>12964</v>
          </cell>
          <cell r="AC706">
            <v>306.60000000000002</v>
          </cell>
        </row>
        <row r="707">
          <cell r="D707">
            <v>12966</v>
          </cell>
          <cell r="AC707">
            <v>306.39999999999998</v>
          </cell>
        </row>
        <row r="708">
          <cell r="D708">
            <v>12967</v>
          </cell>
          <cell r="AC708">
            <v>337.5</v>
          </cell>
        </row>
        <row r="709">
          <cell r="D709">
            <v>12968</v>
          </cell>
          <cell r="AC709">
            <v>637.19999999999993</v>
          </cell>
        </row>
        <row r="710">
          <cell r="D710">
            <v>12969</v>
          </cell>
          <cell r="AC710">
            <v>320</v>
          </cell>
        </row>
        <row r="711">
          <cell r="D711">
            <v>12970</v>
          </cell>
          <cell r="AC711">
            <v>904</v>
          </cell>
        </row>
        <row r="712">
          <cell r="D712">
            <v>12971</v>
          </cell>
          <cell r="AC712">
            <v>1345.5</v>
          </cell>
        </row>
        <row r="713">
          <cell r="D713">
            <v>12972</v>
          </cell>
          <cell r="AC713">
            <v>452.24999999999994</v>
          </cell>
        </row>
        <row r="714">
          <cell r="D714">
            <v>12973</v>
          </cell>
          <cell r="AC714">
            <v>346.8</v>
          </cell>
        </row>
        <row r="715">
          <cell r="D715">
            <v>12974</v>
          </cell>
          <cell r="AC715">
            <v>750</v>
          </cell>
        </row>
        <row r="716">
          <cell r="D716">
            <v>12975</v>
          </cell>
          <cell r="AC716">
            <v>1984.5</v>
          </cell>
        </row>
        <row r="717">
          <cell r="D717">
            <v>12976</v>
          </cell>
          <cell r="AC717">
            <v>1780</v>
          </cell>
        </row>
        <row r="718">
          <cell r="D718">
            <v>12977</v>
          </cell>
          <cell r="AC718">
            <v>1724</v>
          </cell>
        </row>
        <row r="719">
          <cell r="D719">
            <v>12978</v>
          </cell>
          <cell r="AC719">
            <v>656.99999999999989</v>
          </cell>
        </row>
        <row r="720">
          <cell r="D720">
            <v>12979</v>
          </cell>
          <cell r="AC720">
            <v>525.75</v>
          </cell>
        </row>
        <row r="721">
          <cell r="D721">
            <v>12980</v>
          </cell>
          <cell r="AC721">
            <v>1150.5</v>
          </cell>
        </row>
        <row r="722">
          <cell r="D722">
            <v>12981</v>
          </cell>
          <cell r="AC722">
            <v>404.99999999999994</v>
          </cell>
        </row>
        <row r="723">
          <cell r="D723">
            <v>12982</v>
          </cell>
          <cell r="AC723">
            <v>598.4</v>
          </cell>
        </row>
        <row r="724">
          <cell r="D724">
            <v>12983</v>
          </cell>
          <cell r="AC724">
            <v>652.95999999999992</v>
          </cell>
        </row>
        <row r="725">
          <cell r="D725">
            <v>12984</v>
          </cell>
          <cell r="AC725">
            <v>312</v>
          </cell>
        </row>
        <row r="726">
          <cell r="D726">
            <v>12985</v>
          </cell>
          <cell r="AC726">
            <v>904</v>
          </cell>
        </row>
        <row r="727">
          <cell r="D727">
            <v>12986</v>
          </cell>
          <cell r="AC727">
            <v>1766</v>
          </cell>
        </row>
        <row r="728">
          <cell r="D728">
            <v>12987</v>
          </cell>
          <cell r="AC728">
            <v>855</v>
          </cell>
        </row>
        <row r="729">
          <cell r="D729">
            <v>12988</v>
          </cell>
          <cell r="AC729">
            <v>977.25</v>
          </cell>
        </row>
        <row r="730">
          <cell r="D730">
            <v>12989</v>
          </cell>
          <cell r="AC730">
            <v>568</v>
          </cell>
        </row>
        <row r="731">
          <cell r="D731">
            <v>12990</v>
          </cell>
          <cell r="AC731">
            <v>406.2</v>
          </cell>
        </row>
        <row r="732">
          <cell r="D732">
            <v>12990</v>
          </cell>
          <cell r="AC732">
            <v>216.64</v>
          </cell>
        </row>
        <row r="733">
          <cell r="D733">
            <v>12991</v>
          </cell>
          <cell r="AC733">
            <v>2170</v>
          </cell>
        </row>
        <row r="734">
          <cell r="D734">
            <v>12992</v>
          </cell>
          <cell r="AC734">
            <v>1349.4</v>
          </cell>
        </row>
        <row r="735">
          <cell r="D735">
            <v>12992</v>
          </cell>
          <cell r="AC735">
            <v>3072</v>
          </cell>
        </row>
        <row r="736">
          <cell r="D736">
            <v>12993</v>
          </cell>
          <cell r="AC736">
            <v>624</v>
          </cell>
        </row>
        <row r="737">
          <cell r="D737">
            <v>12994</v>
          </cell>
          <cell r="AC737">
            <v>635.625</v>
          </cell>
        </row>
        <row r="738">
          <cell r="D738">
            <v>12995</v>
          </cell>
          <cell r="AC738">
            <v>280</v>
          </cell>
        </row>
        <row r="739">
          <cell r="D739">
            <v>12996</v>
          </cell>
          <cell r="AC739">
            <v>329.5</v>
          </cell>
        </row>
        <row r="740">
          <cell r="D740">
            <v>12997</v>
          </cell>
          <cell r="AC740">
            <v>414.75</v>
          </cell>
        </row>
        <row r="741">
          <cell r="D741">
            <v>12998</v>
          </cell>
          <cell r="AC741">
            <v>2655</v>
          </cell>
        </row>
        <row r="742">
          <cell r="D742">
            <v>12999</v>
          </cell>
          <cell r="AC742">
            <v>404.99999999999994</v>
          </cell>
        </row>
        <row r="743">
          <cell r="D743">
            <v>13000</v>
          </cell>
          <cell r="AC743">
            <v>446.99999999999994</v>
          </cell>
        </row>
        <row r="744">
          <cell r="D744">
            <v>13001</v>
          </cell>
          <cell r="AC744">
            <v>540</v>
          </cell>
        </row>
        <row r="745">
          <cell r="D745">
            <v>13001</v>
          </cell>
          <cell r="AC745">
            <v>540</v>
          </cell>
        </row>
        <row r="746">
          <cell r="D746">
            <v>13002</v>
          </cell>
          <cell r="AC746">
            <v>2170.8000000000002</v>
          </cell>
        </row>
        <row r="747">
          <cell r="D747">
            <v>13003</v>
          </cell>
          <cell r="AC747">
            <v>11444.4</v>
          </cell>
        </row>
        <row r="748">
          <cell r="D748">
            <v>13003</v>
          </cell>
          <cell r="AC748">
            <v>11475</v>
          </cell>
        </row>
        <row r="749">
          <cell r="D749">
            <v>13003</v>
          </cell>
          <cell r="AC749">
            <v>-446.4</v>
          </cell>
        </row>
        <row r="750">
          <cell r="D750">
            <v>13003</v>
          </cell>
          <cell r="AC750">
            <v>-465</v>
          </cell>
        </row>
        <row r="751">
          <cell r="D751">
            <v>13004</v>
          </cell>
          <cell r="AC751">
            <v>7371.6</v>
          </cell>
        </row>
        <row r="752">
          <cell r="D752">
            <v>13004</v>
          </cell>
          <cell r="AC752">
            <v>5897.2799999999988</v>
          </cell>
        </row>
        <row r="753">
          <cell r="D753">
            <v>13005</v>
          </cell>
          <cell r="AC753">
            <v>1854.6</v>
          </cell>
        </row>
        <row r="754">
          <cell r="D754">
            <v>13005</v>
          </cell>
          <cell r="AC754">
            <v>1483.6799999999998</v>
          </cell>
        </row>
        <row r="755">
          <cell r="D755">
            <v>13006</v>
          </cell>
          <cell r="AC755">
            <v>3677.4399999999996</v>
          </cell>
        </row>
        <row r="756">
          <cell r="D756">
            <v>13006</v>
          </cell>
          <cell r="AC756">
            <v>3678.9999999999995</v>
          </cell>
        </row>
        <row r="757">
          <cell r="D757">
            <v>13006</v>
          </cell>
          <cell r="AC757">
            <v>-154.56</v>
          </cell>
        </row>
        <row r="758">
          <cell r="D758">
            <v>13006</v>
          </cell>
          <cell r="AC758">
            <v>-161</v>
          </cell>
        </row>
        <row r="759">
          <cell r="D759">
            <v>13007</v>
          </cell>
          <cell r="AC759">
            <v>2188.08</v>
          </cell>
        </row>
        <row r="760">
          <cell r="D760">
            <v>13007</v>
          </cell>
          <cell r="AC760">
            <v>1458.7199999999998</v>
          </cell>
        </row>
        <row r="761">
          <cell r="D761">
            <v>13008</v>
          </cell>
          <cell r="AC761">
            <v>13593.6</v>
          </cell>
        </row>
        <row r="762">
          <cell r="D762">
            <v>13008</v>
          </cell>
          <cell r="AC762">
            <v>13634.999999999998</v>
          </cell>
        </row>
        <row r="763">
          <cell r="D763">
            <v>13008</v>
          </cell>
          <cell r="AC763">
            <v>-761.28</v>
          </cell>
        </row>
        <row r="764">
          <cell r="D764">
            <v>13008</v>
          </cell>
          <cell r="AC764">
            <v>-792.99999999999977</v>
          </cell>
        </row>
        <row r="765">
          <cell r="D765">
            <v>13008</v>
          </cell>
          <cell r="AC765">
            <v>-751.68</v>
          </cell>
        </row>
        <row r="766">
          <cell r="D766">
            <v>13008</v>
          </cell>
          <cell r="AC766">
            <v>-783</v>
          </cell>
        </row>
        <row r="767">
          <cell r="D767">
            <v>13009</v>
          </cell>
          <cell r="AC767">
            <v>8546.4000000000015</v>
          </cell>
        </row>
        <row r="768">
          <cell r="D768">
            <v>13009</v>
          </cell>
          <cell r="AC768">
            <v>5697.5999999999995</v>
          </cell>
        </row>
        <row r="769">
          <cell r="D769">
            <v>13009</v>
          </cell>
          <cell r="AC769">
            <v>-37.44</v>
          </cell>
        </row>
        <row r="770">
          <cell r="D770">
            <v>13009</v>
          </cell>
          <cell r="AC770">
            <v>-24.96</v>
          </cell>
        </row>
        <row r="771">
          <cell r="D771">
            <v>13010</v>
          </cell>
          <cell r="AC771">
            <v>1651.1999999999998</v>
          </cell>
        </row>
        <row r="772">
          <cell r="D772">
            <v>13010</v>
          </cell>
          <cell r="AC772">
            <v>1650</v>
          </cell>
        </row>
        <row r="773">
          <cell r="D773">
            <v>13011</v>
          </cell>
          <cell r="AC773">
            <v>2216.16</v>
          </cell>
        </row>
        <row r="774">
          <cell r="D774">
            <v>13011</v>
          </cell>
          <cell r="AC774">
            <v>1477.4399999999998</v>
          </cell>
        </row>
        <row r="775">
          <cell r="D775">
            <v>13012</v>
          </cell>
          <cell r="AC775">
            <v>404.99999999999994</v>
          </cell>
        </row>
        <row r="776">
          <cell r="D776">
            <v>13012</v>
          </cell>
          <cell r="AC776">
            <v>404.99999999999994</v>
          </cell>
        </row>
        <row r="777">
          <cell r="D777">
            <v>13012</v>
          </cell>
          <cell r="AC777">
            <v>404.99999999999994</v>
          </cell>
        </row>
        <row r="778">
          <cell r="D778">
            <v>13013</v>
          </cell>
          <cell r="AC778">
            <v>1064</v>
          </cell>
        </row>
        <row r="779">
          <cell r="D779">
            <v>13014</v>
          </cell>
          <cell r="AC779">
            <v>337.5</v>
          </cell>
        </row>
        <row r="780">
          <cell r="D780">
            <v>13014</v>
          </cell>
          <cell r="AC780">
            <v>337.5</v>
          </cell>
        </row>
        <row r="781">
          <cell r="D781">
            <v>13015</v>
          </cell>
          <cell r="AC781">
            <v>944.99999999999989</v>
          </cell>
        </row>
        <row r="782">
          <cell r="D782">
            <v>13016</v>
          </cell>
          <cell r="AC782">
            <v>1584</v>
          </cell>
        </row>
        <row r="783">
          <cell r="D783">
            <v>13016</v>
          </cell>
          <cell r="AC783">
            <v>1584</v>
          </cell>
        </row>
        <row r="784">
          <cell r="D784">
            <v>13017</v>
          </cell>
          <cell r="AC784">
            <v>557.54999999999995</v>
          </cell>
        </row>
        <row r="785">
          <cell r="D785">
            <v>13017</v>
          </cell>
          <cell r="AC785">
            <v>557.54999999999995</v>
          </cell>
        </row>
        <row r="786">
          <cell r="D786">
            <v>13017</v>
          </cell>
          <cell r="AC786">
            <v>557.54999999999995</v>
          </cell>
        </row>
        <row r="787">
          <cell r="D787">
            <v>13018</v>
          </cell>
          <cell r="AC787">
            <v>277</v>
          </cell>
        </row>
        <row r="788">
          <cell r="D788">
            <v>13019</v>
          </cell>
          <cell r="AC788">
            <v>1600.5</v>
          </cell>
        </row>
        <row r="789">
          <cell r="D789">
            <v>13020</v>
          </cell>
          <cell r="AC789">
            <v>2616</v>
          </cell>
        </row>
        <row r="790">
          <cell r="D790">
            <v>13021</v>
          </cell>
          <cell r="AC790">
            <v>462.74999999999994</v>
          </cell>
        </row>
        <row r="791">
          <cell r="D791">
            <v>13022</v>
          </cell>
          <cell r="AC791">
            <v>416.25</v>
          </cell>
        </row>
        <row r="792">
          <cell r="D792">
            <v>13023</v>
          </cell>
          <cell r="AC792">
            <v>540</v>
          </cell>
        </row>
        <row r="793">
          <cell r="D793">
            <v>13024</v>
          </cell>
          <cell r="AC793">
            <v>322.5</v>
          </cell>
        </row>
        <row r="794">
          <cell r="D794">
            <v>13025</v>
          </cell>
          <cell r="AC794">
            <v>244.49999999999997</v>
          </cell>
        </row>
        <row r="795">
          <cell r="D795">
            <v>13026</v>
          </cell>
          <cell r="AC795">
            <v>319</v>
          </cell>
        </row>
        <row r="796">
          <cell r="D796">
            <v>13026</v>
          </cell>
          <cell r="AC796">
            <v>319</v>
          </cell>
        </row>
        <row r="797">
          <cell r="D797">
            <v>13026</v>
          </cell>
          <cell r="AC797">
            <v>319</v>
          </cell>
        </row>
        <row r="798">
          <cell r="D798">
            <v>13026</v>
          </cell>
          <cell r="AC798">
            <v>319</v>
          </cell>
        </row>
        <row r="799">
          <cell r="D799">
            <v>13027</v>
          </cell>
          <cell r="AC799">
            <v>438</v>
          </cell>
        </row>
        <row r="800">
          <cell r="D800">
            <v>13027</v>
          </cell>
          <cell r="AC800">
            <v>438</v>
          </cell>
        </row>
        <row r="801">
          <cell r="D801">
            <v>13027</v>
          </cell>
          <cell r="AC801">
            <v>438</v>
          </cell>
        </row>
        <row r="802">
          <cell r="D802">
            <v>13028</v>
          </cell>
          <cell r="AC802">
            <v>10545.6</v>
          </cell>
        </row>
        <row r="803">
          <cell r="D803">
            <v>13029</v>
          </cell>
          <cell r="AC803">
            <v>634</v>
          </cell>
        </row>
        <row r="804">
          <cell r="D804">
            <v>13030</v>
          </cell>
          <cell r="AC804">
            <v>504.74999999999994</v>
          </cell>
        </row>
        <row r="805">
          <cell r="D805">
            <v>13031</v>
          </cell>
          <cell r="AC805">
            <v>413.5</v>
          </cell>
        </row>
        <row r="806">
          <cell r="D806">
            <v>13032</v>
          </cell>
          <cell r="AC806">
            <v>326</v>
          </cell>
        </row>
        <row r="807">
          <cell r="D807">
            <v>13033</v>
          </cell>
          <cell r="AC807">
            <v>333</v>
          </cell>
        </row>
        <row r="808">
          <cell r="D808">
            <v>13034</v>
          </cell>
          <cell r="AC808">
            <v>228.47999999999996</v>
          </cell>
        </row>
        <row r="809">
          <cell r="D809">
            <v>13035</v>
          </cell>
          <cell r="AC809">
            <v>540</v>
          </cell>
        </row>
        <row r="810">
          <cell r="D810">
            <v>13036</v>
          </cell>
          <cell r="AC810">
            <v>1184</v>
          </cell>
        </row>
        <row r="811">
          <cell r="D811">
            <v>13037</v>
          </cell>
          <cell r="AC811">
            <v>336.5</v>
          </cell>
        </row>
        <row r="812">
          <cell r="D812">
            <v>13037</v>
          </cell>
          <cell r="AC812">
            <v>336.5</v>
          </cell>
        </row>
        <row r="813">
          <cell r="D813">
            <v>13037</v>
          </cell>
          <cell r="AC813">
            <v>336.5</v>
          </cell>
        </row>
        <row r="814">
          <cell r="D814">
            <v>13038</v>
          </cell>
          <cell r="AC814">
            <v>270</v>
          </cell>
        </row>
        <row r="815">
          <cell r="D815">
            <v>13039</v>
          </cell>
          <cell r="AC815">
            <v>2553.75</v>
          </cell>
        </row>
        <row r="816">
          <cell r="D816">
            <v>13040</v>
          </cell>
          <cell r="AC816">
            <v>252.8</v>
          </cell>
        </row>
        <row r="817">
          <cell r="D817">
            <v>13041</v>
          </cell>
          <cell r="AC817">
            <v>270</v>
          </cell>
        </row>
        <row r="818">
          <cell r="D818">
            <v>13042</v>
          </cell>
          <cell r="AC818">
            <v>560</v>
          </cell>
        </row>
        <row r="819">
          <cell r="D819">
            <v>13043</v>
          </cell>
          <cell r="AC819">
            <v>243.2</v>
          </cell>
        </row>
        <row r="820">
          <cell r="D820">
            <v>13043</v>
          </cell>
          <cell r="AC820">
            <v>610</v>
          </cell>
        </row>
        <row r="821">
          <cell r="D821">
            <v>13044</v>
          </cell>
          <cell r="AC821">
            <v>155.69999999999999</v>
          </cell>
        </row>
        <row r="822">
          <cell r="D822">
            <v>13044</v>
          </cell>
          <cell r="AC822">
            <v>164.32</v>
          </cell>
        </row>
        <row r="823">
          <cell r="D823">
            <v>13045</v>
          </cell>
          <cell r="AC823">
            <v>243.2</v>
          </cell>
        </row>
        <row r="824">
          <cell r="D824">
            <v>13046</v>
          </cell>
          <cell r="AC824">
            <v>304</v>
          </cell>
        </row>
        <row r="825">
          <cell r="D825">
            <v>13047</v>
          </cell>
          <cell r="AC825">
            <v>202.49999999999997</v>
          </cell>
        </row>
        <row r="826">
          <cell r="D826">
            <v>13048</v>
          </cell>
          <cell r="AC826">
            <v>136</v>
          </cell>
        </row>
        <row r="827">
          <cell r="D827">
            <v>13048</v>
          </cell>
          <cell r="AC827">
            <v>238</v>
          </cell>
        </row>
        <row r="828">
          <cell r="D828">
            <v>13049</v>
          </cell>
          <cell r="AC828">
            <v>1683</v>
          </cell>
        </row>
        <row r="829">
          <cell r="D829">
            <v>13050</v>
          </cell>
          <cell r="AC829">
            <v>280</v>
          </cell>
        </row>
        <row r="830">
          <cell r="D830">
            <v>13051</v>
          </cell>
          <cell r="AC830">
            <v>426</v>
          </cell>
        </row>
        <row r="831">
          <cell r="D831">
            <v>13052</v>
          </cell>
          <cell r="AC831">
            <v>359.375</v>
          </cell>
        </row>
        <row r="832">
          <cell r="D832">
            <v>13053</v>
          </cell>
          <cell r="AC832">
            <v>1197.5039999999999</v>
          </cell>
        </row>
        <row r="833">
          <cell r="D833">
            <v>13054</v>
          </cell>
          <cell r="AC833">
            <v>893.99999999999989</v>
          </cell>
        </row>
        <row r="834">
          <cell r="D834">
            <v>13055</v>
          </cell>
          <cell r="AC834">
            <v>727.5</v>
          </cell>
        </row>
        <row r="835">
          <cell r="D835">
            <v>13056</v>
          </cell>
          <cell r="AC835">
            <v>1256.4000000000001</v>
          </cell>
        </row>
        <row r="836">
          <cell r="D836">
            <v>13057</v>
          </cell>
          <cell r="AC836">
            <v>652</v>
          </cell>
        </row>
        <row r="837">
          <cell r="D837">
            <v>13057</v>
          </cell>
          <cell r="AC837">
            <v>645</v>
          </cell>
        </row>
        <row r="838">
          <cell r="D838">
            <v>13058</v>
          </cell>
          <cell r="AC838">
            <v>699.2</v>
          </cell>
        </row>
        <row r="839">
          <cell r="D839">
            <v>13059</v>
          </cell>
          <cell r="AC839">
            <v>1072.5</v>
          </cell>
        </row>
        <row r="840">
          <cell r="D840">
            <v>13060</v>
          </cell>
          <cell r="AC840">
            <v>504</v>
          </cell>
        </row>
        <row r="841">
          <cell r="D841">
            <v>13061</v>
          </cell>
          <cell r="AC841">
            <v>156.80000000000001</v>
          </cell>
        </row>
        <row r="842">
          <cell r="D842">
            <v>13062</v>
          </cell>
          <cell r="AC842">
            <v>4448</v>
          </cell>
        </row>
        <row r="843">
          <cell r="D843">
            <v>13063</v>
          </cell>
          <cell r="AC843">
            <v>8402.9399999999987</v>
          </cell>
        </row>
        <row r="844">
          <cell r="D844">
            <v>13064</v>
          </cell>
          <cell r="AC844">
            <v>368.125</v>
          </cell>
        </row>
        <row r="845">
          <cell r="D845">
            <v>13065</v>
          </cell>
          <cell r="AC845">
            <v>835.2</v>
          </cell>
        </row>
        <row r="846">
          <cell r="D846">
            <v>13066</v>
          </cell>
          <cell r="AC846">
            <v>503.75</v>
          </cell>
        </row>
        <row r="847">
          <cell r="D847">
            <v>13067</v>
          </cell>
          <cell r="AC847">
            <v>253.2</v>
          </cell>
        </row>
        <row r="848">
          <cell r="D848">
            <v>13068</v>
          </cell>
          <cell r="AC848">
            <v>363.75</v>
          </cell>
        </row>
        <row r="849">
          <cell r="D849">
            <v>13069</v>
          </cell>
          <cell r="AC849">
            <v>350.5</v>
          </cell>
        </row>
        <row r="850">
          <cell r="D850">
            <v>13070</v>
          </cell>
          <cell r="AC850">
            <v>3712</v>
          </cell>
        </row>
        <row r="851">
          <cell r="D851">
            <v>13072</v>
          </cell>
          <cell r="AC851">
            <v>202.49999999999997</v>
          </cell>
        </row>
        <row r="852">
          <cell r="D852">
            <v>13073</v>
          </cell>
          <cell r="AC852">
            <v>378.5</v>
          </cell>
        </row>
        <row r="853">
          <cell r="D853">
            <v>13074</v>
          </cell>
          <cell r="AC853">
            <v>765.44</v>
          </cell>
        </row>
        <row r="854">
          <cell r="D854">
            <v>13075</v>
          </cell>
          <cell r="AC854">
            <v>594</v>
          </cell>
        </row>
        <row r="855">
          <cell r="D855">
            <v>13076</v>
          </cell>
          <cell r="AC855">
            <v>416.25</v>
          </cell>
        </row>
        <row r="856">
          <cell r="D856">
            <v>13078</v>
          </cell>
          <cell r="AC856">
            <v>1401.25</v>
          </cell>
        </row>
        <row r="857">
          <cell r="D857">
            <v>13079</v>
          </cell>
          <cell r="AC857">
            <v>359.375</v>
          </cell>
        </row>
        <row r="858">
          <cell r="D858">
            <v>13080</v>
          </cell>
          <cell r="AC858">
            <v>359.375</v>
          </cell>
        </row>
        <row r="859">
          <cell r="D859">
            <v>13081</v>
          </cell>
          <cell r="AC859">
            <v>4816.7</v>
          </cell>
        </row>
        <row r="860">
          <cell r="D860">
            <v>13088</v>
          </cell>
          <cell r="AC860">
            <v>400</v>
          </cell>
        </row>
        <row r="861">
          <cell r="D861">
            <v>13089</v>
          </cell>
          <cell r="AC861">
            <v>224</v>
          </cell>
        </row>
        <row r="862">
          <cell r="D862">
            <v>13090</v>
          </cell>
          <cell r="AC862">
            <v>241.36</v>
          </cell>
        </row>
        <row r="863">
          <cell r="D863">
            <v>13091</v>
          </cell>
          <cell r="AC863">
            <v>394.375</v>
          </cell>
        </row>
        <row r="864">
          <cell r="D864">
            <v>13091</v>
          </cell>
          <cell r="AC864">
            <v>394.375</v>
          </cell>
        </row>
        <row r="865">
          <cell r="D865">
            <v>13091</v>
          </cell>
          <cell r="AC865">
            <v>394.375</v>
          </cell>
        </row>
        <row r="866">
          <cell r="D866">
            <v>13092</v>
          </cell>
          <cell r="AC866">
            <v>815</v>
          </cell>
        </row>
        <row r="867">
          <cell r="D867">
            <v>13093</v>
          </cell>
          <cell r="AC867">
            <v>1293</v>
          </cell>
        </row>
        <row r="868">
          <cell r="D868">
            <v>13094</v>
          </cell>
          <cell r="AC868">
            <v>193.91999999999996</v>
          </cell>
        </row>
        <row r="869">
          <cell r="D869">
            <v>13095</v>
          </cell>
          <cell r="AC869">
            <v>357</v>
          </cell>
        </row>
        <row r="870">
          <cell r="D870">
            <v>13095</v>
          </cell>
        </row>
        <row r="871">
          <cell r="D871">
            <v>13096</v>
          </cell>
          <cell r="AC871">
            <v>390</v>
          </cell>
        </row>
        <row r="872">
          <cell r="D872">
            <v>13096</v>
          </cell>
          <cell r="AC872">
            <v>390</v>
          </cell>
        </row>
        <row r="873">
          <cell r="D873">
            <v>13097</v>
          </cell>
          <cell r="AC873">
            <v>420.625</v>
          </cell>
        </row>
        <row r="874">
          <cell r="D874">
            <v>13098</v>
          </cell>
          <cell r="AC874">
            <v>373.59999999999997</v>
          </cell>
        </row>
        <row r="875">
          <cell r="D875">
            <v>13099</v>
          </cell>
          <cell r="AC875">
            <v>1080</v>
          </cell>
        </row>
        <row r="876">
          <cell r="D876">
            <v>13100</v>
          </cell>
          <cell r="AC876">
            <v>540</v>
          </cell>
        </row>
        <row r="877">
          <cell r="D877">
            <v>13101</v>
          </cell>
          <cell r="AC877">
            <v>368.8</v>
          </cell>
        </row>
        <row r="878">
          <cell r="D878">
            <v>13102</v>
          </cell>
          <cell r="AC878">
            <v>368.125</v>
          </cell>
        </row>
        <row r="879">
          <cell r="D879">
            <v>13103</v>
          </cell>
          <cell r="AC879">
            <v>1397.25</v>
          </cell>
        </row>
        <row r="880">
          <cell r="D880">
            <v>13104</v>
          </cell>
          <cell r="AC880">
            <v>422.24</v>
          </cell>
        </row>
        <row r="881">
          <cell r="D881">
            <v>13105</v>
          </cell>
          <cell r="AC881">
            <v>355</v>
          </cell>
        </row>
        <row r="882">
          <cell r="D882">
            <v>13105</v>
          </cell>
          <cell r="AC882">
            <v>355</v>
          </cell>
        </row>
        <row r="883">
          <cell r="D883">
            <v>13106</v>
          </cell>
          <cell r="AC883">
            <v>675</v>
          </cell>
        </row>
        <row r="884">
          <cell r="D884">
            <v>13107</v>
          </cell>
          <cell r="AC884">
            <v>2702</v>
          </cell>
        </row>
        <row r="885">
          <cell r="D885">
            <v>13108</v>
          </cell>
          <cell r="AC885">
            <v>402.64</v>
          </cell>
        </row>
        <row r="886">
          <cell r="D886">
            <v>13109</v>
          </cell>
          <cell r="AC886">
            <v>799</v>
          </cell>
        </row>
        <row r="887">
          <cell r="D887">
            <v>13109</v>
          </cell>
          <cell r="AC887">
            <v>799</v>
          </cell>
        </row>
        <row r="888">
          <cell r="D888">
            <v>13110</v>
          </cell>
          <cell r="AC888">
            <v>646.4</v>
          </cell>
        </row>
        <row r="889">
          <cell r="D889">
            <v>13112</v>
          </cell>
          <cell r="AC889">
            <v>276.5</v>
          </cell>
        </row>
        <row r="890">
          <cell r="D890">
            <v>13113</v>
          </cell>
          <cell r="AC890">
            <v>337.5</v>
          </cell>
        </row>
        <row r="891">
          <cell r="D891">
            <v>13114</v>
          </cell>
          <cell r="AC891">
            <v>1007</v>
          </cell>
        </row>
        <row r="892">
          <cell r="D892">
            <v>13115</v>
          </cell>
          <cell r="AC892">
            <v>424</v>
          </cell>
        </row>
        <row r="893">
          <cell r="D893">
            <v>13116</v>
          </cell>
          <cell r="AC893">
            <v>147.19999999999999</v>
          </cell>
        </row>
        <row r="894">
          <cell r="D894">
            <v>13117</v>
          </cell>
          <cell r="AC894">
            <v>278.39999999999998</v>
          </cell>
        </row>
        <row r="895">
          <cell r="D895">
            <v>13118</v>
          </cell>
          <cell r="AC895">
            <v>577.43999999999994</v>
          </cell>
        </row>
        <row r="896">
          <cell r="D896">
            <v>13119</v>
          </cell>
          <cell r="AC896">
            <v>813</v>
          </cell>
        </row>
        <row r="897">
          <cell r="D897">
            <v>13120</v>
          </cell>
          <cell r="AC897">
            <v>600</v>
          </cell>
        </row>
        <row r="898">
          <cell r="D898">
            <v>13120</v>
          </cell>
          <cell r="AC898">
            <v>600</v>
          </cell>
        </row>
        <row r="899">
          <cell r="D899">
            <v>13121</v>
          </cell>
          <cell r="AC899">
            <v>531.20000000000005</v>
          </cell>
        </row>
        <row r="900">
          <cell r="D900">
            <v>13122</v>
          </cell>
          <cell r="AC900">
            <v>436.49999999999994</v>
          </cell>
        </row>
        <row r="901">
          <cell r="D901">
            <v>13123</v>
          </cell>
          <cell r="AC901">
            <v>179.55</v>
          </cell>
        </row>
        <row r="902">
          <cell r="D902">
            <v>13124</v>
          </cell>
          <cell r="AC902">
            <v>436.49999999999994</v>
          </cell>
        </row>
        <row r="903">
          <cell r="D903">
            <v>13125</v>
          </cell>
          <cell r="AC903">
            <v>363.75</v>
          </cell>
        </row>
        <row r="904">
          <cell r="D904">
            <v>13126</v>
          </cell>
          <cell r="AC904">
            <v>125.03999999999999</v>
          </cell>
        </row>
        <row r="905">
          <cell r="D905">
            <v>13127</v>
          </cell>
          <cell r="AC905">
            <v>450</v>
          </cell>
        </row>
        <row r="906">
          <cell r="D906">
            <v>13128</v>
          </cell>
          <cell r="AC906">
            <v>490.87499999999994</v>
          </cell>
        </row>
        <row r="907">
          <cell r="D907">
            <v>13129</v>
          </cell>
          <cell r="AC907">
            <v>416.25</v>
          </cell>
        </row>
        <row r="908">
          <cell r="D908">
            <v>13130</v>
          </cell>
          <cell r="AC908">
            <v>713.59999999999991</v>
          </cell>
        </row>
        <row r="909">
          <cell r="D909">
            <v>13131</v>
          </cell>
          <cell r="AC909">
            <v>523.6</v>
          </cell>
        </row>
        <row r="910">
          <cell r="D910">
            <v>13132</v>
          </cell>
          <cell r="AC910">
            <v>638</v>
          </cell>
        </row>
        <row r="911">
          <cell r="D911">
            <v>13133</v>
          </cell>
          <cell r="AC911">
            <v>201</v>
          </cell>
        </row>
        <row r="912">
          <cell r="D912">
            <v>13133</v>
          </cell>
          <cell r="AC912">
            <v>201</v>
          </cell>
        </row>
        <row r="913">
          <cell r="D913">
            <v>13134</v>
          </cell>
          <cell r="AC913">
            <v>560</v>
          </cell>
        </row>
        <row r="914">
          <cell r="D914">
            <v>13135</v>
          </cell>
          <cell r="AC914">
            <v>337.5</v>
          </cell>
        </row>
        <row r="915">
          <cell r="D915">
            <v>13135</v>
          </cell>
          <cell r="AC915">
            <v>54.749999999999993</v>
          </cell>
        </row>
        <row r="916">
          <cell r="D916">
            <v>13135</v>
          </cell>
          <cell r="AC916">
            <v>54.749999999999993</v>
          </cell>
        </row>
        <row r="917">
          <cell r="D917">
            <v>13135</v>
          </cell>
          <cell r="AC917">
            <v>54.749999999999993</v>
          </cell>
        </row>
        <row r="918">
          <cell r="D918">
            <v>13135</v>
          </cell>
          <cell r="AC918">
            <v>54.749999999999993</v>
          </cell>
        </row>
        <row r="919">
          <cell r="D919">
            <v>13135</v>
          </cell>
          <cell r="AC919">
            <v>54.749999999999993</v>
          </cell>
        </row>
        <row r="920">
          <cell r="D920">
            <v>13135</v>
          </cell>
          <cell r="AC920">
            <v>54.749999999999993</v>
          </cell>
        </row>
        <row r="921">
          <cell r="D921">
            <v>13135</v>
          </cell>
          <cell r="AC921">
            <v>54.749999999999993</v>
          </cell>
        </row>
        <row r="922">
          <cell r="D922">
            <v>13135</v>
          </cell>
          <cell r="AC922">
            <v>54.749999999999993</v>
          </cell>
        </row>
        <row r="923">
          <cell r="D923">
            <v>13136</v>
          </cell>
          <cell r="AC923">
            <v>477.5</v>
          </cell>
        </row>
        <row r="924">
          <cell r="D924">
            <v>13137</v>
          </cell>
          <cell r="AC924">
            <v>242.5</v>
          </cell>
        </row>
        <row r="925">
          <cell r="D925">
            <v>13138</v>
          </cell>
          <cell r="AC925">
            <v>1419.1799999999998</v>
          </cell>
        </row>
        <row r="926">
          <cell r="D926">
            <v>13138</v>
          </cell>
          <cell r="AC926">
            <v>2670.5</v>
          </cell>
        </row>
        <row r="927">
          <cell r="D927">
            <v>13138</v>
          </cell>
          <cell r="AC927">
            <v>3815</v>
          </cell>
        </row>
        <row r="928">
          <cell r="D928">
            <v>13139</v>
          </cell>
          <cell r="AC928">
            <v>501</v>
          </cell>
        </row>
        <row r="929">
          <cell r="D929">
            <v>13140</v>
          </cell>
          <cell r="AC929">
            <v>390</v>
          </cell>
        </row>
        <row r="930">
          <cell r="D930">
            <v>13141</v>
          </cell>
          <cell r="AC930">
            <v>908.99999999999989</v>
          </cell>
        </row>
        <row r="931">
          <cell r="D931">
            <v>13142</v>
          </cell>
          <cell r="AC931">
            <v>295.2</v>
          </cell>
        </row>
        <row r="932">
          <cell r="D932">
            <v>13143</v>
          </cell>
          <cell r="AC932">
            <v>617.5</v>
          </cell>
        </row>
        <row r="933">
          <cell r="D933">
            <v>13144</v>
          </cell>
          <cell r="AC933">
            <v>645</v>
          </cell>
        </row>
        <row r="934">
          <cell r="D934">
            <v>13144</v>
          </cell>
          <cell r="AC934">
            <v>645</v>
          </cell>
        </row>
        <row r="935">
          <cell r="D935">
            <v>13145</v>
          </cell>
          <cell r="AC935">
            <v>540</v>
          </cell>
        </row>
        <row r="936">
          <cell r="D936">
            <v>13146</v>
          </cell>
          <cell r="AC936">
            <v>3215.5199999999995</v>
          </cell>
        </row>
        <row r="937">
          <cell r="D937">
            <v>13147</v>
          </cell>
          <cell r="AC937">
            <v>530</v>
          </cell>
        </row>
        <row r="938">
          <cell r="D938">
            <v>13148</v>
          </cell>
          <cell r="AC938">
            <v>615</v>
          </cell>
        </row>
        <row r="939">
          <cell r="D939">
            <v>13149</v>
          </cell>
          <cell r="AC939">
            <v>1333.8000000000002</v>
          </cell>
        </row>
        <row r="940">
          <cell r="D940">
            <v>13149</v>
          </cell>
          <cell r="AC940">
            <v>1333.8000000000002</v>
          </cell>
        </row>
        <row r="941">
          <cell r="D941">
            <v>13149</v>
          </cell>
          <cell r="AC941">
            <v>1333.8000000000002</v>
          </cell>
        </row>
        <row r="942">
          <cell r="D942">
            <v>13149</v>
          </cell>
          <cell r="AC942">
            <v>1333.8000000000002</v>
          </cell>
        </row>
        <row r="943">
          <cell r="D943">
            <v>13150</v>
          </cell>
          <cell r="AC943">
            <v>478.49999999999994</v>
          </cell>
        </row>
        <row r="944">
          <cell r="D944">
            <v>13150</v>
          </cell>
          <cell r="AC944">
            <v>478.49999999999994</v>
          </cell>
        </row>
        <row r="945">
          <cell r="D945">
            <v>13150</v>
          </cell>
          <cell r="AC945">
            <v>478.49999999999994</v>
          </cell>
        </row>
        <row r="946">
          <cell r="D946">
            <v>13150</v>
          </cell>
          <cell r="AC946">
            <v>478.49999999999994</v>
          </cell>
        </row>
        <row r="947">
          <cell r="D947">
            <v>13251</v>
          </cell>
          <cell r="AC947">
            <v>792</v>
          </cell>
        </row>
        <row r="948">
          <cell r="D948">
            <v>13252</v>
          </cell>
          <cell r="AC948">
            <v>568</v>
          </cell>
        </row>
        <row r="949">
          <cell r="D949">
            <v>13253</v>
          </cell>
          <cell r="AC949">
            <v>3650.4</v>
          </cell>
        </row>
        <row r="950">
          <cell r="D950">
            <v>13254</v>
          </cell>
          <cell r="AC950">
            <v>425.99999999999994</v>
          </cell>
        </row>
        <row r="951">
          <cell r="D951">
            <v>13255</v>
          </cell>
          <cell r="AC951">
            <v>425.99999999999994</v>
          </cell>
        </row>
        <row r="952">
          <cell r="D952">
            <v>13256</v>
          </cell>
          <cell r="AC952">
            <v>581</v>
          </cell>
        </row>
        <row r="953">
          <cell r="D953">
            <v>13257</v>
          </cell>
          <cell r="AC953">
            <v>381.6</v>
          </cell>
        </row>
        <row r="954">
          <cell r="D954">
            <v>13258</v>
          </cell>
          <cell r="AC954">
            <v>518</v>
          </cell>
        </row>
        <row r="955">
          <cell r="D955">
            <v>13259</v>
          </cell>
          <cell r="AC955">
            <v>569.375</v>
          </cell>
        </row>
        <row r="956">
          <cell r="D956">
            <v>13260</v>
          </cell>
          <cell r="AC956">
            <v>2018.3999999999996</v>
          </cell>
        </row>
        <row r="957">
          <cell r="D957">
            <v>13261</v>
          </cell>
          <cell r="AC957">
            <v>2601.2000000000003</v>
          </cell>
        </row>
        <row r="958">
          <cell r="D958">
            <v>13261</v>
          </cell>
          <cell r="AC958">
            <v>2601.2000000000003</v>
          </cell>
        </row>
        <row r="959">
          <cell r="D959">
            <v>13261</v>
          </cell>
          <cell r="AC959">
            <v>2601.2000000000003</v>
          </cell>
        </row>
        <row r="960">
          <cell r="D960">
            <v>13261</v>
          </cell>
          <cell r="AC960">
            <v>2601.2000000000003</v>
          </cell>
        </row>
        <row r="961">
          <cell r="D961">
            <v>13262</v>
          </cell>
          <cell r="AC961">
            <v>285.44</v>
          </cell>
        </row>
        <row r="962">
          <cell r="D962">
            <v>13262</v>
          </cell>
          <cell r="AC962">
            <v>244.32</v>
          </cell>
        </row>
        <row r="963">
          <cell r="D963">
            <v>13263</v>
          </cell>
          <cell r="AC963">
            <v>404.99999999999994</v>
          </cell>
        </row>
        <row r="964">
          <cell r="D964">
            <v>13264</v>
          </cell>
          <cell r="AC964">
            <v>918.4</v>
          </cell>
        </row>
        <row r="965">
          <cell r="D965">
            <v>13265</v>
          </cell>
          <cell r="AC965">
            <v>394.19999999999993</v>
          </cell>
        </row>
        <row r="966">
          <cell r="D966">
            <v>13266</v>
          </cell>
          <cell r="AC966">
            <v>1135.5</v>
          </cell>
        </row>
        <row r="967">
          <cell r="D967">
            <v>13267</v>
          </cell>
          <cell r="AC967">
            <v>478.49999999999994</v>
          </cell>
        </row>
        <row r="968">
          <cell r="D968">
            <v>13267</v>
          </cell>
          <cell r="AC968">
            <v>478.49999999999994</v>
          </cell>
        </row>
        <row r="969">
          <cell r="D969">
            <v>13267</v>
          </cell>
          <cell r="AC969">
            <v>478.49999999999994</v>
          </cell>
        </row>
        <row r="970">
          <cell r="D970">
            <v>13268</v>
          </cell>
          <cell r="AC970">
            <v>159.6</v>
          </cell>
        </row>
        <row r="971">
          <cell r="D971">
            <v>13269</v>
          </cell>
          <cell r="AC971">
            <v>1092</v>
          </cell>
        </row>
        <row r="972">
          <cell r="D972">
            <v>13270</v>
          </cell>
          <cell r="AC972">
            <v>667.5</v>
          </cell>
        </row>
        <row r="973">
          <cell r="D973">
            <v>13271</v>
          </cell>
          <cell r="AC973">
            <v>3338.3999999999996</v>
          </cell>
        </row>
        <row r="974">
          <cell r="D974">
            <v>13272</v>
          </cell>
          <cell r="AC974">
            <v>822.07999999999993</v>
          </cell>
        </row>
        <row r="975">
          <cell r="D975">
            <v>13273</v>
          </cell>
          <cell r="AC975">
            <v>540</v>
          </cell>
        </row>
        <row r="976">
          <cell r="D976">
            <v>13273</v>
          </cell>
          <cell r="AC976">
            <v>540</v>
          </cell>
        </row>
        <row r="977">
          <cell r="D977">
            <v>13274</v>
          </cell>
          <cell r="AC977">
            <v>540</v>
          </cell>
        </row>
        <row r="978">
          <cell r="D978">
            <v>13275</v>
          </cell>
          <cell r="AC978">
            <v>3456</v>
          </cell>
        </row>
        <row r="979">
          <cell r="D979">
            <v>13276</v>
          </cell>
          <cell r="AC979">
            <v>234</v>
          </cell>
        </row>
        <row r="980">
          <cell r="D980">
            <v>13277</v>
          </cell>
          <cell r="AC980">
            <v>791.7</v>
          </cell>
        </row>
        <row r="981">
          <cell r="D981">
            <v>13277</v>
          </cell>
          <cell r="AC981">
            <v>791.7</v>
          </cell>
        </row>
        <row r="982">
          <cell r="D982">
            <v>13277</v>
          </cell>
          <cell r="AC982">
            <v>791.7</v>
          </cell>
        </row>
        <row r="983">
          <cell r="D983">
            <v>13277</v>
          </cell>
          <cell r="AC983">
            <v>791.7</v>
          </cell>
        </row>
        <row r="984">
          <cell r="D984">
            <v>13277</v>
          </cell>
          <cell r="AC984">
            <v>791.7</v>
          </cell>
        </row>
        <row r="985">
          <cell r="D985">
            <v>13277</v>
          </cell>
          <cell r="AC985">
            <v>791.7</v>
          </cell>
        </row>
        <row r="986">
          <cell r="D986">
            <v>13277</v>
          </cell>
          <cell r="AC986">
            <v>1264.1999999999998</v>
          </cell>
        </row>
        <row r="987">
          <cell r="D987">
            <v>13277</v>
          </cell>
          <cell r="AC987">
            <v>1264.1999999999998</v>
          </cell>
        </row>
        <row r="988">
          <cell r="D988">
            <v>13277</v>
          </cell>
          <cell r="AC988">
            <v>1264.1999999999998</v>
          </cell>
        </row>
        <row r="989">
          <cell r="D989">
            <v>13277</v>
          </cell>
          <cell r="AC989">
            <v>1264.1999999999998</v>
          </cell>
        </row>
        <row r="990">
          <cell r="D990">
            <v>13277</v>
          </cell>
          <cell r="AC990">
            <v>1264.1999999999998</v>
          </cell>
        </row>
        <row r="991">
          <cell r="D991">
            <v>13277</v>
          </cell>
          <cell r="AC991">
            <v>1264.1999999999998</v>
          </cell>
        </row>
        <row r="992">
          <cell r="D992">
            <v>13278</v>
          </cell>
          <cell r="AC992">
            <v>240.3</v>
          </cell>
        </row>
        <row r="993">
          <cell r="D993">
            <v>13279</v>
          </cell>
          <cell r="AC993">
            <v>930.95999999999981</v>
          </cell>
        </row>
        <row r="994">
          <cell r="D994">
            <v>13280</v>
          </cell>
          <cell r="AC994">
            <v>319</v>
          </cell>
        </row>
        <row r="995">
          <cell r="D995">
            <v>13281</v>
          </cell>
          <cell r="AC995">
            <v>399.35999999999996</v>
          </cell>
        </row>
        <row r="996">
          <cell r="D996">
            <v>13282</v>
          </cell>
          <cell r="AC996">
            <v>904.49999999999989</v>
          </cell>
        </row>
        <row r="997">
          <cell r="D997">
            <v>13283</v>
          </cell>
          <cell r="AC997">
            <v>392</v>
          </cell>
        </row>
        <row r="998">
          <cell r="D998">
            <v>13283</v>
          </cell>
          <cell r="AC998">
            <v>392</v>
          </cell>
        </row>
        <row r="999">
          <cell r="D999">
            <v>13284</v>
          </cell>
          <cell r="AC999">
            <v>772.2</v>
          </cell>
        </row>
        <row r="1000">
          <cell r="D1000">
            <v>13285</v>
          </cell>
          <cell r="AC1000">
            <v>483.5</v>
          </cell>
        </row>
        <row r="1001">
          <cell r="D1001">
            <v>13285</v>
          </cell>
          <cell r="AC1001">
            <v>483.5</v>
          </cell>
        </row>
        <row r="1002">
          <cell r="D1002">
            <v>13286</v>
          </cell>
          <cell r="AC1002">
            <v>675</v>
          </cell>
        </row>
        <row r="1003">
          <cell r="D1003">
            <v>13287</v>
          </cell>
          <cell r="AC1003">
            <v>319</v>
          </cell>
        </row>
        <row r="1004">
          <cell r="D1004">
            <v>13288</v>
          </cell>
          <cell r="AC1004">
            <v>29736</v>
          </cell>
        </row>
        <row r="1005">
          <cell r="D1005">
            <v>13289</v>
          </cell>
          <cell r="AC1005">
            <v>269.27999999999997</v>
          </cell>
        </row>
        <row r="1006">
          <cell r="D1006">
            <v>13290</v>
          </cell>
          <cell r="AC1006">
            <v>478.49999999999994</v>
          </cell>
        </row>
        <row r="1007">
          <cell r="D1007">
            <v>13291</v>
          </cell>
          <cell r="AC1007">
            <v>452.24999999999994</v>
          </cell>
        </row>
        <row r="1008">
          <cell r="D1008">
            <v>13292</v>
          </cell>
          <cell r="AC1008">
            <v>568.61599999999999</v>
          </cell>
        </row>
        <row r="1009">
          <cell r="D1009">
            <v>13293</v>
          </cell>
          <cell r="AC1009">
            <v>1010.24</v>
          </cell>
        </row>
        <row r="1010">
          <cell r="D1010">
            <v>13294</v>
          </cell>
          <cell r="AC1010">
            <v>483.5</v>
          </cell>
        </row>
        <row r="1011">
          <cell r="D1011">
            <v>13294</v>
          </cell>
          <cell r="AC1011">
            <v>483.5</v>
          </cell>
        </row>
        <row r="1012">
          <cell r="D1012">
            <v>13294</v>
          </cell>
          <cell r="AC1012">
            <v>483.5</v>
          </cell>
        </row>
        <row r="1013">
          <cell r="D1013">
            <v>13295</v>
          </cell>
          <cell r="AC1013">
            <v>1258</v>
          </cell>
        </row>
        <row r="1014">
          <cell r="D1014">
            <v>13296</v>
          </cell>
          <cell r="AC1014">
            <v>1072.5</v>
          </cell>
        </row>
        <row r="1015">
          <cell r="D1015">
            <v>13297</v>
          </cell>
          <cell r="AC1015">
            <v>472.49999999999994</v>
          </cell>
        </row>
        <row r="1016">
          <cell r="D1016">
            <v>13298</v>
          </cell>
          <cell r="AC1016">
            <v>168.8</v>
          </cell>
        </row>
        <row r="1017">
          <cell r="D1017">
            <v>13299</v>
          </cell>
          <cell r="AC1017">
            <v>446.875</v>
          </cell>
        </row>
        <row r="1018">
          <cell r="D1018">
            <v>13300</v>
          </cell>
          <cell r="AC1018">
            <v>261.22499999999991</v>
          </cell>
        </row>
        <row r="1019">
          <cell r="D1019">
            <v>13300</v>
          </cell>
          <cell r="AC1019">
            <v>455.62499999999994</v>
          </cell>
        </row>
        <row r="1020">
          <cell r="D1020">
            <v>13301</v>
          </cell>
          <cell r="AC1020">
            <v>364</v>
          </cell>
        </row>
        <row r="1021">
          <cell r="D1021">
            <v>13302</v>
          </cell>
          <cell r="AC1021">
            <v>363.75</v>
          </cell>
        </row>
        <row r="1022">
          <cell r="D1022">
            <v>13303</v>
          </cell>
          <cell r="AC1022">
            <v>258.60000000000002</v>
          </cell>
        </row>
        <row r="1023">
          <cell r="D1023">
            <v>13304</v>
          </cell>
          <cell r="AC1023">
            <v>573</v>
          </cell>
        </row>
        <row r="1024">
          <cell r="D1024">
            <v>13305</v>
          </cell>
          <cell r="AC1024">
            <v>442.5</v>
          </cell>
        </row>
        <row r="1025">
          <cell r="D1025">
            <v>13306</v>
          </cell>
          <cell r="AC1025">
            <v>368.125</v>
          </cell>
        </row>
        <row r="1026">
          <cell r="D1026">
            <v>13307</v>
          </cell>
          <cell r="AC1026">
            <v>368</v>
          </cell>
        </row>
        <row r="1027">
          <cell r="D1027">
            <v>13308</v>
          </cell>
          <cell r="AC1027">
            <v>253</v>
          </cell>
        </row>
        <row r="1028">
          <cell r="D1028">
            <v>13309</v>
          </cell>
          <cell r="AC1028">
            <v>1591.9199999999998</v>
          </cell>
        </row>
        <row r="1029">
          <cell r="D1029">
            <v>13310</v>
          </cell>
          <cell r="AC1029">
            <v>1753.76</v>
          </cell>
        </row>
        <row r="1030">
          <cell r="D1030">
            <v>13311</v>
          </cell>
          <cell r="AC1030">
            <v>801.25</v>
          </cell>
        </row>
        <row r="1031">
          <cell r="D1031">
            <v>13312</v>
          </cell>
          <cell r="AC1031">
            <v>1132.7999999999997</v>
          </cell>
        </row>
        <row r="1032">
          <cell r="D1032">
            <v>13313</v>
          </cell>
          <cell r="AC1032">
            <v>778.24</v>
          </cell>
        </row>
        <row r="1033">
          <cell r="D1033">
            <v>13314</v>
          </cell>
          <cell r="AC1033">
            <v>1412.3999999999999</v>
          </cell>
        </row>
        <row r="1034">
          <cell r="D1034">
            <v>13315</v>
          </cell>
          <cell r="AC1034">
            <v>631</v>
          </cell>
        </row>
        <row r="1035">
          <cell r="D1035">
            <v>13316</v>
          </cell>
          <cell r="AC1035">
            <v>1019.9999999999999</v>
          </cell>
        </row>
        <row r="1036">
          <cell r="D1036">
            <v>13317</v>
          </cell>
          <cell r="AC1036">
            <v>246.8</v>
          </cell>
        </row>
        <row r="1037">
          <cell r="D1037">
            <v>13318</v>
          </cell>
          <cell r="AC1037">
            <v>3888</v>
          </cell>
        </row>
        <row r="1038">
          <cell r="D1038">
            <v>13319</v>
          </cell>
          <cell r="AC1038">
            <v>23750</v>
          </cell>
        </row>
        <row r="1039">
          <cell r="D1039">
            <v>13320</v>
          </cell>
          <cell r="AC1039">
            <v>316.8</v>
          </cell>
        </row>
        <row r="1040">
          <cell r="D1040">
            <v>13320</v>
          </cell>
          <cell r="AC1040">
            <v>316.8</v>
          </cell>
        </row>
        <row r="1041">
          <cell r="D1041">
            <v>13321</v>
          </cell>
          <cell r="AC1041">
            <v>1677.65</v>
          </cell>
        </row>
        <row r="1042">
          <cell r="D1042">
            <v>13322</v>
          </cell>
          <cell r="AC1042">
            <v>737.28</v>
          </cell>
        </row>
        <row r="1043">
          <cell r="D1043">
            <v>13323</v>
          </cell>
          <cell r="AC1043">
            <v>343.5</v>
          </cell>
        </row>
        <row r="1044">
          <cell r="D1044">
            <v>13324</v>
          </cell>
          <cell r="AC1044">
            <v>203.99999999999997</v>
          </cell>
        </row>
        <row r="1045">
          <cell r="D1045">
            <v>13325</v>
          </cell>
          <cell r="AC1045">
            <v>419</v>
          </cell>
        </row>
        <row r="1046">
          <cell r="D1046">
            <v>13326</v>
          </cell>
          <cell r="AC1046">
            <v>567.5</v>
          </cell>
        </row>
        <row r="1047">
          <cell r="D1047">
            <v>13327</v>
          </cell>
          <cell r="AC1047">
            <v>407</v>
          </cell>
        </row>
        <row r="1048">
          <cell r="D1048">
            <v>13328</v>
          </cell>
          <cell r="AC1048">
            <v>308.5</v>
          </cell>
        </row>
        <row r="1049">
          <cell r="D1049">
            <v>13329</v>
          </cell>
          <cell r="AC1049">
            <v>333</v>
          </cell>
        </row>
        <row r="1050">
          <cell r="D1050">
            <v>13331</v>
          </cell>
          <cell r="AC1050">
            <v>832</v>
          </cell>
        </row>
        <row r="1051">
          <cell r="D1051">
            <v>13332</v>
          </cell>
          <cell r="AC1051">
            <v>846</v>
          </cell>
        </row>
        <row r="1052">
          <cell r="D1052">
            <v>13333</v>
          </cell>
          <cell r="AC1052">
            <v>308.5</v>
          </cell>
        </row>
        <row r="1053">
          <cell r="D1053">
            <v>13333</v>
          </cell>
          <cell r="AC1053">
            <v>308.5</v>
          </cell>
        </row>
        <row r="1054">
          <cell r="D1054">
            <v>13334</v>
          </cell>
          <cell r="AC1054">
            <v>880.9</v>
          </cell>
        </row>
        <row r="1055">
          <cell r="D1055">
            <v>13335</v>
          </cell>
          <cell r="AC1055">
            <v>347</v>
          </cell>
        </row>
        <row r="1056">
          <cell r="D1056">
            <v>13336</v>
          </cell>
          <cell r="AC1056">
            <v>183.83999999999997</v>
          </cell>
        </row>
        <row r="1057">
          <cell r="D1057">
            <v>13337</v>
          </cell>
          <cell r="AC1057">
            <v>1415</v>
          </cell>
        </row>
        <row r="1058">
          <cell r="D1058">
            <v>13337</v>
          </cell>
          <cell r="AC1058">
            <v>1415</v>
          </cell>
        </row>
        <row r="1059">
          <cell r="D1059">
            <v>13338</v>
          </cell>
          <cell r="AC1059">
            <v>319</v>
          </cell>
        </row>
        <row r="1060">
          <cell r="D1060">
            <v>13339</v>
          </cell>
          <cell r="AC1060">
            <v>1646.25</v>
          </cell>
        </row>
        <row r="1061">
          <cell r="D1061">
            <v>13340</v>
          </cell>
          <cell r="AC1061">
            <v>431.24999999999994</v>
          </cell>
        </row>
        <row r="1062">
          <cell r="D1062">
            <v>13341</v>
          </cell>
          <cell r="AC1062">
            <v>623.20000000000005</v>
          </cell>
        </row>
        <row r="1063">
          <cell r="D1063">
            <v>13342</v>
          </cell>
          <cell r="AC1063">
            <v>451.25</v>
          </cell>
        </row>
        <row r="1064">
          <cell r="D1064">
            <v>13343</v>
          </cell>
          <cell r="AC1064">
            <v>557.54999999999995</v>
          </cell>
        </row>
        <row r="1065">
          <cell r="D1065">
            <v>13344</v>
          </cell>
          <cell r="AC1065">
            <v>513</v>
          </cell>
        </row>
        <row r="1066">
          <cell r="D1066">
            <v>13345</v>
          </cell>
          <cell r="AC1066">
            <v>649.79999999999984</v>
          </cell>
        </row>
        <row r="1067">
          <cell r="D1067">
            <v>13346</v>
          </cell>
          <cell r="AC1067">
            <v>3655.7999999999997</v>
          </cell>
        </row>
        <row r="1068">
          <cell r="D1068">
            <v>13347</v>
          </cell>
          <cell r="AC1068">
            <v>944.99999999999989</v>
          </cell>
        </row>
        <row r="1069">
          <cell r="D1069">
            <v>13347</v>
          </cell>
          <cell r="AC1069">
            <v>944.99999999999989</v>
          </cell>
        </row>
        <row r="1070">
          <cell r="D1070">
            <v>13347</v>
          </cell>
          <cell r="AC1070">
            <v>944.99999999999989</v>
          </cell>
        </row>
        <row r="1071">
          <cell r="D1071">
            <v>13347</v>
          </cell>
          <cell r="AC1071">
            <v>944.99999999999989</v>
          </cell>
        </row>
        <row r="1072">
          <cell r="D1072">
            <v>13347</v>
          </cell>
          <cell r="AC1072">
            <v>944.99999999999989</v>
          </cell>
        </row>
        <row r="1073">
          <cell r="D1073">
            <v>13347</v>
          </cell>
          <cell r="AC1073">
            <v>944.99999999999989</v>
          </cell>
        </row>
        <row r="1074">
          <cell r="D1074">
            <v>13347</v>
          </cell>
          <cell r="AC1074">
            <v>944.99999999999989</v>
          </cell>
        </row>
        <row r="1075">
          <cell r="D1075">
            <v>13348</v>
          </cell>
          <cell r="AC1075">
            <v>270</v>
          </cell>
        </row>
        <row r="1076">
          <cell r="D1076">
            <v>13348</v>
          </cell>
          <cell r="AC1076">
            <v>270</v>
          </cell>
        </row>
        <row r="1077">
          <cell r="D1077">
            <v>13348</v>
          </cell>
          <cell r="AC1077">
            <v>270</v>
          </cell>
        </row>
        <row r="1078">
          <cell r="D1078">
            <v>13348</v>
          </cell>
          <cell r="AC1078">
            <v>270</v>
          </cell>
        </row>
        <row r="1079">
          <cell r="D1079">
            <v>13348</v>
          </cell>
          <cell r="AC1079">
            <v>270</v>
          </cell>
        </row>
        <row r="1080">
          <cell r="D1080">
            <v>13348</v>
          </cell>
          <cell r="AC1080">
            <v>270</v>
          </cell>
        </row>
        <row r="1081">
          <cell r="D1081">
            <v>13348</v>
          </cell>
          <cell r="AC1081">
            <v>270</v>
          </cell>
        </row>
        <row r="1082">
          <cell r="D1082">
            <v>13348</v>
          </cell>
          <cell r="AC1082">
            <v>270</v>
          </cell>
        </row>
        <row r="1083">
          <cell r="D1083">
            <v>13348</v>
          </cell>
          <cell r="AC1083">
            <v>270</v>
          </cell>
        </row>
        <row r="1084">
          <cell r="D1084">
            <v>13348</v>
          </cell>
          <cell r="AC1084">
            <v>270</v>
          </cell>
        </row>
        <row r="1085">
          <cell r="D1085">
            <v>13348</v>
          </cell>
          <cell r="AC1085">
            <v>270</v>
          </cell>
        </row>
        <row r="1086">
          <cell r="D1086">
            <v>13348</v>
          </cell>
          <cell r="AC1086">
            <v>270</v>
          </cell>
        </row>
        <row r="1087">
          <cell r="D1087">
            <v>13348</v>
          </cell>
          <cell r="AC1087">
            <v>270</v>
          </cell>
        </row>
        <row r="1088">
          <cell r="D1088">
            <v>13349</v>
          </cell>
          <cell r="AC1088">
            <v>651.75</v>
          </cell>
        </row>
        <row r="1089">
          <cell r="D1089">
            <v>13350</v>
          </cell>
          <cell r="AC1089">
            <v>449.12</v>
          </cell>
        </row>
        <row r="1090">
          <cell r="D1090">
            <v>13351</v>
          </cell>
          <cell r="AC1090">
            <v>1202.25</v>
          </cell>
        </row>
        <row r="1091">
          <cell r="D1091">
            <v>13352</v>
          </cell>
          <cell r="AC1091">
            <v>791.28</v>
          </cell>
        </row>
        <row r="1092">
          <cell r="D1092">
            <v>13353</v>
          </cell>
          <cell r="AC1092">
            <v>1214.5</v>
          </cell>
        </row>
        <row r="1093">
          <cell r="D1093">
            <v>13354</v>
          </cell>
          <cell r="AC1093">
            <v>529.36</v>
          </cell>
        </row>
        <row r="1094">
          <cell r="D1094">
            <v>13355</v>
          </cell>
          <cell r="AC1094">
            <v>671</v>
          </cell>
        </row>
        <row r="1095">
          <cell r="D1095">
            <v>13355</v>
          </cell>
          <cell r="AC1095">
            <v>671</v>
          </cell>
        </row>
        <row r="1096">
          <cell r="D1096">
            <v>13355</v>
          </cell>
          <cell r="AC1096">
            <v>671</v>
          </cell>
        </row>
        <row r="1097">
          <cell r="D1097">
            <v>13356</v>
          </cell>
          <cell r="AC1097">
            <v>129.75</v>
          </cell>
        </row>
        <row r="1098">
          <cell r="D1098">
            <v>13356</v>
          </cell>
          <cell r="AC1098">
            <v>129.75</v>
          </cell>
        </row>
        <row r="1099">
          <cell r="D1099">
            <v>13356</v>
          </cell>
          <cell r="AC1099">
            <v>129.75</v>
          </cell>
        </row>
        <row r="1100">
          <cell r="D1100">
            <v>13357</v>
          </cell>
          <cell r="AC1100">
            <v>1055.25</v>
          </cell>
        </row>
        <row r="1101">
          <cell r="D1101">
            <v>13358</v>
          </cell>
          <cell r="AC1101">
            <v>210</v>
          </cell>
        </row>
        <row r="1102">
          <cell r="D1102">
            <v>13359</v>
          </cell>
          <cell r="AC1102">
            <v>347.2</v>
          </cell>
        </row>
        <row r="1103">
          <cell r="D1103">
            <v>13360</v>
          </cell>
          <cell r="AC1103">
            <v>1214.5</v>
          </cell>
        </row>
        <row r="1104">
          <cell r="D1104">
            <v>13361</v>
          </cell>
          <cell r="AC1104">
            <v>266.56</v>
          </cell>
        </row>
        <row r="1105">
          <cell r="D1105">
            <v>13362</v>
          </cell>
          <cell r="AC1105">
            <v>1050</v>
          </cell>
        </row>
        <row r="1106">
          <cell r="D1106">
            <v>13363</v>
          </cell>
          <cell r="AC1106">
            <v>974.43</v>
          </cell>
        </row>
        <row r="1107">
          <cell r="D1107">
            <v>13364</v>
          </cell>
          <cell r="AC1107">
            <v>1486.8</v>
          </cell>
        </row>
        <row r="1108">
          <cell r="D1108">
            <v>13365</v>
          </cell>
          <cell r="AC1108">
            <v>1102</v>
          </cell>
        </row>
        <row r="1109">
          <cell r="D1109">
            <v>13366</v>
          </cell>
          <cell r="AC1109">
            <v>224</v>
          </cell>
        </row>
        <row r="1110">
          <cell r="D1110">
            <v>13366</v>
          </cell>
          <cell r="AC1110">
            <v>288</v>
          </cell>
        </row>
        <row r="1111">
          <cell r="D1111">
            <v>13367</v>
          </cell>
          <cell r="AC1111">
            <v>298</v>
          </cell>
        </row>
        <row r="1112">
          <cell r="D1112">
            <v>13368</v>
          </cell>
          <cell r="AC1112">
            <v>404.1</v>
          </cell>
        </row>
        <row r="1113">
          <cell r="D1113">
            <v>13369</v>
          </cell>
          <cell r="AC1113">
            <v>746.21249999999998</v>
          </cell>
        </row>
        <row r="1114">
          <cell r="D1114">
            <v>13370</v>
          </cell>
          <cell r="AC1114">
            <v>954</v>
          </cell>
        </row>
        <row r="1115">
          <cell r="D1115">
            <v>13371</v>
          </cell>
          <cell r="AC1115">
            <v>431.24999999999994</v>
          </cell>
        </row>
        <row r="1116">
          <cell r="D1116">
            <v>13372</v>
          </cell>
          <cell r="AC1116">
            <v>997.15</v>
          </cell>
        </row>
        <row r="1117">
          <cell r="D1117">
            <v>13373</v>
          </cell>
          <cell r="AC1117">
            <v>979.1099999999999</v>
          </cell>
        </row>
        <row r="1118">
          <cell r="D1118">
            <v>13374</v>
          </cell>
          <cell r="AC1118">
            <v>1025.5999999999999</v>
          </cell>
        </row>
        <row r="1119">
          <cell r="D1119">
            <v>13375</v>
          </cell>
          <cell r="AC1119">
            <v>431</v>
          </cell>
        </row>
        <row r="1120">
          <cell r="D1120">
            <v>13376</v>
          </cell>
          <cell r="AC1120">
            <v>518</v>
          </cell>
        </row>
        <row r="1121">
          <cell r="D1121">
            <v>13377</v>
          </cell>
          <cell r="AC1121">
            <v>2080.5</v>
          </cell>
        </row>
        <row r="1122">
          <cell r="D1122">
            <v>13378</v>
          </cell>
          <cell r="AC1122">
            <v>1001.25</v>
          </cell>
        </row>
        <row r="1123">
          <cell r="D1123">
            <v>13379</v>
          </cell>
          <cell r="AC1123">
            <v>754.3125</v>
          </cell>
        </row>
        <row r="1124">
          <cell r="D1124">
            <v>13380</v>
          </cell>
          <cell r="AC1124">
            <v>569.79999999999995</v>
          </cell>
        </row>
        <row r="1125">
          <cell r="D1125">
            <v>13381</v>
          </cell>
          <cell r="AC1125">
            <v>503.12499999999994</v>
          </cell>
        </row>
        <row r="1126">
          <cell r="D1126">
            <v>13382</v>
          </cell>
          <cell r="AC1126">
            <v>827.75</v>
          </cell>
        </row>
        <row r="1127">
          <cell r="D1127">
            <v>13382</v>
          </cell>
          <cell r="AC1127">
            <v>349.125</v>
          </cell>
        </row>
        <row r="1128">
          <cell r="D1128">
            <v>13383</v>
          </cell>
          <cell r="AC1128">
            <v>425.99999999999994</v>
          </cell>
        </row>
        <row r="1129">
          <cell r="D1129">
            <v>13384</v>
          </cell>
          <cell r="AC1129">
            <v>278.60000000000002</v>
          </cell>
        </row>
        <row r="1130">
          <cell r="D1130">
            <v>13384</v>
          </cell>
          <cell r="AC1130">
            <v>284.375</v>
          </cell>
        </row>
        <row r="1131">
          <cell r="D1131">
            <v>13385</v>
          </cell>
          <cell r="AC1131">
            <v>387.83999999999992</v>
          </cell>
        </row>
        <row r="1132">
          <cell r="D1132">
            <v>13386</v>
          </cell>
          <cell r="AC1132">
            <v>1398.96</v>
          </cell>
        </row>
        <row r="1133">
          <cell r="D1133">
            <v>13387</v>
          </cell>
          <cell r="AC1133">
            <v>699</v>
          </cell>
        </row>
        <row r="1134">
          <cell r="D1134">
            <v>13388</v>
          </cell>
          <cell r="AC1134">
            <v>1360.8</v>
          </cell>
        </row>
        <row r="1135">
          <cell r="D1135">
            <v>13389</v>
          </cell>
          <cell r="AC1135">
            <v>613</v>
          </cell>
        </row>
        <row r="1136">
          <cell r="D1136">
            <v>13390</v>
          </cell>
          <cell r="AC1136">
            <v>355</v>
          </cell>
        </row>
        <row r="1137">
          <cell r="D1137">
            <v>13391</v>
          </cell>
          <cell r="AC1137">
            <v>472.49999999999994</v>
          </cell>
        </row>
        <row r="1138">
          <cell r="D1138">
            <v>13392</v>
          </cell>
          <cell r="AC1138">
            <v>515.20000000000005</v>
          </cell>
        </row>
        <row r="1139">
          <cell r="D1139">
            <v>13393</v>
          </cell>
          <cell r="AC1139">
            <v>1710</v>
          </cell>
        </row>
        <row r="1140">
          <cell r="D1140">
            <v>13394</v>
          </cell>
          <cell r="AC1140">
            <v>322.5</v>
          </cell>
        </row>
        <row r="1141">
          <cell r="D1141">
            <v>13394</v>
          </cell>
          <cell r="AC1141">
            <v>322.5</v>
          </cell>
        </row>
        <row r="1142">
          <cell r="D1142">
            <v>13395</v>
          </cell>
          <cell r="AC1142">
            <v>284</v>
          </cell>
        </row>
        <row r="1143">
          <cell r="D1143">
            <v>13395</v>
          </cell>
          <cell r="AC1143">
            <v>284</v>
          </cell>
        </row>
        <row r="1144">
          <cell r="D1144">
            <v>13396</v>
          </cell>
          <cell r="AC1144">
            <v>368.20000000000005</v>
          </cell>
        </row>
        <row r="1145">
          <cell r="D1145">
            <v>13397</v>
          </cell>
          <cell r="AC1145">
            <v>1274</v>
          </cell>
        </row>
        <row r="1146">
          <cell r="D1146">
            <v>13398</v>
          </cell>
          <cell r="AC1146">
            <v>463.36</v>
          </cell>
        </row>
        <row r="1147">
          <cell r="D1147">
            <v>13451</v>
          </cell>
          <cell r="AC1147">
            <v>883</v>
          </cell>
        </row>
        <row r="1148">
          <cell r="D1148">
            <v>13452</v>
          </cell>
          <cell r="AC1148">
            <v>385.625</v>
          </cell>
        </row>
        <row r="1149">
          <cell r="D1149">
            <v>13453</v>
          </cell>
          <cell r="AC1149">
            <v>376.875</v>
          </cell>
        </row>
        <row r="1150">
          <cell r="D1150">
            <v>13454</v>
          </cell>
          <cell r="AC1150">
            <v>319</v>
          </cell>
        </row>
        <row r="1151">
          <cell r="D1151">
            <v>13455</v>
          </cell>
          <cell r="AC1151">
            <v>624</v>
          </cell>
        </row>
        <row r="1152">
          <cell r="D1152">
            <v>13456</v>
          </cell>
          <cell r="AC1152">
            <v>648.125</v>
          </cell>
        </row>
        <row r="1153">
          <cell r="D1153">
            <v>13457</v>
          </cell>
          <cell r="AC1153">
            <v>2581.6</v>
          </cell>
        </row>
        <row r="1154">
          <cell r="D1154">
            <v>13458</v>
          </cell>
          <cell r="AC1154">
            <v>794.4</v>
          </cell>
        </row>
        <row r="1155">
          <cell r="D1155">
            <v>13459</v>
          </cell>
          <cell r="AC1155">
            <v>735.875</v>
          </cell>
        </row>
        <row r="1156">
          <cell r="D1156">
            <v>13460</v>
          </cell>
          <cell r="AC1156">
            <v>594</v>
          </cell>
        </row>
        <row r="1157">
          <cell r="D1157">
            <v>13460</v>
          </cell>
          <cell r="AC1157">
            <v>594</v>
          </cell>
        </row>
        <row r="1158">
          <cell r="D1158">
            <v>13461</v>
          </cell>
          <cell r="AC1158">
            <v>441.74999999999994</v>
          </cell>
        </row>
        <row r="1159">
          <cell r="D1159">
            <v>13461</v>
          </cell>
          <cell r="AC1159">
            <v>441.74999999999994</v>
          </cell>
        </row>
        <row r="1160">
          <cell r="D1160">
            <v>13461</v>
          </cell>
          <cell r="AC1160">
            <v>441.74999999999994</v>
          </cell>
        </row>
        <row r="1161">
          <cell r="D1161">
            <v>13462</v>
          </cell>
          <cell r="AC1161">
            <v>376.875</v>
          </cell>
        </row>
        <row r="1162">
          <cell r="D1162">
            <v>13463</v>
          </cell>
          <cell r="AC1162">
            <v>849.375</v>
          </cell>
        </row>
        <row r="1163">
          <cell r="D1163">
            <v>13463</v>
          </cell>
          <cell r="AC1163">
            <v>849.375</v>
          </cell>
        </row>
        <row r="1164">
          <cell r="D1164">
            <v>13466</v>
          </cell>
          <cell r="AC1164">
            <v>376.875</v>
          </cell>
        </row>
        <row r="1165">
          <cell r="D1165">
            <v>13467</v>
          </cell>
          <cell r="AC1165">
            <v>312.5</v>
          </cell>
        </row>
        <row r="1166">
          <cell r="D1166">
            <v>13468</v>
          </cell>
          <cell r="AC1166">
            <v>403.125</v>
          </cell>
        </row>
        <row r="1167">
          <cell r="D1167">
            <v>13469</v>
          </cell>
          <cell r="AC1167">
            <v>256</v>
          </cell>
        </row>
        <row r="1168">
          <cell r="D1168">
            <v>13470</v>
          </cell>
          <cell r="AC1168">
            <v>620</v>
          </cell>
        </row>
        <row r="1169">
          <cell r="D1169">
            <v>13471</v>
          </cell>
          <cell r="AC1169">
            <v>990</v>
          </cell>
        </row>
        <row r="1170">
          <cell r="D1170">
            <v>13471</v>
          </cell>
          <cell r="AC1170">
            <v>792</v>
          </cell>
        </row>
        <row r="1171">
          <cell r="D1171">
            <v>13472</v>
          </cell>
          <cell r="AC1171">
            <v>589</v>
          </cell>
        </row>
        <row r="1172">
          <cell r="D1172">
            <v>13473</v>
          </cell>
          <cell r="AC1172">
            <v>645</v>
          </cell>
        </row>
        <row r="1173">
          <cell r="D1173">
            <v>13474</v>
          </cell>
          <cell r="AC1173">
            <v>540</v>
          </cell>
        </row>
        <row r="1174">
          <cell r="D1174">
            <v>13475</v>
          </cell>
          <cell r="AC1174">
            <v>403.125</v>
          </cell>
        </row>
        <row r="1175">
          <cell r="D1175">
            <v>13476</v>
          </cell>
          <cell r="AC1175">
            <v>403.125</v>
          </cell>
        </row>
        <row r="1176">
          <cell r="D1176">
            <v>13476</v>
          </cell>
          <cell r="AC1176">
            <v>403.125</v>
          </cell>
        </row>
        <row r="1177">
          <cell r="D1177">
            <v>13477</v>
          </cell>
          <cell r="AC1177">
            <v>327.68</v>
          </cell>
        </row>
        <row r="1178">
          <cell r="D1178">
            <v>13478</v>
          </cell>
          <cell r="AC1178">
            <v>547.5</v>
          </cell>
        </row>
        <row r="1179">
          <cell r="D1179">
            <v>13479</v>
          </cell>
          <cell r="AC1179">
            <v>494.08</v>
          </cell>
        </row>
        <row r="1180">
          <cell r="D1180">
            <v>13480</v>
          </cell>
          <cell r="AC1180">
            <v>670.5</v>
          </cell>
        </row>
        <row r="1181">
          <cell r="D1181">
            <v>13481</v>
          </cell>
          <cell r="AC1181">
            <v>93.75</v>
          </cell>
        </row>
        <row r="1182">
          <cell r="D1182">
            <v>13481</v>
          </cell>
          <cell r="AC1182">
            <v>93.75</v>
          </cell>
        </row>
        <row r="1183">
          <cell r="D1183">
            <v>13481</v>
          </cell>
          <cell r="AC1183">
            <v>93.75</v>
          </cell>
        </row>
        <row r="1184">
          <cell r="D1184">
            <v>13482</v>
          </cell>
          <cell r="AC1184">
            <v>556.5</v>
          </cell>
        </row>
        <row r="1185">
          <cell r="D1185">
            <v>13483</v>
          </cell>
          <cell r="AC1185">
            <v>16764.800000000003</v>
          </cell>
        </row>
        <row r="1186">
          <cell r="D1186">
            <v>13483</v>
          </cell>
          <cell r="AC1186">
            <v>-4065.5999999999995</v>
          </cell>
        </row>
        <row r="1187">
          <cell r="D1187">
            <v>13483</v>
          </cell>
          <cell r="AC1187">
            <v>13914.0625</v>
          </cell>
        </row>
        <row r="1188">
          <cell r="D1188">
            <v>13483</v>
          </cell>
          <cell r="AC1188">
            <v>-972.65624999999977</v>
          </cell>
        </row>
        <row r="1189">
          <cell r="D1189">
            <v>13483</v>
          </cell>
          <cell r="AC1189">
            <v>10257.1875</v>
          </cell>
        </row>
        <row r="1190">
          <cell r="D1190">
            <v>13483</v>
          </cell>
          <cell r="AC1190">
            <v>12210.9375</v>
          </cell>
        </row>
        <row r="1191">
          <cell r="D1191">
            <v>13484</v>
          </cell>
          <cell r="AC1191">
            <v>1980</v>
          </cell>
        </row>
        <row r="1192">
          <cell r="D1192">
            <v>13485</v>
          </cell>
          <cell r="AC1192">
            <v>5897.92</v>
          </cell>
        </row>
        <row r="1193">
          <cell r="D1193">
            <v>13485</v>
          </cell>
          <cell r="AC1193">
            <v>-455.28000000000009</v>
          </cell>
        </row>
        <row r="1194">
          <cell r="D1194">
            <v>13485</v>
          </cell>
          <cell r="AC1194">
            <v>-292.67999999999995</v>
          </cell>
        </row>
        <row r="1195">
          <cell r="D1195">
            <v>13485</v>
          </cell>
          <cell r="AC1195">
            <v>3159.6000000000004</v>
          </cell>
        </row>
        <row r="1196">
          <cell r="D1196">
            <v>13486</v>
          </cell>
          <cell r="AC1196">
            <v>949.76</v>
          </cell>
        </row>
        <row r="1197">
          <cell r="D1197">
            <v>13487</v>
          </cell>
          <cell r="AC1197">
            <v>434.4</v>
          </cell>
        </row>
        <row r="1198">
          <cell r="D1198">
            <v>13488</v>
          </cell>
          <cell r="AC1198">
            <v>291</v>
          </cell>
        </row>
        <row r="1199">
          <cell r="D1199">
            <v>13489</v>
          </cell>
          <cell r="AC1199">
            <v>329.5</v>
          </cell>
        </row>
        <row r="1200">
          <cell r="D1200">
            <v>13490</v>
          </cell>
          <cell r="AC1200">
            <v>1096</v>
          </cell>
        </row>
        <row r="1201">
          <cell r="D1201">
            <v>13491</v>
          </cell>
          <cell r="AC1201">
            <v>540</v>
          </cell>
        </row>
        <row r="1202">
          <cell r="D1202">
            <v>13492</v>
          </cell>
          <cell r="AC1202">
            <v>571.41599999999994</v>
          </cell>
        </row>
        <row r="1203">
          <cell r="D1203">
            <v>13493</v>
          </cell>
          <cell r="AC1203">
            <v>243.5</v>
          </cell>
        </row>
        <row r="1204">
          <cell r="D1204">
            <v>13494</v>
          </cell>
          <cell r="AC1204">
            <v>6600</v>
          </cell>
        </row>
        <row r="1205">
          <cell r="D1205">
            <v>13495</v>
          </cell>
          <cell r="AC1205">
            <v>140</v>
          </cell>
        </row>
        <row r="1206">
          <cell r="D1206">
            <v>13495</v>
          </cell>
          <cell r="AC1206">
            <v>140</v>
          </cell>
        </row>
        <row r="1207">
          <cell r="D1207">
            <v>13495</v>
          </cell>
          <cell r="AC1207">
            <v>140</v>
          </cell>
        </row>
        <row r="1208">
          <cell r="D1208">
            <v>13496</v>
          </cell>
          <cell r="AC1208">
            <v>950</v>
          </cell>
        </row>
        <row r="1209">
          <cell r="D1209">
            <v>13497</v>
          </cell>
          <cell r="AC1209">
            <v>325.5</v>
          </cell>
        </row>
        <row r="1210">
          <cell r="D1210">
            <v>13498</v>
          </cell>
          <cell r="AC1210">
            <v>870.74399999999991</v>
          </cell>
        </row>
        <row r="1211">
          <cell r="D1211">
            <v>13498</v>
          </cell>
          <cell r="AC1211">
            <v>10713.599999999999</v>
          </cell>
        </row>
        <row r="1212">
          <cell r="D1212">
            <v>13498</v>
          </cell>
          <cell r="AC1212">
            <v>5728.7999999999993</v>
          </cell>
        </row>
        <row r="1213">
          <cell r="D1213">
            <v>13499</v>
          </cell>
          <cell r="AC1213">
            <v>301.79999999999995</v>
          </cell>
        </row>
        <row r="1214">
          <cell r="D1214">
            <v>13500</v>
          </cell>
          <cell r="AC1214">
            <v>399.5</v>
          </cell>
        </row>
        <row r="1215">
          <cell r="D1215">
            <v>13504</v>
          </cell>
          <cell r="AC1215">
            <v>127.36</v>
          </cell>
        </row>
        <row r="1216">
          <cell r="D1216">
            <v>13504</v>
          </cell>
          <cell r="AC1216">
            <v>127.36</v>
          </cell>
        </row>
        <row r="1217">
          <cell r="D1217">
            <v>13550</v>
          </cell>
          <cell r="AC1217">
            <v>258.39999999999998</v>
          </cell>
        </row>
        <row r="1218">
          <cell r="D1218">
            <v>13603</v>
          </cell>
          <cell r="AC1218">
            <v>1155</v>
          </cell>
        </row>
        <row r="1219">
          <cell r="D1219">
            <v>13666</v>
          </cell>
          <cell r="AC1219">
            <v>453.96000000000004</v>
          </cell>
        </row>
        <row r="1220">
          <cell r="D1220">
            <v>13676</v>
          </cell>
          <cell r="AC1220">
            <v>717.1875</v>
          </cell>
        </row>
        <row r="1222">
          <cell r="D1222">
            <v>13501</v>
          </cell>
          <cell r="AC1222">
            <v>675</v>
          </cell>
        </row>
        <row r="1223">
          <cell r="D1223">
            <v>13502</v>
          </cell>
          <cell r="AC1223">
            <v>575</v>
          </cell>
        </row>
        <row r="1224">
          <cell r="D1224">
            <v>13503</v>
          </cell>
          <cell r="AC1224">
            <v>925.49999999999989</v>
          </cell>
        </row>
        <row r="1225">
          <cell r="D1225">
            <v>13504</v>
          </cell>
          <cell r="AC1225">
            <v>127.36</v>
          </cell>
        </row>
        <row r="1226">
          <cell r="D1226">
            <v>13505</v>
          </cell>
          <cell r="AC1226">
            <v>1396.8000000000002</v>
          </cell>
        </row>
        <row r="1227">
          <cell r="D1227">
            <v>13506</v>
          </cell>
          <cell r="AC1227">
            <v>1860.3000000000004</v>
          </cell>
        </row>
        <row r="1228">
          <cell r="D1228">
            <v>13507</v>
          </cell>
          <cell r="AC1228">
            <v>680.40000000000009</v>
          </cell>
        </row>
        <row r="1229">
          <cell r="D1229">
            <v>13508</v>
          </cell>
          <cell r="AC1229">
            <v>495</v>
          </cell>
        </row>
        <row r="1230">
          <cell r="D1230">
            <v>13509</v>
          </cell>
          <cell r="AC1230">
            <v>1200</v>
          </cell>
        </row>
        <row r="1231">
          <cell r="D1231">
            <v>13510</v>
          </cell>
          <cell r="AC1231">
            <v>202.5</v>
          </cell>
        </row>
        <row r="1232">
          <cell r="D1232">
            <v>13511</v>
          </cell>
          <cell r="AC1232">
            <v>552</v>
          </cell>
        </row>
        <row r="1233">
          <cell r="D1233">
            <v>13511</v>
          </cell>
          <cell r="AC1233">
            <v>552</v>
          </cell>
        </row>
        <row r="1234">
          <cell r="D1234">
            <v>13511</v>
          </cell>
          <cell r="AC1234">
            <v>552</v>
          </cell>
        </row>
        <row r="1235">
          <cell r="D1235">
            <v>13511</v>
          </cell>
          <cell r="AC1235">
            <v>552</v>
          </cell>
        </row>
        <row r="1236">
          <cell r="D1236">
            <v>13512</v>
          </cell>
          <cell r="AC1236">
            <v>284</v>
          </cell>
        </row>
        <row r="1237">
          <cell r="D1237">
            <v>13513</v>
          </cell>
          <cell r="AC1237">
            <v>425.99999999999994</v>
          </cell>
        </row>
        <row r="1238">
          <cell r="D1238">
            <v>13514</v>
          </cell>
          <cell r="AC1238">
            <v>200</v>
          </cell>
        </row>
        <row r="1239">
          <cell r="D1239">
            <v>13514</v>
          </cell>
          <cell r="AC1239">
            <v>200</v>
          </cell>
        </row>
        <row r="1240">
          <cell r="D1240">
            <v>13514</v>
          </cell>
          <cell r="AC1240">
            <v>200</v>
          </cell>
        </row>
        <row r="1241">
          <cell r="D1241">
            <v>13514</v>
          </cell>
          <cell r="AC1241">
            <v>200</v>
          </cell>
        </row>
        <row r="1242">
          <cell r="D1242">
            <v>13515</v>
          </cell>
          <cell r="AC1242">
            <v>1088</v>
          </cell>
        </row>
        <row r="1243">
          <cell r="D1243">
            <v>13515</v>
          </cell>
          <cell r="AC1243">
            <v>112.5</v>
          </cell>
        </row>
        <row r="1244">
          <cell r="D1244">
            <v>13516</v>
          </cell>
          <cell r="AC1244">
            <v>826</v>
          </cell>
        </row>
        <row r="1245">
          <cell r="D1245">
            <v>13517</v>
          </cell>
          <cell r="AC1245">
            <v>948.59999999999991</v>
          </cell>
        </row>
        <row r="1246">
          <cell r="D1246">
            <v>13518</v>
          </cell>
          <cell r="AC1246">
            <v>1832.7999999999995</v>
          </cell>
        </row>
        <row r="1247">
          <cell r="D1247">
            <v>13518</v>
          </cell>
          <cell r="AC1247">
            <v>726.6</v>
          </cell>
        </row>
        <row r="1248">
          <cell r="D1248">
            <v>13519</v>
          </cell>
          <cell r="AC1248">
            <v>417</v>
          </cell>
        </row>
        <row r="1249">
          <cell r="D1249">
            <v>13520</v>
          </cell>
          <cell r="AC1249">
            <v>232.05</v>
          </cell>
        </row>
        <row r="1250">
          <cell r="D1250">
            <v>13521</v>
          </cell>
          <cell r="AC1250">
            <v>754</v>
          </cell>
        </row>
        <row r="1251">
          <cell r="D1251">
            <v>13522</v>
          </cell>
          <cell r="AC1251">
            <v>110</v>
          </cell>
        </row>
        <row r="1252">
          <cell r="D1252">
            <v>13522</v>
          </cell>
          <cell r="AC1252">
            <v>110</v>
          </cell>
        </row>
        <row r="1253">
          <cell r="D1253">
            <v>13522</v>
          </cell>
          <cell r="AC1253">
            <v>110</v>
          </cell>
        </row>
        <row r="1254">
          <cell r="D1254">
            <v>13522</v>
          </cell>
          <cell r="AC1254">
            <v>110</v>
          </cell>
        </row>
        <row r="1255">
          <cell r="D1255">
            <v>13522</v>
          </cell>
          <cell r="AC1255">
            <v>110</v>
          </cell>
        </row>
        <row r="1256">
          <cell r="D1256">
            <v>13523</v>
          </cell>
          <cell r="AC1256">
            <v>481.875</v>
          </cell>
        </row>
        <row r="1257">
          <cell r="D1257">
            <v>13524</v>
          </cell>
          <cell r="AC1257">
            <v>481.875</v>
          </cell>
        </row>
        <row r="1258">
          <cell r="D1258">
            <v>13525</v>
          </cell>
          <cell r="AC1258">
            <v>2198</v>
          </cell>
        </row>
        <row r="1259">
          <cell r="D1259">
            <v>13526</v>
          </cell>
          <cell r="AC1259">
            <v>1797.6</v>
          </cell>
        </row>
        <row r="1260">
          <cell r="D1260">
            <v>13527</v>
          </cell>
          <cell r="AC1260">
            <v>722.4</v>
          </cell>
        </row>
        <row r="1261">
          <cell r="D1261">
            <v>13527</v>
          </cell>
          <cell r="AC1261">
            <v>636</v>
          </cell>
        </row>
        <row r="1262">
          <cell r="D1262">
            <v>13528</v>
          </cell>
          <cell r="AC1262">
            <v>284</v>
          </cell>
        </row>
        <row r="1263">
          <cell r="D1263">
            <v>13529</v>
          </cell>
          <cell r="AC1263">
            <v>287.5</v>
          </cell>
        </row>
        <row r="1264">
          <cell r="D1264">
            <v>13530</v>
          </cell>
          <cell r="AC1264">
            <v>287.5</v>
          </cell>
        </row>
        <row r="1265">
          <cell r="D1265">
            <v>13531</v>
          </cell>
          <cell r="AC1265">
            <v>298</v>
          </cell>
        </row>
        <row r="1266">
          <cell r="D1266">
            <v>13532</v>
          </cell>
          <cell r="AC1266">
            <v>436.49999999999994</v>
          </cell>
        </row>
        <row r="1267">
          <cell r="D1267">
            <v>13533</v>
          </cell>
          <cell r="AC1267">
            <v>275</v>
          </cell>
        </row>
        <row r="1268">
          <cell r="D1268">
            <v>13534</v>
          </cell>
          <cell r="AC1268">
            <v>820</v>
          </cell>
        </row>
        <row r="1269">
          <cell r="D1269">
            <v>13535</v>
          </cell>
          <cell r="AC1269">
            <v>350.625</v>
          </cell>
        </row>
        <row r="1270">
          <cell r="D1270">
            <v>13536</v>
          </cell>
          <cell r="AC1270">
            <v>1292.4000000000001</v>
          </cell>
        </row>
        <row r="1271">
          <cell r="D1271">
            <v>13537</v>
          </cell>
          <cell r="AC1271">
            <v>441.74999999999994</v>
          </cell>
        </row>
        <row r="1272">
          <cell r="D1272">
            <v>13538</v>
          </cell>
          <cell r="AC1272">
            <v>495</v>
          </cell>
        </row>
        <row r="1273">
          <cell r="D1273">
            <v>13539</v>
          </cell>
          <cell r="AC1273">
            <v>495</v>
          </cell>
        </row>
        <row r="1274">
          <cell r="D1274">
            <v>13540</v>
          </cell>
          <cell r="AC1274">
            <v>879.11999999999989</v>
          </cell>
        </row>
        <row r="1275">
          <cell r="D1275">
            <v>13541</v>
          </cell>
          <cell r="AC1275">
            <v>885.92</v>
          </cell>
        </row>
        <row r="1276">
          <cell r="D1276">
            <v>13541</v>
          </cell>
          <cell r="AC1276">
            <v>287.5</v>
          </cell>
        </row>
        <row r="1277">
          <cell r="D1277">
            <v>13542</v>
          </cell>
          <cell r="AC1277">
            <v>396</v>
          </cell>
        </row>
        <row r="1278">
          <cell r="D1278">
            <v>13543</v>
          </cell>
          <cell r="AC1278">
            <v>1639</v>
          </cell>
        </row>
        <row r="1279">
          <cell r="D1279">
            <v>13544</v>
          </cell>
          <cell r="AC1279">
            <v>981</v>
          </cell>
        </row>
        <row r="1280">
          <cell r="D1280">
            <v>13545</v>
          </cell>
          <cell r="AC1280">
            <v>930.00000000000011</v>
          </cell>
        </row>
        <row r="1281">
          <cell r="D1281">
            <v>13546</v>
          </cell>
          <cell r="AC1281">
            <v>231.6</v>
          </cell>
        </row>
        <row r="1282">
          <cell r="D1282">
            <v>13547</v>
          </cell>
          <cell r="AC1282">
            <v>379.6</v>
          </cell>
        </row>
        <row r="1283">
          <cell r="D1283">
            <v>13548</v>
          </cell>
          <cell r="AC1283">
            <v>280</v>
          </cell>
        </row>
        <row r="1284">
          <cell r="D1284">
            <v>13549</v>
          </cell>
          <cell r="AC1284">
            <v>3988.7999999999997</v>
          </cell>
        </row>
        <row r="1285">
          <cell r="D1285">
            <v>13550</v>
          </cell>
          <cell r="AC1285">
            <v>342.4</v>
          </cell>
        </row>
        <row r="1286">
          <cell r="D1286">
            <v>13601</v>
          </cell>
          <cell r="AC1286">
            <v>462.4</v>
          </cell>
        </row>
        <row r="1287">
          <cell r="D1287">
            <v>13602</v>
          </cell>
          <cell r="AC1287">
            <v>778</v>
          </cell>
        </row>
        <row r="1288">
          <cell r="D1288">
            <v>13602</v>
          </cell>
          <cell r="AC1288">
            <v>778</v>
          </cell>
        </row>
        <row r="1289">
          <cell r="D1289">
            <v>13603</v>
          </cell>
          <cell r="AC1289">
            <v>1155</v>
          </cell>
        </row>
        <row r="1290">
          <cell r="D1290">
            <v>13604</v>
          </cell>
          <cell r="AC1290">
            <v>3273.75</v>
          </cell>
        </row>
        <row r="1291">
          <cell r="D1291">
            <v>13605</v>
          </cell>
          <cell r="AC1291">
            <v>396</v>
          </cell>
        </row>
        <row r="1292">
          <cell r="D1292">
            <v>13606</v>
          </cell>
          <cell r="AC1292">
            <v>815.5</v>
          </cell>
        </row>
        <row r="1293">
          <cell r="D1293">
            <v>13607</v>
          </cell>
          <cell r="AC1293">
            <v>298</v>
          </cell>
        </row>
        <row r="1294">
          <cell r="D1294">
            <v>13608</v>
          </cell>
          <cell r="AC1294">
            <v>946</v>
          </cell>
        </row>
        <row r="1295">
          <cell r="D1295">
            <v>13609</v>
          </cell>
          <cell r="AC1295">
            <v>528</v>
          </cell>
        </row>
        <row r="1296">
          <cell r="D1296">
            <v>13618</v>
          </cell>
          <cell r="AC1296">
            <v>799</v>
          </cell>
        </row>
        <row r="1297">
          <cell r="D1297">
            <v>13618</v>
          </cell>
          <cell r="AC1297">
            <v>799</v>
          </cell>
        </row>
        <row r="1298">
          <cell r="D1298">
            <v>13610</v>
          </cell>
          <cell r="AC1298">
            <v>376.875</v>
          </cell>
        </row>
        <row r="1299">
          <cell r="D1299">
            <v>13611</v>
          </cell>
          <cell r="AC1299">
            <v>75.400000000000006</v>
          </cell>
        </row>
        <row r="1300">
          <cell r="D1300">
            <v>13612</v>
          </cell>
          <cell r="AC1300">
            <v>186.79999999999998</v>
          </cell>
        </row>
        <row r="1301">
          <cell r="D1301">
            <v>13613</v>
          </cell>
          <cell r="AC1301">
            <v>112.5</v>
          </cell>
        </row>
        <row r="1302">
          <cell r="D1302">
            <v>13613</v>
          </cell>
          <cell r="AC1302">
            <v>112.5</v>
          </cell>
        </row>
        <row r="1303">
          <cell r="D1303">
            <v>13614</v>
          </cell>
          <cell r="AC1303">
            <v>1501.5</v>
          </cell>
        </row>
        <row r="1304">
          <cell r="D1304">
            <v>13615</v>
          </cell>
          <cell r="AC1304">
            <v>115</v>
          </cell>
        </row>
        <row r="1305">
          <cell r="D1305">
            <v>13616</v>
          </cell>
          <cell r="AC1305">
            <v>297.5</v>
          </cell>
        </row>
        <row r="1306">
          <cell r="D1306">
            <v>13617</v>
          </cell>
          <cell r="AC1306">
            <v>225</v>
          </cell>
        </row>
        <row r="1307">
          <cell r="D1307">
            <v>13619</v>
          </cell>
          <cell r="AC1307">
            <v>3750</v>
          </cell>
        </row>
        <row r="1308">
          <cell r="D1308">
            <v>13620</v>
          </cell>
          <cell r="AC1308">
            <v>403.125</v>
          </cell>
        </row>
        <row r="1309">
          <cell r="D1309">
            <v>13621</v>
          </cell>
          <cell r="AC1309">
            <v>70</v>
          </cell>
        </row>
        <row r="1310">
          <cell r="D1310">
            <v>13622</v>
          </cell>
          <cell r="AC1310">
            <v>452.24999999999994</v>
          </cell>
        </row>
        <row r="1311">
          <cell r="D1311">
            <v>13623</v>
          </cell>
          <cell r="AC1311">
            <v>187.25</v>
          </cell>
        </row>
        <row r="1312">
          <cell r="D1312">
            <v>13624</v>
          </cell>
          <cell r="AC1312">
            <v>401.25</v>
          </cell>
        </row>
        <row r="1313">
          <cell r="D1313">
            <v>13631</v>
          </cell>
          <cell r="AC1313">
            <v>110</v>
          </cell>
        </row>
        <row r="1314">
          <cell r="D1314">
            <v>13631</v>
          </cell>
          <cell r="AC1314">
            <v>110</v>
          </cell>
        </row>
        <row r="1315">
          <cell r="D1315">
            <v>13631</v>
          </cell>
          <cell r="AC1315">
            <v>110</v>
          </cell>
        </row>
        <row r="1316">
          <cell r="D1316">
            <v>13631</v>
          </cell>
          <cell r="AC1316">
            <v>110</v>
          </cell>
        </row>
        <row r="1317">
          <cell r="D1317">
            <v>13631</v>
          </cell>
          <cell r="AC1317">
            <v>110</v>
          </cell>
        </row>
        <row r="1318">
          <cell r="D1318">
            <v>13626</v>
          </cell>
          <cell r="AC1318">
            <v>488.87999999999994</v>
          </cell>
        </row>
        <row r="1319">
          <cell r="D1319">
            <v>13627</v>
          </cell>
          <cell r="AC1319">
            <v>1003.52</v>
          </cell>
        </row>
        <row r="1320">
          <cell r="D1320">
            <v>13628</v>
          </cell>
          <cell r="AC1320">
            <v>798.71999999999991</v>
          </cell>
        </row>
        <row r="1321">
          <cell r="D1321">
            <v>13629</v>
          </cell>
          <cell r="AC1321">
            <v>751.07999999999993</v>
          </cell>
        </row>
        <row r="1322">
          <cell r="D1322">
            <v>13630</v>
          </cell>
          <cell r="AC1322">
            <v>191.25</v>
          </cell>
        </row>
        <row r="1323">
          <cell r="D1323">
            <v>13632</v>
          </cell>
          <cell r="AC1323">
            <v>1368.36</v>
          </cell>
        </row>
        <row r="1324">
          <cell r="D1324">
            <v>13636</v>
          </cell>
          <cell r="AC1324">
            <v>306.38399999999996</v>
          </cell>
        </row>
        <row r="1325">
          <cell r="D1325">
            <v>13633</v>
          </cell>
          <cell r="AC1325">
            <v>5705.7000000000007</v>
          </cell>
        </row>
        <row r="1326">
          <cell r="D1326">
            <v>13634</v>
          </cell>
          <cell r="AC1326">
            <v>111.6</v>
          </cell>
        </row>
        <row r="1327">
          <cell r="D1327">
            <v>13635</v>
          </cell>
          <cell r="AC1327">
            <v>360.5</v>
          </cell>
        </row>
        <row r="1328">
          <cell r="D1328">
            <v>13637</v>
          </cell>
          <cell r="AC1328">
            <v>180.99199999999999</v>
          </cell>
        </row>
        <row r="1329">
          <cell r="D1329">
            <v>13638</v>
          </cell>
          <cell r="AC1329">
            <v>369.72</v>
          </cell>
        </row>
        <row r="1330">
          <cell r="D1330">
            <v>13643</v>
          </cell>
          <cell r="AC1330">
            <v>234</v>
          </cell>
        </row>
        <row r="1331">
          <cell r="D1331">
            <v>13644</v>
          </cell>
          <cell r="AC1331">
            <v>359.375</v>
          </cell>
        </row>
        <row r="1332">
          <cell r="D1332">
            <v>13645</v>
          </cell>
          <cell r="AC1332">
            <v>473</v>
          </cell>
        </row>
        <row r="1333">
          <cell r="D1333">
            <v>13639</v>
          </cell>
          <cell r="AC1333">
            <v>778</v>
          </cell>
        </row>
        <row r="1334">
          <cell r="D1334">
            <v>13640</v>
          </cell>
          <cell r="AC1334">
            <v>1030.5</v>
          </cell>
        </row>
        <row r="1335">
          <cell r="D1335">
            <v>13641</v>
          </cell>
          <cell r="AC1335">
            <v>1566</v>
          </cell>
        </row>
        <row r="1336">
          <cell r="D1336">
            <v>13657</v>
          </cell>
          <cell r="AC1336">
            <v>578</v>
          </cell>
        </row>
        <row r="1337">
          <cell r="D1337">
            <v>13655</v>
          </cell>
          <cell r="AC1337">
            <v>308.8</v>
          </cell>
        </row>
        <row r="1338">
          <cell r="D1338">
            <v>13656</v>
          </cell>
          <cell r="AC1338">
            <v>308.5</v>
          </cell>
        </row>
        <row r="1339">
          <cell r="D1339">
            <v>13646</v>
          </cell>
          <cell r="AC1339">
            <v>372.48750000000001</v>
          </cell>
        </row>
        <row r="1340">
          <cell r="D1340">
            <v>13647</v>
          </cell>
          <cell r="AC1340">
            <v>445</v>
          </cell>
        </row>
        <row r="1341">
          <cell r="D1341">
            <v>13654</v>
          </cell>
          <cell r="AC1341">
            <v>189.2</v>
          </cell>
        </row>
        <row r="1342">
          <cell r="D1342">
            <v>13648</v>
          </cell>
          <cell r="AC1342">
            <v>252.5</v>
          </cell>
        </row>
        <row r="1343">
          <cell r="D1343">
            <v>13649</v>
          </cell>
          <cell r="AC1343">
            <v>373.36</v>
          </cell>
        </row>
        <row r="1344">
          <cell r="D1344">
            <v>13650</v>
          </cell>
          <cell r="AC1344">
            <v>212.99999999999997</v>
          </cell>
        </row>
        <row r="1345">
          <cell r="D1345">
            <v>13651</v>
          </cell>
          <cell r="AC1345">
            <v>1269.8399999999997</v>
          </cell>
        </row>
        <row r="1346">
          <cell r="D1346">
            <v>13652</v>
          </cell>
          <cell r="AC1346">
            <v>148.005</v>
          </cell>
        </row>
        <row r="1347">
          <cell r="D1347">
            <v>13653</v>
          </cell>
          <cell r="AC1347">
            <v>94.185000000000002</v>
          </cell>
        </row>
        <row r="1348">
          <cell r="D1348">
            <v>13642</v>
          </cell>
          <cell r="AC1348">
            <v>1190.98</v>
          </cell>
        </row>
        <row r="1349">
          <cell r="D1349">
            <v>13661</v>
          </cell>
          <cell r="AC1349">
            <v>575</v>
          </cell>
        </row>
        <row r="1350">
          <cell r="D1350">
            <v>13658</v>
          </cell>
          <cell r="AC1350">
            <v>809.99999999999989</v>
          </cell>
        </row>
        <row r="1351">
          <cell r="D1351">
            <v>13659</v>
          </cell>
          <cell r="AC1351">
            <v>269.27999999999997</v>
          </cell>
        </row>
        <row r="1352">
          <cell r="D1352">
            <v>13660</v>
          </cell>
          <cell r="AC1352">
            <v>1677.1999999999998</v>
          </cell>
        </row>
        <row r="1353">
          <cell r="D1353">
            <v>13666</v>
          </cell>
          <cell r="AC1353">
            <v>3045.12</v>
          </cell>
        </row>
        <row r="1354">
          <cell r="D1354">
            <v>13667</v>
          </cell>
          <cell r="AC1354">
            <v>879.83999999999992</v>
          </cell>
        </row>
        <row r="1355">
          <cell r="D1355">
            <v>13662</v>
          </cell>
          <cell r="AC1355">
            <v>352.5</v>
          </cell>
        </row>
        <row r="1356">
          <cell r="D1356">
            <v>13663</v>
          </cell>
          <cell r="AC1356">
            <v>282.79999999999995</v>
          </cell>
        </row>
        <row r="1357">
          <cell r="D1357">
            <v>13664</v>
          </cell>
          <cell r="AC1357">
            <v>1406.24</v>
          </cell>
        </row>
        <row r="1358">
          <cell r="D1358">
            <v>13665</v>
          </cell>
          <cell r="AC1358">
            <v>871.52</v>
          </cell>
        </row>
        <row r="1359">
          <cell r="D1359">
            <v>13675</v>
          </cell>
          <cell r="AC1359">
            <v>294.79999999999995</v>
          </cell>
        </row>
        <row r="1360">
          <cell r="D1360">
            <v>13676</v>
          </cell>
          <cell r="AC1360">
            <v>520.3125</v>
          </cell>
        </row>
        <row r="1361">
          <cell r="D1361">
            <v>13677</v>
          </cell>
          <cell r="AC1361">
            <v>109.76</v>
          </cell>
        </row>
        <row r="1362">
          <cell r="D1362">
            <v>13678</v>
          </cell>
          <cell r="AC1362">
            <v>554.40000000000009</v>
          </cell>
        </row>
        <row r="1363">
          <cell r="D1363">
            <v>13669</v>
          </cell>
          <cell r="AC1363">
            <v>644</v>
          </cell>
        </row>
        <row r="1364">
          <cell r="D1364">
            <v>13670</v>
          </cell>
          <cell r="AC1364">
            <v>332.25</v>
          </cell>
        </row>
        <row r="1365">
          <cell r="D1365">
            <v>13668</v>
          </cell>
          <cell r="AC1365">
            <v>652</v>
          </cell>
        </row>
        <row r="1366">
          <cell r="D1366">
            <v>13671</v>
          </cell>
          <cell r="AC1366">
            <v>367.91999999999996</v>
          </cell>
        </row>
        <row r="1367">
          <cell r="D1367">
            <v>13671</v>
          </cell>
          <cell r="AC1367">
            <v>300</v>
          </cell>
        </row>
        <row r="1368">
          <cell r="D1368">
            <v>13672</v>
          </cell>
          <cell r="AC1368">
            <v>41.704000000000001</v>
          </cell>
        </row>
        <row r="1369">
          <cell r="D1369">
            <v>13679</v>
          </cell>
          <cell r="AC1369">
            <v>571</v>
          </cell>
        </row>
        <row r="1370">
          <cell r="D1370">
            <v>13680</v>
          </cell>
          <cell r="AC1370">
            <v>436.49999999999994</v>
          </cell>
        </row>
        <row r="1371">
          <cell r="D1371">
            <v>13681</v>
          </cell>
          <cell r="AC1371">
            <v>216</v>
          </cell>
        </row>
        <row r="1372">
          <cell r="D1372">
            <v>13685</v>
          </cell>
          <cell r="AC1372">
            <v>294.5</v>
          </cell>
        </row>
        <row r="1373">
          <cell r="D1373">
            <v>13686</v>
          </cell>
          <cell r="AC1373">
            <v>298</v>
          </cell>
        </row>
        <row r="1374">
          <cell r="D1374">
            <v>13687</v>
          </cell>
          <cell r="AC1374">
            <v>1104</v>
          </cell>
        </row>
        <row r="1375">
          <cell r="D1375">
            <v>13682</v>
          </cell>
          <cell r="AC1375">
            <v>258.15999999999997</v>
          </cell>
        </row>
        <row r="1376">
          <cell r="D1376">
            <v>13688</v>
          </cell>
          <cell r="AC1376">
            <v>327.33749999999998</v>
          </cell>
        </row>
        <row r="1377">
          <cell r="D1377">
            <v>13683</v>
          </cell>
          <cell r="AC1377">
            <v>357.69999999999993</v>
          </cell>
        </row>
        <row r="1378">
          <cell r="D1378">
            <v>13674</v>
          </cell>
          <cell r="AC1378">
            <v>5236.68</v>
          </cell>
        </row>
        <row r="1379">
          <cell r="D1379">
            <v>13684</v>
          </cell>
          <cell r="AC1379">
            <v>1130.8799999999999</v>
          </cell>
        </row>
        <row r="1380">
          <cell r="D1380">
            <v>13689</v>
          </cell>
          <cell r="AC1380">
            <v>420.74999999999994</v>
          </cell>
        </row>
        <row r="1381">
          <cell r="D1381">
            <v>13690</v>
          </cell>
          <cell r="AC1381">
            <v>1360.2599999999998</v>
          </cell>
        </row>
        <row r="1382">
          <cell r="D1382">
            <v>13694</v>
          </cell>
          <cell r="AC1382">
            <v>255</v>
          </cell>
        </row>
        <row r="1383">
          <cell r="D1383">
            <v>13693</v>
          </cell>
          <cell r="AC1383">
            <v>234.64</v>
          </cell>
        </row>
        <row r="1384">
          <cell r="D1384">
            <v>13692</v>
          </cell>
          <cell r="AC1384">
            <v>37.1</v>
          </cell>
        </row>
        <row r="1385">
          <cell r="D1385">
            <v>13691</v>
          </cell>
          <cell r="AC1385">
            <v>335.25</v>
          </cell>
        </row>
        <row r="1386">
          <cell r="D1386">
            <v>13696</v>
          </cell>
          <cell r="AC1386">
            <v>700.05</v>
          </cell>
        </row>
        <row r="1387">
          <cell r="D1387">
            <v>13697</v>
          </cell>
          <cell r="AC1387">
            <v>259.84799999999996</v>
          </cell>
        </row>
        <row r="1388">
          <cell r="D1388">
            <v>13697</v>
          </cell>
          <cell r="AC1388">
            <v>158.94</v>
          </cell>
        </row>
        <row r="1389">
          <cell r="D1389">
            <v>13698</v>
          </cell>
          <cell r="AC1389">
            <v>183.95999999999998</v>
          </cell>
        </row>
        <row r="1390">
          <cell r="D1390">
            <v>13699</v>
          </cell>
          <cell r="AC1390">
            <v>258.125</v>
          </cell>
        </row>
        <row r="1391">
          <cell r="D1391">
            <v>13700</v>
          </cell>
          <cell r="AC1391">
            <v>315.20000000000005</v>
          </cell>
        </row>
        <row r="1392">
          <cell r="D1392">
            <v>13751</v>
          </cell>
          <cell r="AC1392">
            <v>599.20000000000005</v>
          </cell>
        </row>
        <row r="1393">
          <cell r="D1393">
            <v>13752</v>
          </cell>
          <cell r="AC1393">
            <v>400</v>
          </cell>
        </row>
        <row r="1394">
          <cell r="D1394">
            <v>13753</v>
          </cell>
          <cell r="AC1394">
            <v>1754.3999999999999</v>
          </cell>
        </row>
        <row r="1395">
          <cell r="D1395">
            <v>13754</v>
          </cell>
          <cell r="AC1395">
            <v>762.5</v>
          </cell>
        </row>
        <row r="1396">
          <cell r="D1396">
            <v>13759</v>
          </cell>
          <cell r="AC1396">
            <v>5462.1</v>
          </cell>
        </row>
        <row r="1397">
          <cell r="D1397">
            <v>13755</v>
          </cell>
          <cell r="AC1397">
            <v>270</v>
          </cell>
        </row>
        <row r="1398">
          <cell r="D1398">
            <v>13756</v>
          </cell>
          <cell r="AC1398">
            <v>437.5</v>
          </cell>
        </row>
        <row r="1399">
          <cell r="D1399">
            <v>13757</v>
          </cell>
          <cell r="AC1399">
            <v>1146</v>
          </cell>
        </row>
        <row r="1400">
          <cell r="D1400">
            <v>13761</v>
          </cell>
          <cell r="AC1400">
            <v>2308.7999999999997</v>
          </cell>
        </row>
        <row r="1401">
          <cell r="D1401">
            <v>13760</v>
          </cell>
          <cell r="AC1401">
            <v>934.39999999999986</v>
          </cell>
        </row>
        <row r="1402">
          <cell r="D1402">
            <v>13763</v>
          </cell>
          <cell r="AC1402">
            <v>469.65000000000003</v>
          </cell>
        </row>
        <row r="1403">
          <cell r="D1403">
            <v>13762</v>
          </cell>
          <cell r="AC1403">
            <v>364.5</v>
          </cell>
        </row>
        <row r="1404">
          <cell r="D1404">
            <v>13758</v>
          </cell>
          <cell r="AC1404">
            <v>992.25000000000011</v>
          </cell>
        </row>
        <row r="1405">
          <cell r="D1405">
            <v>13695</v>
          </cell>
          <cell r="AC1405">
            <v>1092.75</v>
          </cell>
        </row>
        <row r="1406">
          <cell r="D1406">
            <v>13765</v>
          </cell>
          <cell r="AC1406">
            <v>140</v>
          </cell>
        </row>
        <row r="1407">
          <cell r="D1407">
            <v>13769</v>
          </cell>
          <cell r="AC1407">
            <v>279</v>
          </cell>
        </row>
        <row r="1408">
          <cell r="D1408">
            <v>13766</v>
          </cell>
          <cell r="AC1408">
            <v>195</v>
          </cell>
        </row>
        <row r="1409">
          <cell r="D1409">
            <v>13767</v>
          </cell>
          <cell r="AC1409">
            <v>750</v>
          </cell>
        </row>
        <row r="1410">
          <cell r="D1410">
            <v>13768</v>
          </cell>
          <cell r="AC1410">
            <v>44.2</v>
          </cell>
        </row>
        <row r="1411">
          <cell r="D1411">
            <v>13771</v>
          </cell>
          <cell r="AC1411">
            <v>94.799999999999983</v>
          </cell>
        </row>
        <row r="1412">
          <cell r="D1412">
            <v>13770</v>
          </cell>
          <cell r="AC1412">
            <v>234.23999999999995</v>
          </cell>
        </row>
        <row r="1413">
          <cell r="D1413">
            <v>13772</v>
          </cell>
          <cell r="AC1413">
            <v>297.44</v>
          </cell>
        </row>
        <row r="1414">
          <cell r="D1414">
            <v>13773</v>
          </cell>
          <cell r="AC1414">
            <v>3032</v>
          </cell>
        </row>
        <row r="1415">
          <cell r="D1415">
            <v>13774</v>
          </cell>
          <cell r="AC1415">
            <v>177.53125000000003</v>
          </cell>
        </row>
        <row r="1416">
          <cell r="D1416">
            <v>13673</v>
          </cell>
          <cell r="AC1416">
            <v>257.5</v>
          </cell>
        </row>
        <row r="1417">
          <cell r="D1417">
            <v>13785</v>
          </cell>
          <cell r="AC1417">
            <v>336.59999999999997</v>
          </cell>
        </row>
        <row r="1418">
          <cell r="D1418">
            <v>13785</v>
          </cell>
          <cell r="AC1418">
            <v>192.98400000000001</v>
          </cell>
        </row>
        <row r="1419">
          <cell r="D1419">
            <v>13775</v>
          </cell>
          <cell r="AC1419">
            <v>1068.3399999999999</v>
          </cell>
        </row>
        <row r="1420">
          <cell r="D1420">
            <v>13776</v>
          </cell>
          <cell r="AC1420">
            <v>320.8</v>
          </cell>
        </row>
        <row r="1421">
          <cell r="D1421">
            <v>13777</v>
          </cell>
          <cell r="AC1421">
            <v>804.375</v>
          </cell>
        </row>
        <row r="1422">
          <cell r="D1422">
            <v>13779</v>
          </cell>
          <cell r="AC1422">
            <v>175.5</v>
          </cell>
        </row>
        <row r="1423">
          <cell r="D1423">
            <v>13780</v>
          </cell>
          <cell r="AC1423">
            <v>129.6</v>
          </cell>
        </row>
        <row r="1424">
          <cell r="D1424">
            <v>13781</v>
          </cell>
          <cell r="AC1424">
            <v>525.5</v>
          </cell>
        </row>
        <row r="1425">
          <cell r="D1425">
            <v>13778</v>
          </cell>
          <cell r="AC1425">
            <v>310.8</v>
          </cell>
        </row>
        <row r="1426">
          <cell r="D1426">
            <v>13782</v>
          </cell>
          <cell r="AC1426">
            <v>1644</v>
          </cell>
        </row>
        <row r="1427">
          <cell r="D1427">
            <v>13783</v>
          </cell>
          <cell r="AC1427">
            <v>1230</v>
          </cell>
        </row>
        <row r="1428">
          <cell r="D1428">
            <v>13783</v>
          </cell>
          <cell r="AC1428">
            <v>1230</v>
          </cell>
        </row>
        <row r="1429">
          <cell r="D1429">
            <v>13784</v>
          </cell>
          <cell r="AC1429">
            <v>460</v>
          </cell>
        </row>
        <row r="1430">
          <cell r="D1430">
            <v>13789</v>
          </cell>
          <cell r="AC1430">
            <v>385.625</v>
          </cell>
        </row>
        <row r="1431">
          <cell r="D1431">
            <v>13789</v>
          </cell>
          <cell r="AC1431">
            <v>62.17499999999999</v>
          </cell>
        </row>
        <row r="1432">
          <cell r="D1432">
            <v>13790</v>
          </cell>
          <cell r="AC1432">
            <v>607.5</v>
          </cell>
        </row>
        <row r="1433">
          <cell r="D1433">
            <v>13786</v>
          </cell>
          <cell r="AC1433">
            <v>757.75</v>
          </cell>
        </row>
        <row r="1434">
          <cell r="D1434">
            <v>13787</v>
          </cell>
          <cell r="AC1434">
            <v>326</v>
          </cell>
        </row>
        <row r="1435">
          <cell r="D1435">
            <v>13791</v>
          </cell>
          <cell r="AC1435">
            <v>830.95999999999981</v>
          </cell>
        </row>
        <row r="1436">
          <cell r="D1436">
            <v>13800</v>
          </cell>
          <cell r="AC1436">
            <v>766.98749999999995</v>
          </cell>
        </row>
        <row r="1437">
          <cell r="D1437">
            <v>13792</v>
          </cell>
          <cell r="AC1437">
            <v>904.49999999999989</v>
          </cell>
        </row>
        <row r="1438">
          <cell r="D1438">
            <v>13793</v>
          </cell>
          <cell r="AC1438">
            <v>425.87999999999988</v>
          </cell>
        </row>
        <row r="1439">
          <cell r="D1439">
            <v>13794</v>
          </cell>
          <cell r="AC1439">
            <v>165.2</v>
          </cell>
        </row>
        <row r="1440">
          <cell r="D1440">
            <v>13788</v>
          </cell>
          <cell r="AC1440">
            <v>925.49999999999989</v>
          </cell>
        </row>
        <row r="1441">
          <cell r="D1441">
            <v>13795</v>
          </cell>
          <cell r="AC1441">
            <v>1209</v>
          </cell>
        </row>
        <row r="1442">
          <cell r="D1442">
            <v>13796</v>
          </cell>
          <cell r="AC1442">
            <v>1030.5</v>
          </cell>
        </row>
        <row r="1443">
          <cell r="D1443">
            <v>13722</v>
          </cell>
          <cell r="AC1443">
            <v>250.22399999999996</v>
          </cell>
        </row>
        <row r="1444">
          <cell r="D1444">
            <v>13798</v>
          </cell>
          <cell r="AC1444">
            <v>305</v>
          </cell>
        </row>
        <row r="1445">
          <cell r="D1445">
            <v>13708</v>
          </cell>
          <cell r="AC1445">
            <v>874</v>
          </cell>
        </row>
        <row r="1446">
          <cell r="D1446">
            <v>13712</v>
          </cell>
          <cell r="AC1446">
            <v>1942.72</v>
          </cell>
        </row>
        <row r="1447">
          <cell r="D1447">
            <v>13715</v>
          </cell>
          <cell r="AC1447">
            <v>429.375</v>
          </cell>
        </row>
        <row r="1448">
          <cell r="D1448">
            <v>13716</v>
          </cell>
          <cell r="AC1448">
            <v>284</v>
          </cell>
        </row>
        <row r="1449">
          <cell r="D1449">
            <v>13717</v>
          </cell>
          <cell r="AC1449">
            <v>322.5</v>
          </cell>
        </row>
        <row r="1450">
          <cell r="D1450">
            <v>13707</v>
          </cell>
          <cell r="AC1450">
            <v>931.5</v>
          </cell>
        </row>
        <row r="1451">
          <cell r="D1451">
            <v>13718</v>
          </cell>
          <cell r="AC1451">
            <v>254.5</v>
          </cell>
        </row>
        <row r="1452">
          <cell r="D1452">
            <v>13721</v>
          </cell>
          <cell r="AC1452">
            <v>284</v>
          </cell>
        </row>
        <row r="1453">
          <cell r="D1453">
            <v>13719</v>
          </cell>
          <cell r="AC1453">
            <v>639.59999999999991</v>
          </cell>
        </row>
        <row r="1454">
          <cell r="D1454">
            <v>13714</v>
          </cell>
          <cell r="AC1454">
            <v>4118.3999999999996</v>
          </cell>
        </row>
        <row r="1455">
          <cell r="D1455">
            <v>13702</v>
          </cell>
          <cell r="AC1455">
            <v>853.92</v>
          </cell>
        </row>
        <row r="1456">
          <cell r="D1456">
            <v>13703</v>
          </cell>
          <cell r="AC1456">
            <v>2541.4399999999996</v>
          </cell>
        </row>
        <row r="1457">
          <cell r="D1457">
            <v>13705</v>
          </cell>
          <cell r="AC1457">
            <v>1695.375</v>
          </cell>
        </row>
        <row r="1458">
          <cell r="D1458">
            <v>13705</v>
          </cell>
          <cell r="AC1458">
            <v>145.88999999999999</v>
          </cell>
        </row>
        <row r="1459">
          <cell r="D1459">
            <v>13797</v>
          </cell>
          <cell r="AC1459">
            <v>445</v>
          </cell>
        </row>
        <row r="1460">
          <cell r="D1460">
            <v>13706</v>
          </cell>
          <cell r="AC1460">
            <v>148.4</v>
          </cell>
        </row>
        <row r="1461">
          <cell r="D1461">
            <v>13709</v>
          </cell>
          <cell r="AC1461">
            <v>294.5</v>
          </cell>
        </row>
        <row r="1462">
          <cell r="D1462">
            <v>13704</v>
          </cell>
          <cell r="AC1462">
            <v>446.99999999999994</v>
          </cell>
        </row>
        <row r="1463">
          <cell r="D1463">
            <v>13710</v>
          </cell>
          <cell r="AC1463">
            <v>298</v>
          </cell>
        </row>
        <row r="1464">
          <cell r="D1464">
            <v>13711</v>
          </cell>
          <cell r="AC1464">
            <v>446.99999999999994</v>
          </cell>
        </row>
        <row r="1465">
          <cell r="D1465">
            <v>13713</v>
          </cell>
          <cell r="AC1465">
            <v>666.08</v>
          </cell>
        </row>
        <row r="1466">
          <cell r="D1466">
            <v>13720</v>
          </cell>
          <cell r="AC1466">
            <v>2263.1999999999998</v>
          </cell>
        </row>
        <row r="1467">
          <cell r="D1467">
            <v>13799</v>
          </cell>
          <cell r="AC1467">
            <v>1125</v>
          </cell>
        </row>
        <row r="1468">
          <cell r="D1468">
            <v>13723</v>
          </cell>
          <cell r="AC1468">
            <v>284</v>
          </cell>
        </row>
        <row r="1469">
          <cell r="D1469">
            <v>13724</v>
          </cell>
          <cell r="AC1469">
            <v>235.24799999999999</v>
          </cell>
        </row>
        <row r="1470">
          <cell r="D1470">
            <v>13725</v>
          </cell>
          <cell r="AC1470">
            <v>1204.3199999999997</v>
          </cell>
        </row>
        <row r="1471">
          <cell r="D1471">
            <v>13726</v>
          </cell>
          <cell r="AC1471">
            <v>433.2</v>
          </cell>
        </row>
        <row r="1472">
          <cell r="D1472">
            <v>13727</v>
          </cell>
          <cell r="AC1472">
            <v>1491</v>
          </cell>
        </row>
        <row r="1473">
          <cell r="D1473">
            <v>13728</v>
          </cell>
          <cell r="AC1473">
            <v>288.8</v>
          </cell>
        </row>
        <row r="1474">
          <cell r="D1474">
            <v>13729</v>
          </cell>
          <cell r="AC1474">
            <v>2180.4</v>
          </cell>
        </row>
        <row r="1475">
          <cell r="D1475">
            <v>13730</v>
          </cell>
          <cell r="AC1475">
            <v>655.6</v>
          </cell>
        </row>
        <row r="1477">
          <cell r="D1477">
            <v>13734</v>
          </cell>
          <cell r="AC1477">
            <v>167.54399999999998</v>
          </cell>
        </row>
        <row r="1478">
          <cell r="D1478">
            <v>13735</v>
          </cell>
          <cell r="AC1478">
            <v>420.74999999999994</v>
          </cell>
        </row>
        <row r="1479">
          <cell r="D1479">
            <v>13742</v>
          </cell>
          <cell r="AC1479">
            <v>289.125</v>
          </cell>
        </row>
        <row r="1480">
          <cell r="D1480">
            <v>13736</v>
          </cell>
          <cell r="AC1480">
            <v>290.79000000000002</v>
          </cell>
        </row>
        <row r="1481">
          <cell r="D1481">
            <v>13739</v>
          </cell>
          <cell r="AC1481">
            <v>466</v>
          </cell>
        </row>
        <row r="1482">
          <cell r="D1482">
            <v>13739</v>
          </cell>
          <cell r="AC1482">
            <v>466</v>
          </cell>
        </row>
        <row r="1483">
          <cell r="D1483">
            <v>13740</v>
          </cell>
          <cell r="AC1483">
            <v>288.8</v>
          </cell>
        </row>
        <row r="1484">
          <cell r="D1484">
            <v>13741</v>
          </cell>
          <cell r="AC1484">
            <v>207.74999999999997</v>
          </cell>
        </row>
        <row r="1485">
          <cell r="AC1485">
            <v>378</v>
          </cell>
        </row>
        <row r="1486">
          <cell r="D1486">
            <v>13743</v>
          </cell>
          <cell r="AC1486">
            <v>272.45</v>
          </cell>
        </row>
        <row r="1487">
          <cell r="D1487">
            <v>13744</v>
          </cell>
          <cell r="AC1487">
            <v>1622.4</v>
          </cell>
        </row>
        <row r="1488">
          <cell r="D1488">
            <v>13745</v>
          </cell>
          <cell r="AC1488">
            <v>1470</v>
          </cell>
        </row>
        <row r="1489">
          <cell r="D1489">
            <v>13750</v>
          </cell>
          <cell r="AC1489">
            <v>420.5</v>
          </cell>
        </row>
        <row r="1490">
          <cell r="D1490">
            <v>13749</v>
          </cell>
          <cell r="AC1490">
            <v>409.6</v>
          </cell>
        </row>
        <row r="1491">
          <cell r="D1491">
            <v>13748</v>
          </cell>
          <cell r="AC1491">
            <v>359.375</v>
          </cell>
        </row>
        <row r="1492">
          <cell r="D1492">
            <v>13747</v>
          </cell>
          <cell r="AC1492">
            <v>617</v>
          </cell>
        </row>
        <row r="1493">
          <cell r="D1493">
            <v>13746</v>
          </cell>
          <cell r="AC1493">
            <v>2926</v>
          </cell>
        </row>
        <row r="1494">
          <cell r="D1494">
            <v>13738</v>
          </cell>
          <cell r="AC1494">
            <v>2112.6</v>
          </cell>
        </row>
        <row r="1495">
          <cell r="D1495">
            <v>13732</v>
          </cell>
          <cell r="AC1495">
            <v>248.82</v>
          </cell>
        </row>
        <row r="1496">
          <cell r="D1496">
            <v>13731</v>
          </cell>
          <cell r="AC1496">
            <v>138.96</v>
          </cell>
        </row>
        <row r="1497">
          <cell r="D1497">
            <v>13733</v>
          </cell>
          <cell r="AC1497">
            <v>298</v>
          </cell>
        </row>
        <row r="1498">
          <cell r="D1498">
            <v>13845</v>
          </cell>
          <cell r="AC1498">
            <v>272.99999999999994</v>
          </cell>
        </row>
        <row r="1499">
          <cell r="D1499">
            <v>13838</v>
          </cell>
          <cell r="AC1499">
            <v>329.28</v>
          </cell>
        </row>
        <row r="1500">
          <cell r="D1500">
            <v>13837</v>
          </cell>
          <cell r="AC1500">
            <v>420.375</v>
          </cell>
        </row>
        <row r="1501">
          <cell r="D1501">
            <v>13836</v>
          </cell>
          <cell r="AC1501">
            <v>919.67999999999984</v>
          </cell>
        </row>
        <row r="1502">
          <cell r="D1502">
            <v>13835</v>
          </cell>
          <cell r="AC1502">
            <v>378</v>
          </cell>
        </row>
        <row r="1503">
          <cell r="D1503">
            <v>13834</v>
          </cell>
          <cell r="AC1503">
            <v>534.65000000000009</v>
          </cell>
        </row>
        <row r="1504">
          <cell r="D1504">
            <v>13833</v>
          </cell>
          <cell r="AC1504">
            <v>538.75</v>
          </cell>
        </row>
        <row r="1505">
          <cell r="D1505">
            <v>13831</v>
          </cell>
          <cell r="AC1505">
            <v>829.5</v>
          </cell>
        </row>
        <row r="1506">
          <cell r="D1506">
            <v>13830</v>
          </cell>
          <cell r="AC1506">
            <v>476</v>
          </cell>
        </row>
        <row r="1507">
          <cell r="D1507">
            <v>13829</v>
          </cell>
          <cell r="AC1507">
            <v>448.5</v>
          </cell>
        </row>
        <row r="1508">
          <cell r="D1508">
            <v>13828</v>
          </cell>
          <cell r="AC1508">
            <v>215.62499999999997</v>
          </cell>
        </row>
        <row r="1509">
          <cell r="D1509">
            <v>13827</v>
          </cell>
          <cell r="AC1509">
            <v>753.75</v>
          </cell>
        </row>
        <row r="1510">
          <cell r="D1510">
            <v>13826</v>
          </cell>
          <cell r="AC1510">
            <v>1676.5</v>
          </cell>
        </row>
        <row r="1511">
          <cell r="D1511">
            <v>13825</v>
          </cell>
          <cell r="AC1511">
            <v>121.875</v>
          </cell>
        </row>
        <row r="1512">
          <cell r="D1512">
            <v>13824</v>
          </cell>
          <cell r="AC1512">
            <v>1583.1</v>
          </cell>
        </row>
        <row r="1513">
          <cell r="D1513">
            <v>13823</v>
          </cell>
          <cell r="AC1513">
            <v>270</v>
          </cell>
        </row>
        <row r="1514">
          <cell r="D1514">
            <v>13823</v>
          </cell>
          <cell r="AC1514">
            <v>197.1</v>
          </cell>
        </row>
        <row r="1515">
          <cell r="D1515">
            <v>13822</v>
          </cell>
          <cell r="AC1515">
            <v>427.5</v>
          </cell>
        </row>
        <row r="1516">
          <cell r="D1516">
            <v>13821</v>
          </cell>
          <cell r="AC1516">
            <v>83.138999999999996</v>
          </cell>
        </row>
        <row r="1517">
          <cell r="D1517">
            <v>13820</v>
          </cell>
          <cell r="AC1517">
            <v>1598.625</v>
          </cell>
        </row>
        <row r="1518">
          <cell r="D1518">
            <v>13819</v>
          </cell>
          <cell r="AC1518">
            <v>1796.48</v>
          </cell>
        </row>
        <row r="1519">
          <cell r="D1519">
            <v>13818</v>
          </cell>
          <cell r="AC1519">
            <v>413</v>
          </cell>
        </row>
        <row r="1520">
          <cell r="D1520">
            <v>13817</v>
          </cell>
          <cell r="AC1520">
            <v>322.61249999999995</v>
          </cell>
        </row>
        <row r="1521">
          <cell r="D1521">
            <v>13816</v>
          </cell>
          <cell r="AC1521">
            <v>183.75</v>
          </cell>
        </row>
        <row r="1522">
          <cell r="D1522">
            <v>13815</v>
          </cell>
          <cell r="AC1522">
            <v>612</v>
          </cell>
        </row>
        <row r="1523">
          <cell r="D1523">
            <v>13814</v>
          </cell>
          <cell r="AC1523">
            <v>371</v>
          </cell>
        </row>
        <row r="1524">
          <cell r="D1524">
            <v>13813</v>
          </cell>
          <cell r="AC1524">
            <v>254.5</v>
          </cell>
        </row>
        <row r="1525">
          <cell r="D1525">
            <v>13812</v>
          </cell>
          <cell r="AC1525">
            <v>298</v>
          </cell>
        </row>
        <row r="1526">
          <cell r="D1526">
            <v>13811</v>
          </cell>
          <cell r="AC1526">
            <v>1031.52</v>
          </cell>
        </row>
        <row r="1527">
          <cell r="D1527">
            <v>13810</v>
          </cell>
          <cell r="AC1527">
            <v>415.49999999999994</v>
          </cell>
        </row>
        <row r="1528">
          <cell r="D1528">
            <v>13809</v>
          </cell>
          <cell r="AC1528">
            <v>728</v>
          </cell>
        </row>
        <row r="1529">
          <cell r="D1529">
            <v>13808</v>
          </cell>
          <cell r="AC1529">
            <v>577.5</v>
          </cell>
        </row>
        <row r="1530">
          <cell r="D1530">
            <v>13807</v>
          </cell>
          <cell r="AC1530">
            <v>1405.8</v>
          </cell>
        </row>
        <row r="1531">
          <cell r="D1531">
            <v>13806</v>
          </cell>
          <cell r="AC1531">
            <v>1869</v>
          </cell>
        </row>
        <row r="1532">
          <cell r="D1532">
            <v>13805</v>
          </cell>
          <cell r="AC1532">
            <v>408.45</v>
          </cell>
        </row>
        <row r="1533">
          <cell r="D1533">
            <v>13804</v>
          </cell>
          <cell r="AC1533">
            <v>203.6</v>
          </cell>
        </row>
        <row r="1534">
          <cell r="D1534">
            <v>13803</v>
          </cell>
          <cell r="AC1534">
            <v>290.49599999999998</v>
          </cell>
        </row>
        <row r="1535">
          <cell r="D1535">
            <v>13802</v>
          </cell>
          <cell r="AC1535">
            <v>2136</v>
          </cell>
        </row>
        <row r="1536">
          <cell r="D1536">
            <v>13801</v>
          </cell>
          <cell r="AC1536">
            <v>320.66999999999996</v>
          </cell>
        </row>
        <row r="1537">
          <cell r="D1537">
            <v>13858</v>
          </cell>
          <cell r="AC1537">
            <v>2133.6</v>
          </cell>
        </row>
        <row r="1538">
          <cell r="D1538">
            <v>13854</v>
          </cell>
          <cell r="AC1538">
            <v>162.68</v>
          </cell>
        </row>
        <row r="1539">
          <cell r="D1539">
            <v>13853</v>
          </cell>
          <cell r="AC1539">
            <v>237.11999999999995</v>
          </cell>
        </row>
        <row r="1540">
          <cell r="D1540">
            <v>13852</v>
          </cell>
          <cell r="AC1540">
            <v>2746.7999999999993</v>
          </cell>
        </row>
        <row r="1541">
          <cell r="D1541">
            <v>13851</v>
          </cell>
          <cell r="AC1541">
            <v>441</v>
          </cell>
        </row>
        <row r="1542">
          <cell r="D1542">
            <v>13851</v>
          </cell>
          <cell r="AC1542">
            <v>556.5</v>
          </cell>
        </row>
        <row r="1543">
          <cell r="D1543">
            <v>13850</v>
          </cell>
          <cell r="AC1543">
            <v>1208.8440000000001</v>
          </cell>
        </row>
        <row r="1544">
          <cell r="D1544">
            <v>13848</v>
          </cell>
          <cell r="AC1544">
            <v>342</v>
          </cell>
        </row>
        <row r="1545">
          <cell r="D1545">
            <v>13847</v>
          </cell>
          <cell r="AC1545">
            <v>232.54400000000001</v>
          </cell>
        </row>
        <row r="1546">
          <cell r="D1546">
            <v>13846</v>
          </cell>
          <cell r="AC1546">
            <v>1937.25</v>
          </cell>
        </row>
        <row r="1547">
          <cell r="D1547">
            <v>13844</v>
          </cell>
          <cell r="AC1547">
            <v>441.5</v>
          </cell>
        </row>
        <row r="1548">
          <cell r="D1548">
            <v>13843</v>
          </cell>
          <cell r="AC1548">
            <v>158.07999999999998</v>
          </cell>
        </row>
        <row r="1549">
          <cell r="D1549">
            <v>13842</v>
          </cell>
          <cell r="AC1549">
            <v>170.28</v>
          </cell>
        </row>
        <row r="1550">
          <cell r="D1550">
            <v>13841</v>
          </cell>
          <cell r="AC1550">
            <v>338.25</v>
          </cell>
        </row>
        <row r="1551">
          <cell r="D1551">
            <v>13840</v>
          </cell>
          <cell r="AC1551">
            <v>69.150000000000006</v>
          </cell>
        </row>
        <row r="1552">
          <cell r="D1552">
            <v>13840</v>
          </cell>
          <cell r="AC1552">
            <v>79.724999999999994</v>
          </cell>
        </row>
        <row r="1553">
          <cell r="D1553">
            <v>13839</v>
          </cell>
          <cell r="AC1553">
            <v>424</v>
          </cell>
        </row>
        <row r="1554">
          <cell r="D1554">
            <v>13869</v>
          </cell>
          <cell r="AC1554">
            <v>1124.2139999999999</v>
          </cell>
        </row>
        <row r="1555">
          <cell r="D1555">
            <v>13867</v>
          </cell>
          <cell r="AC1555">
            <v>560.625</v>
          </cell>
        </row>
        <row r="1556">
          <cell r="D1556">
            <v>13866</v>
          </cell>
          <cell r="AC1556">
            <v>555.3599999999999</v>
          </cell>
        </row>
        <row r="1557">
          <cell r="D1557">
            <v>13862</v>
          </cell>
          <cell r="AC1557">
            <v>237.50999999999993</v>
          </cell>
        </row>
        <row r="1558">
          <cell r="D1558">
            <v>13861</v>
          </cell>
          <cell r="AC1558">
            <v>188.512</v>
          </cell>
        </row>
        <row r="1559">
          <cell r="D1559">
            <v>13859</v>
          </cell>
          <cell r="AC1559">
            <v>624.36</v>
          </cell>
        </row>
        <row r="1560">
          <cell r="D1560">
            <v>13857</v>
          </cell>
          <cell r="AC1560">
            <v>1080.8</v>
          </cell>
        </row>
        <row r="1561">
          <cell r="D1561">
            <v>13856</v>
          </cell>
          <cell r="AC1561">
            <v>327.24800000000005</v>
          </cell>
        </row>
        <row r="1562">
          <cell r="D1562">
            <v>13855</v>
          </cell>
          <cell r="AC1562">
            <v>407.35799999999995</v>
          </cell>
        </row>
        <row r="1563">
          <cell r="D1563">
            <v>13860</v>
          </cell>
          <cell r="AC1563">
            <v>530.625</v>
          </cell>
        </row>
        <row r="1564">
          <cell r="D1564">
            <v>13860</v>
          </cell>
          <cell r="AC1564">
            <v>139.125</v>
          </cell>
        </row>
        <row r="1565">
          <cell r="D1565">
            <v>13863</v>
          </cell>
          <cell r="AC1565">
            <v>589</v>
          </cell>
        </row>
        <row r="1566">
          <cell r="D1566">
            <v>13864</v>
          </cell>
          <cell r="AC1566">
            <v>333</v>
          </cell>
        </row>
        <row r="1567">
          <cell r="D1567">
            <v>13865</v>
          </cell>
          <cell r="AC1567">
            <v>333</v>
          </cell>
        </row>
        <row r="1568">
          <cell r="D1568">
            <v>13868</v>
          </cell>
          <cell r="AC1568">
            <v>135.44999999999999</v>
          </cell>
        </row>
        <row r="1569">
          <cell r="D1569">
            <v>13870</v>
          </cell>
          <cell r="AC1569">
            <v>399.5</v>
          </cell>
        </row>
        <row r="1570">
          <cell r="D1570">
            <v>13871</v>
          </cell>
          <cell r="AC1570">
            <v>632.80000000000007</v>
          </cell>
        </row>
        <row r="1571">
          <cell r="D1571">
            <v>13871</v>
          </cell>
          <cell r="AC1571">
            <v>246.40000000000003</v>
          </cell>
        </row>
        <row r="1572">
          <cell r="D1572">
            <v>13874</v>
          </cell>
          <cell r="AC1572">
            <v>1555.5</v>
          </cell>
        </row>
        <row r="1573">
          <cell r="D1573">
            <v>13875</v>
          </cell>
          <cell r="AC1573">
            <v>2857.9199999999996</v>
          </cell>
        </row>
        <row r="1574">
          <cell r="D1574">
            <v>13876</v>
          </cell>
          <cell r="AC1574">
            <v>662.4</v>
          </cell>
        </row>
        <row r="1575">
          <cell r="D1575">
            <v>13877</v>
          </cell>
          <cell r="AC1575">
            <v>187.8</v>
          </cell>
        </row>
        <row r="1576">
          <cell r="D1576">
            <v>13880</v>
          </cell>
          <cell r="AC1576">
            <v>393.75</v>
          </cell>
        </row>
        <row r="1577">
          <cell r="D1577">
            <v>13881</v>
          </cell>
          <cell r="AC1577">
            <v>795.2</v>
          </cell>
        </row>
        <row r="1578">
          <cell r="D1578">
            <v>13882</v>
          </cell>
          <cell r="AC1578">
            <v>1099.8399999999999</v>
          </cell>
        </row>
        <row r="1579">
          <cell r="D1579">
            <v>13872</v>
          </cell>
          <cell r="AC1579">
            <v>146.58000000000001</v>
          </cell>
        </row>
        <row r="1580">
          <cell r="D1580">
            <v>13873</v>
          </cell>
          <cell r="AC1580">
            <v>539.5</v>
          </cell>
        </row>
        <row r="1581">
          <cell r="D1581">
            <v>13878</v>
          </cell>
          <cell r="AC1581">
            <v>357</v>
          </cell>
        </row>
        <row r="1582">
          <cell r="D1582">
            <v>13879</v>
          </cell>
          <cell r="AC1582">
            <v>427.2</v>
          </cell>
        </row>
        <row r="1583">
          <cell r="D1583">
            <v>13883</v>
          </cell>
          <cell r="AC1583">
            <v>540</v>
          </cell>
        </row>
        <row r="1584">
          <cell r="D1584">
            <v>13884</v>
          </cell>
          <cell r="AC1584">
            <v>210.9375</v>
          </cell>
        </row>
        <row r="1585">
          <cell r="D1585">
            <v>13884</v>
          </cell>
          <cell r="AC1585">
            <v>300</v>
          </cell>
        </row>
        <row r="1586">
          <cell r="D1586">
            <v>13886</v>
          </cell>
          <cell r="AC1586">
            <v>173.6</v>
          </cell>
        </row>
        <row r="1587">
          <cell r="D1587">
            <v>13887</v>
          </cell>
          <cell r="AC1587">
            <v>187.5</v>
          </cell>
        </row>
        <row r="1588">
          <cell r="D1588">
            <v>13887</v>
          </cell>
          <cell r="AC1588">
            <v>117.1875</v>
          </cell>
        </row>
        <row r="1589">
          <cell r="D1589">
            <v>13912</v>
          </cell>
          <cell r="AC1589">
            <v>601.6</v>
          </cell>
        </row>
        <row r="1590">
          <cell r="D1590">
            <v>13911</v>
          </cell>
          <cell r="AC1590">
            <v>413.67200000000003</v>
          </cell>
        </row>
        <row r="1591">
          <cell r="D1591">
            <v>13910</v>
          </cell>
          <cell r="AC1591">
            <v>108.6</v>
          </cell>
        </row>
        <row r="1592">
          <cell r="D1592">
            <v>13908</v>
          </cell>
          <cell r="AC1592">
            <v>296.8</v>
          </cell>
        </row>
        <row r="1593">
          <cell r="D1593">
            <v>13907</v>
          </cell>
          <cell r="AC1593">
            <v>567.75</v>
          </cell>
        </row>
        <row r="1594">
          <cell r="D1594">
            <v>13906</v>
          </cell>
          <cell r="AC1594">
            <v>506.8</v>
          </cell>
        </row>
        <row r="1595">
          <cell r="D1595">
            <v>13905</v>
          </cell>
          <cell r="AC1595">
            <v>1490.76</v>
          </cell>
        </row>
        <row r="1596">
          <cell r="D1596">
            <v>13905</v>
          </cell>
          <cell r="AC1596">
            <v>5631.7599999999993</v>
          </cell>
        </row>
        <row r="1597">
          <cell r="D1597">
            <v>13904</v>
          </cell>
          <cell r="AC1597">
            <v>524.4</v>
          </cell>
        </row>
        <row r="1598">
          <cell r="D1598">
            <v>13903</v>
          </cell>
          <cell r="AC1598">
            <v>1132.1599999999999</v>
          </cell>
        </row>
        <row r="1599">
          <cell r="D1599">
            <v>13902</v>
          </cell>
          <cell r="AC1599">
            <v>2517.12</v>
          </cell>
        </row>
        <row r="1600">
          <cell r="D1600">
            <v>13901</v>
          </cell>
          <cell r="AC1600">
            <v>256.8</v>
          </cell>
        </row>
        <row r="1601">
          <cell r="D1601">
            <v>13900</v>
          </cell>
          <cell r="AC1601">
            <v>388.875</v>
          </cell>
        </row>
        <row r="1602">
          <cell r="D1602">
            <v>13900</v>
          </cell>
          <cell r="AC1602">
            <v>102.67499999999998</v>
          </cell>
        </row>
        <row r="1603">
          <cell r="D1603">
            <v>13899</v>
          </cell>
          <cell r="AC1603">
            <v>1410</v>
          </cell>
        </row>
        <row r="1604">
          <cell r="D1604">
            <v>13898</v>
          </cell>
          <cell r="AC1604">
            <v>264.8</v>
          </cell>
        </row>
        <row r="1605">
          <cell r="D1605">
            <v>13897</v>
          </cell>
          <cell r="AC1605">
            <v>150</v>
          </cell>
        </row>
        <row r="1606">
          <cell r="D1606">
            <v>13896</v>
          </cell>
          <cell r="AC1606">
            <v>352.125</v>
          </cell>
        </row>
        <row r="1607">
          <cell r="D1607">
            <v>13896</v>
          </cell>
          <cell r="AC1607">
            <v>93.224999999999994</v>
          </cell>
        </row>
        <row r="1608">
          <cell r="D1608">
            <v>13895</v>
          </cell>
          <cell r="AC1608">
            <v>708.57600000000002</v>
          </cell>
        </row>
        <row r="1609">
          <cell r="D1609">
            <v>13895</v>
          </cell>
          <cell r="AC1609">
            <v>134.6875</v>
          </cell>
        </row>
        <row r="1610">
          <cell r="D1610">
            <v>13894</v>
          </cell>
          <cell r="AC1610">
            <v>761.75</v>
          </cell>
        </row>
        <row r="1611">
          <cell r="D1611">
            <v>13894</v>
          </cell>
          <cell r="AC1611">
            <v>83.59375</v>
          </cell>
        </row>
        <row r="1612">
          <cell r="D1612">
            <v>13892</v>
          </cell>
          <cell r="AC1612">
            <v>567.81600000000003</v>
          </cell>
        </row>
        <row r="1613">
          <cell r="D1613">
            <v>13891</v>
          </cell>
          <cell r="AC1613">
            <v>375.64799999999997</v>
          </cell>
        </row>
        <row r="1614">
          <cell r="D1614">
            <v>13890</v>
          </cell>
          <cell r="AC1614">
            <v>204.8</v>
          </cell>
        </row>
        <row r="1615">
          <cell r="D1615">
            <v>13890</v>
          </cell>
          <cell r="AC1615">
            <v>182.39999999999998</v>
          </cell>
        </row>
        <row r="1616">
          <cell r="D1616">
            <v>13889</v>
          </cell>
          <cell r="AC1616">
            <v>494.24999999999994</v>
          </cell>
        </row>
        <row r="1617">
          <cell r="D1617">
            <v>13888</v>
          </cell>
          <cell r="AC1617">
            <v>494.24999999999994</v>
          </cell>
        </row>
        <row r="1618">
          <cell r="D1618">
            <v>13927</v>
          </cell>
          <cell r="AC1618">
            <v>285.93</v>
          </cell>
        </row>
        <row r="1619">
          <cell r="D1619">
            <v>13926</v>
          </cell>
          <cell r="AC1619">
            <v>743.75</v>
          </cell>
        </row>
        <row r="1620">
          <cell r="D1620">
            <v>13923</v>
          </cell>
          <cell r="AC1620">
            <v>291.2</v>
          </cell>
        </row>
        <row r="1621">
          <cell r="D1621">
            <v>13921</v>
          </cell>
          <cell r="AC1621">
            <v>1370.6</v>
          </cell>
        </row>
        <row r="1622">
          <cell r="D1622">
            <v>13919</v>
          </cell>
          <cell r="AC1622">
            <v>473.46999999999991</v>
          </cell>
        </row>
        <row r="1623">
          <cell r="D1623">
            <v>13917</v>
          </cell>
          <cell r="AC1623">
            <v>525.29999999999995</v>
          </cell>
        </row>
        <row r="1624">
          <cell r="D1624">
            <v>13916</v>
          </cell>
          <cell r="AC1624">
            <v>389</v>
          </cell>
        </row>
        <row r="1625">
          <cell r="D1625">
            <v>13915</v>
          </cell>
          <cell r="AC1625">
            <v>309.75</v>
          </cell>
        </row>
        <row r="1626">
          <cell r="D1626">
            <v>13914</v>
          </cell>
          <cell r="AC1626">
            <v>1077.5999999999999</v>
          </cell>
        </row>
        <row r="1627">
          <cell r="D1627">
            <v>13913</v>
          </cell>
          <cell r="AC1627">
            <v>515</v>
          </cell>
        </row>
        <row r="1628">
          <cell r="D1628">
            <v>13909</v>
          </cell>
          <cell r="AC1628">
            <v>496.99999999999994</v>
          </cell>
        </row>
        <row r="1629">
          <cell r="D1629">
            <v>13918</v>
          </cell>
          <cell r="AC1629">
            <v>797.44</v>
          </cell>
        </row>
        <row r="1630">
          <cell r="D1630">
            <v>13940</v>
          </cell>
          <cell r="AC1630">
            <v>120.71999999999998</v>
          </cell>
        </row>
        <row r="1631">
          <cell r="D1631">
            <v>13939</v>
          </cell>
          <cell r="AC1631">
            <v>170.52</v>
          </cell>
        </row>
        <row r="1632">
          <cell r="D1632">
            <v>13938</v>
          </cell>
          <cell r="AC1632">
            <v>1172.5</v>
          </cell>
        </row>
        <row r="1633">
          <cell r="D1633">
            <v>13938</v>
          </cell>
          <cell r="AC1633">
            <v>126.1</v>
          </cell>
        </row>
        <row r="1634">
          <cell r="D1634">
            <v>13937</v>
          </cell>
          <cell r="AC1634">
            <v>582</v>
          </cell>
        </row>
        <row r="1635">
          <cell r="D1635">
            <v>13936</v>
          </cell>
          <cell r="AC1635">
            <v>835.91200000000003</v>
          </cell>
        </row>
        <row r="1636">
          <cell r="D1636">
            <v>13935</v>
          </cell>
          <cell r="AC1636">
            <v>1445.5</v>
          </cell>
        </row>
        <row r="1637">
          <cell r="D1637">
            <v>13934</v>
          </cell>
          <cell r="AC1637">
            <v>257.60000000000002</v>
          </cell>
        </row>
        <row r="1638">
          <cell r="D1638">
            <v>13933</v>
          </cell>
          <cell r="AC1638">
            <v>220.8</v>
          </cell>
        </row>
        <row r="1639">
          <cell r="D1639">
            <v>13932</v>
          </cell>
          <cell r="AC1639">
            <v>924.06600000000014</v>
          </cell>
        </row>
        <row r="1640">
          <cell r="D1640">
            <v>13931</v>
          </cell>
          <cell r="AC1640">
            <v>1374.75</v>
          </cell>
        </row>
        <row r="1641">
          <cell r="D1641">
            <v>13930</v>
          </cell>
          <cell r="AC1641">
            <v>1492.5</v>
          </cell>
        </row>
        <row r="1642">
          <cell r="D1642">
            <v>13930</v>
          </cell>
          <cell r="AC1642">
            <v>1492.5</v>
          </cell>
        </row>
        <row r="1643">
          <cell r="D1643">
            <v>13930</v>
          </cell>
          <cell r="AC1643">
            <v>1492.5</v>
          </cell>
        </row>
        <row r="1644">
          <cell r="D1644">
            <v>13929</v>
          </cell>
          <cell r="AC1644">
            <v>848.16000000000008</v>
          </cell>
        </row>
        <row r="1645">
          <cell r="D1645">
            <v>13928</v>
          </cell>
          <cell r="AC1645">
            <v>274.55999999999995</v>
          </cell>
        </row>
        <row r="1646">
          <cell r="D1646">
            <v>13928</v>
          </cell>
          <cell r="AC1646">
            <v>66</v>
          </cell>
        </row>
        <row r="1647">
          <cell r="D1647">
            <v>13925</v>
          </cell>
          <cell r="AC1647">
            <v>975.59999999999991</v>
          </cell>
        </row>
        <row r="1648">
          <cell r="D1648">
            <v>13924</v>
          </cell>
          <cell r="AC1648">
            <v>315.375</v>
          </cell>
        </row>
        <row r="1649">
          <cell r="D1649">
            <v>13922</v>
          </cell>
          <cell r="AC1649">
            <v>370.5</v>
          </cell>
        </row>
        <row r="1650">
          <cell r="D1650">
            <v>13920</v>
          </cell>
          <cell r="AC1650">
            <v>406.79999999999995</v>
          </cell>
        </row>
        <row r="1651">
          <cell r="D1651">
            <v>13959</v>
          </cell>
          <cell r="AC1651">
            <v>255.83999999999997</v>
          </cell>
        </row>
        <row r="1652">
          <cell r="D1652">
            <v>13956</v>
          </cell>
          <cell r="AC1652">
            <v>289.125</v>
          </cell>
        </row>
        <row r="1653">
          <cell r="D1653">
            <v>13955</v>
          </cell>
          <cell r="AC1653">
            <v>946.25</v>
          </cell>
        </row>
        <row r="1654">
          <cell r="D1654">
            <v>13949</v>
          </cell>
          <cell r="AC1654">
            <v>270</v>
          </cell>
        </row>
        <row r="1655">
          <cell r="D1655">
            <v>13949</v>
          </cell>
          <cell r="AC1655">
            <v>54.749999999999993</v>
          </cell>
        </row>
        <row r="1656">
          <cell r="D1656">
            <v>13947</v>
          </cell>
          <cell r="AC1656">
            <v>1428</v>
          </cell>
        </row>
        <row r="1657">
          <cell r="D1657">
            <v>13947</v>
          </cell>
          <cell r="AC1657">
            <v>175.2</v>
          </cell>
        </row>
        <row r="1658">
          <cell r="D1658">
            <v>13946</v>
          </cell>
          <cell r="AC1658">
            <v>2091.6</v>
          </cell>
        </row>
        <row r="1659">
          <cell r="D1659">
            <v>13941</v>
          </cell>
          <cell r="AC1659">
            <v>241.36</v>
          </cell>
        </row>
        <row r="1660">
          <cell r="D1660">
            <v>13893</v>
          </cell>
          <cell r="AC1660">
            <v>196.39999999999998</v>
          </cell>
        </row>
        <row r="1661">
          <cell r="D1661">
            <v>13964</v>
          </cell>
          <cell r="AC1661">
            <v>67.319999999999993</v>
          </cell>
        </row>
        <row r="1662">
          <cell r="D1662">
            <v>13962</v>
          </cell>
          <cell r="AC1662">
            <v>552.86</v>
          </cell>
        </row>
        <row r="1663">
          <cell r="D1663">
            <v>13961</v>
          </cell>
          <cell r="AC1663">
            <v>96.25</v>
          </cell>
        </row>
        <row r="1664">
          <cell r="D1664">
            <v>13960</v>
          </cell>
          <cell r="AC1664">
            <v>199.99199999999999</v>
          </cell>
        </row>
        <row r="1665">
          <cell r="D1665">
            <v>13958</v>
          </cell>
          <cell r="AC1665">
            <v>711.375</v>
          </cell>
        </row>
        <row r="1666">
          <cell r="D1666">
            <v>13957</v>
          </cell>
          <cell r="AC1666">
            <v>351.81999999999994</v>
          </cell>
        </row>
        <row r="1667">
          <cell r="D1667">
            <v>13954</v>
          </cell>
          <cell r="AC1667">
            <v>249.2</v>
          </cell>
        </row>
        <row r="1668">
          <cell r="D1668">
            <v>13953</v>
          </cell>
          <cell r="AC1668">
            <v>463.51200000000006</v>
          </cell>
        </row>
        <row r="1669">
          <cell r="D1669">
            <v>13952</v>
          </cell>
          <cell r="AC1669">
            <v>278.25</v>
          </cell>
        </row>
        <row r="1670">
          <cell r="D1670">
            <v>13951</v>
          </cell>
          <cell r="AC1670">
            <v>747.6</v>
          </cell>
        </row>
        <row r="1671">
          <cell r="D1671">
            <v>13950</v>
          </cell>
          <cell r="AC1671">
            <v>628.40800000000002</v>
          </cell>
        </row>
        <row r="1672">
          <cell r="D1672">
            <v>13948</v>
          </cell>
          <cell r="AC1672">
            <v>520.87999999999988</v>
          </cell>
        </row>
        <row r="1673">
          <cell r="D1673">
            <v>13945</v>
          </cell>
          <cell r="AC1673">
            <v>312</v>
          </cell>
        </row>
        <row r="1674">
          <cell r="D1674">
            <v>13943</v>
          </cell>
          <cell r="AC1674">
            <v>509.24999999999994</v>
          </cell>
        </row>
        <row r="1675">
          <cell r="D1675">
            <v>13943</v>
          </cell>
          <cell r="AC1675">
            <v>98</v>
          </cell>
        </row>
        <row r="1676">
          <cell r="D1676">
            <v>13942</v>
          </cell>
          <cell r="AC1676">
            <v>419.32799999999997</v>
          </cell>
        </row>
        <row r="1677">
          <cell r="D1677">
            <v>13918</v>
          </cell>
          <cell r="AC1677">
            <v>1489.6</v>
          </cell>
        </row>
        <row r="1678">
          <cell r="D1678">
            <v>13832</v>
          </cell>
          <cell r="AC1678">
            <v>665.5</v>
          </cell>
        </row>
        <row r="1679">
          <cell r="D1679">
            <v>13976</v>
          </cell>
          <cell r="AC1679">
            <v>882.17999999999984</v>
          </cell>
        </row>
        <row r="1680">
          <cell r="D1680">
            <v>13975</v>
          </cell>
          <cell r="AC1680">
            <v>232.46999999999994</v>
          </cell>
        </row>
        <row r="1681">
          <cell r="D1681">
            <v>13974</v>
          </cell>
          <cell r="AC1681">
            <v>459.75</v>
          </cell>
        </row>
        <row r="1682">
          <cell r="D1682">
            <v>13973</v>
          </cell>
          <cell r="AC1682">
            <v>1398</v>
          </cell>
        </row>
        <row r="1683">
          <cell r="D1683">
            <v>13973</v>
          </cell>
          <cell r="AC1683">
            <v>1398</v>
          </cell>
        </row>
        <row r="1684">
          <cell r="D1684">
            <v>13972</v>
          </cell>
          <cell r="AC1684">
            <v>279</v>
          </cell>
        </row>
        <row r="1685">
          <cell r="D1685">
            <v>13971</v>
          </cell>
          <cell r="AC1685">
            <v>220.87499999999997</v>
          </cell>
        </row>
        <row r="1686">
          <cell r="D1686">
            <v>13970</v>
          </cell>
          <cell r="AC1686">
            <v>355.5</v>
          </cell>
        </row>
        <row r="1687">
          <cell r="D1687">
            <v>13970</v>
          </cell>
          <cell r="AC1687">
            <v>65.16</v>
          </cell>
        </row>
        <row r="1688">
          <cell r="D1688">
            <v>13969</v>
          </cell>
          <cell r="AC1688">
            <v>522.4</v>
          </cell>
        </row>
        <row r="1689">
          <cell r="D1689">
            <v>13967</v>
          </cell>
          <cell r="AC1689">
            <v>398.2</v>
          </cell>
        </row>
        <row r="1690">
          <cell r="D1690">
            <v>13965</v>
          </cell>
          <cell r="AC1690">
            <v>452.24999999999994</v>
          </cell>
        </row>
        <row r="1691">
          <cell r="D1691">
            <v>13981</v>
          </cell>
          <cell r="AC1691">
            <v>159.6</v>
          </cell>
        </row>
        <row r="1692">
          <cell r="D1692">
            <v>13981</v>
          </cell>
          <cell r="AC1692">
            <v>81.900000000000006</v>
          </cell>
        </row>
        <row r="1693">
          <cell r="D1693">
            <v>13980</v>
          </cell>
          <cell r="AC1693">
            <v>325.8</v>
          </cell>
        </row>
        <row r="1694">
          <cell r="D1694">
            <v>13979</v>
          </cell>
          <cell r="AC1694">
            <v>280.5</v>
          </cell>
        </row>
        <row r="1695">
          <cell r="D1695">
            <v>13978</v>
          </cell>
          <cell r="AC1695">
            <v>142</v>
          </cell>
        </row>
        <row r="1696">
          <cell r="D1696">
            <v>13977</v>
          </cell>
          <cell r="AC1696">
            <v>88.007999999999981</v>
          </cell>
        </row>
        <row r="1697">
          <cell r="D1697">
            <v>13966</v>
          </cell>
          <cell r="AC1697">
            <v>519.76</v>
          </cell>
        </row>
        <row r="1698">
          <cell r="D1698">
            <v>13963</v>
          </cell>
          <cell r="AC1698">
            <v>264.47999999999996</v>
          </cell>
        </row>
        <row r="1699">
          <cell r="D1699">
            <v>13963</v>
          </cell>
          <cell r="AC1699">
            <v>599.84999999999991</v>
          </cell>
        </row>
        <row r="1700">
          <cell r="D1700">
            <v>13963</v>
          </cell>
          <cell r="AC1700">
            <v>599.84999999999991</v>
          </cell>
        </row>
        <row r="1702">
          <cell r="D1702">
            <v>13994</v>
          </cell>
          <cell r="AC1702">
            <v>211.8</v>
          </cell>
        </row>
        <row r="1703">
          <cell r="D1703">
            <v>13993</v>
          </cell>
          <cell r="AC1703">
            <v>183.75</v>
          </cell>
        </row>
        <row r="1704">
          <cell r="D1704">
            <v>13991</v>
          </cell>
          <cell r="AC1704">
            <v>445</v>
          </cell>
        </row>
        <row r="1705">
          <cell r="D1705">
            <v>13992</v>
          </cell>
          <cell r="AC1705">
            <v>95</v>
          </cell>
        </row>
        <row r="1706">
          <cell r="D1706">
            <v>13992</v>
          </cell>
          <cell r="AC1706">
            <v>66.510000000000005</v>
          </cell>
        </row>
        <row r="1707">
          <cell r="D1707">
            <v>13989</v>
          </cell>
          <cell r="AC1707">
            <v>472.5</v>
          </cell>
        </row>
        <row r="1708">
          <cell r="D1708">
            <v>13989</v>
          </cell>
          <cell r="AC1708">
            <v>106.92500000000001</v>
          </cell>
        </row>
        <row r="1709">
          <cell r="D1709">
            <v>13990</v>
          </cell>
          <cell r="AC1709">
            <v>244.49999999999997</v>
          </cell>
        </row>
        <row r="1710">
          <cell r="D1710">
            <v>13987</v>
          </cell>
          <cell r="AC1710">
            <v>308.5</v>
          </cell>
        </row>
        <row r="1711">
          <cell r="D1711">
            <v>13987</v>
          </cell>
          <cell r="AC1711">
            <v>53.884999999999998</v>
          </cell>
        </row>
        <row r="1712">
          <cell r="D1712">
            <v>13988</v>
          </cell>
          <cell r="AC1712">
            <v>393.75</v>
          </cell>
        </row>
        <row r="1713">
          <cell r="D1713">
            <v>13986</v>
          </cell>
          <cell r="AC1713">
            <v>548.24</v>
          </cell>
        </row>
        <row r="1714">
          <cell r="D1714">
            <v>13983</v>
          </cell>
          <cell r="AC1714">
            <v>541.5</v>
          </cell>
        </row>
        <row r="1715">
          <cell r="D1715">
            <v>13983</v>
          </cell>
          <cell r="AC1715">
            <v>51.207000000000001</v>
          </cell>
        </row>
        <row r="1716">
          <cell r="D1716">
            <v>13982</v>
          </cell>
          <cell r="AC1716">
            <v>491.28</v>
          </cell>
        </row>
        <row r="1717">
          <cell r="D1717">
            <v>14000</v>
          </cell>
          <cell r="AC1717">
            <v>655.51999999999987</v>
          </cell>
        </row>
        <row r="1718">
          <cell r="D1718">
            <v>13999</v>
          </cell>
          <cell r="AC1718">
            <v>983.54999999999984</v>
          </cell>
        </row>
        <row r="1719">
          <cell r="D1719">
            <v>13997</v>
          </cell>
          <cell r="AC1719">
            <v>515.375</v>
          </cell>
        </row>
        <row r="1720">
          <cell r="D1720">
            <v>13996</v>
          </cell>
          <cell r="AC1720">
            <v>235</v>
          </cell>
        </row>
        <row r="1721">
          <cell r="D1721">
            <v>13995</v>
          </cell>
          <cell r="AC1721">
            <v>1465.2</v>
          </cell>
        </row>
        <row r="1722">
          <cell r="D1722">
            <v>13985</v>
          </cell>
          <cell r="AC1722">
            <v>1673.6999999999998</v>
          </cell>
        </row>
        <row r="1723">
          <cell r="D1723">
            <v>13984</v>
          </cell>
          <cell r="AC1723">
            <v>918</v>
          </cell>
        </row>
        <row r="1724">
          <cell r="D1724">
            <v>14072</v>
          </cell>
          <cell r="AC1724">
            <v>247.5</v>
          </cell>
        </row>
        <row r="1725">
          <cell r="D1725">
            <v>14072</v>
          </cell>
          <cell r="AC1725">
            <v>68.099999999999994</v>
          </cell>
        </row>
        <row r="1726">
          <cell r="D1726">
            <v>14070</v>
          </cell>
          <cell r="AC1726">
            <v>1282</v>
          </cell>
        </row>
        <row r="1727">
          <cell r="D1727">
            <v>14069</v>
          </cell>
          <cell r="AC1727">
            <v>772.5</v>
          </cell>
        </row>
        <row r="1728">
          <cell r="D1728">
            <v>14069</v>
          </cell>
          <cell r="AC1728">
            <v>114.92000000000002</v>
          </cell>
        </row>
        <row r="1729">
          <cell r="D1729">
            <v>14068</v>
          </cell>
          <cell r="AC1729">
            <v>210.37499999999997</v>
          </cell>
        </row>
        <row r="1730">
          <cell r="D1730">
            <v>14068</v>
          </cell>
          <cell r="AC1730">
            <v>29.523</v>
          </cell>
        </row>
        <row r="1731">
          <cell r="D1731">
            <v>14068</v>
          </cell>
          <cell r="AC1731">
            <v>210.37499999999997</v>
          </cell>
        </row>
        <row r="1732">
          <cell r="D1732">
            <v>14068</v>
          </cell>
          <cell r="AC1732">
            <v>29.523</v>
          </cell>
        </row>
        <row r="1733">
          <cell r="D1733">
            <v>14067</v>
          </cell>
          <cell r="AC1733">
            <v>210.37499999999997</v>
          </cell>
        </row>
        <row r="1734">
          <cell r="D1734">
            <v>14067</v>
          </cell>
          <cell r="AC1734">
            <v>29.523</v>
          </cell>
        </row>
        <row r="1735">
          <cell r="D1735">
            <v>14066</v>
          </cell>
          <cell r="AC1735">
            <v>5156.3999999999996</v>
          </cell>
        </row>
        <row r="1736">
          <cell r="D1736">
            <v>14065</v>
          </cell>
          <cell r="AC1736">
            <v>576.625</v>
          </cell>
        </row>
        <row r="1737">
          <cell r="D1737">
            <v>14064</v>
          </cell>
          <cell r="AC1737">
            <v>299.25</v>
          </cell>
        </row>
        <row r="1738">
          <cell r="D1738">
            <v>14062</v>
          </cell>
          <cell r="AC1738">
            <v>429.44</v>
          </cell>
        </row>
        <row r="1739">
          <cell r="D1739">
            <v>14061</v>
          </cell>
          <cell r="AC1739">
            <v>1316.7</v>
          </cell>
        </row>
        <row r="1740">
          <cell r="D1740">
            <v>14061</v>
          </cell>
          <cell r="AC1740">
            <v>405.84</v>
          </cell>
        </row>
        <row r="1741">
          <cell r="D1741">
            <v>14060</v>
          </cell>
          <cell r="AC1741">
            <v>2277.6000000000004</v>
          </cell>
        </row>
        <row r="1742">
          <cell r="D1742">
            <v>14059</v>
          </cell>
          <cell r="AC1742">
            <v>686.35199999999998</v>
          </cell>
        </row>
        <row r="1743">
          <cell r="D1743">
            <v>14059</v>
          </cell>
          <cell r="AC1743">
            <v>68.94</v>
          </cell>
        </row>
        <row r="1744">
          <cell r="D1744">
            <v>14058</v>
          </cell>
          <cell r="AC1744">
            <v>909.54</v>
          </cell>
        </row>
        <row r="1745">
          <cell r="D1745">
            <v>14058</v>
          </cell>
          <cell r="AC1745">
            <v>100.53</v>
          </cell>
        </row>
        <row r="1746">
          <cell r="D1746">
            <v>14057</v>
          </cell>
          <cell r="AC1746">
            <v>552.048</v>
          </cell>
        </row>
        <row r="1747">
          <cell r="D1747">
            <v>14056</v>
          </cell>
          <cell r="AC1747">
            <v>1335</v>
          </cell>
        </row>
        <row r="1748">
          <cell r="D1748">
            <v>14055</v>
          </cell>
          <cell r="AC1748">
            <v>732</v>
          </cell>
        </row>
        <row r="1749">
          <cell r="D1749">
            <v>14053</v>
          </cell>
          <cell r="AC1749">
            <v>294.5</v>
          </cell>
        </row>
        <row r="1750">
          <cell r="D1750">
            <v>14053</v>
          </cell>
          <cell r="AC1750">
            <v>23.79</v>
          </cell>
        </row>
        <row r="1751">
          <cell r="D1751">
            <v>14052</v>
          </cell>
          <cell r="AC1751">
            <v>1184.04</v>
          </cell>
        </row>
        <row r="1752">
          <cell r="D1752">
            <v>14052</v>
          </cell>
          <cell r="AC1752">
            <v>317.5</v>
          </cell>
        </row>
        <row r="1753">
          <cell r="D1753">
            <v>14071</v>
          </cell>
          <cell r="AC1753">
            <v>2368.44</v>
          </cell>
        </row>
        <row r="1754">
          <cell r="D1754">
            <v>14071</v>
          </cell>
          <cell r="AC1754">
            <v>487.94249999999994</v>
          </cell>
        </row>
        <row r="1755">
          <cell r="D1755">
            <v>14071</v>
          </cell>
          <cell r="AC1755">
            <v>113.47499999999999</v>
          </cell>
        </row>
        <row r="1756">
          <cell r="D1756">
            <v>14074</v>
          </cell>
          <cell r="AC1756">
            <v>396.9</v>
          </cell>
        </row>
        <row r="1757">
          <cell r="D1757">
            <v>14075</v>
          </cell>
          <cell r="AC1757">
            <v>398.75</v>
          </cell>
        </row>
        <row r="1758">
          <cell r="D1758">
            <v>14076</v>
          </cell>
          <cell r="AC1758">
            <v>377.99999999999994</v>
          </cell>
        </row>
        <row r="1759">
          <cell r="D1759">
            <v>14075</v>
          </cell>
          <cell r="AC1759">
            <v>398.75</v>
          </cell>
        </row>
        <row r="1760">
          <cell r="D1760">
            <v>14077</v>
          </cell>
          <cell r="AC1760">
            <v>326.25</v>
          </cell>
        </row>
        <row r="1761">
          <cell r="D1761">
            <v>14078</v>
          </cell>
          <cell r="AC1761">
            <v>695.19999999999982</v>
          </cell>
        </row>
        <row r="1762">
          <cell r="D1762">
            <v>14079</v>
          </cell>
          <cell r="AC1762">
            <v>754</v>
          </cell>
        </row>
        <row r="1763">
          <cell r="D1763">
            <v>14080</v>
          </cell>
          <cell r="AC1763">
            <v>217.22399999999999</v>
          </cell>
        </row>
        <row r="1764">
          <cell r="D1764">
            <v>14080</v>
          </cell>
          <cell r="AC1764">
            <v>175.14</v>
          </cell>
        </row>
        <row r="1765">
          <cell r="D1765">
            <v>14080</v>
          </cell>
          <cell r="AC1765">
            <v>217.22399999999999</v>
          </cell>
        </row>
        <row r="1766">
          <cell r="D1766">
            <v>14080</v>
          </cell>
          <cell r="AC1766">
            <v>175.14</v>
          </cell>
        </row>
        <row r="1767">
          <cell r="D1767">
            <v>14081</v>
          </cell>
          <cell r="AC1767">
            <v>438.75</v>
          </cell>
        </row>
        <row r="1768">
          <cell r="D1768">
            <v>14082</v>
          </cell>
          <cell r="AC1768">
            <v>904.70399999999995</v>
          </cell>
        </row>
        <row r="1769">
          <cell r="D1769">
            <v>14083</v>
          </cell>
          <cell r="AC1769">
            <v>318.60000000000002</v>
          </cell>
        </row>
        <row r="1770">
          <cell r="D1770">
            <v>14083</v>
          </cell>
          <cell r="AC1770">
            <v>354</v>
          </cell>
        </row>
        <row r="1771">
          <cell r="D1771">
            <v>14083</v>
          </cell>
          <cell r="AC1771">
            <v>70.949999999999989</v>
          </cell>
        </row>
        <row r="1772">
          <cell r="D1772">
            <v>14085</v>
          </cell>
          <cell r="AC1772">
            <v>154.08000000000001</v>
          </cell>
        </row>
        <row r="1773">
          <cell r="D1773">
            <v>14085</v>
          </cell>
          <cell r="AC1773">
            <v>144.59999999999997</v>
          </cell>
        </row>
        <row r="1774">
          <cell r="D1774">
            <v>14085</v>
          </cell>
          <cell r="AC1774">
            <v>154.08000000000001</v>
          </cell>
        </row>
        <row r="1775">
          <cell r="D1775">
            <v>14085</v>
          </cell>
          <cell r="AC1775">
            <v>144.59999999999997</v>
          </cell>
        </row>
        <row r="1776">
          <cell r="D1776">
            <v>13968</v>
          </cell>
          <cell r="AC1776">
            <v>616.5</v>
          </cell>
        </row>
        <row r="1777">
          <cell r="D1777">
            <v>13968</v>
          </cell>
          <cell r="AC1777">
            <v>770.625</v>
          </cell>
        </row>
        <row r="1778">
          <cell r="D1778">
            <v>14063</v>
          </cell>
          <cell r="AC1778">
            <v>832.5</v>
          </cell>
        </row>
        <row r="1779">
          <cell r="D1779">
            <v>14073</v>
          </cell>
          <cell r="AC1779">
            <v>1038.75</v>
          </cell>
        </row>
        <row r="1780">
          <cell r="D1780">
            <v>14073</v>
          </cell>
          <cell r="AC1780">
            <v>346.5</v>
          </cell>
        </row>
        <row r="1781">
          <cell r="D1781">
            <v>14084</v>
          </cell>
          <cell r="AC1781">
            <v>420.5</v>
          </cell>
        </row>
        <row r="1782">
          <cell r="D1782">
            <v>14086</v>
          </cell>
          <cell r="AC1782">
            <v>412.16</v>
          </cell>
        </row>
        <row r="1783">
          <cell r="D1783">
            <v>14087</v>
          </cell>
          <cell r="AC1783">
            <v>1352.4</v>
          </cell>
        </row>
        <row r="1784">
          <cell r="D1784">
            <v>14087</v>
          </cell>
          <cell r="AC1784">
            <v>194.70400000000001</v>
          </cell>
        </row>
        <row r="1785">
          <cell r="D1785">
            <v>14087</v>
          </cell>
          <cell r="AC1785">
            <v>633.91999999999996</v>
          </cell>
        </row>
        <row r="1786">
          <cell r="D1786">
            <v>14088</v>
          </cell>
          <cell r="AC1786">
            <v>196.2</v>
          </cell>
        </row>
        <row r="1787">
          <cell r="D1787">
            <v>14088</v>
          </cell>
          <cell r="AC1787">
            <v>197.25</v>
          </cell>
        </row>
        <row r="1788">
          <cell r="D1788">
            <v>14089</v>
          </cell>
          <cell r="AC1788">
            <v>863.57999999999981</v>
          </cell>
        </row>
        <row r="1789">
          <cell r="D1789">
            <v>14089</v>
          </cell>
          <cell r="AC1789">
            <v>127.575</v>
          </cell>
        </row>
        <row r="1790">
          <cell r="D1790">
            <v>14090</v>
          </cell>
          <cell r="AC1790">
            <v>197.28</v>
          </cell>
        </row>
        <row r="1791">
          <cell r="D1791">
            <v>14092</v>
          </cell>
          <cell r="AC1791">
            <v>307.5</v>
          </cell>
        </row>
        <row r="1792">
          <cell r="D1792">
            <v>14093</v>
          </cell>
          <cell r="AC1792">
            <v>768</v>
          </cell>
        </row>
        <row r="1793">
          <cell r="D1793">
            <v>14094</v>
          </cell>
          <cell r="AC1793">
            <v>455.65</v>
          </cell>
        </row>
        <row r="1794">
          <cell r="D1794">
            <v>14095</v>
          </cell>
          <cell r="AC1794">
            <v>294.25200000000001</v>
          </cell>
        </row>
        <row r="1795">
          <cell r="D1795">
            <v>14096</v>
          </cell>
          <cell r="AC1795">
            <v>240.8</v>
          </cell>
        </row>
        <row r="1796">
          <cell r="D1796">
            <v>14096</v>
          </cell>
          <cell r="AC1796">
            <v>222.89999999999998</v>
          </cell>
        </row>
        <row r="1797">
          <cell r="D1797">
            <v>14098</v>
          </cell>
          <cell r="AC1797">
            <v>118.5</v>
          </cell>
        </row>
        <row r="1798">
          <cell r="D1798">
            <v>14099</v>
          </cell>
          <cell r="AC1798">
            <v>380.1</v>
          </cell>
        </row>
        <row r="1799">
          <cell r="D1799">
            <v>14099</v>
          </cell>
          <cell r="AC1799">
            <v>347.51999999999992</v>
          </cell>
        </row>
        <row r="1800">
          <cell r="D1800">
            <v>14100</v>
          </cell>
          <cell r="AC1800">
            <v>280.5</v>
          </cell>
        </row>
        <row r="1801">
          <cell r="D1801">
            <v>14100</v>
          </cell>
          <cell r="AC1801">
            <v>284</v>
          </cell>
        </row>
        <row r="1802">
          <cell r="D1802">
            <v>14103</v>
          </cell>
          <cell r="AC1802">
            <v>1830.08</v>
          </cell>
        </row>
        <row r="1803">
          <cell r="D1803">
            <v>14104</v>
          </cell>
          <cell r="AC1803">
            <v>288.95999999999998</v>
          </cell>
        </row>
        <row r="1804">
          <cell r="D1804">
            <v>14104</v>
          </cell>
          <cell r="AC1804">
            <v>267.47999999999996</v>
          </cell>
        </row>
        <row r="1805">
          <cell r="D1805">
            <v>14101</v>
          </cell>
          <cell r="AC1805">
            <v>277.14959999999996</v>
          </cell>
        </row>
        <row r="1806">
          <cell r="D1806">
            <v>14101</v>
          </cell>
          <cell r="AC1806">
            <v>277.14959999999996</v>
          </cell>
        </row>
        <row r="1807">
          <cell r="D1807">
            <v>14101</v>
          </cell>
          <cell r="AC1807">
            <v>226.95</v>
          </cell>
        </row>
        <row r="1808">
          <cell r="D1808">
            <v>14101</v>
          </cell>
          <cell r="AC1808">
            <v>226.95</v>
          </cell>
        </row>
        <row r="1809">
          <cell r="D1809">
            <v>14105</v>
          </cell>
          <cell r="AC1809">
            <v>3827</v>
          </cell>
        </row>
        <row r="1810">
          <cell r="D1810">
            <v>14106</v>
          </cell>
          <cell r="AC1810">
            <v>286.5</v>
          </cell>
        </row>
        <row r="1811">
          <cell r="D1811">
            <v>14107</v>
          </cell>
          <cell r="AC1811">
            <v>604.53750000000002</v>
          </cell>
        </row>
        <row r="1812">
          <cell r="D1812">
            <v>14108</v>
          </cell>
          <cell r="AC1812">
            <v>264.8</v>
          </cell>
        </row>
        <row r="1813">
          <cell r="D1813">
            <v>14108</v>
          </cell>
          <cell r="AC1813">
            <v>249.89999999999998</v>
          </cell>
        </row>
        <row r="1814">
          <cell r="D1814">
            <v>14109</v>
          </cell>
          <cell r="AC1814">
            <v>362.62499999999994</v>
          </cell>
        </row>
        <row r="1815">
          <cell r="D1815">
            <v>14110</v>
          </cell>
          <cell r="AC1815">
            <v>568</v>
          </cell>
        </row>
        <row r="1816">
          <cell r="D1816">
            <v>14112</v>
          </cell>
          <cell r="AC1816">
            <v>344.8</v>
          </cell>
        </row>
        <row r="1817">
          <cell r="D1817">
            <v>14097</v>
          </cell>
          <cell r="AC1817">
            <v>5828</v>
          </cell>
        </row>
        <row r="1818">
          <cell r="D1818">
            <v>14102</v>
          </cell>
          <cell r="AC1818">
            <v>2862.08</v>
          </cell>
        </row>
        <row r="1819">
          <cell r="D1819">
            <v>14111</v>
          </cell>
          <cell r="AC1819">
            <v>219.95999999999998</v>
          </cell>
        </row>
        <row r="1820">
          <cell r="D1820">
            <v>14111</v>
          </cell>
          <cell r="AC1820">
            <v>226.95</v>
          </cell>
        </row>
        <row r="1821">
          <cell r="D1821">
            <v>14111</v>
          </cell>
          <cell r="AC1821">
            <v>219.95999999999998</v>
          </cell>
        </row>
        <row r="1822">
          <cell r="D1822">
            <v>14111</v>
          </cell>
          <cell r="AC1822">
            <v>226.95</v>
          </cell>
        </row>
        <row r="1823">
          <cell r="D1823">
            <v>14113</v>
          </cell>
          <cell r="AC1823">
            <v>316.31999999999994</v>
          </cell>
        </row>
        <row r="1824">
          <cell r="D1824">
            <v>14113</v>
          </cell>
          <cell r="AC1824">
            <v>298.25999999999993</v>
          </cell>
        </row>
        <row r="1825">
          <cell r="D1825">
            <v>14114</v>
          </cell>
          <cell r="AC1825">
            <v>333</v>
          </cell>
        </row>
        <row r="1826">
          <cell r="D1826">
            <v>14116</v>
          </cell>
          <cell r="AC1826">
            <v>1598.625</v>
          </cell>
        </row>
        <row r="1827">
          <cell r="D1827">
            <v>14051</v>
          </cell>
          <cell r="AC1827">
            <v>228.74999999999997</v>
          </cell>
        </row>
        <row r="1828">
          <cell r="D1828">
            <v>14051</v>
          </cell>
          <cell r="AC1828">
            <v>228.74999999999997</v>
          </cell>
        </row>
        <row r="1829">
          <cell r="D1829">
            <v>14115</v>
          </cell>
          <cell r="AC1829">
            <v>190.72</v>
          </cell>
        </row>
        <row r="1830">
          <cell r="D1830">
            <v>14117</v>
          </cell>
          <cell r="AC1830">
            <v>1381.0500000000002</v>
          </cell>
        </row>
        <row r="1831">
          <cell r="D1831">
            <v>14118</v>
          </cell>
          <cell r="AC1831">
            <v>240</v>
          </cell>
        </row>
        <row r="1832">
          <cell r="D1832">
            <v>14119</v>
          </cell>
          <cell r="AC1832">
            <v>138.5</v>
          </cell>
        </row>
        <row r="1833">
          <cell r="D1833">
            <v>14120</v>
          </cell>
          <cell r="AC1833">
            <v>1839</v>
          </cell>
        </row>
        <row r="1834">
          <cell r="D1834">
            <v>14121</v>
          </cell>
          <cell r="AC1834">
            <v>2731.2</v>
          </cell>
        </row>
        <row r="1835">
          <cell r="D1835">
            <v>14121</v>
          </cell>
          <cell r="AC1835">
            <v>2722.5</v>
          </cell>
        </row>
        <row r="1836">
          <cell r="D1836">
            <v>14121</v>
          </cell>
          <cell r="AC1836">
            <v>2892.65625</v>
          </cell>
        </row>
        <row r="1837">
          <cell r="D1837">
            <v>14122</v>
          </cell>
          <cell r="AC1837">
            <v>1356.48</v>
          </cell>
        </row>
        <row r="1838">
          <cell r="D1838">
            <v>14122</v>
          </cell>
          <cell r="AC1838">
            <v>678.24</v>
          </cell>
        </row>
        <row r="1839">
          <cell r="D1839">
            <v>14123</v>
          </cell>
          <cell r="AC1839">
            <v>1114.5</v>
          </cell>
        </row>
        <row r="1840">
          <cell r="D1840">
            <v>14124</v>
          </cell>
          <cell r="AC1840">
            <v>783.90399999999988</v>
          </cell>
        </row>
        <row r="1841">
          <cell r="D1841">
            <v>14124</v>
          </cell>
          <cell r="AC1841">
            <v>243.1</v>
          </cell>
        </row>
        <row r="1842">
          <cell r="D1842">
            <v>14127</v>
          </cell>
          <cell r="AC1842">
            <v>1117.2</v>
          </cell>
        </row>
        <row r="1843">
          <cell r="D1843">
            <v>14127</v>
          </cell>
          <cell r="AC1843">
            <v>241.28</v>
          </cell>
        </row>
        <row r="1844">
          <cell r="D1844">
            <v>14128</v>
          </cell>
          <cell r="AC1844">
            <v>1030.4000000000001</v>
          </cell>
        </row>
        <row r="1845">
          <cell r="D1845">
            <v>14129</v>
          </cell>
          <cell r="AC1845">
            <v>484.74999999999994</v>
          </cell>
        </row>
        <row r="1846">
          <cell r="D1846">
            <v>14130</v>
          </cell>
          <cell r="AC1846">
            <v>165.2</v>
          </cell>
        </row>
        <row r="1847">
          <cell r="D1847">
            <v>14132</v>
          </cell>
          <cell r="AC1847">
            <v>2574</v>
          </cell>
        </row>
        <row r="1848">
          <cell r="D1848">
            <v>14132</v>
          </cell>
          <cell r="AC1848">
            <v>78.585000000000008</v>
          </cell>
        </row>
        <row r="1849">
          <cell r="D1849">
            <v>14132</v>
          </cell>
          <cell r="AC1849">
            <v>78.585000000000008</v>
          </cell>
        </row>
        <row r="1850">
          <cell r="D1850">
            <v>14133</v>
          </cell>
          <cell r="AC1850">
            <v>613.20000000000005</v>
          </cell>
        </row>
        <row r="1851">
          <cell r="D1851">
            <v>14135</v>
          </cell>
          <cell r="AC1851">
            <v>207.76</v>
          </cell>
        </row>
        <row r="1852">
          <cell r="D1852">
            <v>14136</v>
          </cell>
          <cell r="AC1852">
            <v>374</v>
          </cell>
        </row>
        <row r="1853">
          <cell r="D1853">
            <v>14137</v>
          </cell>
          <cell r="AC1853">
            <v>2062.4624999999996</v>
          </cell>
        </row>
        <row r="1854">
          <cell r="D1854">
            <v>14131</v>
          </cell>
          <cell r="AC1854">
            <v>591.25</v>
          </cell>
        </row>
        <row r="1855">
          <cell r="D1855">
            <v>14134</v>
          </cell>
          <cell r="AC1855">
            <v>469.5</v>
          </cell>
        </row>
        <row r="1856">
          <cell r="D1856">
            <v>14138</v>
          </cell>
          <cell r="AC1856">
            <v>441.5</v>
          </cell>
        </row>
        <row r="1857">
          <cell r="D1857">
            <v>14138</v>
          </cell>
          <cell r="AC1857">
            <v>441.5</v>
          </cell>
        </row>
        <row r="1858">
          <cell r="D1858">
            <v>14139</v>
          </cell>
          <cell r="AC1858">
            <v>823.75</v>
          </cell>
        </row>
        <row r="1859">
          <cell r="D1859">
            <v>14140</v>
          </cell>
          <cell r="AC1859">
            <v>1127</v>
          </cell>
        </row>
        <row r="1860">
          <cell r="D1860">
            <v>14141</v>
          </cell>
          <cell r="AC1860">
            <v>438</v>
          </cell>
        </row>
        <row r="1861">
          <cell r="D1861">
            <v>14141</v>
          </cell>
          <cell r="AC1861">
            <v>438</v>
          </cell>
        </row>
        <row r="1862">
          <cell r="D1862">
            <v>14142</v>
          </cell>
          <cell r="AC1862">
            <v>1381.8000000000002</v>
          </cell>
        </row>
        <row r="1863">
          <cell r="D1863">
            <v>14143</v>
          </cell>
          <cell r="AC1863">
            <v>1535.92</v>
          </cell>
        </row>
        <row r="1864">
          <cell r="D1864">
            <v>14144</v>
          </cell>
          <cell r="AC1864">
            <v>373.5</v>
          </cell>
        </row>
        <row r="1865">
          <cell r="D1865">
            <v>14145</v>
          </cell>
          <cell r="AC1865">
            <v>934.375</v>
          </cell>
        </row>
        <row r="1866">
          <cell r="D1866">
            <v>14146</v>
          </cell>
          <cell r="AC1866">
            <v>508.5</v>
          </cell>
        </row>
        <row r="1867">
          <cell r="D1867">
            <v>14146</v>
          </cell>
          <cell r="AC1867">
            <v>417.6</v>
          </cell>
        </row>
        <row r="1868">
          <cell r="D1868">
            <v>14148</v>
          </cell>
          <cell r="AC1868">
            <v>290.75200000000007</v>
          </cell>
        </row>
        <row r="1869">
          <cell r="D1869">
            <v>14148</v>
          </cell>
          <cell r="AC1869">
            <v>168</v>
          </cell>
        </row>
        <row r="1870">
          <cell r="D1870">
            <v>14150</v>
          </cell>
          <cell r="AC1870">
            <v>406.91200000000003</v>
          </cell>
        </row>
        <row r="1871">
          <cell r="D1871">
            <v>14157</v>
          </cell>
          <cell r="AC1871">
            <v>265.49999999999994</v>
          </cell>
        </row>
        <row r="1872">
          <cell r="D1872">
            <v>14156</v>
          </cell>
          <cell r="AC1872">
            <v>796.5</v>
          </cell>
        </row>
        <row r="1873">
          <cell r="D1873">
            <v>14155</v>
          </cell>
          <cell r="AC1873">
            <v>659.52</v>
          </cell>
        </row>
        <row r="1874">
          <cell r="D1874">
            <v>14154</v>
          </cell>
          <cell r="AC1874">
            <v>695.03999999999985</v>
          </cell>
        </row>
        <row r="1875">
          <cell r="D1875">
            <v>14153</v>
          </cell>
          <cell r="AC1875">
            <v>259.84799999999996</v>
          </cell>
        </row>
        <row r="1876">
          <cell r="D1876">
            <v>14149</v>
          </cell>
          <cell r="AC1876">
            <v>556.5</v>
          </cell>
        </row>
        <row r="1877">
          <cell r="D1877">
            <v>14147</v>
          </cell>
          <cell r="AC1877">
            <v>890</v>
          </cell>
        </row>
        <row r="1878">
          <cell r="D1878">
            <v>14158</v>
          </cell>
          <cell r="AC1878">
            <v>512.00099999999986</v>
          </cell>
        </row>
        <row r="1879">
          <cell r="D1879">
            <v>14159</v>
          </cell>
          <cell r="AC1879">
            <v>223.49999999999997</v>
          </cell>
        </row>
        <row r="1880">
          <cell r="D1880">
            <v>14160</v>
          </cell>
          <cell r="AC1880">
            <v>439.67999999999995</v>
          </cell>
        </row>
        <row r="1881">
          <cell r="D1881">
            <v>14161</v>
          </cell>
          <cell r="AC1881">
            <v>125</v>
          </cell>
        </row>
        <row r="1882">
          <cell r="D1882">
            <v>14161</v>
          </cell>
          <cell r="AC1882">
            <v>90</v>
          </cell>
        </row>
        <row r="1883">
          <cell r="D1883">
            <v>14162</v>
          </cell>
          <cell r="AC1883">
            <v>193.54999999999998</v>
          </cell>
        </row>
        <row r="1884">
          <cell r="D1884">
            <v>14163</v>
          </cell>
          <cell r="AC1884">
            <v>399</v>
          </cell>
        </row>
        <row r="1885">
          <cell r="D1885">
            <v>14164</v>
          </cell>
          <cell r="AC1885">
            <v>827</v>
          </cell>
        </row>
        <row r="1886">
          <cell r="D1886">
            <v>14165</v>
          </cell>
          <cell r="AC1886">
            <v>704.70400000000006</v>
          </cell>
        </row>
        <row r="1887">
          <cell r="D1887">
            <v>14166</v>
          </cell>
          <cell r="AC1887">
            <v>736</v>
          </cell>
        </row>
        <row r="1888">
          <cell r="D1888">
            <v>14167</v>
          </cell>
          <cell r="AC1888">
            <v>268.5</v>
          </cell>
        </row>
        <row r="1889">
          <cell r="D1889">
            <v>14168</v>
          </cell>
          <cell r="AC1889">
            <v>813</v>
          </cell>
        </row>
        <row r="1890">
          <cell r="D1890">
            <v>14169</v>
          </cell>
          <cell r="AC1890">
            <v>883.125</v>
          </cell>
        </row>
        <row r="1891">
          <cell r="D1891">
            <v>14169</v>
          </cell>
          <cell r="AC1891">
            <v>78.375</v>
          </cell>
        </row>
        <row r="1892">
          <cell r="D1892">
            <v>14170</v>
          </cell>
          <cell r="AC1892">
            <v>312.2</v>
          </cell>
        </row>
        <row r="1893">
          <cell r="D1893">
            <v>14170</v>
          </cell>
          <cell r="AC1893">
            <v>124.88</v>
          </cell>
        </row>
        <row r="1894">
          <cell r="D1894">
            <v>14173</v>
          </cell>
          <cell r="AC1894">
            <v>1422</v>
          </cell>
        </row>
        <row r="1895">
          <cell r="D1895">
            <v>14174</v>
          </cell>
          <cell r="AC1895">
            <v>560.4</v>
          </cell>
        </row>
        <row r="1896">
          <cell r="D1896">
            <v>14174</v>
          </cell>
          <cell r="AC1896">
            <v>526.98749999999995</v>
          </cell>
        </row>
        <row r="1897">
          <cell r="D1897">
            <v>14175</v>
          </cell>
          <cell r="AC1897">
            <v>564.48</v>
          </cell>
        </row>
        <row r="1898">
          <cell r="D1898">
            <v>14175</v>
          </cell>
          <cell r="AC1898">
            <v>435.904</v>
          </cell>
        </row>
        <row r="1899">
          <cell r="D1899">
            <v>14175</v>
          </cell>
          <cell r="AC1899">
            <v>125.44</v>
          </cell>
        </row>
        <row r="1900">
          <cell r="D1900">
            <v>14178</v>
          </cell>
          <cell r="AC1900">
            <v>220</v>
          </cell>
        </row>
        <row r="1901">
          <cell r="D1901">
            <v>14171</v>
          </cell>
          <cell r="AC1901">
            <v>403</v>
          </cell>
        </row>
        <row r="1902">
          <cell r="D1902">
            <v>14171</v>
          </cell>
          <cell r="AC1902">
            <v>403</v>
          </cell>
        </row>
        <row r="1903">
          <cell r="D1903">
            <v>14171</v>
          </cell>
          <cell r="AC1903">
            <v>80.399999999999991</v>
          </cell>
        </row>
        <row r="1904">
          <cell r="D1904">
            <v>14172</v>
          </cell>
          <cell r="AC1904">
            <v>204.84</v>
          </cell>
        </row>
        <row r="1905">
          <cell r="D1905">
            <v>14172</v>
          </cell>
          <cell r="AC1905">
            <v>208.04999999999998</v>
          </cell>
        </row>
        <row r="1906">
          <cell r="D1906">
            <v>14176</v>
          </cell>
          <cell r="AC1906">
            <v>280.34999999999997</v>
          </cell>
        </row>
        <row r="1907">
          <cell r="D1907">
            <v>14177</v>
          </cell>
          <cell r="AC1907">
            <v>181.78999999999996</v>
          </cell>
        </row>
        <row r="1908">
          <cell r="D1908">
            <v>14179</v>
          </cell>
          <cell r="AC1908">
            <v>431.2</v>
          </cell>
        </row>
        <row r="1909">
          <cell r="D1909">
            <v>14180</v>
          </cell>
          <cell r="AC1909">
            <v>235.2</v>
          </cell>
        </row>
        <row r="1910">
          <cell r="D1910">
            <v>14180</v>
          </cell>
          <cell r="AC1910">
            <v>319</v>
          </cell>
        </row>
        <row r="1911">
          <cell r="D1911">
            <v>14181</v>
          </cell>
          <cell r="AC1911">
            <v>154.4</v>
          </cell>
        </row>
        <row r="1912">
          <cell r="D1912">
            <v>14181</v>
          </cell>
          <cell r="AC1912">
            <v>154.4</v>
          </cell>
        </row>
        <row r="1913">
          <cell r="D1913">
            <v>14182</v>
          </cell>
          <cell r="AC1913">
            <v>278.63999999999993</v>
          </cell>
        </row>
        <row r="1914">
          <cell r="D1914">
            <v>14183</v>
          </cell>
          <cell r="AC1914">
            <v>333.2</v>
          </cell>
        </row>
        <row r="1915">
          <cell r="D1915">
            <v>14183</v>
          </cell>
          <cell r="AC1915">
            <v>932.95999999999981</v>
          </cell>
        </row>
        <row r="1916">
          <cell r="D1916">
            <v>14184</v>
          </cell>
          <cell r="AC1916">
            <v>340.452</v>
          </cell>
        </row>
        <row r="1917">
          <cell r="D1917">
            <v>14185</v>
          </cell>
          <cell r="AC1917">
            <v>210.37499999999997</v>
          </cell>
        </row>
        <row r="1918">
          <cell r="D1918">
            <v>14185</v>
          </cell>
          <cell r="AC1918">
            <v>210.37499999999997</v>
          </cell>
        </row>
        <row r="1919">
          <cell r="D1919">
            <v>14186</v>
          </cell>
          <cell r="AC1919">
            <v>709.875</v>
          </cell>
        </row>
        <row r="1920">
          <cell r="D1920">
            <v>14187</v>
          </cell>
          <cell r="AC1920">
            <v>96.239999999999981</v>
          </cell>
        </row>
        <row r="1921">
          <cell r="D1921">
            <v>14188</v>
          </cell>
          <cell r="AC1921">
            <v>215</v>
          </cell>
        </row>
        <row r="1922">
          <cell r="D1922">
            <v>14189</v>
          </cell>
          <cell r="AC1922">
            <v>140</v>
          </cell>
        </row>
        <row r="1923">
          <cell r="D1923">
            <v>14190</v>
          </cell>
          <cell r="AC1923">
            <v>477.6</v>
          </cell>
        </row>
        <row r="1924">
          <cell r="D1924">
            <v>14192</v>
          </cell>
          <cell r="AC1924">
            <v>1172.1600000000001</v>
          </cell>
        </row>
        <row r="1925">
          <cell r="D1925">
            <v>14194</v>
          </cell>
          <cell r="AC1925">
            <v>224.25</v>
          </cell>
        </row>
        <row r="1926">
          <cell r="D1926">
            <v>14194</v>
          </cell>
          <cell r="AC1926">
            <v>224.25</v>
          </cell>
        </row>
        <row r="1927">
          <cell r="D1927">
            <v>14195</v>
          </cell>
          <cell r="AC1927">
            <v>1459.1999999999998</v>
          </cell>
        </row>
        <row r="1928">
          <cell r="D1928">
            <v>14196</v>
          </cell>
          <cell r="AC1928">
            <v>984.2</v>
          </cell>
        </row>
        <row r="1929">
          <cell r="D1929">
            <v>14197</v>
          </cell>
          <cell r="AC1929">
            <v>264.75</v>
          </cell>
        </row>
        <row r="1930">
          <cell r="D1930">
            <v>14198</v>
          </cell>
          <cell r="AC1930">
            <v>266.86799999999994</v>
          </cell>
        </row>
        <row r="1931">
          <cell r="D1931">
            <v>14200</v>
          </cell>
          <cell r="AC1931">
            <v>775.91250000000002</v>
          </cell>
        </row>
        <row r="1932">
          <cell r="D1932">
            <v>14251</v>
          </cell>
          <cell r="AC1932">
            <v>84.719999999999985</v>
          </cell>
        </row>
        <row r="1933">
          <cell r="D1933">
            <v>14252</v>
          </cell>
          <cell r="AC1933">
            <v>157.38799999999998</v>
          </cell>
        </row>
        <row r="1934">
          <cell r="D1934">
            <v>14191</v>
          </cell>
          <cell r="AC1934">
            <v>377.52</v>
          </cell>
        </row>
        <row r="1935">
          <cell r="D1935">
            <v>14193</v>
          </cell>
          <cell r="AC1935">
            <v>169.10399999999998</v>
          </cell>
        </row>
        <row r="1936">
          <cell r="D1936">
            <v>14199</v>
          </cell>
          <cell r="AC1936">
            <v>273.5</v>
          </cell>
        </row>
        <row r="1937">
          <cell r="D1937">
            <v>14199</v>
          </cell>
          <cell r="AC1937">
            <v>55.42499999999999</v>
          </cell>
        </row>
        <row r="1938">
          <cell r="D1938">
            <v>14253</v>
          </cell>
          <cell r="AC1938">
            <v>447.71999999999991</v>
          </cell>
        </row>
        <row r="1940">
          <cell r="D1940">
            <v>14254</v>
          </cell>
          <cell r="AC1940">
            <v>316.05</v>
          </cell>
        </row>
        <row r="1941">
          <cell r="D1941">
            <v>14255</v>
          </cell>
          <cell r="AC1941">
            <v>887.04</v>
          </cell>
        </row>
        <row r="1942">
          <cell r="D1942">
            <v>14255</v>
          </cell>
          <cell r="AC1942">
            <v>161.28</v>
          </cell>
        </row>
        <row r="1943">
          <cell r="D1943">
            <v>14256</v>
          </cell>
          <cell r="AC1943">
            <v>656.25</v>
          </cell>
        </row>
        <row r="1944">
          <cell r="D1944">
            <v>14257</v>
          </cell>
          <cell r="AC1944">
            <v>393.52499999999998</v>
          </cell>
        </row>
        <row r="1945">
          <cell r="D1945">
            <v>14257</v>
          </cell>
          <cell r="AC1945">
            <v>224.15999999999997</v>
          </cell>
        </row>
        <row r="1946">
          <cell r="D1946">
            <v>14257</v>
          </cell>
          <cell r="AC1946">
            <v>121.6125</v>
          </cell>
        </row>
        <row r="1947">
          <cell r="D1947">
            <v>14259</v>
          </cell>
          <cell r="AC1947">
            <v>887.02800000000013</v>
          </cell>
        </row>
        <row r="1948">
          <cell r="D1948">
            <v>14261</v>
          </cell>
          <cell r="AC1948">
            <v>455</v>
          </cell>
        </row>
        <row r="1949">
          <cell r="D1949">
            <v>14258</v>
          </cell>
          <cell r="AC1949">
            <v>423.58399999999995</v>
          </cell>
        </row>
        <row r="1950">
          <cell r="D1950">
            <v>14258</v>
          </cell>
          <cell r="AC1950">
            <v>97.6</v>
          </cell>
        </row>
        <row r="1951">
          <cell r="D1951">
            <v>14258</v>
          </cell>
          <cell r="AC1951">
            <v>195.2</v>
          </cell>
        </row>
        <row r="1952">
          <cell r="D1952">
            <v>14260</v>
          </cell>
          <cell r="AC1952">
            <v>394.93999999999994</v>
          </cell>
        </row>
        <row r="1953">
          <cell r="D1953">
            <v>14262</v>
          </cell>
          <cell r="AC1953">
            <v>394.93999999999994</v>
          </cell>
        </row>
        <row r="1954">
          <cell r="D1954">
            <v>14263</v>
          </cell>
          <cell r="AC1954">
            <v>1036</v>
          </cell>
        </row>
        <row r="1955">
          <cell r="D1955">
            <v>14263</v>
          </cell>
          <cell r="AC1955">
            <v>73.277999999999992</v>
          </cell>
        </row>
        <row r="1956">
          <cell r="D1956">
            <v>14264</v>
          </cell>
          <cell r="AC1956">
            <v>201.82400000000001</v>
          </cell>
        </row>
        <row r="1957">
          <cell r="D1957">
            <v>14265</v>
          </cell>
          <cell r="AC1957">
            <v>213.24799999999996</v>
          </cell>
        </row>
        <row r="1958">
          <cell r="D1958">
            <v>14266</v>
          </cell>
          <cell r="AC1958">
            <v>362.25</v>
          </cell>
        </row>
        <row r="1959">
          <cell r="D1959">
            <v>14266</v>
          </cell>
          <cell r="AC1959">
            <v>227.03999999999996</v>
          </cell>
        </row>
        <row r="1960">
          <cell r="D1960">
            <v>14267</v>
          </cell>
          <cell r="AC1960">
            <v>371</v>
          </cell>
        </row>
        <row r="1961">
          <cell r="D1961">
            <v>14269</v>
          </cell>
          <cell r="AC1961">
            <v>412.16</v>
          </cell>
        </row>
        <row r="1962">
          <cell r="D1962">
            <v>14269</v>
          </cell>
          <cell r="AC1962">
            <v>39.200000000000003</v>
          </cell>
        </row>
        <row r="1963">
          <cell r="D1963">
            <v>14270</v>
          </cell>
          <cell r="AC1963">
            <v>814</v>
          </cell>
        </row>
        <row r="1964">
          <cell r="D1964">
            <v>14270</v>
          </cell>
          <cell r="AC1964">
            <v>586.08000000000004</v>
          </cell>
        </row>
        <row r="1965">
          <cell r="D1965">
            <v>14270</v>
          </cell>
          <cell r="AC1965">
            <v>488.4</v>
          </cell>
        </row>
        <row r="1966">
          <cell r="D1966">
            <v>14272</v>
          </cell>
          <cell r="AC1966">
            <v>585.12</v>
          </cell>
        </row>
        <row r="1967">
          <cell r="D1967">
            <v>14273</v>
          </cell>
          <cell r="AC1967">
            <v>772.5</v>
          </cell>
        </row>
        <row r="1968">
          <cell r="D1968">
            <v>14274</v>
          </cell>
          <cell r="AC1968">
            <v>823.40000000000009</v>
          </cell>
        </row>
        <row r="1969">
          <cell r="D1969">
            <v>14275</v>
          </cell>
          <cell r="AC1969">
            <v>561.4559999999999</v>
          </cell>
        </row>
        <row r="1970">
          <cell r="D1970">
            <v>14276</v>
          </cell>
          <cell r="AC1970">
            <v>948</v>
          </cell>
        </row>
        <row r="1971">
          <cell r="D1971">
            <v>14277</v>
          </cell>
          <cell r="AC1971">
            <v>1522.5</v>
          </cell>
        </row>
        <row r="1972">
          <cell r="D1972">
            <v>14277</v>
          </cell>
          <cell r="AC1972">
            <v>111.72</v>
          </cell>
        </row>
        <row r="1973">
          <cell r="D1973">
            <v>14278</v>
          </cell>
          <cell r="AC1973">
            <v>183.75</v>
          </cell>
        </row>
        <row r="1974">
          <cell r="D1974">
            <v>14279</v>
          </cell>
          <cell r="AC1974">
            <v>183.75</v>
          </cell>
        </row>
        <row r="1975">
          <cell r="D1975">
            <v>14280</v>
          </cell>
          <cell r="AC1975">
            <v>294.84799999999996</v>
          </cell>
        </row>
        <row r="1976">
          <cell r="D1976">
            <v>13764</v>
          </cell>
          <cell r="AC1976">
            <v>2624.16</v>
          </cell>
        </row>
        <row r="1977">
          <cell r="D1977">
            <v>14268</v>
          </cell>
          <cell r="AC1977">
            <v>537.77499999999998</v>
          </cell>
        </row>
        <row r="1978">
          <cell r="D1978">
            <v>14271</v>
          </cell>
          <cell r="AC1978">
            <v>430.08</v>
          </cell>
        </row>
        <row r="1979">
          <cell r="D1979">
            <v>14281</v>
          </cell>
          <cell r="AC1979">
            <v>373.18399999999997</v>
          </cell>
        </row>
        <row r="1980">
          <cell r="D1980">
            <v>14282</v>
          </cell>
          <cell r="AC1980">
            <v>251.5625</v>
          </cell>
        </row>
        <row r="1981">
          <cell r="D1981">
            <v>14283</v>
          </cell>
          <cell r="AC1981">
            <v>867.67999999999972</v>
          </cell>
        </row>
        <row r="1982">
          <cell r="D1982">
            <v>14284</v>
          </cell>
          <cell r="AC1982">
            <v>297</v>
          </cell>
        </row>
        <row r="1983">
          <cell r="D1983">
            <v>14284</v>
          </cell>
          <cell r="AC1983">
            <v>135.1</v>
          </cell>
        </row>
        <row r="1984">
          <cell r="D1984">
            <v>14285</v>
          </cell>
          <cell r="AC1984">
            <v>134.69999999999999</v>
          </cell>
        </row>
        <row r="1985">
          <cell r="D1985">
            <v>14287</v>
          </cell>
          <cell r="AC1985">
            <v>600.6</v>
          </cell>
        </row>
        <row r="1986">
          <cell r="D1986">
            <v>14288</v>
          </cell>
          <cell r="AC1986">
            <v>431.51999999999992</v>
          </cell>
        </row>
        <row r="1987">
          <cell r="D1987">
            <v>14289</v>
          </cell>
          <cell r="AC1987">
            <v>388</v>
          </cell>
        </row>
        <row r="1988">
          <cell r="D1988">
            <v>14290</v>
          </cell>
          <cell r="AC1988">
            <v>201.11999999999998</v>
          </cell>
        </row>
        <row r="1989">
          <cell r="D1989">
            <v>14291</v>
          </cell>
          <cell r="AC1989">
            <v>205</v>
          </cell>
        </row>
        <row r="1990">
          <cell r="D1990">
            <v>14291</v>
          </cell>
          <cell r="AC1990">
            <v>205</v>
          </cell>
        </row>
        <row r="1991">
          <cell r="D1991">
            <v>14292</v>
          </cell>
          <cell r="AC1991">
            <v>159.59999999999997</v>
          </cell>
        </row>
        <row r="1992">
          <cell r="D1992">
            <v>14293</v>
          </cell>
          <cell r="AC1992">
            <v>564.375</v>
          </cell>
        </row>
        <row r="1993">
          <cell r="D1993">
            <v>14293</v>
          </cell>
          <cell r="AC1993">
            <v>25.95</v>
          </cell>
        </row>
        <row r="1994">
          <cell r="D1994">
            <v>14294</v>
          </cell>
          <cell r="AC1994">
            <v>175</v>
          </cell>
        </row>
        <row r="1995">
          <cell r="D1995">
            <v>14297</v>
          </cell>
          <cell r="AC1995">
            <v>548.68799999999987</v>
          </cell>
        </row>
        <row r="1996">
          <cell r="D1996">
            <v>14286</v>
          </cell>
          <cell r="AC1996">
            <v>280.5</v>
          </cell>
        </row>
        <row r="1997">
          <cell r="D1997">
            <v>14286</v>
          </cell>
          <cell r="AC1997">
            <v>280.5</v>
          </cell>
        </row>
        <row r="1998">
          <cell r="D1998">
            <v>14295</v>
          </cell>
          <cell r="AC1998">
            <v>578.75999999999988</v>
          </cell>
        </row>
        <row r="1999">
          <cell r="D1999">
            <v>14296</v>
          </cell>
          <cell r="AC1999">
            <v>294.5</v>
          </cell>
        </row>
        <row r="2000">
          <cell r="D2000">
            <v>14298</v>
          </cell>
          <cell r="AC2000">
            <v>712.31999999999994</v>
          </cell>
        </row>
        <row r="2001">
          <cell r="D2001">
            <v>14298</v>
          </cell>
          <cell r="AC2001">
            <v>419.1</v>
          </cell>
        </row>
        <row r="2002">
          <cell r="D2002">
            <v>14298</v>
          </cell>
          <cell r="AC2002">
            <v>348.5</v>
          </cell>
        </row>
        <row r="2003">
          <cell r="D2003">
            <v>14299</v>
          </cell>
          <cell r="AC2003">
            <v>277</v>
          </cell>
        </row>
        <row r="2004">
          <cell r="D2004">
            <v>14300</v>
          </cell>
          <cell r="AC2004">
            <v>525.625</v>
          </cell>
        </row>
        <row r="2005">
          <cell r="D2005">
            <v>14301</v>
          </cell>
          <cell r="AC2005">
            <v>127.5</v>
          </cell>
        </row>
        <row r="2006">
          <cell r="D2006">
            <v>14302</v>
          </cell>
          <cell r="AC2006">
            <v>399</v>
          </cell>
        </row>
        <row r="2007">
          <cell r="D2007">
            <v>14303</v>
          </cell>
          <cell r="AC2007">
            <v>157.12</v>
          </cell>
        </row>
        <row r="2008">
          <cell r="D2008">
            <v>14304</v>
          </cell>
          <cell r="AC2008">
            <v>252.8</v>
          </cell>
        </row>
        <row r="2009">
          <cell r="D2009">
            <v>14305</v>
          </cell>
          <cell r="AC2009">
            <v>262.5</v>
          </cell>
        </row>
        <row r="2010">
          <cell r="D2010">
            <v>14307</v>
          </cell>
          <cell r="AC2010">
            <v>328.6</v>
          </cell>
        </row>
        <row r="2011">
          <cell r="D2011">
            <v>14308</v>
          </cell>
          <cell r="AC2011">
            <v>477.274</v>
          </cell>
        </row>
        <row r="2012">
          <cell r="D2012">
            <v>14308</v>
          </cell>
          <cell r="AC2012">
            <v>347.44799999999998</v>
          </cell>
        </row>
        <row r="2013">
          <cell r="D2013">
            <v>14309</v>
          </cell>
          <cell r="AC2013">
            <v>521.5</v>
          </cell>
        </row>
        <row r="2014">
          <cell r="D2014">
            <v>14310</v>
          </cell>
          <cell r="AC2014">
            <v>669.76</v>
          </cell>
        </row>
        <row r="2015">
          <cell r="D2015">
            <v>14310</v>
          </cell>
          <cell r="AC2015">
            <v>177.1875</v>
          </cell>
        </row>
        <row r="2016">
          <cell r="D2016">
            <v>14311</v>
          </cell>
          <cell r="AC2016">
            <v>474</v>
          </cell>
        </row>
        <row r="2017">
          <cell r="D2017">
            <v>14311</v>
          </cell>
          <cell r="AC2017">
            <v>126.4</v>
          </cell>
        </row>
        <row r="2018">
          <cell r="D2018">
            <v>14312</v>
          </cell>
          <cell r="AC2018">
            <v>670.8</v>
          </cell>
        </row>
        <row r="2019">
          <cell r="D2019">
            <v>14313</v>
          </cell>
          <cell r="AC2019">
            <v>539.875</v>
          </cell>
        </row>
        <row r="2020">
          <cell r="D2020">
            <v>14314</v>
          </cell>
          <cell r="AC2020">
            <v>260.25</v>
          </cell>
        </row>
        <row r="2021">
          <cell r="D2021">
            <v>14315</v>
          </cell>
          <cell r="AC2021">
            <v>771.2</v>
          </cell>
        </row>
        <row r="2022">
          <cell r="D2022">
            <v>14315</v>
          </cell>
          <cell r="AC2022">
            <v>1813.3500000000001</v>
          </cell>
        </row>
        <row r="2023">
          <cell r="D2023">
            <v>14316</v>
          </cell>
          <cell r="AC2023">
            <v>225</v>
          </cell>
        </row>
        <row r="2024">
          <cell r="D2024">
            <v>14318</v>
          </cell>
          <cell r="AC2024">
            <v>315.375</v>
          </cell>
        </row>
        <row r="2025">
          <cell r="D2025">
            <v>14318</v>
          </cell>
          <cell r="AC2025">
            <v>55.85</v>
          </cell>
        </row>
        <row r="2026">
          <cell r="D2026">
            <v>14319</v>
          </cell>
          <cell r="AC2026">
            <v>238.16</v>
          </cell>
        </row>
        <row r="2027">
          <cell r="D2027">
            <v>14320</v>
          </cell>
          <cell r="AC2027">
            <v>642.59999999999991</v>
          </cell>
        </row>
        <row r="2028">
          <cell r="D2028">
            <v>14320</v>
          </cell>
          <cell r="AC2028">
            <v>63.720000000000006</v>
          </cell>
        </row>
        <row r="2029">
          <cell r="D2029">
            <v>14321</v>
          </cell>
          <cell r="AC2029">
            <v>270.75</v>
          </cell>
        </row>
        <row r="2030">
          <cell r="D2030">
            <v>14322</v>
          </cell>
          <cell r="AC2030">
            <v>702</v>
          </cell>
        </row>
        <row r="2031">
          <cell r="D2031">
            <v>14323</v>
          </cell>
          <cell r="AC2031">
            <v>510.85999999999996</v>
          </cell>
        </row>
        <row r="2032">
          <cell r="D2032">
            <v>14324</v>
          </cell>
          <cell r="AC2032">
            <v>239.42399999999998</v>
          </cell>
        </row>
        <row r="2033">
          <cell r="D2033">
            <v>14326</v>
          </cell>
          <cell r="AC2033">
            <v>246.99200000000002</v>
          </cell>
        </row>
        <row r="2034">
          <cell r="D2034">
            <v>14327</v>
          </cell>
          <cell r="AC2034">
            <v>247.16399999999996</v>
          </cell>
        </row>
        <row r="2035">
          <cell r="D2035">
            <v>14327</v>
          </cell>
          <cell r="AC2035">
            <v>167.54999999999998</v>
          </cell>
        </row>
        <row r="2036">
          <cell r="D2036">
            <v>14328</v>
          </cell>
          <cell r="AC2036">
            <v>92.621999999999986</v>
          </cell>
        </row>
        <row r="2037">
          <cell r="D2037">
            <v>14328</v>
          </cell>
          <cell r="AC2037">
            <v>246.99200000000002</v>
          </cell>
        </row>
        <row r="2038">
          <cell r="D2038">
            <v>14329</v>
          </cell>
          <cell r="AC2038">
            <v>798</v>
          </cell>
        </row>
        <row r="2039">
          <cell r="D2039">
            <v>14329</v>
          </cell>
          <cell r="AC2039">
            <v>1425</v>
          </cell>
        </row>
        <row r="2040">
          <cell r="D2040">
            <v>14306</v>
          </cell>
          <cell r="AC2040">
            <v>420.74999999999994</v>
          </cell>
        </row>
        <row r="2041">
          <cell r="D2041">
            <v>14317</v>
          </cell>
          <cell r="AC2041">
            <v>159.48000000000002</v>
          </cell>
        </row>
        <row r="2042">
          <cell r="D2042">
            <v>14330</v>
          </cell>
          <cell r="AC2042">
            <v>519.048</v>
          </cell>
        </row>
        <row r="2043">
          <cell r="D2043">
            <v>14332</v>
          </cell>
          <cell r="AC2043">
            <v>269.7</v>
          </cell>
        </row>
        <row r="2044">
          <cell r="D2044">
            <v>14333</v>
          </cell>
          <cell r="AC2044">
            <v>546</v>
          </cell>
        </row>
        <row r="2045">
          <cell r="D2045">
            <v>14334</v>
          </cell>
          <cell r="AC2045">
            <v>320.8</v>
          </cell>
        </row>
        <row r="2046">
          <cell r="D2046">
            <v>14334</v>
          </cell>
          <cell r="AC2046">
            <v>1026.56</v>
          </cell>
        </row>
        <row r="2047">
          <cell r="D2047">
            <v>14335</v>
          </cell>
          <cell r="AC2047">
            <v>329.5</v>
          </cell>
        </row>
        <row r="2048">
          <cell r="D2048">
            <v>14337</v>
          </cell>
          <cell r="AC2048">
            <v>176.76</v>
          </cell>
        </row>
        <row r="2049">
          <cell r="D2049">
            <v>14337</v>
          </cell>
          <cell r="AC2049">
            <v>207.53999999999996</v>
          </cell>
        </row>
        <row r="2050">
          <cell r="D2050">
            <v>14331</v>
          </cell>
          <cell r="AC2050">
            <v>446.99999999999994</v>
          </cell>
        </row>
        <row r="2051">
          <cell r="D2051">
            <v>14336</v>
          </cell>
          <cell r="AC2051">
            <v>381.6</v>
          </cell>
        </row>
        <row r="2052">
          <cell r="D2052">
            <v>14336</v>
          </cell>
          <cell r="AC2052">
            <v>903</v>
          </cell>
        </row>
        <row r="2053">
          <cell r="D2053">
            <v>14338</v>
          </cell>
          <cell r="AC2053">
            <v>542.46399999999994</v>
          </cell>
        </row>
        <row r="2054">
          <cell r="D2054">
            <v>14339</v>
          </cell>
          <cell r="AC2054">
            <v>1522.8000000000002</v>
          </cell>
        </row>
        <row r="2055">
          <cell r="D2055">
            <v>14340</v>
          </cell>
          <cell r="AC2055">
            <v>210</v>
          </cell>
        </row>
        <row r="2056">
          <cell r="D2056">
            <v>14341</v>
          </cell>
          <cell r="AC2056">
            <v>224.37</v>
          </cell>
        </row>
        <row r="2057">
          <cell r="D2057">
            <v>14342</v>
          </cell>
          <cell r="AC2057">
            <v>238.07999999999998</v>
          </cell>
        </row>
        <row r="2058">
          <cell r="D2058">
            <v>14343</v>
          </cell>
          <cell r="AC2058">
            <v>652.79999999999995</v>
          </cell>
        </row>
        <row r="2059">
          <cell r="D2059">
            <v>14344</v>
          </cell>
          <cell r="AC2059">
            <v>486.08</v>
          </cell>
        </row>
        <row r="2060">
          <cell r="D2060">
            <v>14345</v>
          </cell>
          <cell r="AC2060">
            <v>1456</v>
          </cell>
        </row>
        <row r="2061">
          <cell r="D2061">
            <v>14346</v>
          </cell>
          <cell r="AC2061">
            <v>194.6875</v>
          </cell>
        </row>
        <row r="2062">
          <cell r="D2062">
            <v>14346</v>
          </cell>
          <cell r="AC2062">
            <v>194.6875</v>
          </cell>
        </row>
        <row r="2063">
          <cell r="D2063">
            <v>14347</v>
          </cell>
          <cell r="AC2063">
            <v>345.75</v>
          </cell>
        </row>
        <row r="2064">
          <cell r="D2064">
            <v>14348</v>
          </cell>
          <cell r="AC2064">
            <v>214.0625</v>
          </cell>
        </row>
        <row r="2065">
          <cell r="D2065">
            <v>14348</v>
          </cell>
          <cell r="AC2065">
            <v>214.0625</v>
          </cell>
        </row>
        <row r="2066">
          <cell r="D2066">
            <v>14349</v>
          </cell>
          <cell r="AC2066">
            <v>651.20000000000005</v>
          </cell>
        </row>
        <row r="2067">
          <cell r="D2067">
            <v>14350</v>
          </cell>
          <cell r="AC2067">
            <v>1929.3749999999998</v>
          </cell>
        </row>
        <row r="2068">
          <cell r="D2068">
            <v>14351</v>
          </cell>
          <cell r="AC2068">
            <v>1175.4000000000001</v>
          </cell>
        </row>
        <row r="2069">
          <cell r="D2069">
            <v>14352</v>
          </cell>
          <cell r="AC2069">
            <v>1675.5199999999998</v>
          </cell>
        </row>
        <row r="2070">
          <cell r="D2070">
            <v>14354</v>
          </cell>
          <cell r="AC2070">
            <v>551.25</v>
          </cell>
        </row>
        <row r="2071">
          <cell r="D2071">
            <v>14354</v>
          </cell>
          <cell r="AC2071">
            <v>118.93799999999997</v>
          </cell>
        </row>
        <row r="2072">
          <cell r="D2072">
            <v>14355</v>
          </cell>
          <cell r="AC2072">
            <v>735.875</v>
          </cell>
        </row>
        <row r="2073">
          <cell r="D2073">
            <v>14356</v>
          </cell>
          <cell r="AC2073">
            <v>156.80000000000001</v>
          </cell>
        </row>
        <row r="2074">
          <cell r="D2074">
            <v>14357</v>
          </cell>
          <cell r="AC2074">
            <v>522.81600000000003</v>
          </cell>
        </row>
        <row r="2075">
          <cell r="D2075">
            <v>14358</v>
          </cell>
          <cell r="AC2075">
            <v>3114.3999999999996</v>
          </cell>
        </row>
        <row r="2076">
          <cell r="D2076">
            <v>14358</v>
          </cell>
          <cell r="AC2076">
            <v>1389.375</v>
          </cell>
        </row>
        <row r="2077">
          <cell r="D2077">
            <v>14358</v>
          </cell>
          <cell r="AC2077">
            <v>2619.0625</v>
          </cell>
        </row>
        <row r="2078">
          <cell r="D2078">
            <v>14359</v>
          </cell>
          <cell r="AC2078">
            <v>1127.4000000000001</v>
          </cell>
        </row>
        <row r="2079">
          <cell r="D2079">
            <v>14359</v>
          </cell>
          <cell r="AC2079">
            <v>901.91999999999985</v>
          </cell>
        </row>
        <row r="2080">
          <cell r="D2080">
            <v>14360</v>
          </cell>
          <cell r="AC2080">
            <v>863.22600000000011</v>
          </cell>
        </row>
        <row r="2081">
          <cell r="D2081">
            <v>14361</v>
          </cell>
          <cell r="AC2081">
            <v>1048.194</v>
          </cell>
        </row>
        <row r="2082">
          <cell r="D2082">
            <v>14362</v>
          </cell>
          <cell r="AC2082">
            <v>617.6</v>
          </cell>
        </row>
        <row r="2083">
          <cell r="D2083">
            <v>14363</v>
          </cell>
          <cell r="AC2083">
            <v>834</v>
          </cell>
        </row>
        <row r="2084">
          <cell r="D2084">
            <v>14364</v>
          </cell>
          <cell r="AC2084">
            <v>834</v>
          </cell>
        </row>
        <row r="2085">
          <cell r="D2085">
            <v>14364</v>
          </cell>
          <cell r="AC2085">
            <v>834</v>
          </cell>
        </row>
        <row r="2086">
          <cell r="D2086">
            <v>14365</v>
          </cell>
          <cell r="AC2086">
            <v>764.4</v>
          </cell>
        </row>
        <row r="2087">
          <cell r="D2087">
            <v>14365</v>
          </cell>
          <cell r="AC2087">
            <v>89.6875</v>
          </cell>
        </row>
        <row r="2088">
          <cell r="D2088">
            <v>14366</v>
          </cell>
          <cell r="AC2088">
            <v>512.5</v>
          </cell>
        </row>
        <row r="2089">
          <cell r="D2089">
            <v>14367</v>
          </cell>
          <cell r="AC2089">
            <v>228.74999999999997</v>
          </cell>
        </row>
        <row r="2090">
          <cell r="D2090">
            <v>14368</v>
          </cell>
          <cell r="AC2090">
            <v>75</v>
          </cell>
        </row>
        <row r="2091">
          <cell r="D2091">
            <v>14368</v>
          </cell>
          <cell r="AC2091">
            <v>43.79999999999999</v>
          </cell>
        </row>
        <row r="2092">
          <cell r="D2092">
            <v>14368</v>
          </cell>
          <cell r="AC2092">
            <v>43.79999999999999</v>
          </cell>
        </row>
        <row r="2093">
          <cell r="D2093">
            <v>14370</v>
          </cell>
          <cell r="AC2093">
            <v>144.72</v>
          </cell>
        </row>
        <row r="2094">
          <cell r="D2094">
            <v>14371</v>
          </cell>
          <cell r="AC2094">
            <v>666</v>
          </cell>
        </row>
        <row r="2095">
          <cell r="D2095">
            <v>14372</v>
          </cell>
          <cell r="AC2095">
            <v>328.5</v>
          </cell>
        </row>
        <row r="2096">
          <cell r="D2096">
            <v>14372</v>
          </cell>
          <cell r="AC2096">
            <v>75.375</v>
          </cell>
        </row>
        <row r="2097">
          <cell r="D2097">
            <v>14373</v>
          </cell>
          <cell r="AC2097">
            <v>484.5</v>
          </cell>
        </row>
        <row r="2098">
          <cell r="D2098">
            <v>14376</v>
          </cell>
          <cell r="AC2098">
            <v>258.125</v>
          </cell>
        </row>
        <row r="2099">
          <cell r="D2099">
            <v>14376</v>
          </cell>
          <cell r="AC2099">
            <v>100.52999999999999</v>
          </cell>
        </row>
        <row r="2100">
          <cell r="D2100">
            <v>14374</v>
          </cell>
          <cell r="AC2100">
            <v>884</v>
          </cell>
        </row>
        <row r="2101">
          <cell r="D2101">
            <v>14375</v>
          </cell>
          <cell r="AC2101">
            <v>610.3125</v>
          </cell>
        </row>
        <row r="2102">
          <cell r="D2102">
            <v>14377</v>
          </cell>
          <cell r="AC2102">
            <v>228.74999999999997</v>
          </cell>
        </row>
        <row r="2103">
          <cell r="D2103">
            <v>14377</v>
          </cell>
          <cell r="AC2103">
            <v>51.374999999999993</v>
          </cell>
        </row>
        <row r="2104">
          <cell r="D2104">
            <v>14378</v>
          </cell>
          <cell r="AC2104">
            <v>446.875</v>
          </cell>
        </row>
        <row r="2105">
          <cell r="D2105">
            <v>14379</v>
          </cell>
          <cell r="AC2105">
            <v>406.5</v>
          </cell>
        </row>
        <row r="2106">
          <cell r="D2106">
            <v>14380</v>
          </cell>
          <cell r="AC2106">
            <v>315</v>
          </cell>
        </row>
        <row r="2107">
          <cell r="D2107">
            <v>14381</v>
          </cell>
          <cell r="AC2107">
            <v>535.5</v>
          </cell>
        </row>
        <row r="2108">
          <cell r="D2108">
            <v>14382</v>
          </cell>
          <cell r="AC2108">
            <v>276.60000000000002</v>
          </cell>
        </row>
        <row r="2109">
          <cell r="D2109">
            <v>14383</v>
          </cell>
          <cell r="AC2109">
            <v>2627.25</v>
          </cell>
        </row>
        <row r="2110">
          <cell r="D2110">
            <v>14383</v>
          </cell>
          <cell r="AC2110">
            <v>267.59999999999997</v>
          </cell>
        </row>
        <row r="2111">
          <cell r="D2111">
            <v>14383</v>
          </cell>
          <cell r="AC2111">
            <v>184.875</v>
          </cell>
        </row>
        <row r="2112">
          <cell r="D2112">
            <v>14384</v>
          </cell>
          <cell r="AC2112">
            <v>1155</v>
          </cell>
        </row>
        <row r="2113">
          <cell r="D2113">
            <v>14385</v>
          </cell>
          <cell r="AC2113">
            <v>89.039999999999992</v>
          </cell>
        </row>
        <row r="2114">
          <cell r="D2114">
            <v>14386</v>
          </cell>
          <cell r="AC2114">
            <v>429.45599999999996</v>
          </cell>
        </row>
        <row r="2115">
          <cell r="D2115">
            <v>14386</v>
          </cell>
          <cell r="AC2115">
            <v>161.92000000000002</v>
          </cell>
        </row>
        <row r="2116">
          <cell r="D2116">
            <v>14386</v>
          </cell>
          <cell r="AC2116">
            <v>130.41</v>
          </cell>
        </row>
        <row r="2117">
          <cell r="D2117">
            <v>14387</v>
          </cell>
          <cell r="AC2117">
            <v>149.6</v>
          </cell>
        </row>
        <row r="2118">
          <cell r="D2118">
            <v>14388</v>
          </cell>
          <cell r="AC2118">
            <v>222.6</v>
          </cell>
        </row>
        <row r="2119">
          <cell r="D2119">
            <v>14388</v>
          </cell>
          <cell r="AC2119">
            <v>222.6</v>
          </cell>
        </row>
        <row r="2120">
          <cell r="D2120">
            <v>14389</v>
          </cell>
          <cell r="AC2120">
            <v>512.96</v>
          </cell>
        </row>
        <row r="2121">
          <cell r="D2121">
            <v>14390</v>
          </cell>
          <cell r="AC2121">
            <v>846.12499999999989</v>
          </cell>
        </row>
        <row r="2122">
          <cell r="D2122">
            <v>14390</v>
          </cell>
          <cell r="AC2122">
            <v>297.5</v>
          </cell>
        </row>
        <row r="2123">
          <cell r="D2123">
            <v>14390</v>
          </cell>
          <cell r="AC2123">
            <v>191.84999999999997</v>
          </cell>
        </row>
        <row r="2124">
          <cell r="D2124">
            <v>14391</v>
          </cell>
          <cell r="AC2124">
            <v>867.88799999999992</v>
          </cell>
        </row>
        <row r="2125">
          <cell r="D2125">
            <v>14391</v>
          </cell>
          <cell r="AC2125">
            <v>194.6875</v>
          </cell>
        </row>
        <row r="2126">
          <cell r="D2126">
            <v>14391</v>
          </cell>
          <cell r="AC2126">
            <v>174.62400000000002</v>
          </cell>
        </row>
        <row r="2127">
          <cell r="D2127">
            <v>14392</v>
          </cell>
          <cell r="AC2127">
            <v>326</v>
          </cell>
        </row>
        <row r="2128">
          <cell r="D2128">
            <v>14393</v>
          </cell>
          <cell r="AC2128">
            <v>171.2</v>
          </cell>
        </row>
        <row r="2129">
          <cell r="D2129">
            <v>14394</v>
          </cell>
          <cell r="AC2129">
            <v>550.79999999999995</v>
          </cell>
        </row>
        <row r="2130">
          <cell r="D2130">
            <v>14395</v>
          </cell>
          <cell r="AC2130">
            <v>1390.3999999999996</v>
          </cell>
        </row>
        <row r="2131">
          <cell r="D2131">
            <v>14395</v>
          </cell>
          <cell r="AC2131">
            <v>1944</v>
          </cell>
        </row>
        <row r="2132">
          <cell r="D2132">
            <v>14396</v>
          </cell>
          <cell r="AC2132">
            <v>221</v>
          </cell>
        </row>
        <row r="2133">
          <cell r="D2133">
            <v>14397</v>
          </cell>
          <cell r="AC2133">
            <v>769.44</v>
          </cell>
        </row>
        <row r="2134">
          <cell r="D2134">
            <v>14398</v>
          </cell>
          <cell r="AC2134">
            <v>359.03999999999996</v>
          </cell>
        </row>
        <row r="2135">
          <cell r="D2135">
            <v>14399</v>
          </cell>
          <cell r="AC2135">
            <v>596</v>
          </cell>
        </row>
        <row r="2136">
          <cell r="D2136">
            <v>14399</v>
          </cell>
          <cell r="AC2136">
            <v>60.149999999999991</v>
          </cell>
        </row>
        <row r="2137">
          <cell r="D2137">
            <v>14400</v>
          </cell>
          <cell r="AC2137">
            <v>174.79999999999998</v>
          </cell>
        </row>
        <row r="2138">
          <cell r="D2138">
            <v>14401</v>
          </cell>
          <cell r="AC2138">
            <v>95</v>
          </cell>
        </row>
        <row r="2139">
          <cell r="D2139">
            <v>14401</v>
          </cell>
          <cell r="AC2139">
            <v>54.720000000000006</v>
          </cell>
        </row>
        <row r="2140">
          <cell r="D2140">
            <v>14402</v>
          </cell>
          <cell r="AC2140">
            <v>186.68</v>
          </cell>
        </row>
        <row r="2141">
          <cell r="D2141">
            <v>14403</v>
          </cell>
          <cell r="AC2141">
            <v>170</v>
          </cell>
        </row>
        <row r="2142">
          <cell r="D2142">
            <v>14404</v>
          </cell>
          <cell r="AC2142">
            <v>252.37499999999997</v>
          </cell>
        </row>
        <row r="2143">
          <cell r="D2143">
            <v>14405</v>
          </cell>
          <cell r="AC2143">
            <v>677.04</v>
          </cell>
        </row>
        <row r="2144">
          <cell r="D2144">
            <v>14406</v>
          </cell>
          <cell r="AC2144">
            <v>1755.52</v>
          </cell>
        </row>
        <row r="2145">
          <cell r="D2145">
            <v>14407</v>
          </cell>
          <cell r="AC2145">
            <v>304.5</v>
          </cell>
        </row>
        <row r="2146">
          <cell r="D2146">
            <v>14408</v>
          </cell>
          <cell r="AC2146">
            <v>605.20000000000005</v>
          </cell>
        </row>
        <row r="2147">
          <cell r="D2147">
            <v>14409</v>
          </cell>
          <cell r="AC2147">
            <v>783</v>
          </cell>
        </row>
        <row r="2148">
          <cell r="D2148">
            <v>14410</v>
          </cell>
          <cell r="AC2148">
            <v>353</v>
          </cell>
        </row>
        <row r="2149">
          <cell r="D2149">
            <v>14410</v>
          </cell>
          <cell r="AC2149">
            <v>264.75</v>
          </cell>
        </row>
        <row r="2150">
          <cell r="AC2150">
            <v>0</v>
          </cell>
        </row>
        <row r="2151">
          <cell r="D2151">
            <v>14450</v>
          </cell>
          <cell r="AC2151">
            <v>666</v>
          </cell>
        </row>
        <row r="2152">
          <cell r="D2152">
            <v>14448</v>
          </cell>
          <cell r="AC2152">
            <v>72.400000000000006</v>
          </cell>
        </row>
        <row r="2153">
          <cell r="D2153">
            <v>14447</v>
          </cell>
          <cell r="AC2153">
            <v>775.61400000000003</v>
          </cell>
        </row>
        <row r="2154">
          <cell r="D2154">
            <v>14446</v>
          </cell>
          <cell r="AC2154">
            <v>637.875</v>
          </cell>
        </row>
        <row r="2155">
          <cell r="D2155">
            <v>14445</v>
          </cell>
          <cell r="AC2155">
            <v>290.88</v>
          </cell>
        </row>
        <row r="2156">
          <cell r="D2156">
            <v>14444</v>
          </cell>
          <cell r="AC2156">
            <v>329.5</v>
          </cell>
        </row>
        <row r="2157">
          <cell r="D2157">
            <v>14443</v>
          </cell>
          <cell r="AC2157">
            <v>257.60000000000002</v>
          </cell>
        </row>
        <row r="2158">
          <cell r="D2158">
            <v>14442</v>
          </cell>
          <cell r="AC2158">
            <v>954.60000000000014</v>
          </cell>
        </row>
        <row r="2159">
          <cell r="D2159">
            <v>14441</v>
          </cell>
          <cell r="AC2159">
            <v>870</v>
          </cell>
        </row>
        <row r="2160">
          <cell r="D2160">
            <v>14440</v>
          </cell>
          <cell r="AC2160">
            <v>199.67999999999998</v>
          </cell>
        </row>
        <row r="2161">
          <cell r="D2161">
            <v>14439</v>
          </cell>
          <cell r="AC2161">
            <v>268.25600000000003</v>
          </cell>
        </row>
        <row r="2162">
          <cell r="D2162">
            <v>14438</v>
          </cell>
          <cell r="AC2162">
            <v>44.515999999999998</v>
          </cell>
        </row>
        <row r="2163">
          <cell r="D2163">
            <v>14438</v>
          </cell>
          <cell r="AC2163">
            <v>86.159999999999982</v>
          </cell>
        </row>
        <row r="2164">
          <cell r="D2164">
            <v>14438</v>
          </cell>
          <cell r="AC2164">
            <v>210.37499999999997</v>
          </cell>
        </row>
        <row r="2165">
          <cell r="D2165">
            <v>14437</v>
          </cell>
          <cell r="AC2165">
            <v>128.77199999999996</v>
          </cell>
        </row>
        <row r="2166">
          <cell r="D2166">
            <v>14436</v>
          </cell>
          <cell r="AC2166">
            <v>792</v>
          </cell>
        </row>
        <row r="2167">
          <cell r="D2167">
            <v>14435</v>
          </cell>
          <cell r="AC2167">
            <v>288.75</v>
          </cell>
        </row>
        <row r="2168">
          <cell r="D2168">
            <v>14434</v>
          </cell>
          <cell r="AC2168">
            <v>1031.25</v>
          </cell>
        </row>
        <row r="2169">
          <cell r="D2169">
            <v>14433</v>
          </cell>
          <cell r="AC2169">
            <v>190.125</v>
          </cell>
        </row>
        <row r="2170">
          <cell r="D2170">
            <v>14433</v>
          </cell>
          <cell r="AC2170">
            <v>152.5</v>
          </cell>
        </row>
        <row r="2171">
          <cell r="D2171">
            <v>14432</v>
          </cell>
          <cell r="AC2171">
            <v>464.375</v>
          </cell>
        </row>
        <row r="2172">
          <cell r="D2172">
            <v>14431</v>
          </cell>
          <cell r="AC2172">
            <v>464.375</v>
          </cell>
        </row>
        <row r="2173">
          <cell r="D2173">
            <v>14430</v>
          </cell>
          <cell r="AC2173">
            <v>687.04</v>
          </cell>
        </row>
        <row r="2174">
          <cell r="D2174">
            <v>14429</v>
          </cell>
          <cell r="AC2174">
            <v>117.76</v>
          </cell>
        </row>
        <row r="2175">
          <cell r="D2175">
            <v>14428</v>
          </cell>
          <cell r="AC2175">
            <v>588</v>
          </cell>
        </row>
        <row r="2176">
          <cell r="D2176">
            <v>14427</v>
          </cell>
          <cell r="AC2176">
            <v>271.2</v>
          </cell>
        </row>
        <row r="2177">
          <cell r="D2177">
            <v>14426</v>
          </cell>
          <cell r="AC2177">
            <v>677.24799999999993</v>
          </cell>
        </row>
        <row r="2178">
          <cell r="D2178">
            <v>14426</v>
          </cell>
          <cell r="AC2178">
            <v>976.8</v>
          </cell>
        </row>
        <row r="2179">
          <cell r="D2179">
            <v>14425</v>
          </cell>
          <cell r="AC2179">
            <v>1985.0160000000001</v>
          </cell>
        </row>
        <row r="2180">
          <cell r="D2180">
            <v>14424</v>
          </cell>
          <cell r="AC2180">
            <v>222.5</v>
          </cell>
        </row>
        <row r="2181">
          <cell r="D2181">
            <v>14423</v>
          </cell>
          <cell r="AC2181">
            <v>202.5</v>
          </cell>
        </row>
        <row r="2182">
          <cell r="D2182">
            <v>14422</v>
          </cell>
          <cell r="AC2182">
            <v>313.96800000000002</v>
          </cell>
        </row>
        <row r="2183">
          <cell r="D2183">
            <v>14421</v>
          </cell>
          <cell r="AC2183">
            <v>433.83999999999986</v>
          </cell>
        </row>
        <row r="2184">
          <cell r="D2184">
            <v>14420</v>
          </cell>
          <cell r="AC2184">
            <v>346.25</v>
          </cell>
        </row>
        <row r="2185">
          <cell r="D2185">
            <v>14420</v>
          </cell>
          <cell r="AC2185">
            <v>346.25</v>
          </cell>
        </row>
        <row r="2186">
          <cell r="D2186">
            <v>14420</v>
          </cell>
          <cell r="AC2186">
            <v>346.25</v>
          </cell>
        </row>
        <row r="2187">
          <cell r="D2187">
            <v>14419</v>
          </cell>
          <cell r="AC2187">
            <v>671.15999999999985</v>
          </cell>
        </row>
        <row r="2188">
          <cell r="D2188">
            <v>14418</v>
          </cell>
          <cell r="AC2188">
            <v>646.875</v>
          </cell>
        </row>
        <row r="2189">
          <cell r="D2189">
            <v>14417</v>
          </cell>
          <cell r="AC2189">
            <v>191.25</v>
          </cell>
        </row>
        <row r="2190">
          <cell r="D2190">
            <v>14416</v>
          </cell>
          <cell r="AC2190">
            <v>348.53</v>
          </cell>
        </row>
        <row r="2191">
          <cell r="D2191">
            <v>14415</v>
          </cell>
          <cell r="AC2191">
            <v>473.125</v>
          </cell>
        </row>
        <row r="2192">
          <cell r="D2192">
            <v>14415</v>
          </cell>
          <cell r="AC2192">
            <v>473.125</v>
          </cell>
        </row>
        <row r="2193">
          <cell r="D2193">
            <v>14415</v>
          </cell>
          <cell r="AC2193">
            <v>473.125</v>
          </cell>
        </row>
        <row r="2194">
          <cell r="D2194">
            <v>14414</v>
          </cell>
          <cell r="AC2194">
            <v>1275</v>
          </cell>
        </row>
        <row r="2195">
          <cell r="D2195">
            <v>14413</v>
          </cell>
          <cell r="AC2195">
            <v>749.28</v>
          </cell>
        </row>
        <row r="2196">
          <cell r="D2196">
            <v>14412</v>
          </cell>
          <cell r="AC2196">
            <v>463.11</v>
          </cell>
        </row>
        <row r="2197">
          <cell r="D2197">
            <v>14411</v>
          </cell>
          <cell r="AC2197">
            <v>132.9</v>
          </cell>
        </row>
        <row r="2198">
          <cell r="D2198">
            <v>14461</v>
          </cell>
          <cell r="AC2198">
            <v>440.56799999999993</v>
          </cell>
        </row>
        <row r="2199">
          <cell r="D2199">
            <v>14460</v>
          </cell>
          <cell r="AC2199">
            <v>2228.16</v>
          </cell>
        </row>
        <row r="2200">
          <cell r="D2200">
            <v>14459</v>
          </cell>
          <cell r="AC2200">
            <v>316</v>
          </cell>
        </row>
        <row r="2201">
          <cell r="D2201">
            <v>14459</v>
          </cell>
          <cell r="AC2201">
            <v>360</v>
          </cell>
        </row>
        <row r="2202">
          <cell r="D2202">
            <v>14458</v>
          </cell>
          <cell r="AC2202">
            <v>211</v>
          </cell>
        </row>
        <row r="2203">
          <cell r="D2203">
            <v>14457</v>
          </cell>
          <cell r="AC2203">
            <v>66.774000000000001</v>
          </cell>
        </row>
        <row r="2204">
          <cell r="D2204">
            <v>14456</v>
          </cell>
          <cell r="AC2204">
            <v>157.32</v>
          </cell>
        </row>
        <row r="2205">
          <cell r="D2205">
            <v>14454</v>
          </cell>
          <cell r="AC2205">
            <v>570.5</v>
          </cell>
        </row>
        <row r="2206">
          <cell r="D2206">
            <v>14454</v>
          </cell>
          <cell r="AC2206">
            <v>65.55</v>
          </cell>
        </row>
        <row r="2207">
          <cell r="D2207">
            <v>14453</v>
          </cell>
          <cell r="AC2207">
            <v>250</v>
          </cell>
        </row>
        <row r="2208">
          <cell r="D2208">
            <v>14452</v>
          </cell>
          <cell r="AC2208">
            <v>688.5</v>
          </cell>
        </row>
        <row r="2209">
          <cell r="D2209">
            <v>14451</v>
          </cell>
          <cell r="AC2209">
            <v>244.6875</v>
          </cell>
        </row>
        <row r="2210">
          <cell r="D2210">
            <v>14455</v>
          </cell>
          <cell r="AC2210">
            <v>133.125</v>
          </cell>
        </row>
        <row r="2211">
          <cell r="D2211">
            <v>14462</v>
          </cell>
          <cell r="AC2211">
            <v>239.5</v>
          </cell>
        </row>
        <row r="2212">
          <cell r="D2212">
            <v>14463</v>
          </cell>
          <cell r="AC2212">
            <v>471.2399999999999</v>
          </cell>
        </row>
        <row r="2213">
          <cell r="D2213">
            <v>14464</v>
          </cell>
          <cell r="AC2213">
            <v>286.30799999999999</v>
          </cell>
        </row>
        <row r="2214">
          <cell r="D2214">
            <v>14465</v>
          </cell>
          <cell r="AC2214">
            <v>180.45</v>
          </cell>
        </row>
        <row r="2215">
          <cell r="D2215">
            <v>14465</v>
          </cell>
          <cell r="AC2215">
            <v>74.585999999999999</v>
          </cell>
        </row>
        <row r="2216">
          <cell r="D2216">
            <v>14466</v>
          </cell>
          <cell r="AC2216">
            <v>309.76000000000005</v>
          </cell>
        </row>
        <row r="2217">
          <cell r="D2217">
            <v>14469</v>
          </cell>
          <cell r="AC2217">
            <v>301.7</v>
          </cell>
        </row>
        <row r="2218">
          <cell r="D2218">
            <v>14469</v>
          </cell>
          <cell r="AC2218">
            <v>1002.375</v>
          </cell>
        </row>
        <row r="2219">
          <cell r="D2219">
            <v>14470</v>
          </cell>
          <cell r="AC2219">
            <v>114.9</v>
          </cell>
        </row>
        <row r="2220">
          <cell r="D2220">
            <v>14471</v>
          </cell>
          <cell r="AC2220">
            <v>94.775999999999996</v>
          </cell>
        </row>
        <row r="2221">
          <cell r="D2221">
            <v>14472</v>
          </cell>
          <cell r="AC2221">
            <v>315.375</v>
          </cell>
        </row>
        <row r="2222">
          <cell r="D2222">
            <v>14473</v>
          </cell>
          <cell r="AC2222">
            <v>594</v>
          </cell>
        </row>
        <row r="2223">
          <cell r="D2223">
            <v>14473</v>
          </cell>
          <cell r="AC2223">
            <v>109.91999999999999</v>
          </cell>
        </row>
        <row r="2224">
          <cell r="D2224">
            <v>14474</v>
          </cell>
          <cell r="AC2224">
            <v>2180.88</v>
          </cell>
        </row>
        <row r="2225">
          <cell r="D2225">
            <v>14475</v>
          </cell>
          <cell r="AC2225">
            <v>748.17</v>
          </cell>
        </row>
        <row r="2226">
          <cell r="D2226">
            <v>14449</v>
          </cell>
          <cell r="AC2226">
            <v>838.75</v>
          </cell>
        </row>
        <row r="2227">
          <cell r="D2227">
            <v>14477</v>
          </cell>
          <cell r="AC2227">
            <v>1294.2720000000002</v>
          </cell>
        </row>
        <row r="2228">
          <cell r="D2228">
            <v>14477</v>
          </cell>
          <cell r="AC2228">
            <v>299.60000000000002</v>
          </cell>
        </row>
        <row r="2229">
          <cell r="D2229">
            <v>14479</v>
          </cell>
          <cell r="AC2229">
            <v>214.92</v>
          </cell>
        </row>
        <row r="2230">
          <cell r="D2230">
            <v>14480</v>
          </cell>
          <cell r="AC2230">
            <v>341.75999999999993</v>
          </cell>
        </row>
        <row r="2231">
          <cell r="D2231">
            <v>14483</v>
          </cell>
          <cell r="AC2231">
            <v>908.6</v>
          </cell>
        </row>
        <row r="2232">
          <cell r="D2232">
            <v>14484</v>
          </cell>
          <cell r="AC2232">
            <v>254.625</v>
          </cell>
        </row>
        <row r="2233">
          <cell r="D2233">
            <v>14485</v>
          </cell>
          <cell r="AC2233">
            <v>288.17599999999999</v>
          </cell>
        </row>
        <row r="2234">
          <cell r="D2234">
            <v>14486</v>
          </cell>
          <cell r="AC2234">
            <v>358.65600000000001</v>
          </cell>
        </row>
        <row r="2235">
          <cell r="D2235">
            <v>14488</v>
          </cell>
          <cell r="AC2235">
            <v>2476.8000000000002</v>
          </cell>
        </row>
        <row r="2236">
          <cell r="D2236">
            <v>14488</v>
          </cell>
          <cell r="AC2236">
            <v>57.1875</v>
          </cell>
        </row>
        <row r="2237">
          <cell r="D2237">
            <v>14489</v>
          </cell>
          <cell r="AC2237">
            <v>183.45599999999999</v>
          </cell>
        </row>
        <row r="2238">
          <cell r="D2238">
            <v>14490</v>
          </cell>
          <cell r="AC2238">
            <v>232.06399999999999</v>
          </cell>
        </row>
        <row r="2239">
          <cell r="D2239">
            <v>14491</v>
          </cell>
          <cell r="AC2239">
            <v>442.17599999999993</v>
          </cell>
        </row>
        <row r="2240">
          <cell r="D2240">
            <v>14502</v>
          </cell>
          <cell r="AC2240">
            <v>4738.5360000000001</v>
          </cell>
        </row>
        <row r="2241">
          <cell r="D2241">
            <v>14502</v>
          </cell>
          <cell r="AC2241">
            <v>6443.7375000000002</v>
          </cell>
        </row>
        <row r="2242">
          <cell r="D2242">
            <v>14502</v>
          </cell>
          <cell r="AC2242">
            <v>6443.7375000000002</v>
          </cell>
        </row>
        <row r="2243">
          <cell r="D2243">
            <v>14503</v>
          </cell>
          <cell r="AC2243">
            <v>2481.12</v>
          </cell>
        </row>
        <row r="2244">
          <cell r="D2244">
            <v>14503</v>
          </cell>
          <cell r="AC2244">
            <v>1240.56</v>
          </cell>
        </row>
        <row r="2245">
          <cell r="D2245">
            <v>14504</v>
          </cell>
          <cell r="AC2245">
            <v>4477.5</v>
          </cell>
        </row>
        <row r="2246">
          <cell r="D2246">
            <v>14504</v>
          </cell>
          <cell r="AC2246">
            <v>15906</v>
          </cell>
        </row>
        <row r="2247">
          <cell r="D2247">
            <v>14505</v>
          </cell>
          <cell r="AC2247">
            <v>3859.52</v>
          </cell>
        </row>
        <row r="2248">
          <cell r="D2248">
            <v>14505</v>
          </cell>
          <cell r="AC2248">
            <v>2067.6</v>
          </cell>
        </row>
        <row r="2249">
          <cell r="D2249">
            <v>14501</v>
          </cell>
          <cell r="AC2249">
            <v>77.759999999999991</v>
          </cell>
        </row>
        <row r="2250">
          <cell r="D2250">
            <v>14468</v>
          </cell>
          <cell r="AC2250">
            <v>138.91499999999996</v>
          </cell>
        </row>
        <row r="2251">
          <cell r="D2251">
            <v>14476</v>
          </cell>
          <cell r="AC2251">
            <v>188.5</v>
          </cell>
        </row>
        <row r="2252">
          <cell r="D2252">
            <v>14481</v>
          </cell>
          <cell r="AC2252">
            <v>461.25</v>
          </cell>
        </row>
        <row r="2253">
          <cell r="D2253">
            <v>14482</v>
          </cell>
          <cell r="AC2253">
            <v>268.2</v>
          </cell>
        </row>
        <row r="2254">
          <cell r="D2254">
            <v>14487</v>
          </cell>
          <cell r="AC2254">
            <v>146.20000000000002</v>
          </cell>
        </row>
        <row r="2255">
          <cell r="D2255">
            <v>14492</v>
          </cell>
          <cell r="AC2255">
            <v>310.12499999999994</v>
          </cell>
        </row>
        <row r="2256">
          <cell r="D2256">
            <v>14493</v>
          </cell>
          <cell r="AC2256">
            <v>350.625</v>
          </cell>
        </row>
        <row r="2257">
          <cell r="D2257">
            <v>14494</v>
          </cell>
          <cell r="AC2257">
            <v>427.79999999999995</v>
          </cell>
        </row>
        <row r="2258">
          <cell r="D2258">
            <v>14495</v>
          </cell>
          <cell r="AC2258">
            <v>297.04499999999996</v>
          </cell>
        </row>
        <row r="2259">
          <cell r="D2259">
            <v>14497</v>
          </cell>
          <cell r="AC2259">
            <v>476.09999999999997</v>
          </cell>
        </row>
        <row r="2260">
          <cell r="D2260">
            <v>14499</v>
          </cell>
          <cell r="AC2260">
            <v>193.91999999999996</v>
          </cell>
        </row>
        <row r="2261">
          <cell r="D2261">
            <v>14500</v>
          </cell>
          <cell r="AC2261">
            <v>220.87499999999997</v>
          </cell>
        </row>
        <row r="2262">
          <cell r="D2262">
            <v>14496</v>
          </cell>
          <cell r="AC2262">
            <v>228.74999999999997</v>
          </cell>
        </row>
        <row r="2263">
          <cell r="D2263">
            <v>14478</v>
          </cell>
          <cell r="AC2263">
            <v>735</v>
          </cell>
        </row>
        <row r="2264">
          <cell r="D2264">
            <v>14506</v>
          </cell>
          <cell r="AC2264">
            <v>3474.48</v>
          </cell>
        </row>
        <row r="2265">
          <cell r="D2265">
            <v>14507</v>
          </cell>
          <cell r="AC2265">
            <v>332.15</v>
          </cell>
        </row>
        <row r="2266">
          <cell r="D2266">
            <v>14508</v>
          </cell>
          <cell r="AC2266">
            <v>707</v>
          </cell>
        </row>
        <row r="2267">
          <cell r="D2267">
            <v>14509</v>
          </cell>
          <cell r="AC2267">
            <v>441.875</v>
          </cell>
        </row>
        <row r="2268">
          <cell r="D2268">
            <v>14510</v>
          </cell>
          <cell r="AC2268">
            <v>1061.5</v>
          </cell>
        </row>
        <row r="2269">
          <cell r="D2269">
            <v>14510</v>
          </cell>
          <cell r="AC2269">
            <v>560.4</v>
          </cell>
        </row>
        <row r="2270">
          <cell r="D2270">
            <v>14511</v>
          </cell>
          <cell r="AC2270">
            <v>1399.21875</v>
          </cell>
        </row>
        <row r="2271">
          <cell r="D2271">
            <v>14511</v>
          </cell>
          <cell r="AC2271">
            <v>369</v>
          </cell>
        </row>
        <row r="2272">
          <cell r="D2272">
            <v>14512</v>
          </cell>
          <cell r="AC2272">
            <v>1257.6300000000001</v>
          </cell>
        </row>
        <row r="2273">
          <cell r="D2273">
            <v>14513</v>
          </cell>
          <cell r="AC2273">
            <v>2603.5519999999997</v>
          </cell>
        </row>
        <row r="2274">
          <cell r="D2274">
            <v>14514</v>
          </cell>
          <cell r="AC2274">
            <v>360</v>
          </cell>
        </row>
        <row r="2275">
          <cell r="D2275">
            <v>14515</v>
          </cell>
          <cell r="AC2275">
            <v>190.5</v>
          </cell>
        </row>
        <row r="2276">
          <cell r="D2276">
            <v>14516</v>
          </cell>
          <cell r="AC2276">
            <v>891</v>
          </cell>
        </row>
        <row r="2277">
          <cell r="D2277">
            <v>14517</v>
          </cell>
          <cell r="AC2277">
            <v>422.24</v>
          </cell>
        </row>
        <row r="2278">
          <cell r="D2278">
            <v>14518</v>
          </cell>
          <cell r="AC2278">
            <v>257.25</v>
          </cell>
        </row>
        <row r="2279">
          <cell r="D2279">
            <v>14519</v>
          </cell>
          <cell r="AC2279">
            <v>578.25</v>
          </cell>
        </row>
        <row r="2280">
          <cell r="D2280">
            <v>14520</v>
          </cell>
          <cell r="AC2280">
            <v>348.25</v>
          </cell>
        </row>
        <row r="2281">
          <cell r="D2281">
            <v>14521</v>
          </cell>
          <cell r="AC2281">
            <v>433.83999999999992</v>
          </cell>
        </row>
        <row r="2282">
          <cell r="D2282">
            <v>14522</v>
          </cell>
          <cell r="AC2282">
            <v>238.75</v>
          </cell>
        </row>
        <row r="2283">
          <cell r="D2283">
            <v>14523</v>
          </cell>
          <cell r="AC2283">
            <v>561</v>
          </cell>
        </row>
        <row r="2284">
          <cell r="D2284">
            <v>14524</v>
          </cell>
          <cell r="AC2284">
            <v>490.87499999999994</v>
          </cell>
        </row>
        <row r="2285">
          <cell r="D2285">
            <v>14525</v>
          </cell>
          <cell r="AC2285">
            <v>490.87499999999994</v>
          </cell>
        </row>
        <row r="2286">
          <cell r="D2286">
            <v>14528</v>
          </cell>
          <cell r="AC2286">
            <v>322.875</v>
          </cell>
        </row>
        <row r="2287">
          <cell r="D2287">
            <v>14530</v>
          </cell>
          <cell r="AC2287">
            <v>201.82400000000001</v>
          </cell>
        </row>
        <row r="2288">
          <cell r="D2288">
            <v>14531</v>
          </cell>
          <cell r="AC2288">
            <v>1145.3399999999999</v>
          </cell>
        </row>
        <row r="2289">
          <cell r="D2289">
            <v>14529</v>
          </cell>
          <cell r="AC2289">
            <v>295.39199999999994</v>
          </cell>
        </row>
        <row r="2290">
          <cell r="D2290">
            <v>14527</v>
          </cell>
          <cell r="AC2290">
            <v>542.4</v>
          </cell>
        </row>
        <row r="2291">
          <cell r="D2291">
            <v>14526</v>
          </cell>
          <cell r="AC2291">
            <v>266.55999999999995</v>
          </cell>
        </row>
        <row r="2292">
          <cell r="D2292">
            <v>14613</v>
          </cell>
          <cell r="AC2292">
            <v>110.625</v>
          </cell>
        </row>
        <row r="2293">
          <cell r="D2293">
            <v>14612</v>
          </cell>
          <cell r="AC2293">
            <v>195.78125</v>
          </cell>
        </row>
        <row r="2294">
          <cell r="D2294">
            <v>14611</v>
          </cell>
          <cell r="AC2294">
            <v>111.875</v>
          </cell>
        </row>
        <row r="2295">
          <cell r="D2295">
            <v>14610</v>
          </cell>
          <cell r="AC2295">
            <v>193.5</v>
          </cell>
        </row>
        <row r="2296">
          <cell r="D2296">
            <v>14609</v>
          </cell>
          <cell r="AC2296">
            <v>227.5</v>
          </cell>
        </row>
        <row r="2297">
          <cell r="D2297">
            <v>14604</v>
          </cell>
          <cell r="AC2297">
            <v>342.10799999999995</v>
          </cell>
        </row>
        <row r="2298">
          <cell r="D2298">
            <v>14604</v>
          </cell>
          <cell r="AC2298">
            <v>137.91999999999999</v>
          </cell>
        </row>
        <row r="2299">
          <cell r="D2299">
            <v>14632</v>
          </cell>
          <cell r="AC2299">
            <v>1207.5</v>
          </cell>
        </row>
        <row r="2300">
          <cell r="D2300">
            <v>14622</v>
          </cell>
          <cell r="AC2300">
            <v>274.39999999999998</v>
          </cell>
        </row>
        <row r="2301">
          <cell r="D2301">
            <v>14621</v>
          </cell>
          <cell r="AC2301">
            <v>380.8</v>
          </cell>
        </row>
        <row r="2302">
          <cell r="D2302">
            <v>14621</v>
          </cell>
          <cell r="AC2302">
            <v>467.24999999999994</v>
          </cell>
        </row>
        <row r="2303">
          <cell r="D2303">
            <v>14620</v>
          </cell>
          <cell r="AC2303">
            <v>311.5</v>
          </cell>
        </row>
        <row r="2304">
          <cell r="D2304">
            <v>14619</v>
          </cell>
          <cell r="AC2304">
            <v>275.625</v>
          </cell>
        </row>
        <row r="2305">
          <cell r="D2305">
            <v>14618</v>
          </cell>
          <cell r="AC2305">
            <v>515.375</v>
          </cell>
        </row>
        <row r="2306">
          <cell r="D2306">
            <v>14617</v>
          </cell>
          <cell r="AC2306">
            <v>248.0625</v>
          </cell>
        </row>
        <row r="2307">
          <cell r="D2307">
            <v>14617</v>
          </cell>
          <cell r="AC2307">
            <v>58.79999999999999</v>
          </cell>
        </row>
        <row r="2308">
          <cell r="D2308">
            <v>14616</v>
          </cell>
          <cell r="AC2308">
            <v>210</v>
          </cell>
        </row>
        <row r="2309">
          <cell r="D2309">
            <v>14615</v>
          </cell>
          <cell r="AC2309">
            <v>257.5</v>
          </cell>
        </row>
        <row r="2310">
          <cell r="D2310">
            <v>14614</v>
          </cell>
          <cell r="AC2310">
            <v>90</v>
          </cell>
        </row>
        <row r="2311">
          <cell r="D2311">
            <v>14635</v>
          </cell>
          <cell r="AC2311">
            <v>150.5</v>
          </cell>
        </row>
        <row r="2312">
          <cell r="D2312">
            <v>14634</v>
          </cell>
          <cell r="AC2312">
            <v>77.055999999999997</v>
          </cell>
        </row>
        <row r="2313">
          <cell r="D2313">
            <v>14633</v>
          </cell>
          <cell r="AC2313">
            <v>233.4375</v>
          </cell>
        </row>
        <row r="2314">
          <cell r="D2314">
            <v>14631</v>
          </cell>
          <cell r="AC2314">
            <v>267.1875</v>
          </cell>
        </row>
        <row r="2315">
          <cell r="D2315">
            <v>14630</v>
          </cell>
          <cell r="AC2315">
            <v>609</v>
          </cell>
        </row>
        <row r="2316">
          <cell r="D2316">
            <v>14540</v>
          </cell>
          <cell r="AC2316">
            <v>210.63</v>
          </cell>
        </row>
        <row r="2317">
          <cell r="D2317">
            <v>14549</v>
          </cell>
          <cell r="AC2317">
            <v>556.42499999999995</v>
          </cell>
        </row>
        <row r="2318">
          <cell r="D2318">
            <v>14624</v>
          </cell>
          <cell r="AC2318">
            <v>308</v>
          </cell>
        </row>
        <row r="2319">
          <cell r="D2319">
            <v>14624</v>
          </cell>
          <cell r="AC2319">
            <v>616</v>
          </cell>
        </row>
        <row r="2320">
          <cell r="D2320">
            <v>14623</v>
          </cell>
          <cell r="AC2320">
            <v>132.51199999999997</v>
          </cell>
        </row>
        <row r="2321">
          <cell r="D2321">
            <v>14623</v>
          </cell>
          <cell r="AC2321">
            <v>161.6</v>
          </cell>
        </row>
        <row r="2322">
          <cell r="D2322">
            <v>14546</v>
          </cell>
          <cell r="AC2322">
            <v>86.159999999999982</v>
          </cell>
        </row>
        <row r="2323">
          <cell r="D2323">
            <v>14603</v>
          </cell>
          <cell r="AC2323">
            <v>235.8125</v>
          </cell>
        </row>
        <row r="2324">
          <cell r="D2324">
            <v>14603</v>
          </cell>
          <cell r="AC2324">
            <v>29.171999999999997</v>
          </cell>
        </row>
        <row r="2325">
          <cell r="AC2325">
            <v>0</v>
          </cell>
        </row>
        <row r="2326">
          <cell r="D2326">
            <v>14719</v>
          </cell>
          <cell r="AC2326">
            <v>1973.9405000000002</v>
          </cell>
        </row>
        <row r="2327">
          <cell r="D2327">
            <v>14712</v>
          </cell>
          <cell r="AC2327">
            <v>1536</v>
          </cell>
        </row>
        <row r="2328">
          <cell r="D2328">
            <v>14712</v>
          </cell>
          <cell r="AC2328">
            <v>298</v>
          </cell>
        </row>
        <row r="2329">
          <cell r="D2329">
            <v>14711</v>
          </cell>
          <cell r="AC2329">
            <v>765.44</v>
          </cell>
        </row>
        <row r="2330">
          <cell r="D2330">
            <v>14710</v>
          </cell>
          <cell r="AC2330">
            <v>361.87199999999996</v>
          </cell>
        </row>
        <row r="2331">
          <cell r="D2331">
            <v>14710</v>
          </cell>
          <cell r="AC2331">
            <v>210.37499999999997</v>
          </cell>
        </row>
        <row r="2332">
          <cell r="D2332">
            <v>14706</v>
          </cell>
          <cell r="AC2332">
            <v>504.74999999999994</v>
          </cell>
        </row>
        <row r="2333">
          <cell r="D2333">
            <v>14706</v>
          </cell>
          <cell r="AC2333">
            <v>547.3125</v>
          </cell>
        </row>
        <row r="2334">
          <cell r="D2334">
            <v>14704</v>
          </cell>
          <cell r="AC2334">
            <v>643.19999999999993</v>
          </cell>
        </row>
        <row r="2335">
          <cell r="D2335">
            <v>14703</v>
          </cell>
          <cell r="AC2335">
            <v>588</v>
          </cell>
        </row>
        <row r="2336">
          <cell r="D2336">
            <v>14701</v>
          </cell>
          <cell r="AC2336">
            <v>192.72</v>
          </cell>
        </row>
        <row r="2337">
          <cell r="D2337">
            <v>14650</v>
          </cell>
          <cell r="AC2337">
            <v>302.88</v>
          </cell>
        </row>
        <row r="2338">
          <cell r="D2338">
            <v>14650</v>
          </cell>
          <cell r="AC2338">
            <v>227.16</v>
          </cell>
        </row>
        <row r="2339">
          <cell r="D2339">
            <v>14649</v>
          </cell>
          <cell r="AC2339">
            <v>529.5</v>
          </cell>
        </row>
        <row r="2340">
          <cell r="D2340">
            <v>14649</v>
          </cell>
          <cell r="AC2340">
            <v>277.125</v>
          </cell>
        </row>
        <row r="2341">
          <cell r="D2341">
            <v>14648</v>
          </cell>
          <cell r="AC2341">
            <v>371.875</v>
          </cell>
        </row>
        <row r="2342">
          <cell r="D2342">
            <v>14648</v>
          </cell>
          <cell r="AC2342">
            <v>236.6</v>
          </cell>
        </row>
        <row r="2343">
          <cell r="D2343">
            <v>14647</v>
          </cell>
          <cell r="AC2343">
            <v>679.48125000000005</v>
          </cell>
        </row>
        <row r="2344">
          <cell r="D2344">
            <v>14646</v>
          </cell>
          <cell r="AC2344">
            <v>222.5</v>
          </cell>
        </row>
        <row r="2345">
          <cell r="D2345">
            <v>14645</v>
          </cell>
          <cell r="AC2345">
            <v>149.36999999999998</v>
          </cell>
        </row>
        <row r="2346">
          <cell r="D2346">
            <v>14644</v>
          </cell>
          <cell r="AC2346">
            <v>113.1</v>
          </cell>
        </row>
        <row r="2347">
          <cell r="D2347">
            <v>14643</v>
          </cell>
          <cell r="AC2347">
            <v>295.75</v>
          </cell>
        </row>
        <row r="2348">
          <cell r="D2348">
            <v>14642</v>
          </cell>
          <cell r="AC2348">
            <v>1646.4</v>
          </cell>
        </row>
        <row r="2349">
          <cell r="D2349">
            <v>14641</v>
          </cell>
          <cell r="AC2349">
            <v>349.18399999999997</v>
          </cell>
        </row>
        <row r="2350">
          <cell r="D2350">
            <v>14640</v>
          </cell>
          <cell r="AC2350">
            <v>225</v>
          </cell>
        </row>
        <row r="2351">
          <cell r="D2351">
            <v>14639</v>
          </cell>
          <cell r="AC2351">
            <v>212.5</v>
          </cell>
        </row>
        <row r="2352">
          <cell r="D2352">
            <v>14638</v>
          </cell>
          <cell r="AC2352">
            <v>374.41800000000001</v>
          </cell>
        </row>
        <row r="2353">
          <cell r="D2353">
            <v>14638</v>
          </cell>
          <cell r="AC2353">
            <v>677.25</v>
          </cell>
        </row>
        <row r="2354">
          <cell r="D2354">
            <v>14638</v>
          </cell>
          <cell r="AC2354">
            <v>0</v>
          </cell>
        </row>
        <row r="2355">
          <cell r="D2355">
            <v>14637</v>
          </cell>
          <cell r="AC2355">
            <v>260.64</v>
          </cell>
        </row>
        <row r="2356">
          <cell r="D2356">
            <v>14637</v>
          </cell>
          <cell r="AC2356">
            <v>425.99999999999994</v>
          </cell>
        </row>
        <row r="2357">
          <cell r="D2357">
            <v>14636</v>
          </cell>
          <cell r="AC2357">
            <v>17.731999999999999</v>
          </cell>
        </row>
        <row r="2358">
          <cell r="D2358">
            <v>14629</v>
          </cell>
          <cell r="AC2358">
            <v>607.25</v>
          </cell>
        </row>
        <row r="2359">
          <cell r="D2359">
            <v>14628</v>
          </cell>
          <cell r="AC2359">
            <v>480.9375</v>
          </cell>
        </row>
        <row r="2360">
          <cell r="D2360">
            <v>14627</v>
          </cell>
          <cell r="AC2360">
            <v>484.35200000000003</v>
          </cell>
        </row>
        <row r="2361">
          <cell r="D2361">
            <v>14626</v>
          </cell>
          <cell r="AC2361">
            <v>189.21875</v>
          </cell>
        </row>
        <row r="2362">
          <cell r="D2362">
            <v>14625</v>
          </cell>
          <cell r="AC2362">
            <v>588.19999999999993</v>
          </cell>
        </row>
        <row r="2363">
          <cell r="D2363">
            <v>14753</v>
          </cell>
          <cell r="AC2363">
            <v>236.62499999999997</v>
          </cell>
        </row>
        <row r="2364">
          <cell r="D2364">
            <v>14752</v>
          </cell>
          <cell r="AC2364">
            <v>459.37499999999994</v>
          </cell>
        </row>
        <row r="2365">
          <cell r="D2365">
            <v>14752</v>
          </cell>
          <cell r="AC2365">
            <v>52.499999999999993</v>
          </cell>
        </row>
        <row r="2366">
          <cell r="D2366">
            <v>14750</v>
          </cell>
          <cell r="AC2366">
            <v>872.99999999999989</v>
          </cell>
        </row>
        <row r="2367">
          <cell r="D2367">
            <v>14749</v>
          </cell>
          <cell r="AC2367">
            <v>275</v>
          </cell>
        </row>
        <row r="2368">
          <cell r="D2368">
            <v>14748</v>
          </cell>
          <cell r="AC2368">
            <v>692.46400000000006</v>
          </cell>
        </row>
        <row r="2369">
          <cell r="D2369">
            <v>14748</v>
          </cell>
          <cell r="AC2369">
            <v>752.5</v>
          </cell>
        </row>
        <row r="2370">
          <cell r="D2370">
            <v>14747</v>
          </cell>
          <cell r="AC2370">
            <v>278.4375</v>
          </cell>
        </row>
        <row r="2371">
          <cell r="D2371">
            <v>14746</v>
          </cell>
          <cell r="AC2371">
            <v>872.99999999999989</v>
          </cell>
        </row>
        <row r="2372">
          <cell r="D2372">
            <v>14745</v>
          </cell>
          <cell r="AC2372">
            <v>628</v>
          </cell>
        </row>
        <row r="2373">
          <cell r="D2373">
            <v>14744</v>
          </cell>
          <cell r="AC2373">
            <v>282.59999999999997</v>
          </cell>
        </row>
        <row r="2374">
          <cell r="D2374">
            <v>14743</v>
          </cell>
          <cell r="AC2374">
            <v>809.875</v>
          </cell>
        </row>
        <row r="2375">
          <cell r="D2375">
            <v>14740</v>
          </cell>
          <cell r="AC2375">
            <v>230</v>
          </cell>
        </row>
        <row r="2376">
          <cell r="D2376">
            <v>14740</v>
          </cell>
          <cell r="AC2376">
            <v>132.44999999999999</v>
          </cell>
        </row>
        <row r="2377">
          <cell r="D2377">
            <v>14739</v>
          </cell>
          <cell r="AC2377">
            <v>709.875</v>
          </cell>
        </row>
        <row r="2378">
          <cell r="D2378">
            <v>14739</v>
          </cell>
          <cell r="AC2378">
            <v>211.75</v>
          </cell>
        </row>
        <row r="2379">
          <cell r="D2379">
            <v>14739</v>
          </cell>
          <cell r="AC2379">
            <v>152.46</v>
          </cell>
        </row>
        <row r="2380">
          <cell r="D2380">
            <v>14738</v>
          </cell>
          <cell r="AC2380">
            <v>199.70999999999998</v>
          </cell>
        </row>
        <row r="2381">
          <cell r="D2381">
            <v>14737</v>
          </cell>
          <cell r="AC2381">
            <v>253.6</v>
          </cell>
        </row>
        <row r="2382">
          <cell r="D2382">
            <v>14736</v>
          </cell>
          <cell r="AC2382">
            <v>79.25</v>
          </cell>
        </row>
        <row r="2383">
          <cell r="D2383">
            <v>14735</v>
          </cell>
          <cell r="AC2383">
            <v>563.19999999999993</v>
          </cell>
        </row>
        <row r="2384">
          <cell r="D2384">
            <v>14734</v>
          </cell>
          <cell r="AC2384">
            <v>115.84</v>
          </cell>
        </row>
        <row r="2385">
          <cell r="D2385">
            <v>14733</v>
          </cell>
          <cell r="AC2385">
            <v>160</v>
          </cell>
        </row>
        <row r="2386">
          <cell r="D2386">
            <v>14731</v>
          </cell>
          <cell r="AC2386">
            <v>212.99999999999997</v>
          </cell>
        </row>
        <row r="2387">
          <cell r="D2387">
            <v>14730</v>
          </cell>
          <cell r="AC2387">
            <v>864</v>
          </cell>
        </row>
        <row r="2388">
          <cell r="D2388">
            <v>14730</v>
          </cell>
          <cell r="AC2388">
            <v>614.39999999999986</v>
          </cell>
        </row>
        <row r="2389">
          <cell r="D2389">
            <v>14729</v>
          </cell>
          <cell r="AC2389">
            <v>221.86200000000002</v>
          </cell>
        </row>
        <row r="2390">
          <cell r="D2390">
            <v>14728</v>
          </cell>
          <cell r="AC2390">
            <v>610</v>
          </cell>
        </row>
        <row r="2391">
          <cell r="D2391">
            <v>14725</v>
          </cell>
          <cell r="AC2391">
            <v>271.44</v>
          </cell>
        </row>
        <row r="2392">
          <cell r="D2392">
            <v>14724</v>
          </cell>
          <cell r="AC2392">
            <v>235</v>
          </cell>
        </row>
        <row r="2393">
          <cell r="D2393">
            <v>14723</v>
          </cell>
          <cell r="AC2393">
            <v>532.03199999999993</v>
          </cell>
        </row>
        <row r="2394">
          <cell r="D2394">
            <v>14722</v>
          </cell>
          <cell r="AC2394">
            <v>159.375</v>
          </cell>
        </row>
        <row r="2395">
          <cell r="D2395">
            <v>14721</v>
          </cell>
          <cell r="AC2395">
            <v>722.5</v>
          </cell>
        </row>
        <row r="2396">
          <cell r="D2396">
            <v>14720</v>
          </cell>
          <cell r="AC2396">
            <v>407.23199999999997</v>
          </cell>
        </row>
        <row r="2397">
          <cell r="D2397">
            <v>14718</v>
          </cell>
          <cell r="AC2397">
            <v>236.62499999999997</v>
          </cell>
        </row>
        <row r="2398">
          <cell r="D2398">
            <v>14717</v>
          </cell>
          <cell r="AC2398">
            <v>100.625</v>
          </cell>
        </row>
        <row r="2399">
          <cell r="D2399">
            <v>14716</v>
          </cell>
          <cell r="AC2399">
            <v>955.68</v>
          </cell>
        </row>
        <row r="2400">
          <cell r="D2400">
            <v>14715</v>
          </cell>
          <cell r="AC2400">
            <v>125.78125</v>
          </cell>
        </row>
        <row r="2401">
          <cell r="D2401">
            <v>14715</v>
          </cell>
          <cell r="AC2401">
            <v>226.40625</v>
          </cell>
        </row>
        <row r="2402">
          <cell r="D2402">
            <v>14714</v>
          </cell>
          <cell r="AC2402">
            <v>571.20000000000005</v>
          </cell>
        </row>
        <row r="2403">
          <cell r="D2403">
            <v>14713</v>
          </cell>
          <cell r="AC2403">
            <v>176.09375</v>
          </cell>
        </row>
        <row r="2404">
          <cell r="D2404">
            <v>14709</v>
          </cell>
          <cell r="AC2404">
            <v>1866.9</v>
          </cell>
        </row>
        <row r="2405">
          <cell r="D2405">
            <v>14709</v>
          </cell>
          <cell r="AC2405">
            <v>1142.68</v>
          </cell>
        </row>
        <row r="2406">
          <cell r="D2406">
            <v>14708</v>
          </cell>
          <cell r="AC2406">
            <v>232.96</v>
          </cell>
        </row>
        <row r="2407">
          <cell r="D2407">
            <v>14707</v>
          </cell>
          <cell r="AC2407">
            <v>550.56399999999996</v>
          </cell>
        </row>
        <row r="2408">
          <cell r="D2408">
            <v>14705</v>
          </cell>
          <cell r="AC2408">
            <v>440.99999999999994</v>
          </cell>
        </row>
        <row r="2409">
          <cell r="D2409">
            <v>14705</v>
          </cell>
          <cell r="AC2409">
            <v>42.173999999999999</v>
          </cell>
        </row>
        <row r="2410">
          <cell r="D2410">
            <v>14702</v>
          </cell>
          <cell r="AC2410">
            <v>473.54999999999995</v>
          </cell>
        </row>
        <row r="2411">
          <cell r="D2411">
            <v>14602</v>
          </cell>
          <cell r="AC2411">
            <v>183.75</v>
          </cell>
        </row>
        <row r="2412">
          <cell r="D2412">
            <v>14533</v>
          </cell>
          <cell r="AC2412">
            <v>329.86799999999999</v>
          </cell>
        </row>
        <row r="2413">
          <cell r="D2413">
            <v>14607</v>
          </cell>
          <cell r="AC2413">
            <v>1342.278</v>
          </cell>
        </row>
        <row r="2414">
          <cell r="D2414">
            <v>14538</v>
          </cell>
          <cell r="AC2414">
            <v>153.19999999999999</v>
          </cell>
        </row>
        <row r="2415">
          <cell r="D2415">
            <v>14369</v>
          </cell>
          <cell r="AC2415">
            <v>211.75</v>
          </cell>
        </row>
        <row r="2416">
          <cell r="D2416">
            <v>14542</v>
          </cell>
          <cell r="AC2416">
            <v>570.5</v>
          </cell>
        </row>
        <row r="2417">
          <cell r="D2417">
            <v>14541</v>
          </cell>
          <cell r="AC2417">
            <v>113.75</v>
          </cell>
        </row>
        <row r="2418">
          <cell r="D2418">
            <v>14543</v>
          </cell>
          <cell r="AC2418">
            <v>199.0625</v>
          </cell>
        </row>
        <row r="2419">
          <cell r="D2419">
            <v>14537</v>
          </cell>
          <cell r="AC2419">
            <v>244.12499999999997</v>
          </cell>
        </row>
        <row r="2420">
          <cell r="D2420">
            <v>14536</v>
          </cell>
          <cell r="AC2420">
            <v>651</v>
          </cell>
        </row>
        <row r="2421">
          <cell r="D2421">
            <v>14535</v>
          </cell>
          <cell r="AC2421">
            <v>651</v>
          </cell>
        </row>
        <row r="2422">
          <cell r="D2422">
            <v>14550</v>
          </cell>
          <cell r="AC2422">
            <v>637</v>
          </cell>
        </row>
        <row r="2423">
          <cell r="D2423">
            <v>14539</v>
          </cell>
          <cell r="AC2423">
            <v>976.49999999999989</v>
          </cell>
        </row>
        <row r="2424">
          <cell r="D2424">
            <v>14601</v>
          </cell>
          <cell r="AC2424">
            <v>338.91200000000003</v>
          </cell>
        </row>
        <row r="2425">
          <cell r="D2425">
            <v>14545</v>
          </cell>
          <cell r="AC2425">
            <v>197.96875</v>
          </cell>
        </row>
        <row r="2426">
          <cell r="D2426">
            <v>14544</v>
          </cell>
          <cell r="AC2426">
            <v>212.1875</v>
          </cell>
        </row>
        <row r="2427">
          <cell r="D2427">
            <v>14548</v>
          </cell>
          <cell r="AC2427">
            <v>210</v>
          </cell>
        </row>
        <row r="2428">
          <cell r="D2428">
            <v>14547</v>
          </cell>
          <cell r="AC2428">
            <v>210</v>
          </cell>
        </row>
        <row r="2429">
          <cell r="D2429">
            <v>14606</v>
          </cell>
          <cell r="AC2429">
            <v>227.5</v>
          </cell>
        </row>
        <row r="2430">
          <cell r="D2430">
            <v>14605</v>
          </cell>
          <cell r="AC2430">
            <v>210</v>
          </cell>
        </row>
        <row r="2431">
          <cell r="D2431">
            <v>14608</v>
          </cell>
          <cell r="AC2431">
            <v>207.8125</v>
          </cell>
        </row>
        <row r="2432">
          <cell r="D2432">
            <v>14534</v>
          </cell>
          <cell r="AC2432">
            <v>743.4375</v>
          </cell>
        </row>
        <row r="2433">
          <cell r="D2433">
            <v>14550</v>
          </cell>
          <cell r="AC2433">
            <v>223.75</v>
          </cell>
        </row>
        <row r="2434">
          <cell r="D2434">
            <v>14539</v>
          </cell>
          <cell r="AC2434">
            <v>33.617999999999995</v>
          </cell>
        </row>
        <row r="2435">
          <cell r="D2435">
            <v>14532</v>
          </cell>
          <cell r="AC2435">
            <v>499.2</v>
          </cell>
        </row>
        <row r="2436">
          <cell r="D2436">
            <v>14742</v>
          </cell>
          <cell r="AC2436">
            <v>312</v>
          </cell>
        </row>
        <row r="2437">
          <cell r="D2437">
            <v>14741</v>
          </cell>
          <cell r="AC2437">
            <v>210.37499999999997</v>
          </cell>
        </row>
        <row r="2438">
          <cell r="D2438">
            <v>14732</v>
          </cell>
          <cell r="AC2438">
            <v>249.74999999999997</v>
          </cell>
        </row>
        <row r="2439">
          <cell r="D2439">
            <v>14761</v>
          </cell>
          <cell r="AC2439">
            <v>818.4</v>
          </cell>
        </row>
        <row r="2440">
          <cell r="D2440">
            <v>14761</v>
          </cell>
          <cell r="AC2440">
            <v>393.85599999999999</v>
          </cell>
        </row>
        <row r="2441">
          <cell r="D2441">
            <v>14761</v>
          </cell>
          <cell r="AC2441">
            <v>297.23750000000001</v>
          </cell>
        </row>
        <row r="2442">
          <cell r="D2442">
            <v>14761</v>
          </cell>
          <cell r="AC2442">
            <v>413.63999999999993</v>
          </cell>
        </row>
        <row r="2443">
          <cell r="D2443">
            <v>14760</v>
          </cell>
          <cell r="AC2443">
            <v>596</v>
          </cell>
        </row>
        <row r="2444">
          <cell r="D2444">
            <v>14760</v>
          </cell>
          <cell r="AC2444">
            <v>596</v>
          </cell>
        </row>
        <row r="2445">
          <cell r="D2445">
            <v>14760</v>
          </cell>
          <cell r="AC2445">
            <v>120.29999999999998</v>
          </cell>
        </row>
        <row r="2446">
          <cell r="D2446">
            <v>14759</v>
          </cell>
          <cell r="AC2446">
            <v>432.59999999999997</v>
          </cell>
        </row>
        <row r="2447">
          <cell r="D2447">
            <v>14758</v>
          </cell>
          <cell r="AC2447">
            <v>879.42399999999998</v>
          </cell>
        </row>
        <row r="2448">
          <cell r="D2448">
            <v>14758</v>
          </cell>
          <cell r="AC2448">
            <v>90.6</v>
          </cell>
        </row>
        <row r="2449">
          <cell r="D2449">
            <v>14758</v>
          </cell>
          <cell r="AC2449">
            <v>290.53199999999998</v>
          </cell>
        </row>
        <row r="2450">
          <cell r="D2450">
            <v>14757</v>
          </cell>
          <cell r="AC2450">
            <v>771.375</v>
          </cell>
        </row>
        <row r="2451">
          <cell r="D2451">
            <v>14756</v>
          </cell>
          <cell r="AC2451">
            <v>1642.8799999999997</v>
          </cell>
        </row>
        <row r="2452">
          <cell r="D2452">
            <v>14755</v>
          </cell>
          <cell r="AC2452">
            <v>284</v>
          </cell>
        </row>
        <row r="2453">
          <cell r="D2453">
            <v>14755</v>
          </cell>
          <cell r="AC2453">
            <v>38.299999999999997</v>
          </cell>
        </row>
        <row r="2454">
          <cell r="D2454">
            <v>14754</v>
          </cell>
          <cell r="AC2454">
            <v>271.5625</v>
          </cell>
        </row>
        <row r="2455">
          <cell r="D2455">
            <v>14751</v>
          </cell>
          <cell r="AC2455">
            <v>233.99999999999997</v>
          </cell>
        </row>
        <row r="2456">
          <cell r="D2456">
            <v>14773</v>
          </cell>
          <cell r="AC2456">
            <v>558.95999999999992</v>
          </cell>
        </row>
        <row r="2457">
          <cell r="D2457">
            <v>14772</v>
          </cell>
          <cell r="AC2457">
            <v>630</v>
          </cell>
        </row>
        <row r="2458">
          <cell r="D2458">
            <v>14772</v>
          </cell>
          <cell r="AC2458">
            <v>202.75</v>
          </cell>
        </row>
        <row r="2459">
          <cell r="D2459">
            <v>14771</v>
          </cell>
          <cell r="AC2459">
            <v>108.59375</v>
          </cell>
        </row>
        <row r="2460">
          <cell r="D2460">
            <v>14771</v>
          </cell>
          <cell r="AC2460">
            <v>83</v>
          </cell>
        </row>
        <row r="2461">
          <cell r="D2461">
            <v>14770</v>
          </cell>
          <cell r="AC2461">
            <v>484.76249999999993</v>
          </cell>
        </row>
        <row r="2462">
          <cell r="D2462">
            <v>14770</v>
          </cell>
          <cell r="AC2462">
            <v>187.65</v>
          </cell>
        </row>
        <row r="2463">
          <cell r="D2463">
            <v>14769</v>
          </cell>
          <cell r="AC2463">
            <v>497</v>
          </cell>
        </row>
        <row r="2464">
          <cell r="D2464">
            <v>14769</v>
          </cell>
          <cell r="AC2464">
            <v>497</v>
          </cell>
        </row>
        <row r="2465">
          <cell r="D2465">
            <v>14768</v>
          </cell>
          <cell r="AC2465">
            <v>177.6</v>
          </cell>
        </row>
        <row r="2466">
          <cell r="D2466">
            <v>14767</v>
          </cell>
          <cell r="AC2466">
            <v>348.3</v>
          </cell>
        </row>
        <row r="2467">
          <cell r="D2467">
            <v>14766</v>
          </cell>
          <cell r="AC2467">
            <v>384.4</v>
          </cell>
        </row>
        <row r="2468">
          <cell r="D2468">
            <v>14764</v>
          </cell>
          <cell r="AC2468">
            <v>55.614000000000004</v>
          </cell>
        </row>
        <row r="2469">
          <cell r="D2469">
            <v>14763</v>
          </cell>
          <cell r="AC2469">
            <v>319.375</v>
          </cell>
        </row>
        <row r="2470">
          <cell r="D2470">
            <v>14762</v>
          </cell>
          <cell r="AC2470">
            <v>231.37499999999997</v>
          </cell>
        </row>
        <row r="2471">
          <cell r="D2471">
            <v>14787</v>
          </cell>
          <cell r="AC2471">
            <v>173.24999999999997</v>
          </cell>
        </row>
        <row r="2472">
          <cell r="D2472">
            <v>14787</v>
          </cell>
          <cell r="AC2472">
            <v>288.75</v>
          </cell>
        </row>
        <row r="2473">
          <cell r="D2473">
            <v>14785</v>
          </cell>
          <cell r="AC2473">
            <v>2562</v>
          </cell>
        </row>
        <row r="2474">
          <cell r="D2474">
            <v>14784</v>
          </cell>
          <cell r="AC2474">
            <v>238</v>
          </cell>
        </row>
        <row r="2475">
          <cell r="D2475">
            <v>14783</v>
          </cell>
          <cell r="AC2475">
            <v>713.99999999999989</v>
          </cell>
        </row>
        <row r="2476">
          <cell r="D2476">
            <v>14782</v>
          </cell>
          <cell r="AC2476">
            <v>86.1</v>
          </cell>
        </row>
        <row r="2477">
          <cell r="D2477">
            <v>14781</v>
          </cell>
          <cell r="AC2477">
            <v>927.67499999999995</v>
          </cell>
        </row>
        <row r="2478">
          <cell r="D2478">
            <v>14780</v>
          </cell>
          <cell r="AC2478">
            <v>155.25</v>
          </cell>
        </row>
        <row r="2479">
          <cell r="D2479">
            <v>14779</v>
          </cell>
          <cell r="AC2479">
            <v>137.625</v>
          </cell>
        </row>
        <row r="2480">
          <cell r="D2480">
            <v>14777</v>
          </cell>
          <cell r="AC2480">
            <v>185.59999999999997</v>
          </cell>
        </row>
        <row r="2481">
          <cell r="D2481">
            <v>14776</v>
          </cell>
          <cell r="AC2481">
            <v>281.25</v>
          </cell>
        </row>
        <row r="2482">
          <cell r="D2482">
            <v>14776</v>
          </cell>
          <cell r="AC2482">
            <v>163.75</v>
          </cell>
        </row>
        <row r="2483">
          <cell r="D2483">
            <v>14775</v>
          </cell>
          <cell r="AC2483">
            <v>351.6</v>
          </cell>
        </row>
        <row r="2484">
          <cell r="D2484">
            <v>14774</v>
          </cell>
          <cell r="AC2484">
            <v>69.563999999999993</v>
          </cell>
        </row>
        <row r="2485">
          <cell r="D2485">
            <v>14765</v>
          </cell>
          <cell r="AC2485">
            <v>220.3125</v>
          </cell>
        </row>
        <row r="2486">
          <cell r="D2486">
            <v>14726</v>
          </cell>
          <cell r="AC2486">
            <v>617</v>
          </cell>
        </row>
        <row r="2487">
          <cell r="D2487">
            <v>14727</v>
          </cell>
          <cell r="AC2487">
            <v>762.5</v>
          </cell>
        </row>
        <row r="2488">
          <cell r="D2488">
            <v>14794</v>
          </cell>
          <cell r="AC2488">
            <v>658.125</v>
          </cell>
        </row>
        <row r="2489">
          <cell r="D2489">
            <v>14800</v>
          </cell>
          <cell r="AC2489">
            <v>616</v>
          </cell>
        </row>
        <row r="2490">
          <cell r="D2490">
            <v>14799</v>
          </cell>
          <cell r="AC2490">
            <v>164.0625</v>
          </cell>
        </row>
        <row r="2491">
          <cell r="D2491">
            <v>14799</v>
          </cell>
          <cell r="AC2491">
            <v>165</v>
          </cell>
        </row>
        <row r="2492">
          <cell r="D2492">
            <v>14798</v>
          </cell>
          <cell r="AC2492">
            <v>485.03999999999996</v>
          </cell>
        </row>
        <row r="2493">
          <cell r="D2493">
            <v>14798</v>
          </cell>
          <cell r="AC2493">
            <v>896</v>
          </cell>
        </row>
        <row r="2494">
          <cell r="D2494">
            <v>14797</v>
          </cell>
          <cell r="AC2494">
            <v>103.1875</v>
          </cell>
        </row>
        <row r="2495">
          <cell r="D2495">
            <v>14796</v>
          </cell>
          <cell r="AC2495">
            <v>1091.40625</v>
          </cell>
        </row>
        <row r="2496">
          <cell r="D2496">
            <v>14795</v>
          </cell>
          <cell r="AC2496">
            <v>311.09999999999997</v>
          </cell>
        </row>
        <row r="2497">
          <cell r="D2497">
            <v>14793</v>
          </cell>
          <cell r="AC2497">
            <v>343.8</v>
          </cell>
        </row>
        <row r="2498">
          <cell r="D2498">
            <v>14792</v>
          </cell>
          <cell r="AC2498">
            <v>568.75</v>
          </cell>
        </row>
        <row r="2499">
          <cell r="D2499">
            <v>14791</v>
          </cell>
          <cell r="AC2499">
            <v>177.92</v>
          </cell>
        </row>
        <row r="2500">
          <cell r="D2500">
            <v>14791</v>
          </cell>
          <cell r="AC2500">
            <v>266.87999999999994</v>
          </cell>
        </row>
        <row r="2501">
          <cell r="D2501">
            <v>14790</v>
          </cell>
          <cell r="AC2501">
            <v>167.35599999999999</v>
          </cell>
        </row>
        <row r="2502">
          <cell r="D2502">
            <v>14790</v>
          </cell>
          <cell r="AC2502">
            <v>233.51999999999998</v>
          </cell>
        </row>
        <row r="2503">
          <cell r="D2503">
            <v>14789</v>
          </cell>
          <cell r="AC2503">
            <v>233.51999999999998</v>
          </cell>
        </row>
        <row r="2504">
          <cell r="D2504">
            <v>14789</v>
          </cell>
          <cell r="AC2504">
            <v>136.21999999999997</v>
          </cell>
        </row>
        <row r="2505">
          <cell r="D2505">
            <v>14788</v>
          </cell>
          <cell r="AC2505">
            <v>403.125</v>
          </cell>
        </row>
        <row r="2506">
          <cell r="D2506">
            <v>14788</v>
          </cell>
          <cell r="AC2506">
            <v>77.375</v>
          </cell>
        </row>
        <row r="2507">
          <cell r="D2507">
            <v>14788</v>
          </cell>
          <cell r="AC2507">
            <v>185.7</v>
          </cell>
        </row>
        <row r="2508">
          <cell r="D2508">
            <v>14786</v>
          </cell>
          <cell r="AC2508">
            <v>406.34999999999997</v>
          </cell>
        </row>
        <row r="2509">
          <cell r="D2509">
            <v>14778</v>
          </cell>
          <cell r="AC2509">
            <v>301.875</v>
          </cell>
        </row>
        <row r="2510">
          <cell r="D2510">
            <v>14809</v>
          </cell>
          <cell r="AC2510">
            <v>280.52499999999998</v>
          </cell>
        </row>
        <row r="2511">
          <cell r="D2511">
            <v>14808</v>
          </cell>
          <cell r="AC2511">
            <v>170.23999999999998</v>
          </cell>
        </row>
        <row r="2512">
          <cell r="D2512">
            <v>14808</v>
          </cell>
          <cell r="AC2512">
            <v>170.23999999999998</v>
          </cell>
        </row>
        <row r="2513">
          <cell r="D2513">
            <v>14807</v>
          </cell>
          <cell r="AC2513">
            <v>213.5</v>
          </cell>
        </row>
        <row r="2514">
          <cell r="D2514">
            <v>14806</v>
          </cell>
          <cell r="AC2514">
            <v>160.30000000000001</v>
          </cell>
        </row>
        <row r="2515">
          <cell r="D2515">
            <v>14806</v>
          </cell>
          <cell r="AC2515">
            <v>160.30000000000001</v>
          </cell>
        </row>
        <row r="2516">
          <cell r="D2516">
            <v>14806</v>
          </cell>
          <cell r="AC2516">
            <v>160.30000000000001</v>
          </cell>
        </row>
        <row r="2517">
          <cell r="D2517">
            <v>14805</v>
          </cell>
          <cell r="AC2517">
            <v>483.75</v>
          </cell>
        </row>
        <row r="2518">
          <cell r="D2518">
            <v>14804</v>
          </cell>
          <cell r="AC2518">
            <v>559.52</v>
          </cell>
        </row>
        <row r="2519">
          <cell r="D2519">
            <v>14803</v>
          </cell>
          <cell r="AC2519">
            <v>153.75</v>
          </cell>
        </row>
        <row r="2520">
          <cell r="D2520">
            <v>14802</v>
          </cell>
          <cell r="AC2520">
            <v>163.19999999999999</v>
          </cell>
        </row>
        <row r="2521">
          <cell r="D2521">
            <v>14801</v>
          </cell>
          <cell r="AC2521">
            <v>1039.0625</v>
          </cell>
        </row>
        <row r="2522">
          <cell r="D2522">
            <v>14810</v>
          </cell>
          <cell r="AC2522">
            <v>394.5</v>
          </cell>
        </row>
        <row r="2523">
          <cell r="D2523">
            <v>14819</v>
          </cell>
          <cell r="AC2523">
            <v>406</v>
          </cell>
        </row>
        <row r="2524">
          <cell r="D2524">
            <v>14811</v>
          </cell>
          <cell r="AC2524">
            <v>722.74999999999989</v>
          </cell>
        </row>
        <row r="2525">
          <cell r="D2525">
            <v>14817</v>
          </cell>
          <cell r="AC2525">
            <v>370.08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</sheetData>
      <sheetData sheetId="1"/>
      <sheetData sheetId="2">
        <row r="3">
          <cell r="G3">
            <v>8049</v>
          </cell>
          <cell r="H3">
            <v>16</v>
          </cell>
        </row>
        <row r="4">
          <cell r="G4">
            <v>8048</v>
          </cell>
          <cell r="H4">
            <v>20</v>
          </cell>
        </row>
        <row r="5">
          <cell r="G5">
            <v>8046</v>
          </cell>
          <cell r="H5">
            <v>30</v>
          </cell>
        </row>
        <row r="6">
          <cell r="G6">
            <v>8043</v>
          </cell>
          <cell r="H6">
            <v>30</v>
          </cell>
        </row>
        <row r="7">
          <cell r="G7">
            <v>8042</v>
          </cell>
          <cell r="H7">
            <v>50</v>
          </cell>
        </row>
        <row r="8">
          <cell r="G8">
            <v>8041</v>
          </cell>
          <cell r="H8">
            <v>20</v>
          </cell>
        </row>
        <row r="9">
          <cell r="G9">
            <v>8039</v>
          </cell>
          <cell r="H9">
            <v>30</v>
          </cell>
        </row>
        <row r="10">
          <cell r="G10">
            <v>8038</v>
          </cell>
          <cell r="H10">
            <v>40</v>
          </cell>
        </row>
        <row r="11">
          <cell r="G11">
            <v>8037</v>
          </cell>
          <cell r="H11">
            <v>20</v>
          </cell>
        </row>
        <row r="12">
          <cell r="G12">
            <v>8035</v>
          </cell>
          <cell r="H12">
            <v>16</v>
          </cell>
        </row>
        <row r="13">
          <cell r="G13">
            <v>8034</v>
          </cell>
          <cell r="H13">
            <v>30</v>
          </cell>
        </row>
        <row r="14">
          <cell r="G14">
            <v>8032</v>
          </cell>
          <cell r="H14">
            <v>10</v>
          </cell>
        </row>
        <row r="15">
          <cell r="G15">
            <v>8031</v>
          </cell>
          <cell r="H15">
            <v>30</v>
          </cell>
        </row>
        <row r="16">
          <cell r="G16">
            <v>8030</v>
          </cell>
          <cell r="H16">
            <v>50</v>
          </cell>
        </row>
        <row r="17">
          <cell r="G17">
            <v>8029</v>
          </cell>
          <cell r="H17">
            <v>24</v>
          </cell>
        </row>
        <row r="18">
          <cell r="G18">
            <v>8028</v>
          </cell>
          <cell r="H18">
            <v>30</v>
          </cell>
        </row>
        <row r="19">
          <cell r="G19">
            <v>8027</v>
          </cell>
          <cell r="H19">
            <v>30</v>
          </cell>
        </row>
        <row r="20">
          <cell r="G20">
            <v>8026</v>
          </cell>
          <cell r="H20">
            <v>40</v>
          </cell>
        </row>
        <row r="21">
          <cell r="G21">
            <v>8024</v>
          </cell>
          <cell r="H21">
            <v>20</v>
          </cell>
        </row>
        <row r="22">
          <cell r="G22">
            <v>8023</v>
          </cell>
          <cell r="H22">
            <v>20</v>
          </cell>
        </row>
        <row r="23">
          <cell r="G23">
            <v>8022</v>
          </cell>
          <cell r="H23">
            <v>30</v>
          </cell>
        </row>
        <row r="24">
          <cell r="G24">
            <v>8021</v>
          </cell>
          <cell r="H24">
            <v>30</v>
          </cell>
        </row>
        <row r="25">
          <cell r="G25">
            <v>8036</v>
          </cell>
          <cell r="H25">
            <v>20</v>
          </cell>
        </row>
        <row r="26">
          <cell r="G26">
            <v>8058</v>
          </cell>
          <cell r="H26">
            <v>32</v>
          </cell>
        </row>
        <row r="27">
          <cell r="G27">
            <v>8056</v>
          </cell>
          <cell r="H27">
            <v>20</v>
          </cell>
        </row>
        <row r="28">
          <cell r="G28">
            <v>8055</v>
          </cell>
          <cell r="H28">
            <v>30</v>
          </cell>
        </row>
        <row r="29">
          <cell r="G29">
            <v>8100</v>
          </cell>
          <cell r="H29">
            <v>10</v>
          </cell>
        </row>
        <row r="30">
          <cell r="G30">
            <v>8098</v>
          </cell>
          <cell r="H30">
            <v>20</v>
          </cell>
        </row>
        <row r="31">
          <cell r="G31">
            <v>8097</v>
          </cell>
          <cell r="H31">
            <v>20</v>
          </cell>
        </row>
        <row r="32">
          <cell r="G32">
            <v>8094</v>
          </cell>
          <cell r="H32">
            <v>20</v>
          </cell>
        </row>
        <row r="33">
          <cell r="G33">
            <v>8093</v>
          </cell>
          <cell r="H33">
            <v>30</v>
          </cell>
        </row>
        <row r="34">
          <cell r="G34">
            <v>8092</v>
          </cell>
          <cell r="H34">
            <v>40</v>
          </cell>
        </row>
        <row r="35">
          <cell r="G35">
            <v>8089</v>
          </cell>
          <cell r="H35">
            <v>30</v>
          </cell>
        </row>
        <row r="36">
          <cell r="G36">
            <v>8088</v>
          </cell>
          <cell r="H36">
            <v>48</v>
          </cell>
        </row>
        <row r="37">
          <cell r="G37">
            <v>8087</v>
          </cell>
          <cell r="H37">
            <v>20</v>
          </cell>
        </row>
        <row r="38">
          <cell r="G38">
            <v>8086</v>
          </cell>
          <cell r="H38">
            <v>40</v>
          </cell>
        </row>
        <row r="39">
          <cell r="G39">
            <v>8085</v>
          </cell>
          <cell r="H39">
            <v>20</v>
          </cell>
        </row>
        <row r="40">
          <cell r="G40">
            <v>8082</v>
          </cell>
          <cell r="H40">
            <v>9</v>
          </cell>
        </row>
        <row r="41">
          <cell r="G41">
            <v>8081</v>
          </cell>
          <cell r="H41">
            <v>20</v>
          </cell>
        </row>
        <row r="42">
          <cell r="G42">
            <v>8080</v>
          </cell>
          <cell r="H42">
            <v>40</v>
          </cell>
        </row>
        <row r="43">
          <cell r="G43">
            <v>8079</v>
          </cell>
          <cell r="H43">
            <v>30</v>
          </cell>
        </row>
        <row r="44">
          <cell r="G44">
            <v>8078</v>
          </cell>
          <cell r="H44">
            <v>24</v>
          </cell>
        </row>
        <row r="45">
          <cell r="G45">
            <v>8077</v>
          </cell>
          <cell r="H45">
            <v>20</v>
          </cell>
        </row>
        <row r="46">
          <cell r="G46">
            <v>8076</v>
          </cell>
          <cell r="H46">
            <v>30</v>
          </cell>
        </row>
        <row r="47">
          <cell r="G47">
            <v>8075</v>
          </cell>
          <cell r="H47">
            <v>40</v>
          </cell>
        </row>
        <row r="48">
          <cell r="G48">
            <v>8074</v>
          </cell>
          <cell r="H48">
            <v>20</v>
          </cell>
        </row>
        <row r="49">
          <cell r="G49">
            <v>8073</v>
          </cell>
          <cell r="H49">
            <v>20</v>
          </cell>
        </row>
        <row r="50">
          <cell r="G50">
            <v>8072</v>
          </cell>
          <cell r="H50">
            <v>20</v>
          </cell>
        </row>
        <row r="51">
          <cell r="G51">
            <v>8071</v>
          </cell>
          <cell r="H51">
            <v>40</v>
          </cell>
        </row>
        <row r="52">
          <cell r="G52">
            <v>8070</v>
          </cell>
          <cell r="H52">
            <v>50</v>
          </cell>
        </row>
        <row r="53">
          <cell r="G53">
            <v>8069</v>
          </cell>
          <cell r="H53">
            <v>20</v>
          </cell>
        </row>
        <row r="54">
          <cell r="G54">
            <v>8068</v>
          </cell>
          <cell r="H54">
            <v>20</v>
          </cell>
        </row>
        <row r="55">
          <cell r="G55">
            <v>8067</v>
          </cell>
          <cell r="H55">
            <v>30</v>
          </cell>
        </row>
        <row r="56">
          <cell r="G56">
            <v>8066</v>
          </cell>
          <cell r="H56">
            <v>50</v>
          </cell>
        </row>
        <row r="57">
          <cell r="G57">
            <v>8065</v>
          </cell>
          <cell r="H57">
            <v>20</v>
          </cell>
        </row>
        <row r="58">
          <cell r="G58">
            <v>8063</v>
          </cell>
          <cell r="H58">
            <v>20</v>
          </cell>
        </row>
        <row r="59">
          <cell r="G59">
            <v>8062</v>
          </cell>
          <cell r="H59">
            <v>30</v>
          </cell>
        </row>
        <row r="60">
          <cell r="G60">
            <v>8061</v>
          </cell>
          <cell r="H60">
            <v>30</v>
          </cell>
        </row>
        <row r="61">
          <cell r="G61">
            <v>8060</v>
          </cell>
          <cell r="H61">
            <v>20</v>
          </cell>
        </row>
        <row r="62">
          <cell r="G62">
            <v>8059</v>
          </cell>
          <cell r="H62">
            <v>30</v>
          </cell>
        </row>
        <row r="63">
          <cell r="G63">
            <v>8057</v>
          </cell>
          <cell r="H63">
            <v>20</v>
          </cell>
        </row>
        <row r="64">
          <cell r="G64">
            <v>8054</v>
          </cell>
          <cell r="H64">
            <v>30</v>
          </cell>
        </row>
        <row r="65">
          <cell r="G65">
            <v>8053</v>
          </cell>
          <cell r="H65">
            <v>10</v>
          </cell>
        </row>
        <row r="66">
          <cell r="G66">
            <v>8052</v>
          </cell>
          <cell r="H66">
            <v>10</v>
          </cell>
        </row>
        <row r="67">
          <cell r="G67">
            <v>8051</v>
          </cell>
          <cell r="H67">
            <v>10</v>
          </cell>
        </row>
        <row r="68">
          <cell r="G68">
            <v>8050</v>
          </cell>
          <cell r="H68">
            <v>30</v>
          </cell>
        </row>
        <row r="69">
          <cell r="G69">
            <v>8047</v>
          </cell>
          <cell r="H69">
            <v>20</v>
          </cell>
        </row>
        <row r="70">
          <cell r="G70">
            <v>8045</v>
          </cell>
          <cell r="H70">
            <v>30</v>
          </cell>
        </row>
        <row r="71">
          <cell r="G71">
            <v>8044</v>
          </cell>
          <cell r="H71">
            <v>20</v>
          </cell>
        </row>
        <row r="72">
          <cell r="G72">
            <v>8040</v>
          </cell>
          <cell r="H72">
            <v>30</v>
          </cell>
        </row>
        <row r="73">
          <cell r="G73">
            <v>8033</v>
          </cell>
          <cell r="H73">
            <v>60</v>
          </cell>
        </row>
        <row r="74">
          <cell r="G74">
            <v>8025</v>
          </cell>
          <cell r="H74">
            <v>20</v>
          </cell>
        </row>
        <row r="75">
          <cell r="G75">
            <v>8130</v>
          </cell>
          <cell r="H75">
            <v>30</v>
          </cell>
        </row>
        <row r="76">
          <cell r="G76">
            <v>8129</v>
          </cell>
          <cell r="H76">
            <v>20</v>
          </cell>
        </row>
        <row r="77">
          <cell r="G77">
            <v>8128</v>
          </cell>
          <cell r="H77">
            <v>10</v>
          </cell>
        </row>
        <row r="78">
          <cell r="G78">
            <v>8127</v>
          </cell>
          <cell r="H78">
            <v>20</v>
          </cell>
        </row>
        <row r="79">
          <cell r="G79">
            <v>8125</v>
          </cell>
          <cell r="H79">
            <v>20</v>
          </cell>
        </row>
        <row r="80">
          <cell r="G80">
            <v>8122</v>
          </cell>
          <cell r="H80">
            <v>30</v>
          </cell>
        </row>
        <row r="81">
          <cell r="G81">
            <v>8121</v>
          </cell>
          <cell r="H81">
            <v>40</v>
          </cell>
        </row>
        <row r="82">
          <cell r="G82">
            <v>8120</v>
          </cell>
          <cell r="H82">
            <v>20</v>
          </cell>
        </row>
        <row r="83">
          <cell r="G83">
            <v>8119</v>
          </cell>
          <cell r="H83">
            <v>20</v>
          </cell>
        </row>
        <row r="84">
          <cell r="G84">
            <v>8118</v>
          </cell>
          <cell r="H84">
            <v>20</v>
          </cell>
        </row>
        <row r="85">
          <cell r="G85">
            <v>8116</v>
          </cell>
          <cell r="H85">
            <v>30</v>
          </cell>
        </row>
        <row r="86">
          <cell r="G86">
            <v>8115</v>
          </cell>
          <cell r="H86">
            <v>20</v>
          </cell>
        </row>
        <row r="87">
          <cell r="G87">
            <v>8113</v>
          </cell>
          <cell r="H87">
            <v>30</v>
          </cell>
        </row>
        <row r="88">
          <cell r="G88">
            <v>8112</v>
          </cell>
          <cell r="H88">
            <v>20</v>
          </cell>
        </row>
        <row r="89">
          <cell r="G89">
            <v>8111</v>
          </cell>
          <cell r="H89">
            <v>30</v>
          </cell>
        </row>
        <row r="90">
          <cell r="G90">
            <v>8110</v>
          </cell>
          <cell r="H90">
            <v>40</v>
          </cell>
        </row>
        <row r="91">
          <cell r="G91">
            <v>8109</v>
          </cell>
          <cell r="H91">
            <v>40</v>
          </cell>
        </row>
        <row r="92">
          <cell r="G92">
            <v>8108</v>
          </cell>
          <cell r="H92">
            <v>70</v>
          </cell>
        </row>
        <row r="93">
          <cell r="G93">
            <v>8107</v>
          </cell>
          <cell r="H93">
            <v>30</v>
          </cell>
        </row>
        <row r="94">
          <cell r="G94">
            <v>8106</v>
          </cell>
          <cell r="H94">
            <v>10</v>
          </cell>
        </row>
        <row r="95">
          <cell r="G95">
            <v>8105</v>
          </cell>
          <cell r="H95">
            <v>20</v>
          </cell>
        </row>
        <row r="96">
          <cell r="G96">
            <v>8104</v>
          </cell>
          <cell r="H96">
            <v>30</v>
          </cell>
        </row>
        <row r="97">
          <cell r="G97">
            <v>8103</v>
          </cell>
          <cell r="H97">
            <v>30</v>
          </cell>
        </row>
        <row r="98">
          <cell r="G98">
            <v>8102</v>
          </cell>
          <cell r="H98">
            <v>10</v>
          </cell>
        </row>
        <row r="99">
          <cell r="G99">
            <v>8101</v>
          </cell>
          <cell r="H99">
            <v>30</v>
          </cell>
        </row>
        <row r="100">
          <cell r="G100">
            <v>8099</v>
          </cell>
          <cell r="H100">
            <v>30</v>
          </cell>
        </row>
        <row r="101">
          <cell r="G101">
            <v>8096</v>
          </cell>
          <cell r="H101">
            <v>30</v>
          </cell>
        </row>
        <row r="102">
          <cell r="G102">
            <v>8091</v>
          </cell>
          <cell r="H102">
            <v>20</v>
          </cell>
        </row>
        <row r="103">
          <cell r="G103">
            <v>8090</v>
          </cell>
          <cell r="H103">
            <v>30</v>
          </cell>
        </row>
        <row r="104">
          <cell r="G104">
            <v>8084</v>
          </cell>
          <cell r="H104">
            <v>10</v>
          </cell>
        </row>
        <row r="105">
          <cell r="G105">
            <v>8083</v>
          </cell>
          <cell r="H105">
            <v>40</v>
          </cell>
        </row>
        <row r="106">
          <cell r="G106">
            <v>8154</v>
          </cell>
          <cell r="H106">
            <v>20</v>
          </cell>
        </row>
        <row r="107">
          <cell r="G107">
            <v>8131</v>
          </cell>
          <cell r="H107">
            <v>30</v>
          </cell>
        </row>
        <row r="108">
          <cell r="G108">
            <v>8150</v>
          </cell>
          <cell r="H108">
            <v>20</v>
          </cell>
        </row>
        <row r="109">
          <cell r="G109">
            <v>8148</v>
          </cell>
          <cell r="H109">
            <v>30</v>
          </cell>
        </row>
        <row r="110">
          <cell r="G110">
            <v>8147</v>
          </cell>
          <cell r="H110">
            <v>10</v>
          </cell>
        </row>
        <row r="111">
          <cell r="G111">
            <v>8146</v>
          </cell>
          <cell r="H111">
            <v>50</v>
          </cell>
        </row>
        <row r="112">
          <cell r="G112">
            <v>8143</v>
          </cell>
          <cell r="H112">
            <v>20</v>
          </cell>
        </row>
        <row r="113">
          <cell r="G113">
            <v>8142</v>
          </cell>
          <cell r="H113">
            <v>20</v>
          </cell>
        </row>
        <row r="114">
          <cell r="G114">
            <v>8141</v>
          </cell>
          <cell r="H114">
            <v>20</v>
          </cell>
        </row>
        <row r="115">
          <cell r="G115">
            <v>8140</v>
          </cell>
          <cell r="H115">
            <v>50</v>
          </cell>
        </row>
        <row r="116">
          <cell r="G116">
            <v>8138</v>
          </cell>
          <cell r="H116">
            <v>40</v>
          </cell>
        </row>
        <row r="117">
          <cell r="G117">
            <v>8136</v>
          </cell>
          <cell r="H117">
            <v>20</v>
          </cell>
        </row>
        <row r="118">
          <cell r="G118">
            <v>8135</v>
          </cell>
          <cell r="H118">
            <v>20</v>
          </cell>
        </row>
        <row r="119">
          <cell r="G119">
            <v>8134</v>
          </cell>
          <cell r="H119">
            <v>10</v>
          </cell>
        </row>
        <row r="120">
          <cell r="G120">
            <v>8133</v>
          </cell>
          <cell r="H120">
            <v>10</v>
          </cell>
        </row>
        <row r="121">
          <cell r="G121">
            <v>8132</v>
          </cell>
          <cell r="H121">
            <v>30</v>
          </cell>
        </row>
        <row r="122">
          <cell r="G122">
            <v>8126</v>
          </cell>
          <cell r="H122">
            <v>30</v>
          </cell>
        </row>
        <row r="123">
          <cell r="G123">
            <v>8124</v>
          </cell>
          <cell r="H123">
            <v>30</v>
          </cell>
        </row>
        <row r="124">
          <cell r="G124">
            <v>8123</v>
          </cell>
          <cell r="H124">
            <v>30</v>
          </cell>
        </row>
        <row r="125">
          <cell r="G125">
            <v>8117</v>
          </cell>
          <cell r="H125">
            <v>30</v>
          </cell>
        </row>
        <row r="126">
          <cell r="G126">
            <v>8114</v>
          </cell>
          <cell r="H126">
            <v>30</v>
          </cell>
        </row>
        <row r="127">
          <cell r="G127">
            <v>8145</v>
          </cell>
          <cell r="H127">
            <v>30</v>
          </cell>
        </row>
        <row r="128">
          <cell r="G128">
            <v>8144</v>
          </cell>
          <cell r="H128">
            <v>10</v>
          </cell>
        </row>
        <row r="129">
          <cell r="G129">
            <v>8139</v>
          </cell>
          <cell r="H129">
            <v>20</v>
          </cell>
        </row>
        <row r="130">
          <cell r="G130">
            <v>8137</v>
          </cell>
          <cell r="H130">
            <v>30</v>
          </cell>
        </row>
        <row r="131">
          <cell r="G131">
            <v>8160</v>
          </cell>
          <cell r="H131">
            <v>20</v>
          </cell>
        </row>
        <row r="132">
          <cell r="G132">
            <v>8159</v>
          </cell>
          <cell r="H132">
            <v>30</v>
          </cell>
        </row>
        <row r="133">
          <cell r="G133">
            <v>8158</v>
          </cell>
          <cell r="H133">
            <v>20</v>
          </cell>
        </row>
        <row r="134">
          <cell r="G134">
            <v>8157</v>
          </cell>
          <cell r="H134">
            <v>40</v>
          </cell>
        </row>
        <row r="135">
          <cell r="G135">
            <v>8156</v>
          </cell>
          <cell r="H135">
            <v>40</v>
          </cell>
        </row>
        <row r="136">
          <cell r="G136">
            <v>8153</v>
          </cell>
          <cell r="H136">
            <v>20</v>
          </cell>
        </row>
        <row r="137">
          <cell r="G137">
            <v>8152</v>
          </cell>
          <cell r="H137">
            <v>30</v>
          </cell>
        </row>
        <row r="138">
          <cell r="G138">
            <v>8151</v>
          </cell>
          <cell r="H138">
            <v>40</v>
          </cell>
        </row>
        <row r="139">
          <cell r="G139">
            <v>8189</v>
          </cell>
          <cell r="H139">
            <v>18</v>
          </cell>
        </row>
        <row r="140">
          <cell r="G140">
            <v>8188</v>
          </cell>
          <cell r="H140">
            <v>18</v>
          </cell>
        </row>
        <row r="141">
          <cell r="G141">
            <v>8185</v>
          </cell>
          <cell r="H141">
            <v>18</v>
          </cell>
        </row>
        <row r="142">
          <cell r="G142">
            <v>8184</v>
          </cell>
          <cell r="H142">
            <v>18</v>
          </cell>
        </row>
        <row r="143">
          <cell r="G143">
            <v>8183</v>
          </cell>
          <cell r="H143">
            <v>16</v>
          </cell>
        </row>
        <row r="144">
          <cell r="G144">
            <v>8180</v>
          </cell>
          <cell r="H144">
            <v>32</v>
          </cell>
        </row>
        <row r="145">
          <cell r="G145">
            <v>8177</v>
          </cell>
          <cell r="H145">
            <v>18</v>
          </cell>
        </row>
        <row r="146">
          <cell r="G146">
            <v>8176</v>
          </cell>
          <cell r="H146">
            <v>18</v>
          </cell>
        </row>
        <row r="147">
          <cell r="G147">
            <v>8175</v>
          </cell>
          <cell r="H147">
            <v>24</v>
          </cell>
        </row>
        <row r="148">
          <cell r="G148">
            <v>8172</v>
          </cell>
          <cell r="H148">
            <v>20</v>
          </cell>
        </row>
        <row r="149">
          <cell r="G149">
            <v>8170</v>
          </cell>
          <cell r="H149">
            <v>40</v>
          </cell>
        </row>
        <row r="150">
          <cell r="G150">
            <v>8169</v>
          </cell>
          <cell r="H150">
            <v>20</v>
          </cell>
        </row>
        <row r="151">
          <cell r="G151">
            <v>8168</v>
          </cell>
          <cell r="H151">
            <v>20</v>
          </cell>
        </row>
        <row r="152">
          <cell r="G152">
            <v>8167</v>
          </cell>
          <cell r="H152">
            <v>30</v>
          </cell>
        </row>
        <row r="153">
          <cell r="G153">
            <v>8166</v>
          </cell>
          <cell r="H153">
            <v>80</v>
          </cell>
        </row>
        <row r="154">
          <cell r="G154">
            <v>8165</v>
          </cell>
          <cell r="H154">
            <v>30</v>
          </cell>
        </row>
        <row r="155">
          <cell r="G155">
            <v>8164</v>
          </cell>
          <cell r="H155">
            <v>20</v>
          </cell>
        </row>
        <row r="156">
          <cell r="G156">
            <v>8163</v>
          </cell>
          <cell r="H156">
            <v>30</v>
          </cell>
        </row>
        <row r="157">
          <cell r="G157">
            <v>8162</v>
          </cell>
          <cell r="H157">
            <v>20</v>
          </cell>
        </row>
        <row r="158">
          <cell r="G158">
            <v>8174</v>
          </cell>
          <cell r="H158">
            <v>20</v>
          </cell>
        </row>
        <row r="159">
          <cell r="G159">
            <v>8171</v>
          </cell>
          <cell r="H159">
            <v>30</v>
          </cell>
        </row>
        <row r="160">
          <cell r="G160">
            <v>8161</v>
          </cell>
          <cell r="H160">
            <v>20</v>
          </cell>
        </row>
        <row r="161">
          <cell r="G161">
            <v>8155</v>
          </cell>
          <cell r="H161">
            <v>20</v>
          </cell>
        </row>
        <row r="162">
          <cell r="G162">
            <v>8149</v>
          </cell>
          <cell r="H162">
            <v>40</v>
          </cell>
        </row>
        <row r="163">
          <cell r="G163">
            <v>8195</v>
          </cell>
          <cell r="H163">
            <v>24</v>
          </cell>
        </row>
        <row r="164">
          <cell r="G164">
            <v>8194</v>
          </cell>
          <cell r="H164">
            <v>12</v>
          </cell>
        </row>
        <row r="165">
          <cell r="G165">
            <v>8193</v>
          </cell>
          <cell r="H165">
            <v>12</v>
          </cell>
        </row>
        <row r="166">
          <cell r="G166">
            <v>8192</v>
          </cell>
          <cell r="H166">
            <v>24</v>
          </cell>
        </row>
        <row r="167">
          <cell r="G167">
            <v>8191</v>
          </cell>
          <cell r="H167">
            <v>6</v>
          </cell>
        </row>
        <row r="168">
          <cell r="G168">
            <v>8190</v>
          </cell>
          <cell r="H168">
            <v>6</v>
          </cell>
        </row>
        <row r="169">
          <cell r="G169">
            <v>8187</v>
          </cell>
          <cell r="H169">
            <v>32</v>
          </cell>
        </row>
        <row r="170">
          <cell r="G170">
            <v>8186</v>
          </cell>
          <cell r="H170">
            <v>12</v>
          </cell>
        </row>
        <row r="171">
          <cell r="G171">
            <v>8182</v>
          </cell>
          <cell r="H171">
            <v>24</v>
          </cell>
        </row>
        <row r="172">
          <cell r="G172">
            <v>8181</v>
          </cell>
          <cell r="H172">
            <v>12</v>
          </cell>
        </row>
        <row r="173">
          <cell r="G173">
            <v>8179</v>
          </cell>
          <cell r="H173">
            <v>12</v>
          </cell>
        </row>
        <row r="174">
          <cell r="G174">
            <v>8178</v>
          </cell>
          <cell r="H174">
            <v>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#REF"/>
      <sheetName val="StattCo yCharges"/>
      <sheetName val="Basis"/>
      <sheetName val="Notes"/>
      <sheetName val="TAS"/>
      <sheetName val="icmal"/>
      <sheetName val="Cash2"/>
      <sheetName val="Z"/>
      <sheetName val="Raw Data"/>
      <sheetName val="SubmitCal"/>
      <sheetName val="CASHFLOWS"/>
      <sheetName val="LEVEL SHEET"/>
      <sheetName val="Lab Cum Hist"/>
      <sheetName val="Penthouse Apartment"/>
      <sheetName val="GFA_HQ_Building"/>
      <sheetName val="GFA_Conference"/>
      <sheetName val="Su}}ary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Option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LABOUR HISTOGRAM"/>
      <sheetName val="D-623D"/>
      <sheetName val="BOQ"/>
      <sheetName val="Bill No. 2"/>
      <sheetName val="Chiet tinh dz22"/>
      <sheetName val="Chiet tinh dz35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改加胶玻璃、室外栏杆"/>
      <sheetName val="CT Thang Mo"/>
      <sheetName val="1"/>
      <sheetName val="ancillary"/>
      <sheetName val="Graph Data (DO NOT PRINT)"/>
      <sheetName val="Sheet1"/>
      <sheetName val="Data"/>
      <sheetName val="Tender Summary"/>
      <sheetName val="Insurance Ext"/>
      <sheetName val="Prelims"/>
      <sheetName val="Customize Your Invoice"/>
      <sheetName val="B"/>
      <sheetName val="HVAC BoQ"/>
      <sheetName val="PriceSummary"/>
      <sheetName val="Sheet2"/>
      <sheetName val="FOL - Bar"/>
      <sheetName val="budget summary (2)"/>
      <sheetName val="Budget Analysis Summary"/>
      <sheetName val="SPT vs PHI"/>
      <sheetName val="CT  PL"/>
      <sheetName val=""/>
      <sheetName val="企业表一"/>
      <sheetName val="M-5C"/>
      <sheetName val="M-5A"/>
      <sheetName val="ANNEXURE-A"/>
      <sheetName val="POWER"/>
      <sheetName val="MTP"/>
      <sheetName val="LABOUR_HISTOGRAM"/>
      <sheetName val="JAS"/>
      <sheetName val="Bill 2"/>
      <sheetName val="HQ-TO"/>
      <sheetName val="intr stool brkup"/>
      <sheetName val="Body Sheet"/>
      <sheetName val="1.0 Executive Summary"/>
      <sheetName val="Ap A"/>
      <sheetName val="List"/>
      <sheetName val="Budget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Currencies"/>
      <sheetName val="Rate analysis"/>
      <sheetName val="ConferenceCentre_x0000_옰ʒ䄂ʒ鵠ʐ䄂ʒ閐̐䄂ʒ蕈̐"/>
      <sheetName val="Top sheet"/>
      <sheetName val="COC"/>
      <sheetName val="Inputs"/>
      <sheetName val="LABOUR_HISTOGRAM1"/>
      <sheetName val="Sheet3"/>
      <sheetName val="SHOPLIST.xls"/>
      <sheetName val="Geneí¬_x0008_i_x0000__x0000__x0014__x0000_0."/>
      <sheetName val="70_x0000_,/0_x0000_s«_x0008_i_x0000_Æø_x0003_í¬_x0008_i_x0000_"/>
      <sheetName val="2 Div 14 "/>
      <sheetName val="기계내역서"/>
      <sheetName val="DATAS"/>
      <sheetName val="Tender_Summary"/>
      <sheetName val="Insurance_Ext"/>
      <sheetName val="Customize_Your_Invoice"/>
      <sheetName val="HVAC_BoQ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Rate_analysis"/>
      <sheetName val="sal"/>
      <sheetName val="SAP"/>
      <sheetName val="PROJECT BRIEF"/>
      <sheetName val="ACT_SPS"/>
      <sheetName val="SPSF"/>
      <sheetName val="Invoice Summary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concrete"/>
      <sheetName val="beam-reinft-IIInd floor"/>
      <sheetName val="beam-reinft-machine rm"/>
      <sheetName val="girder"/>
      <sheetName val="Rocker"/>
      <sheetName val="98Price"/>
      <sheetName val="Dubai golf"/>
      <sheetName val="WITHOUT C&amp;I PROFIT (3)"/>
      <sheetName val="C (3)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BILL COV"/>
      <sheetName val="Ra  stair"/>
      <sheetName val="공종별_집계금액"/>
      <sheetName val="Wall"/>
      <sheetName val="Geneí¬_x0008_i"/>
      <sheetName val="70"/>
      <sheetName val="GFA_HQ_Building6"/>
      <sheetName val="MOS"/>
      <sheetName val="CODE"/>
      <sheetName val="Civil Boq"/>
      <sheetName val="마산월령동골조물량변경"/>
      <sheetName val="Toolbox"/>
      <sheetName val="ABSTRACT"/>
      <sheetName val="DETAILED  BOQ"/>
      <sheetName val="M-Book for Conc"/>
      <sheetName val="M-Book for FW"/>
      <sheetName val="Vehicles"/>
      <sheetName val="Softscape Buildup"/>
      <sheetName val="Mat'l Rate"/>
      <sheetName val="Bill_21"/>
      <sheetName val="2_Div_14_"/>
      <sheetName val="Ap_A"/>
      <sheetName val="SHOPLIST_xls"/>
      <sheetName val="Geneí¬i0_"/>
      <sheetName val="70,/0s«iÆøí¬i"/>
      <sheetName val="Invoice_Summary"/>
      <sheetName val="PROJECT_BRIEF"/>
      <sheetName val="Data_Summary"/>
      <sheetName val="PA- Consutant "/>
      <sheetName val="upa"/>
      <sheetName val="HIRED LABOUR CODE"/>
      <sheetName val="Design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Day work"/>
      <sheetName val="Activity List"/>
      <sheetName val="CHART OF ACCOUNTS"/>
      <sheetName val="E-Bill No.6 A-O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房屋及建筑物"/>
      <sheetName val="XL4Poppy"/>
      <sheetName val="PROJECT_BRIEF1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Dubai_golf"/>
      <sheetName val="beam-reinft-IIInd_floor"/>
      <sheetName val="POWER_ASSUMPTIONS"/>
      <sheetName val="beam-reinft-machine_rm"/>
      <sheetName val="C_(3)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ConferenceCentre?옰ʒ䄂ʒ鵠ʐ䄂ʒ閐̐䄂ʒ蕈̐"/>
      <sheetName val="INSTR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Geneí¬i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CERTIFICATE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ubai_golf2"/>
      <sheetName val="Ap_A2"/>
      <sheetName val="2_Div_14_2"/>
      <sheetName val="Bill_23"/>
      <sheetName val="SHOPLIST_xls2"/>
      <sheetName val="Bill_13"/>
      <sheetName val="Bill_33"/>
      <sheetName val="Bill_43"/>
      <sheetName val="Bill_53"/>
      <sheetName val="Bill_63"/>
      <sheetName val="Bill_73"/>
      <sheetName val="beam-reinft-IIInd_floor2"/>
      <sheetName val="Invoice_Summary2"/>
      <sheetName val="POWER_ASSUMPTIONS2"/>
      <sheetName val="beam-reinft-machine_rm2"/>
      <sheetName val="PROJECT_BRIEF2"/>
      <sheetName val="Day_work"/>
      <sheetName val="Civil_Boq"/>
      <sheetName val="Activity_List"/>
      <sheetName val="BILL_COV"/>
      <sheetName val="WITHOUT_C&amp;I_PROFIT_(3)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C_(3)2"/>
      <sheetName val="Softscape_Buildup"/>
      <sheetName val="Mat'l_Rate"/>
      <sheetName val="Ap_A3"/>
      <sheetName val="2_Div_14_3"/>
      <sheetName val="PROJECT_BRIEF3"/>
      <sheetName val="Bill_24"/>
      <sheetName val="C_(3)3"/>
      <sheetName val="Civil_Boq1"/>
      <sheetName val="WITHOUT_C&amp;I_PROFIT_(3)1"/>
      <sheetName val="Activity_List1"/>
      <sheetName val="Softscape_Buildup1"/>
      <sheetName val="Mat'l_Rate1"/>
      <sheetName val="RA-markate"/>
      <sheetName val="BOQ_Direct_selling cost"/>
      <sheetName val="갑지"/>
      <sheetName val="15-MECH"/>
      <sheetName val="DETAILED__BOQ"/>
      <sheetName val="M-Book_for_Conc"/>
      <sheetName val="M-Book_for_FW"/>
      <sheetName val="HIRED_LABOUR_CODE"/>
      <sheetName val="PA-_Consutant_"/>
      <sheetName val="foot-slab_reinft"/>
      <sheetName val="COLUMN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Eq. Mobilization"/>
      <sheetName val="w't table"/>
      <sheetName val="cp-e1"/>
      <sheetName val="Dropdown"/>
      <sheetName val="Elemental Buildup"/>
      <sheetName val="2.2)Revised Cash Flow"/>
      <sheetName val="B03"/>
      <sheetName val="B09.1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ubai_golf3"/>
      <sheetName val="SHOPLIST_xls3"/>
      <sheetName val="Bill_14"/>
      <sheetName val="Bill_34"/>
      <sheetName val="Bill_44"/>
      <sheetName val="Bill_54"/>
      <sheetName val="Bill_64"/>
      <sheetName val="Bill_74"/>
      <sheetName val="beam-reinft-IIInd_floor3"/>
      <sheetName val="Invoice_Summary3"/>
      <sheetName val="POWER_ASSUMPTIONS3"/>
      <sheetName val="beam-reinft-machine_rm3"/>
      <sheetName val="Day_work1"/>
      <sheetName val="BILL_COV1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Gra¦_x0004_)"/>
      <sheetName val="/VW"/>
      <sheetName val="/VW_x0000_VU_x0000_)_x0000__x0000__x0000_)_x0000__x0000__x0000__x0001__x0000__x0000__x0000_tÏØ0 _x0008__x0000__x0000_ _x0008_"/>
      <sheetName val="Ra__stair"/>
      <sheetName val="PMWeb_data"/>
      <sheetName val="VALVE_CHAMBERS"/>
      <sheetName val="Fire_Hydrants"/>
      <sheetName val="B_GATE_VALVE"/>
      <sheetName val="Sub_G1_Fire"/>
      <sheetName val="Sub_G12_Fire"/>
      <sheetName val="SS_MH"/>
      <sheetName val="Working for RCC"/>
      <sheetName val="Ap_A4"/>
      <sheetName val="2_Div_14_4"/>
      <sheetName val="PROJECT_BRIEF4"/>
      <sheetName val="Bill_25"/>
      <sheetName val="C_(3)4"/>
      <sheetName val="Civil_Boq2"/>
      <sheetName val="WITHOUT_C&amp;I_PROFIT_(3)2"/>
      <sheetName val="Activity_List2"/>
      <sheetName val="Softscape_Buildup2"/>
      <sheetName val="Mat'l_Rate2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Ra__stair1"/>
      <sheetName val="PMWeb data"/>
      <sheetName val="SS MH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Employee List"/>
      <sheetName val="col-reinft1"/>
      <sheetName val="SStaff-Sept2013"/>
      <sheetName val="Index List"/>
      <sheetName val="Type List"/>
      <sheetName val="File Types"/>
      <sheetName val="Materials_Cost(PCC)"/>
      <sheetName val="India_F&amp;S_Template"/>
      <sheetName val="IO_LIST"/>
      <sheetName val="Material_"/>
      <sheetName val="Quote_Sheet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2_2)Revised_Cash_Flow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BS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집계표(OPTION)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B6.2 "/>
      <sheetName val="Material List "/>
      <sheetName val="Lists"/>
      <sheetName val="Quantity"/>
      <sheetName val="??-BLDG"/>
      <sheetName val="PNT-QUOT-#3"/>
      <sheetName val="COAT&amp;WRAP-QIOT-#3"/>
      <sheetName val="ml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escalation"/>
      <sheetName val="ANAL"/>
      <sheetName val="Day_work2"/>
      <sheetName val="Gra¦)VW_U"/>
      <sheetName val="/VWVU))tÏØ0  "/>
      <sheetName val="/VWVU))tÏØ0__"/>
      <sheetName val="입찰내역 발주처 양식"/>
      <sheetName val="LIST DO NOT REMOVE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Chiet t"/>
      <sheetName val="Staffing and Rates IA"/>
      <sheetName val="PointNo_5"/>
      <sheetName val="Elemental_Buildup"/>
      <sheetName val="PRECAST lightconc-II"/>
      <sheetName val="P&amp;L-BDMC"/>
      <sheetName val="final abstract"/>
      <sheetName val="Detail"/>
      <sheetName val="p&amp;m"/>
      <sheetName val="Voucher"/>
      <sheetName val="Demand"/>
      <sheetName val="Occ"/>
      <sheetName val="Old"/>
      <sheetName val="Summary of Work"/>
      <sheetName val="_x005f_x0000__x005f_x0000__x005f_x0000__x005f_x0000__x0"/>
      <sheetName val="Staff Acco."/>
      <sheetName val="TBAL9697 -group wise  sdpl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Materials_Cost(PCC)2"/>
      <sheetName val="India_F&amp;S_Template2"/>
      <sheetName val="IO_LIST2"/>
      <sheetName val="Material_2"/>
      <sheetName val="Quote_Sheet2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Earthwork"/>
      <sheetName val="GIAVLIEU"/>
      <sheetName val="Project Cost Breakdown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SIEMENS"/>
      <sheetName val="Рабочий лист"/>
      <sheetName val="ФМ"/>
      <sheetName val="Сравнение"/>
      <sheetName val="Table"/>
      <sheetName val="Geneí¬ i_x0000__x0000_ _x0000_0."/>
      <sheetName val="70_x0000_,/0_x0000_s« i_x0000_Æø í¬ i_x0000_"/>
      <sheetName val="Annex 1 Sect 3a"/>
      <sheetName val="Annex 1 Sect 3a.1"/>
      <sheetName val="Annex 1 Sect 3b"/>
      <sheetName val="Annex 1 Sect 3c"/>
      <sheetName val="HOURLY RATES"/>
      <sheetName val="GRSummary"/>
      <sheetName val="PT 141- Site A Landscape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Prices"/>
      <sheetName val="Rate summary"/>
      <sheetName val="#REF!"/>
      <sheetName val="SW-TEO"/>
      <sheetName val="科目余额表正式"/>
      <sheetName val="%"/>
      <sheetName val="Sub_G1_Five"/>
      <sheetName val="BG"/>
      <sheetName val="RAB AR&amp;STR"/>
      <sheetName val="SITE WORK"/>
      <sheetName val="XV10017"/>
      <sheetName val="70_x005f_x0000_,/0_x005f_x0000_s«_x005f_x0008_i_x"/>
      <sheetName val="Back up"/>
      <sheetName val="INDIGINEOUS ITEMS "/>
      <sheetName val="office"/>
      <sheetName val="Lab"/>
      <sheetName val="PRECAST_lightconc-II"/>
      <sheetName val="final_abstract"/>
      <sheetName val="Summary_of_Work"/>
      <sheetName val="Employee_List"/>
      <sheetName val="PRJDATA"/>
      <sheetName val="Master"/>
      <sheetName val="合成単価作成表-BLDG"/>
      <sheetName val="BASE_APR17_HISTOGRAMS"/>
      <sheetName val="Duct Accesories"/>
      <sheetName val="70,_0s«iÆøí¬i"/>
      <sheetName val="d-safe DELUXE"/>
      <sheetName val="[SHOPLIST.xls][SHOPLIST.xls]70_x0000_"/>
      <sheetName val="[SHOPLIST.xls][SHOPLIST.xls]70,"/>
      <sheetName val="2_2)Revised_Cash_Flow1"/>
      <sheetName val="Mall waterproofing"/>
      <sheetName val="MSCP waterproofing"/>
      <sheetName val="-----------------"/>
      <sheetName val="200205C"/>
      <sheetName val="Headings"/>
      <sheetName val="???? ??? ??"/>
      <sheetName val="ConferenceCentre_옰ʒ䄂ʒ鵠ʐ䄂ʒ閐̐䄂ʒ蕈̐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Day_work3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Materials_Cost(PCC)3"/>
      <sheetName val="India_F&amp;S_Template3"/>
      <sheetName val="IO_LIST3"/>
      <sheetName val="Material_3"/>
      <sheetName val="Quote_Sheet3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MA"/>
      <sheetName val="Rebars"/>
      <sheetName val="Common Variables"/>
      <sheetName val="Rate_analysis10"/>
      <sheetName val="Staff_Acco_"/>
      <sheetName val="TBAL9697_-group_wise__sdpl"/>
      <sheetName val="ConferenceCentre?옰ʒ䄂ʒ鵠ʐ䄂ʒ閐̐脭め_x0005__x0000_"/>
      <sheetName val="References"/>
      <sheetName val="[SHOPLIST.xls]70_x0000_,/0_x0000_s«_x0008_i_x0000_Æø_x0003_í¬"/>
      <sheetName val="[SHOPLIST.xls]70,/0s«iÆøí¬i"/>
      <sheetName val="Map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TESİSAT"/>
      <sheetName val="LIST_DO_NOT_REMOVE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E_&amp;_R"/>
      <sheetName val="CostPlan"/>
      <sheetName val="Database"/>
      <sheetName val="PTS-1"/>
      <sheetName val="Labour &amp; Plant"/>
      <sheetName val="GPL Revenu Update"/>
      <sheetName val="DO NOT TOUCH"/>
      <sheetName val="Work Type"/>
      <sheetName val="UOM"/>
      <sheetName val="Definitions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Sheet7"/>
      <sheetName val="COSTING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Employee_List1"/>
      <sheetName val="입찰내역_발주처_양식3"/>
      <sheetName val="Chiet_t3"/>
      <sheetName val="Staffing_and_Rates_IA3"/>
      <sheetName val="Summary_of_Work1"/>
      <sheetName val="/VWVU))tÏØ0__3"/>
      <sheetName val="Рабочий_лист"/>
      <sheetName val="PT_141-_Site_A_Landscape"/>
      <sheetName val="Geneí¬_i_0_"/>
      <sheetName val="70,/0s«_iÆø_í¬_i"/>
      <sheetName val="d-safe_DELUXE"/>
      <sheetName val="Rate_summary"/>
      <sheetName val="SITE_WORK"/>
      <sheetName val="RAB_AR&amp;STR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[SHOPLIST.xls]70_x0000_,/0_x0000_s« i_x0000_Æø í¬"/>
      <sheetName val="Selections"/>
      <sheetName val="Resumo Empreitadas"/>
      <sheetName val="Geneí¬ i"/>
      <sheetName val="MEP"/>
      <sheetName val="IRR"/>
      <sheetName val="Coding"/>
      <sheetName val="1-G1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E_&amp;_R1"/>
      <sheetName val="Labour_&amp;_Plant"/>
      <sheetName val="TRIAL_BALANCE"/>
      <sheetName val="Ave_wtd_rates"/>
      <sheetName val="Debits_as_on_12_04_08"/>
      <sheetName val="STAFFSCHED_"/>
      <sheetName val="[SHOPLIST_xls][SHOPLIST_xls]70"/>
      <sheetName val="[SHOPLIST_xls][SHOPLIST_xls]70,"/>
      <sheetName val="steel total"/>
      <sheetName val="ELE BOQ"/>
      <sheetName val="Source"/>
      <sheetName val="Lookup"/>
      <sheetName val="PE"/>
      <sheetName val="LIST_DO_NOT_REMOVE2"/>
      <sheetName val="B6_2_2"/>
      <sheetName val="Staff_Acco_1"/>
      <sheetName val="TBAL9697_-group_wise__sdpl1"/>
      <sheetName val="Item-_Compact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analysis"/>
      <sheetName val="calculation_LC"/>
      <sheetName val="Internet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PROJECT BRIEF(EX.NEW)"/>
      <sheetName val="INDEX"/>
      <sheetName val="PPA Summary"/>
      <sheetName val="Interior"/>
      <sheetName val="Risk Breakdown Structure"/>
      <sheetName val="Header"/>
      <sheetName val="instructions"/>
      <sheetName val="Home"/>
      <sheetName val="Steel"/>
      <sheetName val="FORM5"/>
      <sheetName val="Z- GENERAL PRICE SUMMARY"/>
      <sheetName val="[SHOPLIST_xls]70,/0s«iÆøí¬"/>
      <sheetName val="[SHOPLIST_xls]70,/0s«iÆøí¬i"/>
      <sheetName val="Z-_GENERAL_PRICE_SUMMARY"/>
      <sheetName val="Cashflow projection"/>
      <sheetName val="superseded"/>
      <sheetName val="Confidential"/>
      <sheetName val="Risk_Breakdown_Structure"/>
      <sheetName val="Equipment Rates"/>
      <sheetName val="Final"/>
      <sheetName val="Materials "/>
      <sheetName val="Labour"/>
      <sheetName val="MAchinery(R1)"/>
      <sheetName val="[SHOPLIST.xls]/VW_x0000_VU_x0000_)_x0000__x0000__x0000_)_x0000__x0000__x0000_"/>
      <sheetName val="[SHOPLIST.xls][SHOPLIST.xls][SH"/>
      <sheetName val="CSC"/>
      <sheetName val="금융비용"/>
      <sheetName val="dv_info"/>
      <sheetName val="Floor Box "/>
      <sheetName val="PB"/>
      <sheetName val="SubS2"/>
      <sheetName val="LMP"/>
      <sheetName val="PC"/>
      <sheetName val="VALVE_CHAMBERS6"/>
      <sheetName val="Fire_Hydrants6"/>
      <sheetName val="B_GATE_VALVE6"/>
      <sheetName val="Sub_G1_Fire6"/>
      <sheetName val="Sub_G12_Fire6"/>
      <sheetName val="DETAILED__BOQ7"/>
      <sheetName val="M-Book_for_Conc7"/>
      <sheetName val="M-Book_for_FW7"/>
      <sheetName val="PA-_Consutant_7"/>
      <sheetName val="HIRED_LABOUR_CODE7"/>
      <sheetName val="foot-slab_reinft7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w't_table4"/>
      <sheetName val="Elemental_Buildup4"/>
      <sheetName val="PointNo_54"/>
      <sheetName val="LIST_DO_NOT_REMOVE3"/>
      <sheetName val="Summary_of_Work2"/>
      <sheetName val="Employee_List2"/>
      <sheetName val="B6_2_3"/>
      <sheetName val="Staff_Acco_2"/>
      <sheetName val="TBAL9697_-group_wise__sdpl2"/>
      <sheetName val="Item-_Compact2"/>
      <sheetName val="E_&amp;_R2"/>
      <sheetName val="Project_Cost_Breakdown2"/>
      <sheetName val="Рабочий_лист1"/>
      <sheetName val="Annex_1_Sect_3a2"/>
      <sheetName val="Annex_1_Sect_3a_12"/>
      <sheetName val="Annex_1_Sect_3b2"/>
      <sheetName val="Annex_1_Sect_3c2"/>
      <sheetName val="HOURLY_RATES2"/>
      <sheetName val="RAB_AR&amp;STR1"/>
      <sheetName val="SITE_WORK1"/>
      <sheetName val="Rate_summary1"/>
      <sheetName val="Payment"/>
      <sheetName val="Input"/>
      <sheetName val="Auswahl"/>
      <sheetName val="Areas_with_SF"/>
      <sheetName val="Area Breakdown PER LEVEL_LINK"/>
      <sheetName val="70,"/>
      <sheetName val="ConferenceCentre?옰ʒ䄂ʒ鵠ʐ䄂ʒ閐̐脭め_x0005_"/>
      <sheetName val="[SHOPLIST.xls]70"/>
      <sheetName val="[SHOPLIST.xls]70,"/>
      <sheetName val="Base BM-rebar"/>
      <sheetName val="opstat"/>
      <sheetName val="costs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Summ"/>
      <sheetName val="AREA OF APPLICATION"/>
      <sheetName val="[SHOPLIST.xls][SHOPLIST.xls]70_"/>
      <sheetName val="E H - H. W.P."/>
      <sheetName val="E. H. Treatment for pile cap"/>
      <sheetName val="Projects"/>
      <sheetName val="Site Dev BOQ"/>
      <sheetName val="[SHOPLIST.xls]/VW"/>
      <sheetName val="[SHOPLIST.xls]/VWVU))tÏØ0  "/>
      <sheetName val="[SHOPLIST.xls]/VWVU))tÏØ0__"/>
      <sheetName val="SRC-B3U2"/>
      <sheetName val="A1-Continuous"/>
      <sheetName val="Hic_150EOffice"/>
      <sheetName val="Mix Design"/>
      <sheetName val="std-rates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Results"/>
      <sheetName val="Architect"/>
      <sheetName val="Geneí¬i___0_"/>
      <sheetName val="70_,_0_s«i_Æøí¬i_"/>
      <sheetName val="Common_Variables"/>
      <sheetName val="GPL_Revenu_Update"/>
      <sheetName val="DO_NOT_TOUCH"/>
      <sheetName val="Work_Type"/>
      <sheetName val="ConferenceCentre?옰ʒ䄂ʒ鵠ʐ䄂ʒ閐̐脭め"/>
      <sheetName val="PROJECT_BRIEF(EX_NEW)"/>
      <sheetName val="PNTEXT"/>
      <sheetName val="GFA_HQ_Building16"/>
      <sheetName val="GFA_Conference15"/>
      <sheetName val="BQ_External15"/>
      <sheetName val="StattCo_yCharges14"/>
      <sheetName val="Graph_Data_(DO_NOT_PRINT)14"/>
      <sheetName val="Penthouse_Apartment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Raw_Data14"/>
      <sheetName val="LABOUR_HISTOGRAM15"/>
      <sheetName val="Bill_No__214"/>
      <sheetName val="FOL_-_Bar14"/>
      <sheetName val="CT_Thang_Mo14"/>
      <sheetName val="LEVEL_SHEET14"/>
      <sheetName val="SPT_vs_PHI14"/>
      <sheetName val="budget_summary_(2)13"/>
      <sheetName val="Budget_Analysis_Summary13"/>
      <sheetName val="Projet,_methodes_&amp;_couts13"/>
      <sheetName val="Risques_majeurs_&amp;_Frais_Ind_13"/>
      <sheetName val="Customize_Your_Invoice14"/>
      <sheetName val="HVAC_BoQ14"/>
      <sheetName val="CT__PL13"/>
      <sheetName val="Tender_Summary14"/>
      <sheetName val="Insurance_Ext14"/>
      <sheetName val="Top_sheet13"/>
      <sheetName val="intr_stool_brkup13"/>
      <sheetName val="Body_Sheet13"/>
      <sheetName val="1_0_Executive_Summary13"/>
      <sheetName val="Bill_212"/>
      <sheetName val="Ap_A11"/>
      <sheetName val="SHOPLIST_xls10"/>
      <sheetName val="Invoice_Summary10"/>
      <sheetName val="Bill_111"/>
      <sheetName val="Bill_311"/>
      <sheetName val="Bill_411"/>
      <sheetName val="Bill_511"/>
      <sheetName val="Bill_611"/>
      <sheetName val="Bill_711"/>
      <sheetName val="POWER_ASSUMPTIONS10"/>
      <sheetName val="PROJECT_BRIEF11"/>
      <sheetName val="beam-reinft-IIInd_floor10"/>
      <sheetName val="C_(3)11"/>
      <sheetName val="2_Div_14_11"/>
      <sheetName val="Dubai_golf10"/>
      <sheetName val="Activity_List9"/>
      <sheetName val="beam-reinft-machine_rm10"/>
      <sheetName val="Civil_Boq9"/>
      <sheetName val="Softscape_Buildup9"/>
      <sheetName val="Mat'l_Rate9"/>
      <sheetName val="WITHOUT_C&amp;I_PROFIT_(3)9"/>
      <sheetName val="BILL_COV7"/>
      <sheetName val="Ra__stair7"/>
      <sheetName val="Materials_Cost(PCC)6"/>
      <sheetName val="India_F&amp;S_Template6"/>
      <sheetName val="IO_LIST6"/>
      <sheetName val="Material_6"/>
      <sheetName val="Quote_Sheet6"/>
      <sheetName val="Day_work6"/>
      <sheetName val="CHART_OF_ACCOUNTS5"/>
      <sheetName val="E-Bill_No_6_A-O5"/>
      <sheetName val="B185-B-9_15"/>
      <sheetName val="B185-B-9_25"/>
      <sheetName val="B09_15"/>
      <sheetName val="BOQ_Direct_selling_cost6"/>
      <sheetName val="PMWeb_data5"/>
      <sheetName val="SS_MH5"/>
      <sheetName val="Eq__Mobilization5"/>
      <sheetName val="Working_for_RCC5"/>
      <sheetName val="2_2)Revised_Cash_Flow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입찰내역_발주처_양식4"/>
      <sheetName val="Material_List_4"/>
      <sheetName val="/VWVU))tÏØ0__4"/>
      <sheetName val="Index_List4"/>
      <sheetName val="Type_List4"/>
      <sheetName val="File_Types4"/>
      <sheetName val="Chiet_t4"/>
      <sheetName val="Staffing_and_Rates_IA4"/>
      <sheetName val="PRECAST_lightconc-II6"/>
      <sheetName val="final_abstract6"/>
      <sheetName val="d-safe_DELUXE1"/>
      <sheetName val="Back_up1"/>
      <sheetName val="PT_141-_Site_A_Landscape1"/>
      <sheetName val="INDIGINEOUS_ITEMS_1"/>
      <sheetName val="train_cash1"/>
      <sheetName val="accom_cash1"/>
      <sheetName val="Duct_Accesories1"/>
      <sheetName val="Mall_waterproofing1"/>
      <sheetName val="MSCP_waterproofing1"/>
      <sheetName val="????_???_??1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AREA_OF_APPLICATION"/>
      <sheetName val="ￒlￒmￒnￒaￒSￒmￒaￒy"/>
      <sheetName val="mw"/>
      <sheetName val="GFA_HQ_Building17"/>
      <sheetName val="GFA_Conference16"/>
      <sheetName val="BQ_External16"/>
      <sheetName val="Graph_Data_(DO_NOT_PRINT)15"/>
      <sheetName val="StattCo_yCharges15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Raw_Data15"/>
      <sheetName val="Bill_No__215"/>
      <sheetName val="CT_Thang_Mo15"/>
      <sheetName val="budget_summary_(2)14"/>
      <sheetName val="Budget_Analysis_Summary14"/>
      <sheetName val="LEVEL_SHEET15"/>
      <sheetName val="SPT_vs_PHI15"/>
      <sheetName val="CT__PL14"/>
      <sheetName val="Projet,_methodes_&amp;_couts14"/>
      <sheetName val="Risques_majeurs_&amp;_Frais_Ind_14"/>
      <sheetName val="FOL_-_Bar15"/>
      <sheetName val="intr_stool_brkup14"/>
      <sheetName val="Tender_Summary15"/>
      <sheetName val="Insurance_Ext15"/>
      <sheetName val="Customize_Your_Invoice15"/>
      <sheetName val="HVAC_BoQ15"/>
      <sheetName val="Body_Sheet14"/>
      <sheetName val="1_0_Executive_Summary14"/>
      <sheetName val="Top_sheet14"/>
      <sheetName val="Ap_A12"/>
      <sheetName val="SHOPLIST_xls11"/>
      <sheetName val="Bill_213"/>
      <sheetName val="2_Div_14_12"/>
      <sheetName val="beam-reinft-IIInd_floor11"/>
      <sheetName val="beam-reinft-machine_rm11"/>
      <sheetName val="Bill_112"/>
      <sheetName val="Bill_312"/>
      <sheetName val="Bill_412"/>
      <sheetName val="Bill_512"/>
      <sheetName val="Bill_612"/>
      <sheetName val="Bill_712"/>
      <sheetName val="POWER_ASSUMPTIONS11"/>
      <sheetName val="Invoice_Summary11"/>
      <sheetName val="PROJECT_BRIEF12"/>
      <sheetName val="Civil_Boq10"/>
      <sheetName val="C_(3)12"/>
      <sheetName val="Dubai_golf11"/>
      <sheetName val="WITHOUT_C&amp;I_PROFIT_(3)10"/>
      <sheetName val="HIRED_LABOUR_CODE8"/>
      <sheetName val="PA-_Consutant_8"/>
      <sheetName val="foot-slab_reinft8"/>
      <sheetName val="Softscape_Buildup10"/>
      <sheetName val="Mat'l_Rate10"/>
      <sheetName val="VALVE_CHAMBERS7"/>
      <sheetName val="Fire_Hydrants7"/>
      <sheetName val="B_GATE_VALVE7"/>
      <sheetName val="Sub_G1_Fire7"/>
      <sheetName val="Sub_G12_Fire7"/>
      <sheetName val="Activity_List10"/>
      <sheetName val="BILL_COV8"/>
      <sheetName val="Ra__stair8"/>
      <sheetName val="DETAILED__BOQ8"/>
      <sheetName val="M-Book_for_Conc8"/>
      <sheetName val="M-Book_for_FW8"/>
      <sheetName val="Materials_Cost(PCC)7"/>
      <sheetName val="India_F&amp;S_Template7"/>
      <sheetName val="IO_LIST7"/>
      <sheetName val="Material_7"/>
      <sheetName val="Quote_Sheet7"/>
      <sheetName val="Day_work7"/>
      <sheetName val="Working_for_RCC6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w't_table5"/>
      <sheetName val="B185-B-9_16"/>
      <sheetName val="B185-B-9_26"/>
      <sheetName val="CHART_OF_ACCOUNTS6"/>
      <sheetName val="BOQ_Direct_selling_cost7"/>
      <sheetName val="Elemental_Buildup5"/>
      <sheetName val="PointNo_55"/>
      <sheetName val="Index_List5"/>
      <sheetName val="Type_List5"/>
      <sheetName val="File_Types5"/>
      <sheetName val="E-Bill_No_6_A-O6"/>
      <sheetName val="PMWeb_data6"/>
      <sheetName val="SS_MH6"/>
      <sheetName val="Material_List_5"/>
      <sheetName val="2_2)Revised_Cash_Flow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Project_Cost_Breakdown3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7"/>
      <sheetName val="final_abstract7"/>
      <sheetName val="Staff_Acco_3"/>
      <sheetName val="TBAL9697_-group_wise__sdpl3"/>
      <sheetName val="/VWVU))tÏØ0__5"/>
      <sheetName val="Chiet_t5"/>
      <sheetName val="Staffing_and_Rates_IA5"/>
      <sheetName val="Summary_of_Work3"/>
      <sheetName val="Employee_List3"/>
      <sheetName val="Рабочий_лист2"/>
      <sheetName val="B6_2_4"/>
      <sheetName val="Item-_Compact3"/>
      <sheetName val="E_&amp;_R3"/>
      <sheetName val="Annex_1_Sect_3a3"/>
      <sheetName val="Annex_1_Sect_3a_13"/>
      <sheetName val="Annex_1_Sect_3b3"/>
      <sheetName val="Annex_1_Sect_3c3"/>
      <sheetName val="HOURLY_RATES3"/>
      <sheetName val="SITE_WORK2"/>
      <sheetName val="d-safe_DELUXE2"/>
      <sheetName val="PT_141-_Site_A_Landscape2"/>
      <sheetName val="Rate_summary2"/>
      <sheetName val="RAB_AR&amp;STR2"/>
      <sheetName val="Back_up2"/>
      <sheetName val="train_cash2"/>
      <sheetName val="accom_cash2"/>
      <sheetName val="INDIGINEOUS_ITEMS_2"/>
      <sheetName val="Duct_Accesories2"/>
      <sheetName val="Mall_waterproofing2"/>
      <sheetName val="MSCP_waterproofing2"/>
      <sheetName val="Common_Variables2"/>
      <sheetName val="????_???_??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AREA_OF_APPLICATION1"/>
      <sheetName val="Risk_Breakdown_Structure1"/>
      <sheetName val="Geneí¬_i1"/>
      <sheetName val="steel_total1"/>
      <sheetName val="ELE_BOQ1"/>
      <sheetName val="Geneí¬_i"/>
      <sheetName val="steel_total"/>
      <sheetName val="ELE_BOQ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PRJ_DATA"/>
      <sheetName val="gen"/>
      <sheetName val="BaseWeight"/>
      <sheetName val="VIABILITY"/>
      <sheetName val="Vendors"/>
      <sheetName val="Food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Gra¦)_x0"/>
      <sheetName val="_VWVU)_x"/>
      <sheetName val="_VWVU))tÏØ0__1"/>
      <sheetName val="Floor_Box_"/>
      <sheetName val="Floor_Box_1"/>
      <sheetName val="Equip"/>
      <sheetName val="Dropdowns"/>
      <sheetName val="Rate_analysis11"/>
      <sheetName val="Attach 4-18"/>
      <sheetName val="TTL"/>
      <sheetName val="AC"/>
      <sheetName val="SO"/>
      <sheetName val="Rates"/>
      <sheetName val="Form 6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C1ㅇ"/>
      <sheetName val="1.2 Staff Schedule"/>
      <sheetName val="1_2_Staff_Schedule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Bill.10"/>
      <sheetName val="Cost Heading"/>
      <sheetName val="D &amp; W sizes"/>
      <sheetName val="DetEst"/>
      <sheetName val="SOPMA DD"/>
      <sheetName val="door"/>
      <sheetName val="window"/>
      <sheetName val="BLOCK-A (MEA.SHEET)"/>
      <sheetName val="BOQp4"/>
      <sheetName val="Data Sheet"/>
      <sheetName val="Labour Costs"/>
      <sheetName val="allowances"/>
      <sheetName val="tender allowances"/>
      <sheetName val=" Summary BKG 034"/>
      <sheetName val="BILL 3R"/>
      <sheetName val="anti-termite"/>
      <sheetName val="sheet6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Base_Data"/>
      <sheetName val="P-100.MRF.DB.R1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Appendix B"/>
      <sheetName val="ACC"/>
      <sheetName val="[SHOPLIST.xls]/VWVU))tÏØ0__1"/>
      <sheetName val="[SHOPLIST.xls]/VWVU))tÏØ0__2"/>
      <sheetName val="MN T.B."/>
      <sheetName val="COMPLEXALL"/>
      <sheetName val="Estimation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Equipment_Rates"/>
      <sheetName val="Project"/>
      <sheetName val="PRICE INFO"/>
      <sheetName val="RC SUMMARY"/>
      <sheetName val="LABOUR PRODUCTIVITY-TAV"/>
      <sheetName val="MATERIAL PRICES"/>
      <sheetName val="Div.07 Thermal &amp; Moisture"/>
      <sheetName val="Data Validation"/>
      <sheetName val="TOSHIBA-Structure"/>
      <sheetName val="NKC6"/>
      <sheetName val="Div26 - Elect"/>
      <sheetName val="CHUNG CU CARRILON"/>
      <sheetName val="RMOPS"/>
      <sheetName val="Finansal tamamlanma Eğrisi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precast RC element"/>
      <sheetName val="pile Fabrication"/>
      <sheetName val="New Bld"/>
      <sheetName val="BHANDUP"/>
      <sheetName val="Material&amp;equipment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AREAS"/>
      <sheetName val="Labour Rate "/>
      <sheetName val="(M+L)"/>
      <sheetName val="Names&amp;Cases"/>
      <sheetName val="Tables"/>
      <sheetName val="Dash board"/>
      <sheetName val="[SHOPLIST.xls]/VWVU))tÏØ0__3"/>
      <sheetName val="[SHOPLIST.xls]70,/0s«_iÆø_í¬_i"/>
      <sheetName val="[SHOPLIST.xls]70?,/0?s«i?Æøí¬i?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[SHOPLIST_xls]/VWVU))"/>
      <sheetName val="[SHOPLIST_xls][SHOPLIST_xls][SH"/>
      <sheetName val="Site_Dev_BOQ"/>
      <sheetName val="Dash_board"/>
      <sheetName val="[SHOPLIST_xls]70"/>
      <sheetName val="[SHOPLIST_xls]70,"/>
      <sheetName val="Base_BM-rebar"/>
      <sheetName val="Materials_"/>
      <sheetName val="Data_Sheet"/>
      <sheetName val="tender_allowances"/>
      <sheetName val="_Summary_BKG_034"/>
      <sheetName val="BILL_3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Z-_GENERAL_PRICE_SUMMARY2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Equipment_Rates1"/>
      <sheetName val="Cashflow_projection1"/>
      <sheetName val="[SHOPLIST_xls][SHOPLIST_xls][S1"/>
      <sheetName val="E_H_-_H__W_P_1"/>
      <sheetName val="E__H__Treatment_for_pile_cap1"/>
      <sheetName val="[SHOPLIST_xls][SHOPLIST_xls]707"/>
      <sheetName val="Materials_1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[SHOPLIST_xls]701"/>
      <sheetName val="[SHOPLIST_xls]70,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Base_BM-rebar1"/>
      <sheetName val="Data_Sheet1"/>
      <sheetName val="tender_allowances1"/>
      <sheetName val="_Summary_BKG_0341"/>
      <sheetName val="BILL_3R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Calculations"/>
      <sheetName val="P-Sum-Cab"/>
      <sheetName val="11"/>
      <sheetName val="70_x0000_,/0_x0000_s«_x0008_i_x"/>
      <sheetName val="[SHOPLIST.xls][SHOPLIST.xls]70"/>
      <sheetName val="PRL"/>
      <sheetName val="Sheet Index"/>
      <sheetName val="Trade Summary"/>
      <sheetName val="工程量"/>
      <sheetName val="[SHOPLIST.xls]/VWVU))tÏØ0__4"/>
      <sheetName val="Report"/>
      <sheetName val="PROCTOR"/>
      <sheetName val="Status Summary"/>
      <sheetName val="Flight-1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Config-C"/>
      <sheetName val="Service"/>
      <sheetName val="MAIN SUMMARY"/>
      <sheetName val="Bill-1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DDL"/>
      <sheetName val="70,/0s«iÆøí¬"/>
      <sheetName val="ARBQ"/>
      <sheetName val="LANGUAGE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Dropdown List"/>
      <sheetName val="ce"/>
      <sheetName val="HWDG"/>
      <sheetName val="Cost_any"/>
      <sheetName val="Set"/>
      <sheetName val="EE-PROP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Summary "/>
      <sheetName val="B04-A - DIA SUDEER"/>
      <sheetName val="04D - Tanmyat"/>
      <sheetName val="13- B04-B &amp; C"/>
      <sheetName val=" SITE 09 B04-B&amp;C-AFAQ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02"/>
      <sheetName val="03"/>
      <sheetName val="04"/>
      <sheetName val="01"/>
      <sheetName val="钢筋"/>
      <sheetName val="PLT-SUM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Model"/>
      <sheetName val="CONSTRUCTION COMPONENT"/>
      <sheetName val="Detbal"/>
      <sheetName val="Harewood"/>
      <sheetName val="Balance Sheet"/>
      <sheetName val="AOP Summary-2"/>
      <sheetName val="[SHOPLIST.xls]/VWVU))tÏØ0__5"/>
      <sheetName val="[SHOPLIST.xls]/VWVU))tÏØ0__6"/>
      <sheetName val="Rate_analysis12"/>
      <sheetName val="Rate_analysis13"/>
      <sheetName val="Estimate for approval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Cashflow_projection3"/>
      <sheetName val="집계표"/>
      <sheetName val="개시대사 (2)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AOP_Summary-2"/>
      <sheetName val="_SHOPLIST_xls_70"/>
      <sheetName val="_SHOPLIST_xls_70,_0s«iÆøí¬i"/>
      <sheetName val="Attach_4-18"/>
      <sheetName val="Data_I_(2)"/>
      <sheetName val="rEFERENCES_"/>
      <sheetName val="PRICE_INFO"/>
      <sheetName val="RC_SUMMARY"/>
      <sheetName val="LABOUR_PRODUCTIVITY-TAV"/>
      <sheetName val="MATERIAL_PRICES"/>
      <sheetName val="P-100_MRF_DB_R1"/>
      <sheetName val="Cost_Heading"/>
      <sheetName val="Ewaan_Show_Kitchen_(2)"/>
      <sheetName val="Cash_Flow_Working"/>
      <sheetName val="MN_T_B_"/>
      <sheetName val="D_&amp;_W_sizes"/>
      <sheetName val="SOPMA_DD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Laundry"/>
      <sheetName val="Asset Allocation (CR)"/>
      <sheetName val="Project Benchmarking"/>
      <sheetName val="CIF COST ITEM"/>
      <sheetName val="Rates for public areas"/>
      <sheetName val="Det_Des"/>
      <sheetName val="DRUM"/>
      <sheetName val="[SHOPLIST.xls]/VWVU))tÏØ0__7"/>
      <sheetName val="KP1590_E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[SHOPLIST_xls][SHOPLIST_xls]711"/>
      <sheetName val="[SHOPLIST_xls][SHOPLIST_xls][S3"/>
      <sheetName val="Dash_board3"/>
      <sheetName val="[SHOPLIST_xls]70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Qty-UG"/>
      <sheetName val="[SHOPLIST.xls]/VWVU))tÏØ0__8"/>
      <sheetName val="[SHOPLIST.xls]70_x0000_,/0_x0000_s«_x0008_i_x"/>
      <sheetName val="[SHOPLIST.xls]/VWVU))tÏØ0__9"/>
      <sheetName val="[SHOPLIST.xls]/VWVU))tÏØ0__10"/>
      <sheetName val="[SHOPLIST.xls]/VWVU))tÏØ0__11"/>
      <sheetName val="70_,_0_s«_x0008_i_Æø_x0003_í¬_x"/>
      <sheetName val="_SHOPLIST.xls_70_x0000_,_0_x000"/>
      <sheetName val="Geneí¬ i_x0000__x0000_ _x0000_0"/>
      <sheetName val="70_x0000_,_0_x0000_s« i_x0000_Æ"/>
      <sheetName val="____ ___ __"/>
      <sheetName val="_SHOPLIST.xls__SHOPLIST.xls_70_"/>
      <sheetName val="_SHOPLIST.xls__SHOPLIST.xls_70,"/>
      <sheetName val="ConferenceCentre_옰ʒ䄂ʒ鵠ʐ䄂ʒ閐̐脭め_x"/>
      <sheetName val="_SHOPLIST.xls__VW_x0000_VU_x0"/>
      <sheetName val="_SHOPLIST_xls__SHOPLIST_xls_70"/>
      <sheetName val="_SHOPLIST_xls__SHOPLIST_xls_70,"/>
      <sheetName val="Geneí¬_x005f_x005f_x005f_x005f_"/>
      <sheetName val="70_x005f_x005f_x005f_x005f_x005"/>
      <sheetName val="70,_0s«_iÆø_í¬_i"/>
      <sheetName val="___________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_xls__SHOPLIST_xls_70_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L (4)"/>
      <sheetName val="ICM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[SHOPLIST.xls][SHOPLIST.xls]/VW"/>
      <sheetName val="공문"/>
      <sheetName val="slipsumpR"/>
      <sheetName val="PDT(L)1"/>
      <sheetName val="Build-up"/>
      <sheetName val="[SHOPLIST.xls][SH"/>
      <sheetName val="Estimate_for_approval"/>
      <sheetName val="SCHEDULE"/>
      <sheetName val="Recon Template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,_0"/>
      <sheetName val="_x005"/>
      <sheetName val="Geneí¬i_x000"/>
      <sheetName val="70_,_0_s«i_Æøí¬_x"/>
      <sheetName val="New_Bld"/>
      <sheetName val="Sec__A-PQ"/>
      <sheetName val="Preamble_B"/>
      <sheetName val="Sec__C-Dayworks"/>
      <sheetName val="d5_"/>
      <sheetName val="Finansal_tamamlanma_Eğrisi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[SHOPLIST.xls]70,/0s«iÆøí¬"/>
      <sheetName val="Bill No.1"/>
      <sheetName val="4"/>
      <sheetName val="Core Data"/>
      <sheetName val="70,/0s«iÆøí¬i1"/>
      <sheetName val="70,/0s«_iÆø_í¬"/>
      <sheetName val="[SHOPLIST.xls]70_"/>
      <sheetName val="70,/0s«iÆøí¬i2"/>
      <sheetName val="70,/0s«iÆøí¬i3"/>
      <sheetName val="[SHOPLIST_xls]70_"/>
      <sheetName val="B2-DV No.02"/>
      <sheetName val="Validation"/>
      <sheetName val="税费"/>
      <sheetName val="electrical"/>
      <sheetName val="S"/>
      <sheetName val="Abs PMRL"/>
      <sheetName val="Other Cost Norms"/>
      <sheetName val="Rate_analysis15"/>
      <sheetName val="Balance_Sheet"/>
      <sheetName val="Section_by_layers_old"/>
      <sheetName val="Steel-Circular"/>
      <sheetName val="Backup"/>
      <sheetName val="BOQ.1.92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MECHANICAL"/>
      <sheetName val="Additional Items"/>
      <sheetName val="P1926-H2B Pkg 2A&amp;2B"/>
      <sheetName val="P1940-H2B Pkg 1 Guestrooms"/>
      <sheetName val="P1929-DHCT"/>
      <sheetName val="Specialist"/>
      <sheetName val="Manpower"/>
      <sheetName val="Deliverables"/>
      <sheetName val="Process"/>
      <sheetName val="Refinery"/>
      <sheetName val="Fructose"/>
      <sheetName val="Utilities"/>
      <sheetName val="Pipesizes"/>
      <sheetName val="Comp equip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TBEAM"/>
      <sheetName val="piedathot"/>
      <sheetName val="projcasflo"/>
      <sheetName val="supdata"/>
      <sheetName val="devbud"/>
      <sheetName val="Pivots"/>
      <sheetName val="Basic Rate"/>
      <sheetName val="MASTER_RATE ANALYSIS"/>
      <sheetName val="BQLIST"/>
      <sheetName val="[SHOPLIST_xls][SH"/>
      <sheetName val="T&amp;M"/>
      <sheetName val="Detail Page"/>
      <sheetName val="Initial Data"/>
      <sheetName val="Package Status"/>
      <sheetName val="3"/>
      <sheetName val="Sheet_Index"/>
      <sheetName val="Ref Arch"/>
      <sheetName val="Master data"/>
      <sheetName val="[SHOPLIST_xls]/VWVU))tÏØ0  "/>
      <sheetName val="Staff"/>
      <sheetName val="Staff OLD 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[SHOPLIST_xls]/VWVU))tÏØ0__61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Appendix-A -GRAND SUMMARY"/>
      <sheetName val="D9 (New Rate)"/>
      <sheetName val="المعادلات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Joseph Record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Cumulative Rail "/>
      <sheetName val="Portfolio List"/>
      <sheetName val="CPA33-34"/>
      <sheetName val="Indices"/>
      <sheetName val="conc-foot-gradeslab"/>
      <sheetName val="Wordsdata"/>
      <sheetName val="TABLO-3"/>
      <sheetName val="Transport"/>
      <sheetName val="Indirect"/>
      <sheetName val="Micro"/>
      <sheetName val="Asset Desc"/>
      <sheetName val="FLOOR AND CEILING"/>
      <sheetName val="area comp 2011 01 18 (2)"/>
      <sheetName val="Bill3-Basement"/>
      <sheetName val="drop down lists"/>
      <sheetName val="PH 5"/>
      <sheetName val="BM"/>
      <sheetName val="2gii"/>
      <sheetName val="B-3_2_EB"/>
      <sheetName val="Trade_Summary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 Estimate  "/>
      <sheetName val="Equip."/>
      <sheetName val="Book1"/>
      <sheetName val="6.2 Floor Finishes"/>
      <sheetName val="Account Codes"/>
      <sheetName val="[SHOPLIST.xls]/VWVU))tÏØ0__17"/>
      <sheetName val="[SHOPLIST.xls]/VWVU))tÏØ0__16"/>
      <sheetName val="[SHOPLIST.xls]/VWVU))tÏØ0__14"/>
      <sheetName val="[SHOPLIST.xls]/VWVU))tÏØ0__12"/>
      <sheetName val="[SHOPLIST.xls]/VWVU))tÏØ0__13"/>
      <sheetName val="[SHOPLIST.xls]/VWVU))tÏØ0__15"/>
      <sheetName val="[SHOPLIST.xls]/VWVU))tÏØ0__18"/>
      <sheetName val="[SHOPLIST.xls]/VWVU))tÏØ0__19"/>
      <sheetName val="WATER DUCT - IC 21"/>
      <sheetName val="SLHW"/>
      <sheetName val="CIF_COST_ITEM"/>
      <sheetName val="Rates_for_public_areas"/>
      <sheetName val="[SHOPLIST.xls]70,/0s«i_x"/>
      <sheetName val="[SHOPLIST.xls]70,/0s«iÆøí¬i1"/>
      <sheetName val="[SHOPLIST.xls]70,/0s«_iÆø_í¬"/>
      <sheetName val="[SHOPLIST.xls]70,/0s«iÆøí¬i2"/>
      <sheetName val="[SHOPLIST.xls]70,/0s«iÆøí¬i3"/>
      <sheetName val="Cover Sheet"/>
      <sheetName val="Checklist"/>
      <sheetName val="Pay Cert"/>
      <sheetName val="Reconcilliation Sheet"/>
      <sheetName val="EPMS-Total "/>
      <sheetName val="Ledger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Div 10-Specialities "/>
      <sheetName val="MALE &amp; FEMALE "/>
      <sheetName val="DISABLE"/>
      <sheetName val="VIP"/>
      <sheetName val="ABLUTION"/>
      <sheetName val="JANITOR"/>
      <sheetName val="MATERIALS"/>
      <sheetName val="[SH"/>
      <sheetName val="70_"/>
      <sheetName val="701"/>
      <sheetName val="702"/>
      <sheetName val="703"/>
      <sheetName val="70,/0s«iÆøí¬i4"/>
      <sheetName val="[SHOPLIST.xls]/VW"/>
      <sheetName val="70,/0s«iÆøí¬i5"/>
      <sheetName val="/VWVU))"/>
      <sheetName val="70,1"/>
      <sheetName val="[SHOPLIST_xls][S1"/>
      <sheetName val="70,2"/>
      <sheetName val="[SHOPLIST_xls][S2"/>
      <sheetName val="Data "/>
      <sheetName val="GFA_HQ_Building31"/>
      <sheetName val="GFA_Conference30"/>
      <sheetName val="BQ_External30"/>
      <sheetName val="Penthouse_Apartment29"/>
      <sheetName val="StattCo_yCharges29"/>
      <sheetName val="LABOUR_HISTOGRAM30"/>
      <sheetName val="Chiet_tinh_dz2229"/>
      <sheetName val="Chiet_tinh_dz3529"/>
      <sheetName val="CT_Thang_Mo29"/>
      <sheetName val="Raw_Data29"/>
      <sheetName val="Graph_Data_(DO_NOT_PRINT)29"/>
      <sheetName val="@risk_rents_and_incentives29"/>
      <sheetName val="Car_park_lease29"/>
      <sheetName val="Net_rent_analysis29"/>
      <sheetName val="Poz-1_29"/>
      <sheetName val="Lab_Cum_Hist29"/>
      <sheetName val="CT__PL28"/>
      <sheetName val="budget_summary_(2)28"/>
      <sheetName val="Budget_Analysis_Summary28"/>
      <sheetName val="Projet,_methodes_&amp;_couts28"/>
      <sheetName val="Risques_majeurs_&amp;_Frais_Ind_28"/>
      <sheetName val="FOL_-_Bar29"/>
      <sheetName val="LEVEL_SHEET29"/>
      <sheetName val="Top_sheet28"/>
      <sheetName val="SPT_vs_PHI29"/>
      <sheetName val="Bill_No__229"/>
      <sheetName val="Tender_Summary29"/>
      <sheetName val="Insurance_Ext29"/>
      <sheetName val="Rate_analysis16"/>
      <sheetName val="Customize_Your_Invoice29"/>
      <sheetName val="HVAC_BoQ29"/>
      <sheetName val="intr_stool_brkup28"/>
      <sheetName val="Body_Sheet28"/>
      <sheetName val="1_0_Executive_Summary28"/>
      <sheetName val="Bill_227"/>
      <sheetName val="Ap_A26"/>
      <sheetName val="SHOPLIST_xls25"/>
      <sheetName val="2_Div_14_26"/>
      <sheetName val="PROJECT_BRIEF26"/>
      <sheetName val="Invoice_Summary25"/>
      <sheetName val="Bill_126"/>
      <sheetName val="Bill_326"/>
      <sheetName val="Bill_426"/>
      <sheetName val="Bill_526"/>
      <sheetName val="Bill_626"/>
      <sheetName val="Bill_726"/>
      <sheetName val="POWER_ASSUMPTIONS25"/>
      <sheetName val="beam-reinft-IIInd_floor25"/>
      <sheetName val="beam-reinft-machine_rm25"/>
      <sheetName val="Dubai_golf25"/>
      <sheetName val="WITHOUT_C&amp;I_PROFIT_(3)24"/>
      <sheetName val="DETAILED__BOQ22"/>
      <sheetName val="M-Book_for_Conc22"/>
      <sheetName val="M-Book_for_FW22"/>
      <sheetName val="C_(3)26"/>
      <sheetName val="Civil_Boq24"/>
      <sheetName val="Activity_List24"/>
      <sheetName val="HIRED_LABOUR_CODE22"/>
      <sheetName val="PA-_Consutant_22"/>
      <sheetName val="foot-slab_reinft22"/>
      <sheetName val="BILL_COV22"/>
      <sheetName val="Ra__stair22"/>
      <sheetName val="Softscape_Buildup24"/>
      <sheetName val="Mat'l_Rate24"/>
      <sheetName val="Materials_Cost(PCC)21"/>
      <sheetName val="India_F&amp;S_Template21"/>
      <sheetName val="IO_LIST21"/>
      <sheetName val="Material_21"/>
      <sheetName val="Quote_Sheet21"/>
      <sheetName val="Day_work21"/>
      <sheetName val="VALVE_CHAMBERS21"/>
      <sheetName val="Fire_Hydrants21"/>
      <sheetName val="B_GATE_VALVE21"/>
      <sheetName val="Sub_G1_Fire21"/>
      <sheetName val="Sub_G12_Fire21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Eq__Mobilization20"/>
      <sheetName val="w't_table19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BOQ_Direct_selling_cost21"/>
      <sheetName val="Elemental_Buildup19"/>
      <sheetName val="CHART_OF_ACCOUNTS20"/>
      <sheetName val="Working_for_RCC20"/>
      <sheetName val="B185-B-9_120"/>
      <sheetName val="B185-B-9_220"/>
      <sheetName val="Material_List_19"/>
      <sheetName val="E-Bill_No_6_A-O20"/>
      <sheetName val="PointNo_519"/>
      <sheetName val="Index_List19"/>
      <sheetName val="Type_List19"/>
      <sheetName val="File_Types19"/>
      <sheetName val="2_2)Revised_Cash_Flow19"/>
      <sheetName val="Summary_of_Work17"/>
      <sheetName val="입찰내역_발주처_양식19"/>
      <sheetName val="B09_1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SS_MH20"/>
      <sheetName val="LIST_DO_NOT_REMOVE18"/>
      <sheetName val="/VWVU))tÏØ0__20"/>
      <sheetName val="B6_2_18"/>
      <sheetName val="PRECAST_lightconc-II21"/>
      <sheetName val="final_abstract21"/>
      <sheetName val="Staff_Acco_17"/>
      <sheetName val="TBAL9697_-group_wise__sdpl17"/>
      <sheetName val="Chiet_t19"/>
      <sheetName val="Staffing_and_Rates_IA19"/>
      <sheetName val="Employee_List17"/>
      <sheetName val="Рабочий_лист16"/>
      <sheetName val="Annex_1_Sect_3a17"/>
      <sheetName val="Annex_1_Sect_3a_117"/>
      <sheetName val="Annex_1_Sect_3b17"/>
      <sheetName val="Annex_1_Sect_3c17"/>
      <sheetName val="HOURLY_RATES17"/>
      <sheetName val="Item-_Compact17"/>
      <sheetName val="E_&amp;_R17"/>
      <sheetName val="Project_Cost_Breakdown17"/>
      <sheetName val="PT_141-_Site_A_Landscape16"/>
      <sheetName val="SITE_WORK16"/>
      <sheetName val="Rate_summary16"/>
      <sheetName val="train_cash16"/>
      <sheetName val="accom_cash16"/>
      <sheetName val="INDIGINEOUS_ITEMS_16"/>
      <sheetName val="d-safe_DELUXE16"/>
      <sheetName val="Back_up16"/>
      <sheetName val="RAB_AR&amp;STR16"/>
      <sheetName val="Duct_Accesories16"/>
      <sheetName val="Mall_waterproofing16"/>
      <sheetName val="MSCP_waterproofing16"/>
      <sheetName val="[SHOPLIST_xls][SHOPLIST_xls]726"/>
      <sheetName val="[SHOPLIST_xls]70,/0s«iÆøí¬i16"/>
      <sheetName val="????_???_??16"/>
      <sheetName val="Labour_&amp;_Plant16"/>
      <sheetName val="Ave_wtd_rates16"/>
      <sheetName val="Debits_as_on_12_04_0816"/>
      <sheetName val="STAFFSCHED_16"/>
      <sheetName val="TRIAL_BALANCE16"/>
      <sheetName val="Common_Variables16"/>
      <sheetName val="GPL_Revenu_Update16"/>
      <sheetName val="DO_NOT_TOUCH16"/>
      <sheetName val="Work_Type16"/>
      <sheetName val="PROJECT_BRIEF(EX_NEW)16"/>
      <sheetName val="Geneí¬_i15"/>
      <sheetName val="steel_total15"/>
      <sheetName val="ELE_BOQ15"/>
      <sheetName val="Cashflow_projection11"/>
      <sheetName val="[SHOPLIST_xls]7011"/>
      <sheetName val="[SHOPLIST_xls]70,11"/>
      <sheetName val="Base_BM-rebar11"/>
      <sheetName val="Floor_Box_13"/>
      <sheetName val="[SHOPLIST_xls][SHOPLIST_xls][11"/>
      <sheetName val="AREA_OF_APPLICATION15"/>
      <sheetName val="[SHOPLIST_xls]/VW11"/>
      <sheetName val="[SHOPLIST_xls]/VWVU))tÏØ0__55"/>
      <sheetName val="[SHOPLIST_xls]/VWVU))tÏØ0__56"/>
      <sheetName val="Risk_Breakdown_Structure15"/>
      <sheetName val="Resumo_Empreitadas12"/>
      <sheetName val="%_prog_figs_-u5_and_total12"/>
      <sheetName val="_VWVU))tÏØ0__13"/>
      <sheetName val="Service_Type9"/>
      <sheetName val="Contract_Division9"/>
      <sheetName val="SubContract_Type9"/>
      <sheetName val="_SHOPLIST_xls_708"/>
      <sheetName val="_SHOPLIST_xls_70,_0s«iÆøí¬i8"/>
      <sheetName val="PPA_Summary12"/>
      <sheetName val="Mix_Design12"/>
      <sheetName val="Z-_GENERAL_PRICE_SUMMARY12"/>
      <sheetName val="Equipment_Rates11"/>
      <sheetName val="[SHOPLIST_xls][SHOPLIST_xls]727"/>
      <sheetName val="E_H_-_H__W_P_11"/>
      <sheetName val="E__H__Treatment_for_pile_cap11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Materials_11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1_2_Staff_Schedule12"/>
      <sheetName val="Site_Dev_BOQ11"/>
      <sheetName val="Attach_4-188"/>
      <sheetName val="BLOCK-A_(MEA_SHEET)11"/>
      <sheetName val="Data_I_(2)8"/>
      <sheetName val="rEFERENCES_8"/>
      <sheetName val="Dash_board11"/>
      <sheetName val="Labour_Costs11"/>
      <sheetName val="[SHOPLIST_xls]/VWVU))tÏØ0__57"/>
      <sheetName val="[SHOPLIST_xls]/VWVU))tÏØ0__58"/>
      <sheetName val="Data_Sheet11"/>
      <sheetName val="tender_allowances11"/>
      <sheetName val="_Summary_BKG_03411"/>
      <sheetName val="BILL_3R11"/>
      <sheetName val="Bill_1011"/>
      <sheetName val="[SHOPLIST_xls]/VWVU))tÏØ0__59"/>
      <sheetName val="[SHOPLIST_xls]70,/0s«_iÆø_í¬_11"/>
      <sheetName val="[SHOPLIST_xls]70?,/0?s«i?Æøí¬11"/>
      <sheetName val="Cost_Heading8"/>
      <sheetName val="Labour_Rate_8"/>
      <sheetName val="D_&amp;_W_sizes8"/>
      <sheetName val="SOPMA_DD8"/>
      <sheetName val="PRICE_INFO8"/>
      <sheetName val="RC_SUMMARY8"/>
      <sheetName val="LABOUR_PRODUCTIVITY-TAV8"/>
      <sheetName val="MATERIAL_PRICES8"/>
      <sheetName val="P-100_MRF_DB_R18"/>
      <sheetName val="Ewaan_Show_Kitchen_(2)8"/>
      <sheetName val="Cash_Flow_Working8"/>
      <sheetName val="MN_T_B_8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2F_회의실견적(5_14_일대)4"/>
      <sheetName val="_HIT-&gt;HMC_견적(3900)4"/>
      <sheetName val="Appendix_B4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Balance_Sheet1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Div_07_Thermal_&amp;_Moisture2"/>
      <sheetName val="[SHOPLIST_xls][SHOPLIST_xls]/VW"/>
      <sheetName val="AOP_Summary-23"/>
      <sheetName val="Data_Validation2"/>
      <sheetName val="Div26_-_Elect2"/>
      <sheetName val="CHUNG_CU_CARRILON2"/>
      <sheetName val="[SHOPLIST_xls][SHOPLIST_xls]728"/>
      <sheetName val="B-3_2_EB1"/>
      <sheetName val="[SHOPLIST_xls]/VWVU))tÏØ0__60"/>
      <sheetName val="1_-_Main_Building2"/>
      <sheetName val="1_-_Summary2"/>
      <sheetName val="2_-_Landscaping_Works2"/>
      <sheetName val="2_-_Summary2"/>
      <sheetName val="4_-_Bldg_Infra2"/>
      <sheetName val="4_-_Summary2"/>
      <sheetName val="Trade_Summary1"/>
      <sheetName val="Summary_1"/>
      <sheetName val="B04-A_-_DIA_SUDEER1"/>
      <sheetName val="04D_-_Tanmyat1"/>
      <sheetName val="13-_B04-B_&amp;_C1"/>
      <sheetName val="_SITE_09_B04-B&amp;C-AFAQ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Sheet_Index1"/>
      <sheetName val="Status_Summary2"/>
      <sheetName val="[SHOPLIST_xls]/VWVU))tÏØ0__62"/>
      <sheetName val="[SHOPLIST_xls]/VWVU))tÏØ0__63"/>
      <sheetName val="[SHOPLIST_xls]/VWVU))tÏØ0__72"/>
      <sheetName val="Sec__A-PQ2"/>
      <sheetName val="Preamble_B2"/>
      <sheetName val="Sec__C-Dayworks2"/>
      <sheetName val="d5_2"/>
      <sheetName val="CONSTRUCTION_COMPONENT1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Asset_Allocation_(CR)2"/>
      <sheetName val="Project_Benchmarking2"/>
      <sheetName val="Recon_Template"/>
      <sheetName val="Estimate_for_approval1"/>
      <sheetName val="Core_Data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70,_0_x000"/>
      <sheetName val="_SHOPLIST_xls__SHOPLIST_xls_704"/>
      <sheetName val="_SHOPLIST_xls__SHOPLIST_xls_705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Abs_PMRL"/>
      <sheetName val="[SHOPLIST_xls]/VWVU))tÏØ0__81"/>
      <sheetName val="[SHOPLIST_xls]/VWVU))tÏØ0__91"/>
      <sheetName val="P1926-H2B_Pkg_2A&amp;2B"/>
      <sheetName val="P1940-H2B_Pkg_1_Guestrooms"/>
      <sheetName val="[SHOPLIST_xls][SH1"/>
      <sheetName val="[SHOPLIST_xls]70_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Comp_equip"/>
      <sheetName val="[SHOPLIST_xls]70,/0s«i_x"/>
      <sheetName val="Basic_Rate"/>
      <sheetName val="MASTER_RATE_ANALYSIS"/>
      <sheetName val="_SHOPLIST_xls__SHOPLIST_xls_706"/>
      <sheetName val="___________2"/>
      <sheetName val="MAIN_SUMMARY"/>
      <sheetName val="[SHOPLIST_xls]/VWVU))tÏØ0__64"/>
      <sheetName val="[SHOPLIST_xls]/VWVU))tÏØ0__65"/>
      <sheetName val="B2-DV_No_02"/>
      <sheetName val="BOQ_1_92"/>
      <sheetName val="Other_Cost_Norms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GENERAL_SUMMARY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Ref_Arch"/>
      <sheetName val="6_2_Floor_Finishes"/>
      <sheetName val="Data_"/>
      <sheetName val="Cumulative_Rail_"/>
      <sheetName val="[SHOPLIST_xls]/VWVU))tÏØ0__66"/>
      <sheetName val="Staff_OLD_"/>
      <sheetName val="Drop down"/>
      <sheetName val="BoQ-22-8-2019"/>
      <sheetName val="Tech"/>
      <sheetName val="BORDGC"/>
      <sheetName val="_board7"/>
      <sheetName val="_boaboard (1)"/>
      <sheetName val="[SHOPLIST.xls]70___0_s__i_____2"/>
      <sheetName val="[SHOPLIST.xls]_VW__VU_________2"/>
      <sheetName val="[SHOPLIST.xls]_VW__VU_________3"/>
      <sheetName val="[SHOPLIST.xls]70___0_s__i_____3"/>
      <sheetName val="[SHOPLIST.xls][SHOPLIST.xls]7_2"/>
      <sheetName val="[SHOPLIST.xls][SHOPLIST.xls]__2"/>
      <sheetName val="[SHOPLIST.xls][SHOPLIST.xls]7_3"/>
      <sheetName val="[SHOPLIST.xls]70_x005f_x0000___0_x0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70___0_s__i_____4"/>
      <sheetName val="[SHOPLIST.xls][SHOPLIST.xls]7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.xls]__8"/>
      <sheetName val="[SHOPLIST.xls][SHOPLIST.xls]7_5"/>
      <sheetName val="[SHOPLIST.xls][SHOPLIST.xls]7_6"/>
      <sheetName val="[SHOPLIST.xls][SHOPLIST.xls]__9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.xls]_11"/>
      <sheetName val="[SHOPLIST.xls][SHOPLIST.xls]_12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3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4"/>
      <sheetName val="[SHOPLIST.xls][SHOPLIST.xls]_15"/>
      <sheetName val="[SHOPLIST.xls][SHOPLIST.xls]7_7"/>
      <sheetName val="[SHOPLIST.xls][SHOPLIST.xls]_16"/>
      <sheetName val="[SHOPLIST.xls][SHOPLIST.xls]_17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Gene��_x0008_i_x0000__x0000__x0014__x0000_0."/>
      <sheetName val="70_x0000_,/0_x0000_s�_x0008_i_x0000_��_x0003_��_x0008_i_x0000_"/>
      <sheetName val="Top_sh_x0000__x0000__x0001_Ԁ"/>
      <sheetName val="Weekly"/>
      <sheetName val="S-Curve Update"/>
      <sheetName val="70,/0s«iÆøí¬i6"/>
      <sheetName val="/VW1"/>
      <sheetName val="70,/0s«iÆøí¬i7"/>
      <sheetName val="/VW2"/>
      <sheetName val="/VWVU))tÏØ0__21"/>
      <sheetName val="/VWVU))tÏØ0__31"/>
      <sheetName val="70,/0s«_iÆø_í¬_i1"/>
      <sheetName val="70?,/0?s«i?Æøí¬i1"/>
      <sheetName val="/VWVU))tÏØ0__22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2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WIP"/>
      <sheetName val="IO"/>
      <sheetName val="FAL intern"/>
      <sheetName val="SI 22"/>
      <sheetName val="TO List"/>
      <sheetName val="Qualifications"/>
      <sheetName val="CCTV DATA"/>
      <sheetName val="Spacing of Delineators"/>
      <sheetName val="P-Ins &amp; Bonds"/>
      <sheetName val="Surbhi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[SHOPLIST.xls]70_x005f_x0000_,/0_x000"/>
      <sheetName val="Contractor_Application"/>
      <sheetName val="08_MEP_Summary"/>
      <sheetName val="Addnl_works"/>
      <sheetName val="B3__Material_on_Site-Detail"/>
      <sheetName val="[SHOPLIST_xls][SHOPLIST_xls]/V1"/>
      <sheetName val="[SHOPLIST_xls]70,/0s«iÆøí¬1"/>
      <sheetName val="intr_stool_brkup_x0000_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Item List OLD"/>
      <sheetName val="KEYFIGURES"/>
      <sheetName val="Electrical_database"/>
      <sheetName val="National"/>
      <sheetName val="Div Summary"/>
      <sheetName val="ConferenceCentre_옰ʒ䄂ʒ鵠ʐ䄂ʒ閐̐脭め_x0005_"/>
      <sheetName val="GFA_HQ_Building32"/>
      <sheetName val="GFA_Conference31"/>
      <sheetName val="BQ_External31"/>
      <sheetName val="Projet,_methodes_&amp;_couts29"/>
      <sheetName val="Risques_majeurs_&amp;_Frais_Ind_29"/>
      <sheetName val="Penthouse_Apartment30"/>
      <sheetName val="LABOUR_HISTOGRAM31"/>
      <sheetName val="StattCo_yCharges30"/>
      <sheetName val="Chiet_tinh_dz2230"/>
      <sheetName val="Chiet_tinh_dz3530"/>
      <sheetName val="Raw_Data30"/>
      <sheetName val="CT_Thang_Mo30"/>
      <sheetName val="@risk_rents_and_incentives30"/>
      <sheetName val="Car_park_lease30"/>
      <sheetName val="Net_rent_analysis30"/>
      <sheetName val="Poz-1_30"/>
      <sheetName val="Lab_Cum_Hist30"/>
      <sheetName val="Graph_Data_(DO_NOT_PRINT)30"/>
      <sheetName val="budget_summary_(2)29"/>
      <sheetName val="Budget_Analysis_Summary29"/>
      <sheetName val="Bill_No__230"/>
      <sheetName val="LEVEL_SHEET30"/>
      <sheetName val="SPT_vs_PHI30"/>
      <sheetName val="CT__PL29"/>
      <sheetName val="FOL_-_Bar30"/>
      <sheetName val="Customize_Your_Invoice30"/>
      <sheetName val="HVAC_BoQ30"/>
      <sheetName val="Tender_Summary30"/>
      <sheetName val="Insurance_Ext30"/>
      <sheetName val="Top_sheet29"/>
      <sheetName val="intr_stool_brkup29"/>
      <sheetName val="PROJECT_BRIEF27"/>
      <sheetName val="Body_Sheet29"/>
      <sheetName val="1_0_Executive_Summary29"/>
      <sheetName val="2_Div_14_27"/>
      <sheetName val="Bill_228"/>
      <sheetName val="Ap_A27"/>
      <sheetName val="Bill_127"/>
      <sheetName val="Bill_327"/>
      <sheetName val="Bill_427"/>
      <sheetName val="Bill_527"/>
      <sheetName val="Bill_627"/>
      <sheetName val="Bill_727"/>
      <sheetName val="SHOPLIST_xls26"/>
      <sheetName val="C_(3)27"/>
      <sheetName val="Invoice_Summary26"/>
      <sheetName val="beam-reinft-IIInd_floor26"/>
      <sheetName val="Dubai_golf26"/>
      <sheetName val="POWER_ASSUMPTIONS26"/>
      <sheetName val="beam-reinft-machine_rm26"/>
      <sheetName val="Civil_Boq25"/>
      <sheetName val="WITHOUT_C&amp;I_PROFIT_(3)25"/>
      <sheetName val="Activity_List25"/>
      <sheetName val="Softscape_Buildup25"/>
      <sheetName val="Mat'l_Rate25"/>
      <sheetName val="HIRED_LABOUR_CODE23"/>
      <sheetName val="PA-_Consutant_23"/>
      <sheetName val="foot-slab_reinft23"/>
      <sheetName val="DETAILED__BOQ23"/>
      <sheetName val="M-Book_for_Conc23"/>
      <sheetName val="M-Book_for_FW23"/>
      <sheetName val="BILL_COV23"/>
      <sheetName val="Ra__stair23"/>
      <sheetName val="VALVE_CHAMBERS22"/>
      <sheetName val="Fire_Hydrants22"/>
      <sheetName val="B_GATE_VALVE22"/>
      <sheetName val="Sub_G1_Fire22"/>
      <sheetName val="Sub_G12_Fire22"/>
      <sheetName val="Day_work22"/>
      <sheetName val="Materials_Cost(PCC)22"/>
      <sheetName val="India_F&amp;S_Template22"/>
      <sheetName val="IO_LIST22"/>
      <sheetName val="Material_22"/>
      <sheetName val="Quote_Sheet22"/>
      <sheetName val="Eq__Mobilization21"/>
      <sheetName val="Working_for_RCC21"/>
      <sheetName val="B185-B-9_121"/>
      <sheetName val="B185-B-9_221"/>
      <sheetName val="BOQ_Direct_selling_cost22"/>
      <sheetName val="CHART_OF_ACCOUNTS21"/>
      <sheetName val="E-Bill_No_6_A-O21"/>
      <sheetName val="B09_121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PMWeb_data21"/>
      <sheetName val="w't_table20"/>
      <sheetName val="2_2)Revised_Cash_Flow20"/>
      <sheetName val="Elemental_Buildup20"/>
      <sheetName val="PointNo_520"/>
      <sheetName val="SS_MH21"/>
      <sheetName val="Chiet_t20"/>
      <sheetName val="Staffing_and_Rates_IA20"/>
      <sheetName val="Index_List20"/>
      <sheetName val="Type_List20"/>
      <sheetName val="File_Types20"/>
      <sheetName val="입찰내역_발주처_양식20"/>
      <sheetName val="Material_List_20"/>
      <sheetName val="PRECAST_lightconc-II22"/>
      <sheetName val="Item-_Compact18"/>
      <sheetName val="final_abstract22"/>
      <sheetName val="E_&amp;_R18"/>
      <sheetName val="B6_2_19"/>
      <sheetName val="LIST_DO_NOT_REMOVE19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Summary_of_Work18"/>
      <sheetName val="Staff_Acco_18"/>
      <sheetName val="TBAL9697_-group_wise__sdpl18"/>
      <sheetName val="Employee_List18"/>
      <sheetName val="Project_Cost_Breakdown18"/>
      <sheetName val="Рабочий_лист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SITE_WORK17"/>
      <sheetName val="Back_up17"/>
      <sheetName val="PT_141-_Site_A_Landscape17"/>
      <sheetName val="INDIGINEOUS_ITEMS_17"/>
      <sheetName val="Duct_Accesories17"/>
      <sheetName val="????_???_??17"/>
      <sheetName val="d-safe_DELUXE17"/>
      <sheetName val="Common_Variables17"/>
      <sheetName val="train_cash17"/>
      <sheetName val="accom_cash17"/>
      <sheetName val="Mall_waterproofing17"/>
      <sheetName val="MSCP_waterproofing17"/>
      <sheetName val="[SHOPLIST_xls]70,/0s«iÆøí¬i17"/>
      <sheetName val="Labour_&amp;_Plant17"/>
      <sheetName val="GPL_Revenu_Update17"/>
      <sheetName val="DO_NOT_TOUCH17"/>
      <sheetName val="Work_Type17"/>
      <sheetName val="[SHOPLIST_xls][SHOPLIST_xls]729"/>
      <sheetName val="Ave_wtd_rates17"/>
      <sheetName val="Debits_as_on_12_04_0817"/>
      <sheetName val="STAFFSCHED_17"/>
      <sheetName val="TRIAL_BALANCE17"/>
      <sheetName val="Geneí¬_i16"/>
      <sheetName val="PROJECT_BRIEF(EX_NEW)17"/>
      <sheetName val="Cashflow_projection12"/>
      <sheetName val="PPA_Summary13"/>
      <sheetName val="Risk_Breakdown_Structure16"/>
      <sheetName val="AREA_OF_APPLICATION16"/>
      <sheetName val="steel_total16"/>
      <sheetName val="ELE_BOQ16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Floor_Box_14"/>
      <sheetName val="[SHOPLIST_xls]7012"/>
      <sheetName val="[SHOPLIST_xls]70,12"/>
      <sheetName val="Base_BM-rebar12"/>
      <sheetName val="Z-_GENERAL_PRICE_SUMMARY13"/>
      <sheetName val="Equipment_Rates12"/>
      <sheetName val="[SHOPLIST_xls][SHOPLIST_xls]730"/>
      <sheetName val="E_H_-_H__W_P_12"/>
      <sheetName val="E__H__Treatment_for_pile_cap12"/>
      <sheetName val="%_prog_figs_-u5_and_total13"/>
      <sheetName val="_VWVU))tÏØ0__14"/>
      <sheetName val="Service_Type10"/>
      <sheetName val="Contract_Division10"/>
      <sheetName val="SubContract_Type10"/>
      <sheetName val="_SHOPLIST_xls_709"/>
      <sheetName val="_SHOPLIST_xls_70,_0s«iÆøí¬i9"/>
      <sheetName val="Resumo_Empreitadas13"/>
      <sheetName val="Data_Sheet12"/>
      <sheetName val="tender_allowances12"/>
      <sheetName val="_Summary_BKG_03412"/>
      <sheetName val="BILL_3R12"/>
      <sheetName val="1_2_Staff_Schedule13"/>
      <sheetName val="[SHOPLIST_xls]/VW12"/>
      <sheetName val="BLOCK-A_(MEA_SHEET)12"/>
      <sheetName val="[SHOPLIST_xls][SHOPLIST_xls][12"/>
      <sheetName val="Materials_12"/>
      <sheetName val="Attach_4-189"/>
      <sheetName val="Labour_Costs12"/>
      <sheetName val="Ewaan_Show_Kitchen_(2)9"/>
      <sheetName val="Cash_Flow_Working9"/>
      <sheetName val="MN_T_B_9"/>
      <sheetName val="Mix_Design13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Bill_1012"/>
      <sheetName val="Cost_Heading9"/>
      <sheetName val="2F_회의실견적(5_14_일대)5"/>
      <sheetName val="_HIT-&gt;HMC_견적(3900)5"/>
      <sheetName val="Appendix_B5"/>
      <sheetName val="PRICE_INFO9"/>
      <sheetName val="RC_SUMMARY9"/>
      <sheetName val="LABOUR_PRODUCTIVITY-TAV9"/>
      <sheetName val="MATERIAL_PRICES9"/>
      <sheetName val="P-100_MRF_DB_R19"/>
      <sheetName val="Site_Dev_BOQ12"/>
      <sheetName val="D_&amp;_W_sizes9"/>
      <sheetName val="SOPMA_DD9"/>
      <sheetName val="Finansal_tamamlanma_Eğrisi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Labour_Rate_9"/>
      <sheetName val="[SHOPLIST_xls]/VWVU))tÏØ0__67"/>
      <sheetName val="[SHOPLIST_xls]70,/0s«_iÆø_í¬_12"/>
      <sheetName val="[SHOPLIST_xls]70?,/0?s«i?Æøí¬12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Div_07_Thermal_&amp;_Moisture3"/>
      <sheetName val="Data_Validation3"/>
      <sheetName val="Div26_-_Elect3"/>
      <sheetName val="CHUNG_CU_CARRILON3"/>
      <sheetName val="precast_RC_element3"/>
      <sheetName val="pile_Fabrication3"/>
      <sheetName val="New_Bld3"/>
      <sheetName val="[SHOPLIST_xls]/VWVU))tÏØ0__68"/>
      <sheetName val="Dash_board12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CIF_COST_ITEM1"/>
      <sheetName val="Rates_for_public_areas1"/>
      <sheetName val="[SHOPLIST_xls][SHOPLIST_xls]731"/>
      <sheetName val="Recon_Template1"/>
      <sheetName val="[SHOPLIST_xls]/VWVU))tÏØ0__69"/>
      <sheetName val="[SHOPLIST_xls]/VWVU))tÏØ0__70"/>
      <sheetName val="Drop_Down_Data1"/>
      <sheetName val="Rules_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L3-WBS_Mapping1"/>
      <sheetName val="BAFO_CCL_Submission1"/>
      <sheetName val="Core_Data1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Abs_PMRL1"/>
      <sheetName val="[SHOPLIST_xls]/VWVU))tÏØ0__73"/>
      <sheetName val="[SHOPLIST_xls]/VWVU))tÏØ0__74"/>
      <sheetName val="[SHOPLIST_xls]/VWVU))tÏØ0__75"/>
      <sheetName val="Appendix-A_-GRAND_SUMMARY"/>
      <sheetName val="D9_(New_Rate)"/>
      <sheetName val="Grand_Summary_"/>
      <sheetName val="Bill_No_01_-_GI_"/>
      <sheetName val="combined_"/>
      <sheetName val="summary-Optional_"/>
      <sheetName val="B14_02_"/>
      <sheetName val="Prov_Sum_"/>
      <sheetName val="Joseph_Record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Portfolio_List"/>
      <sheetName val="Initial_Data"/>
      <sheetName val="Package_Status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[SHOPLIST.xls]_25"/>
      <sheetName val="[SHOPLIST.xls][SHOPLIST.xls]7_9"/>
      <sheetName val="[SHOPLIST.xls][SHOPLIST.xls]_26"/>
      <sheetName val="[SHOPLIST.xls][SHOPLIST.xls]_27"/>
      <sheetName val="[SHOPLIST.xls][SHOPLIST.xls]_28"/>
      <sheetName val="[SHOPLIST.xls][SHOPLIST.xls]_29"/>
      <sheetName val="[SHOPLIST.xls]70___0_s__i_____5"/>
      <sheetName val="Gene��_x0008_i"/>
      <sheetName val="Top_sh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Démol."/>
      <sheetName val="Ravalement"/>
      <sheetName val="GAE8'97"/>
      <sheetName val="Overall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BULD.3"/>
      <sheetName val="BLOCK K"/>
      <sheetName val="제출내역 (2)"/>
      <sheetName val="Landscape No.1"/>
      <sheetName val="MEP No.3"/>
      <sheetName val="예가표"/>
      <sheetName val="Income Statement"/>
      <sheetName val="Top_s灨ὔ밀ὔ턀"/>
      <sheetName val="Top_s๨ꫝ_x0000__x0000_퀀"/>
      <sheetName val="BQMPALOC"/>
      <sheetName val="COLUMNS"/>
      <sheetName val="VESSELS "/>
      <sheetName val="[SHOPLIST.xls][SHOPLIST.xls]70?"/>
      <sheetName val="8.0 Programme"/>
      <sheetName val="MI"/>
      <sheetName val="Milestone"/>
      <sheetName val="Top_s๨ꫝ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_VWVU))tÏØ0__15"/>
      <sheetName val="Service_Type11"/>
      <sheetName val="Contract_Division11"/>
      <sheetName val="SubContract_Type11"/>
      <sheetName val="_SHOPLIST_xls_7010"/>
      <sheetName val="_SHOPLIST_xls_70,_0s«iÆøí¬i10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Finansal_tamamlanma_Eğrisi4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precast_RC_element4"/>
      <sheetName val="pile_Fabrication4"/>
      <sheetName val="New_Bld4"/>
      <sheetName val="[SHOPLIST_xls]/VWVU))tÏØ0__83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Dropdown_List4"/>
      <sheetName val="CIF_COST_ITEM2"/>
      <sheetName val="Rates_for_public_areas2"/>
      <sheetName val="[SHOPLIST_xls][SHOPLIST_xls]734"/>
      <sheetName val="Estimate_for_approval2"/>
      <sheetName val="Balance_Sheet2"/>
      <sheetName val="B-3_2_EB2"/>
      <sheetName val="Trade_Summary2"/>
      <sheetName val="AOP_Summary-24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heet_Index2"/>
      <sheetName val="Status_Summary3"/>
      <sheetName val="CONSTRUCTION_COMPONENT2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_SHOPLIST_xls__SHOPLIST_xls_707"/>
      <sheetName val="_SHOPLIST_xls__SHOPLIST_xls_708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_SHOPLIST_xls__SHOPLIST_xls_709"/>
      <sheetName val="___________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B2-DV_No_02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Comp_equip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Grand_Summary_1"/>
      <sheetName val="Bill_No_01_-_GI_1"/>
      <sheetName val="combined_1"/>
      <sheetName val="summary-Optional_1"/>
      <sheetName val="B14_02_1"/>
      <sheetName val="Prov_Sum_1"/>
      <sheetName val="Contractor_Application1"/>
      <sheetName val="08_MEP_Summary1"/>
      <sheetName val="Addnl_works1"/>
      <sheetName val="B3__Material_on_Site-Detail1"/>
      <sheetName val="Joseph_Record1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_SHOPLIST_xls_70,1"/>
      <sheetName val="_SHOPLIST_xls__VW1"/>
      <sheetName val="_SHOPLIST_xls__VWVU))tÏØ0__5"/>
      <sheetName val="_SHOPLIST_xls__VWVU))tÏØ0__6"/>
      <sheetName val="_SHOPLIST_xls__SHOPLIST_xls__S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4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_Estimate__"/>
      <sheetName val="Equip_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iv_Summary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_VWVU))tÏØ0__16"/>
      <sheetName val="Service_Type12"/>
      <sheetName val="Contract_Division12"/>
      <sheetName val="SubContract_Type12"/>
      <sheetName val="_SHOPLIST_xls_7011"/>
      <sheetName val="_SHOPLIST_xls_70,_0s«iÆøí¬i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Finansal_tamamlanma_Eğrisi5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precast_RC_element5"/>
      <sheetName val="pile_Fabrication5"/>
      <sheetName val="New_Bld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HB_CEC_schd_4_25"/>
      <sheetName val="HB_CEC_schd_4_35"/>
      <sheetName val="HB_CEC_schd_5_25"/>
      <sheetName val="HB_CEC_schd_6_25"/>
      <sheetName val="HB_CEC_schd_7_25"/>
      <sheetName val="HB_CEC_schd_9_25"/>
      <sheetName val="Doha_Farm5"/>
      <sheetName val="Dropdown_List5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_SHOPLIST_xls__SHOPLIST_xls_710"/>
      <sheetName val="_SHOPLIST_xls__SHOPLIST_xls_711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_SHOPLIST_xls__SHOPLIST_xls_712"/>
      <sheetName val="___________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B2-DV_No_022"/>
      <sheetName val="GENERAL_SUMMARY2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Comp_equip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Grand_Summary_2"/>
      <sheetName val="Bill_No_01_-_GI_2"/>
      <sheetName val="combined_2"/>
      <sheetName val="summary-Optional_2"/>
      <sheetName val="B14_02_2"/>
      <sheetName val="Prov_Sum_2"/>
      <sheetName val="Contractor_Application2"/>
      <sheetName val="08_MEP_Summary2"/>
      <sheetName val="Addnl_works2"/>
      <sheetName val="B3__Material_on_Site-Detail2"/>
      <sheetName val="Joseph_Record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_SHOPLIST_xls_70,2"/>
      <sheetName val="_SHOPLIST_xls__VW2"/>
      <sheetName val="_SHOPLIST_xls__VWVU))tÏØ0__7"/>
      <sheetName val="_SHOPLIST_xls__VWVU))tÏØ0__8"/>
      <sheetName val="_SHOPLIST_xls__SHOPLIST_xls__S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SHOPLIST_xls__VWVU))tÏØ0__4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_SHOPLIST.xls__VWVU))tÏØ0__5"/>
      <sheetName val="_SHOPLIST.xls__VWVU))tÏØ0__6"/>
      <sheetName val="_SHOPLIST.xls__VWVU))tÏØ0__7"/>
      <sheetName val="Geneí¬_x005f_x0008_"/>
      <sheetName val="70_x005f_x0000_,_0_"/>
      <sheetName val="___________5"/>
      <sheetName val="_SHOPLIST_xls__VWVU))"/>
      <sheetName val="___________6"/>
      <sheetName val="___________7"/>
      <sheetName val="___________8"/>
      <sheetName val="_SHOPLIST_xls__VW3"/>
      <sheetName val="_SHOPLIST_xls__VWVU))tÏØ0__9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SHOPLIST_xls_721"/>
      <sheetName val="_SHOPLIST_xls__SHOPLIST_xls__S8"/>
      <sheetName val="_SHOPLIST_xls_70,8"/>
      <sheetName val="_SHOPLIST_xls__VWVU))tÏØ0__43"/>
      <sheetName val="_SHOPLIST_xls__VWVU))tÏØ0__44"/>
      <sheetName val="_SHOPLIST_xls_70,_0s«_iÆø_í¬_i8"/>
      <sheetName val="_SHOPLIST_xls_70_,_0_s«i_Æøí¬i8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MFG"/>
      <sheetName val="XL4Test5"/>
      <sheetName val="P-Ins_&amp;_Bonds"/>
      <sheetName val="BFS"/>
      <sheetName val="5"/>
      <sheetName val="Bill 3 Boutique"/>
      <sheetName val="[SHOPLIST.xls]_VW__VU_________4"/>
      <sheetName val="[SHOPLIST.xls]_VW__VU_________5"/>
      <sheetName val="[SHOPLIST.xls]70___0_s__i_____6"/>
      <sheetName val="[SHOPLIST.xls]70_x005f_x0000___0_x0_3"/>
      <sheetName val="[SHOPLIST.xls]70___0_s__i_____7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8"/>
      <sheetName val="[SHOPLIST.xls][SHOPLIST.xls]_39"/>
      <sheetName val="[SHOPLIST.xls][SHOPLIST.xls]_40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1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70___0_s__i____10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_SHOPLIST_xls_210"/>
      <sheetName val="[SHOPLIST.xls]_SHOPLIST_xls_211"/>
      <sheetName val="[SHOPLIST.xls]_SHOPLIST_xls_212"/>
      <sheetName val="[SHOPLIST.xls]_SHOPLIST_xls_213"/>
      <sheetName val="[SHOPLIST.xls][SHOPLIST.xls]_7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[SHOPLIST.xls]_7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[SHOPLIST.xls]_80"/>
      <sheetName val="[SHOPLIST.xls]70_x005f_x005f_x005f_x0000__3"/>
      <sheetName val="[SHOPLIST.xls][SHOPLIST.xls]_81"/>
      <sheetName val="[SHOPLIST.xls][SHOPLIST.xls]_82"/>
      <sheetName val="[SHOPLIST.xls][SHOPLIST.xls]_83"/>
      <sheetName val="[SHOPLIST.xls]_SHOPLIST_xls_317"/>
      <sheetName val="[SHOPLIST.xls]_SHOPLIST_xls_318"/>
      <sheetName val="[SHOPLIST.xls]_SHOPLIST_xls_319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[SHOPLIST.xls]_94"/>
      <sheetName val="[SHOPLIST.xls][SHOPLIST.xls]_95"/>
      <sheetName val="[SHOPLIST.xls][SHOPLIST.xls]_96"/>
      <sheetName val="[SHOPLIST.xls][SHOPLIST.xls]_97"/>
      <sheetName val="[SHOPLIST.xls]70___0_s__i____11"/>
      <sheetName val="[SHOPLIST.xls][SHOPLIST.xls]_98"/>
      <sheetName val="[SHOPLIST.xls]70,/0s«iÆøí¬i4"/>
      <sheetName val="[SHOPLIST.xls]70,/0s«iÆøí¬i5"/>
      <sheetName val="Product Sheet40"/>
      <sheetName val="Detail_Page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Reference"/>
      <sheetName val="SUBS SUM"/>
      <sheetName val="BoQ(2)"/>
      <sheetName val="tower and monopoles "/>
      <sheetName val="ASD Sum of Parts"/>
      <sheetName val="Administrative Prices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3"/>
      <sheetName val="14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Лист1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Fiyatlar"/>
      <sheetName val="50"/>
      <sheetName val="[SHOPLIST_xls]70___0_s__i_____3"/>
      <sheetName val="Gene��i0_"/>
      <sheetName val="70,/0s�i����i"/>
      <sheetName val="Top_shԀ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Data Works"/>
      <sheetName val="Works"/>
      <sheetName val="UC-Testing"/>
      <sheetName val="Control Panel"/>
      <sheetName val="Rectangular Duct"/>
      <sheetName val="[SHOPLIST_xls]70_x005f_x0000_,/0_x000"/>
      <sheetName val="SI_22"/>
      <sheetName val="TO_List"/>
      <sheetName val="CCTV_DATA"/>
      <sheetName val="_boaboard_(1)"/>
      <sheetName val="BREAKDOWN"/>
      <sheetName val="HSBC"/>
      <sheetName val="REBAR"/>
      <sheetName val="Cost Summary"/>
      <sheetName val="Cost Summary SD"/>
      <sheetName val="Schedule S-Curve Revision#3"/>
      <sheetName val="2.223M_due to adj profit"/>
      <sheetName val="Cost Heaࡤing"/>
      <sheetName val="Closing"/>
      <sheetName val="[SHOPLIST.xls]70___0_s__i____14"/>
      <sheetName val="[SHOPLIST.xls]_VW__VU________10"/>
      <sheetName val="[SHOPLIST.xls]70___0_s__i____15"/>
      <sheetName val="[SHOPLIST.xls]70_x005f_x0000___0_x0_6"/>
      <sheetName val="[SHOPLIST.xls]70___0_s__i____16"/>
      <sheetName val="[SHOPLIST.xls]_VW__VU________11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_SHOPLIST_xls_464"/>
      <sheetName val="[SHOPLIST.xls]_SHOPLIST_xls_465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70_x005f_x005f_x005f_x0000__5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SHOPLIST_xls_583"/>
      <sheetName val="[SHOPLIST.xls]_VW__VU________15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[SHOPLIST.xls]70,/0s«iÆøí¬i6"/>
      <sheetName val="[SHOPLIST.xls]/VW1"/>
      <sheetName val="[SHOPLIST.xls]70,/0s«iÆøí¬i7"/>
      <sheetName val="[SHOPLIST.xls]/VW2"/>
      <sheetName val="[SHOPLIST.xls]/VWVU))tÏØ0__21"/>
      <sheetName val="[SHOPLIST.xls]/VWVU))tÏØ0__31"/>
      <sheetName val="[SHOPLIST.xls]70,/0s«_iÆø_í¬_i1"/>
      <sheetName val="[SHOPLIST.xls]70?,/0?s«i?Æøí¬i1"/>
      <sheetName val="[SHOPLIST.xls]/VWVU))tÏØ0__22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2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0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[SHOPLIST_xls]/VW"/>
      <sheetName val="FAL_intern"/>
      <sheetName val="SI_221"/>
      <sheetName val="TO_List1"/>
      <sheetName val="CCTV_DATA1"/>
      <sheetName val="FAL_intern1"/>
      <sheetName val="SI_222"/>
      <sheetName val="TO_List2"/>
      <sheetName val="CCTV_DATA2"/>
      <sheetName val="FAL_intern2"/>
      <sheetName val="_SHOPLIST.xls_70_x005f_x0000_,_0_x000"/>
      <sheetName val="djfx"/>
      <sheetName val="Calendar"/>
      <sheetName val="Sheet9"/>
      <sheetName val="Materials Cost"/>
      <sheetName val="FEVA"/>
      <sheetName val="HO Costs"/>
      <sheetName val="beam-reinft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bill no. 3"/>
      <sheetName val="S-Curve_Update"/>
      <sheetName val="VESSELS_"/>
      <sheetName val="[SHOPLIST.xls]70_x0000_,/0_x000"/>
      <sheetName val="BT3-Package 05"/>
      <sheetName val="BOQ-Civil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Unit cost- Drain-Protection-1 "/>
      <sheetName val="Unit cost- Drain-Protection-2"/>
      <sheetName val="inter"/>
      <sheetName val="MSH51C"/>
      <sheetName val="[SHOPLIST.xls]70,/0s�i����i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DVL"/>
      <sheetName val="プロジェクト概要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8_0_Programme"/>
      <sheetName val="footing for SP"/>
      <sheetName val="Kur"/>
      <sheetName val="HAKEDİŞ "/>
      <sheetName val="keşif özeti"/>
      <sheetName val="Katsayılar"/>
      <sheetName val="B.Room W.Done Progress"/>
      <sheetName val="SUMMARY (ROOM)"/>
      <sheetName val="W.D Prgress Public area"/>
      <sheetName val="SUMMARY Public"/>
      <sheetName val="Comparision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Démol_"/>
      <sheetName val="[SHOPLIST_xls][SHOPLIST_xls]70?"/>
      <sheetName val="Spacing_of_Delineators"/>
      <sheetName val="S-Curve_Update1"/>
      <sheetName val="VESSELS_1"/>
      <sheetName val="[SHOPLIST_xls]70_x005f_x0000_,/0_x00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Démol_1"/>
      <sheetName val="Spacing_of_Delineators1"/>
      <sheetName val="P-Ins_&amp;_Bonds1"/>
      <sheetName val="Item_List_OLD"/>
      <sheetName val="GRAPH_DATA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Front Sheet"/>
      <sheetName val="Indirect Costs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Inventory "/>
      <sheetName val="Note"/>
      <sheetName val="Cost Rates"/>
      <sheetName val="LOOKUP(MM)"/>
      <sheetName val="간접비내역-1"/>
      <sheetName val="foot-slab_rein_x0000__x0000_"/>
      <sheetName val="foot-slab_reinø_x0006_"/>
      <sheetName val="foot-slab_reinÝ¥"/>
      <sheetName val="foot-slab_reinP"/>
      <sheetName val="SUM-AIR-Submit"/>
      <sheetName val="Schedules PL"/>
      <sheetName val="Schedules BS"/>
      <sheetName val="Summary-margin calc"/>
      <sheetName val="[SHOPLIST_xls]726"/>
      <sheetName val="[SHOPLIST_xls][11"/>
      <sheetName val="[SHOPLIST_xls]727"/>
      <sheetName val="[SHOPLIST_xls]728"/>
      <sheetName val="JAN"/>
      <sheetName val="Qty SR"/>
      <sheetName val="EW SR"/>
      <sheetName val="PRO_DCI"/>
      <sheetName val="BULD_3"/>
      <sheetName val="BLOCK_K"/>
      <sheetName val="제출내역_(2)"/>
      <sheetName val="[SHOPLIST.xls][SHOPLIST_xls]/VW"/>
      <sheetName val="hiddenSheet"/>
      <sheetName val="satış planı (2)"/>
      <sheetName val="Tahsilat"/>
      <sheetName val="STOCKWTG"/>
      <sheetName val="POLY"/>
      <sheetName val="Advance Recovery"/>
      <sheetName val="SC Cost FEB 03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70,/0s«i_x1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_VWVU))tÏØ0__20"/>
      <sheetName val="_SHOPLIST_xls_70,_0s«iÆøí¬i16"/>
      <sheetName val="[SHOPLIST_xls]/VWVU))tÏØ0_108"/>
      <sheetName val="[SHOPLIST_xls]/VWVU))tÏØ0_109"/>
      <sheetName val="_SHOPLIST_xls__SHOPLIST_xls_726"/>
      <sheetName val="_SHOPLIST_xls__SHOPLIST_xls_727"/>
      <sheetName val="개시대사_(2)2"/>
      <sheetName val="Ref_Arch2"/>
      <sheetName val="Div_Summary2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_SHOPLIST_xls__SHOPLIST_xls_728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[SHOPLIST_xls]/VWVU))tÏØ0_110"/>
      <sheetName val="[SHOPLIST_xls]/VWVU))tÏØ0_111"/>
      <sheetName val="[SHOPLIST_xls]/VWVU))tÏØ0_112"/>
      <sheetName val="[SHOPLIST_xls]/VWVU))tÏØ0_113"/>
      <sheetName val="Other_Cost_Norms2"/>
      <sheetName val="Div_10-Specialities_2"/>
      <sheetName val="MALE_&amp;_FEMALE_2"/>
      <sheetName val="6_2_Floor_Finishes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ata_2"/>
      <sheetName val="[SHOPLIST_xls]/VWVU))tÏØ0_114"/>
      <sheetName val="Démol_2"/>
      <sheetName val="WATER_DUCT_-_IC_212"/>
      <sheetName val="Asset_Desc2"/>
      <sheetName val="[SHOPLIST_xls]70,/0s«i_x2"/>
      <sheetName val="Account_Codes2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[SHOPLIST_xls]7_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3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VWVU))tÏØ0__21"/>
      <sheetName val="_SHOPLIST_xls_70,_0s«iÆøí¬i17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_SHOPLIST_xls__SHOPLIST_xls_729"/>
      <sheetName val="_SHOPLIST_xls__SHOPLIST_xls_730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_SHOPLIST_xls__SHOPLIST_xls_731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FLOOR_AND_CEILING1"/>
      <sheetName val="area_comp_2011_01_18_(2)1"/>
      <sheetName val="drop_down_lists1"/>
      <sheetName val="PH_51"/>
      <sheetName val="[SHOPLIST_xls][SHOPLIST_xls]7_1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7_8"/>
      <sheetName val="[SHOPLIST_xls][SHOPLIST_xls]7_9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8_0_Programme1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[SHOPLIST_xls]744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745"/>
      <sheetName val="[SHOPLIST_xls][SHOPLIST_xls]746"/>
      <sheetName val="[SHOPLIST_xls][SHOPLIST_xls]_35"/>
      <sheetName val="[SHOPLIST_xls][SHOPLIST_xls]_36"/>
      <sheetName val="[SHOPLIST_xls][SHOPLIST_xls]_37"/>
      <sheetName val="[SHOPLIST_xls][SHOPLIST_xls]747"/>
      <sheetName val="[SHOPLIST_xls][SHOPLIST_xls]_38"/>
      <sheetName val="[SHOPLIST_xls][SHOPLIST_xls]_39"/>
      <sheetName val="[SHOPLIST_xls][SHOPLIST_xls]748"/>
      <sheetName val="[SHOPLIST_xls][SHOPLIST_xls]_40"/>
      <sheetName val="[SHOPLIST_xls][SHOPLIST_xls]749"/>
      <sheetName val="[SHOPLIST_xls][SHOPLIST_xls]_41"/>
      <sheetName val="[SHOPLIST_xls][SHOPLIST_xls]_4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DVM Sizing Calculator- 10 ips "/>
      <sheetName val="Macro custom function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G29A"/>
      <sheetName val=" N Finansal Eğri"/>
      <sheetName val="[SHOPLIST_xls]70,/0s«_iÆø_í¬1"/>
      <sheetName val="[SHOPLIST_xls]70,/0s«iÆøí¬i31"/>
      <sheetName val="Bill_3_Boutique"/>
      <sheetName val="Landscape_No_1"/>
      <sheetName val="MEP_No_3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[SHOPLIST_xls]70___0_s__i_____4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[SHOPLIST_xls]/VW1"/>
      <sheetName val="[SHOPLIST_xls]70,/0s«iÆøí¬i110"/>
      <sheetName val="[SHOPLIST_xls]70,/0s«_iÆø_í¬2"/>
      <sheetName val="[SHOPLIST_xls]70,/0s«iÆøí¬i22"/>
      <sheetName val="[SHOPLIST_xls]70,/0s«iÆøí¬i32"/>
      <sheetName val="Bill_3_Boutique1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121"/>
      <sheetName val="[SHOPLIST_xls][SHOPLIST_xls]122"/>
      <sheetName val="[SHOPLIST_xls][SHOPLIST_xls]123"/>
      <sheetName val="[SHOPLIST_xls][SHOPLIST_xls]124"/>
      <sheetName val="[SHOPLIST_xls][SHOPLIST_xls]125"/>
      <sheetName val="[SHOPLIST_xls][SHOPLIST_xls]126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[SHOPLIST_xls][SHOPLIST_xls]759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URA-C1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/VWVU))tÏØ0__64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SI_223"/>
      <sheetName val="TO_List3"/>
      <sheetName val="CCTV_DATA3"/>
      <sheetName val="Joseph_Record3"/>
      <sheetName val="Drop_down2"/>
      <sheetName val="FAL_intern3"/>
      <sheetName val="[SHOPLIST_xls]70,/0s«iÆøí¬i23"/>
      <sheetName val="SUBS_SUM"/>
      <sheetName val="ASD_Sum_of_Parts"/>
      <sheetName val="Cost_Heaࡤing"/>
      <sheetName val="[SHOPLIST_xls]_VW__VU_________5"/>
      <sheetName val="[SHOPLIST_xls]_VW__VU_________6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Income_Statemen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EST"/>
      <sheetName val="REQ_REMARKS"/>
      <sheetName val="Fdata"/>
      <sheetName val="Tender Stage"/>
      <sheetName val="Delay Clasifications"/>
      <sheetName val="Matl"/>
      <sheetName val="[SHOPLIST_xls]70,/0s«_iÆø_í¬3"/>
      <sheetName val="[SHOPLIST_xls]70,/0s«iÆøí¬i33"/>
      <sheetName val="foot-slab_rein"/>
      <sheetName val="ConferenceCentre______________2"/>
      <sheetName val="Fee Rate Summary"/>
      <sheetName val="NPV"/>
      <sheetName val="P Staff fac"/>
      <sheetName val="foot-slab_reinø"/>
      <sheetName val="Internal"/>
      <sheetName val="Summary year Plan"/>
      <sheetName val="RateAnalysis"/>
      <sheetName val="maingirder"/>
      <sheetName val="basic-data"/>
      <sheetName val="Enquire"/>
      <sheetName val="ROY"/>
      <sheetName val="12"/>
      <sheetName val="BS "/>
      <sheetName val="Accounts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total"/>
      <sheetName val="[SHOPLIST_xls]70,/0s«iÆøí¬i24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PA Milestones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Price List"/>
      <sheetName val="Total_PrC-Goldi"/>
      <sheetName val="Cost Factor Sheet"/>
      <sheetName val="Load Sch, Cable Sel &amp; Qty"/>
      <sheetName val="Factor Sheet"/>
      <sheetName val="Price Sheet"/>
      <sheetName val="AN"/>
      <sheetName val="Beach Villas"/>
      <sheetName val="Overwater Villas"/>
      <sheetName val="Presidential Villa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70_x005f_x0000_,/0_x005f_x0000_"/>
      <sheetName val="BUR"/>
      <sheetName val="Dropdown Attributes"/>
      <sheetName val="2.2 STAFF Scedule"/>
      <sheetName val="FSA"/>
      <sheetName val="BoatTMP"/>
      <sheetName val="14267"/>
      <sheetName val="shuttering"/>
      <sheetName val="CFS3"/>
      <sheetName val="Structured Cabling"/>
      <sheetName val="IS"/>
      <sheetName val="Configurations"/>
      <sheetName val="Technical"/>
      <sheetName val="VD-CALC"/>
      <sheetName val="内訳書"/>
      <sheetName val="[SHOPLIST.xls]_VW__VU________20"/>
      <sheetName val="[SHOPLIST.xls]_VW__VU________21"/>
      <sheetName val="[SHOPLIST.xls]70_x005f_x0000___0_x_11"/>
      <sheetName val="[SHOPLIST.xls]70___0_s__i____30"/>
      <sheetName val="[SHOPLIST.xls]70___0_s__i____31"/>
      <sheetName val="[SHOPLIST.xls]70_x005f_x005f_x005f_x0000__9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Services_InitialEst_UtilityServ"/>
      <sheetName val="[SHOPLIST_xls]70,/0_x000"/>
      <sheetName val="satış_planı_(2)"/>
      <sheetName val="B_Room_W_Done_Progress"/>
      <sheetName val="SUMMARY_(ROOM)"/>
      <sheetName val="W_D_Prgress_Public_area"/>
      <sheetName val="SUMMARY_Public"/>
      <sheetName val="IPL_SCHEDULE"/>
      <sheetName val="foot-slab_reinl"/>
      <sheetName val="Admin TAKE OFF"/>
      <sheetName val="Doi so"/>
      <sheetName val="F4-F7"/>
      <sheetName val="토공"/>
      <sheetName val="CỘT + VÁCH B2-B4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LEGEND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contents "/>
      <sheetName val="Div.8 - Opening"/>
      <sheetName val="Div .9- Finishes"/>
      <sheetName val="Total "/>
      <sheetName val="Currency Rate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Msw-study"/>
      <sheetName val="BF2001"/>
      <sheetName val="شهادة الدفع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Sheet"/>
      <sheetName val="sc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MPC"/>
      <sheetName val="Utility Summary"/>
      <sheetName val="h-013211-2"/>
      <sheetName val="All BGL List"/>
      <sheetName val="Budget Config"/>
      <sheetName val="All Department List"/>
      <sheetName val="PASARELA"/>
      <sheetName val="#3E1_GCR"/>
      <sheetName val="[SHOPLIST_xls]70___0_s__i____26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_xls]70,/0s�i����i"/>
      <sheetName val="cables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70___0_s__i____36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70___0_s__i____37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 Est 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Attachment 1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B100-Cable Rack"/>
      <sheetName val="Slide 6 - Returns &amp; NWC"/>
      <sheetName val="4.1 G Ammount"/>
      <sheetName val="PLUMBING WORK ADDITIONS"/>
      <sheetName val="eval"/>
      <sheetName val="calcul"/>
      <sheetName val="foot-slab_rein_x000c__x0002_"/>
      <sheetName val="Income_Statement1"/>
      <sheetName val="Schedules_PL"/>
      <sheetName val="Schedules_BS"/>
      <sheetName val="Summary-margin_calc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Section(0)Preliminaries"/>
      <sheetName val="Section(1)Demolition"/>
      <sheetName val="Section(2)Exca 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1. Scenario Manager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_VW__VU________24"/>
      <sheetName val="[SHOPLIST.xls]_VW__VU________25"/>
      <sheetName val="[SHOPLIST.xls]70_x005f_x0000___0_x_13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70_x005f_x005f_x005f_x0000_12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70_x005f_x005f_x005f_x0000_13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DESCRIPTIONS"/>
      <sheetName val="M-480"/>
      <sheetName val="M-51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/>
      <sheetData sheetId="188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/>
      <sheetData sheetId="218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 refreshError="1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 refreshError="1"/>
      <sheetData sheetId="536"/>
      <sheetData sheetId="537"/>
      <sheetData sheetId="538" refreshError="1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 refreshError="1"/>
      <sheetData sheetId="560"/>
      <sheetData sheetId="561" refreshError="1"/>
      <sheetData sheetId="562" refreshError="1"/>
      <sheetData sheetId="563" refreshError="1"/>
      <sheetData sheetId="564" refreshError="1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/>
      <sheetData sheetId="733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/>
      <sheetData sheetId="742"/>
      <sheetData sheetId="743"/>
      <sheetData sheetId="744"/>
      <sheetData sheetId="745"/>
      <sheetData sheetId="746" refreshError="1"/>
      <sheetData sheetId="747" refreshError="1"/>
      <sheetData sheetId="748"/>
      <sheetData sheetId="749"/>
      <sheetData sheetId="750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 refreshError="1"/>
      <sheetData sheetId="1078" refreshError="1"/>
      <sheetData sheetId="1079"/>
      <sheetData sheetId="1080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/>
      <sheetData sheetId="1363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/>
      <sheetData sheetId="1374"/>
      <sheetData sheetId="1375"/>
      <sheetData sheetId="1376"/>
      <sheetData sheetId="1377" refreshError="1"/>
      <sheetData sheetId="1378" refreshError="1"/>
      <sheetData sheetId="1379" refreshError="1"/>
      <sheetData sheetId="1380" refreshError="1"/>
      <sheetData sheetId="1381">
        <row r="9">
          <cell r="A9" t="str">
            <v>A</v>
          </cell>
        </row>
      </sheetData>
      <sheetData sheetId="1382">
        <row r="9">
          <cell r="A9" t="str">
            <v>A</v>
          </cell>
        </row>
      </sheetData>
      <sheetData sheetId="1383">
        <row r="9">
          <cell r="A9" t="str">
            <v>A</v>
          </cell>
        </row>
      </sheetData>
      <sheetData sheetId="1384">
        <row r="9">
          <cell r="A9" t="str">
            <v>A</v>
          </cell>
        </row>
      </sheetData>
      <sheetData sheetId="1385">
        <row r="9">
          <cell r="A9" t="str">
            <v>A</v>
          </cell>
        </row>
      </sheetData>
      <sheetData sheetId="1386">
        <row r="9">
          <cell r="A9" t="str">
            <v>A</v>
          </cell>
        </row>
      </sheetData>
      <sheetData sheetId="1387">
        <row r="9">
          <cell r="A9" t="str">
            <v>A</v>
          </cell>
        </row>
      </sheetData>
      <sheetData sheetId="1388">
        <row r="9">
          <cell r="A9" t="str">
            <v>A</v>
          </cell>
        </row>
      </sheetData>
      <sheetData sheetId="1389">
        <row r="9">
          <cell r="A9" t="str">
            <v>A</v>
          </cell>
        </row>
      </sheetData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>
        <row r="9">
          <cell r="A9" t="str">
            <v>A</v>
          </cell>
        </row>
      </sheetData>
      <sheetData sheetId="1406">
        <row r="9">
          <cell r="A9" t="str">
            <v>A</v>
          </cell>
        </row>
      </sheetData>
      <sheetData sheetId="1407">
        <row r="9">
          <cell r="A9" t="str">
            <v>A</v>
          </cell>
        </row>
      </sheetData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>
        <row r="9">
          <cell r="A9" t="str">
            <v>A</v>
          </cell>
        </row>
      </sheetData>
      <sheetData sheetId="1411">
        <row r="9">
          <cell r="A9" t="str">
            <v>A</v>
          </cell>
        </row>
      </sheetData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>
        <row r="9">
          <cell r="A9" t="str">
            <v>A</v>
          </cell>
        </row>
      </sheetData>
      <sheetData sheetId="1423">
        <row r="9">
          <cell r="A9" t="str">
            <v>A</v>
          </cell>
        </row>
      </sheetData>
      <sheetData sheetId="1424">
        <row r="9">
          <cell r="A9" t="str">
            <v>A</v>
          </cell>
        </row>
      </sheetData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/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/>
      <sheetData sheetId="1442">
        <row r="9">
          <cell r="A9" t="str">
            <v>A</v>
          </cell>
        </row>
      </sheetData>
      <sheetData sheetId="1443">
        <row r="9">
          <cell r="A9" t="str">
            <v>A</v>
          </cell>
        </row>
      </sheetData>
      <sheetData sheetId="1444">
        <row r="9">
          <cell r="A9" t="str">
            <v>A</v>
          </cell>
        </row>
      </sheetData>
      <sheetData sheetId="1445">
        <row r="9">
          <cell r="A9" t="str">
            <v>A</v>
          </cell>
        </row>
      </sheetData>
      <sheetData sheetId="1446">
        <row r="9">
          <cell r="A9" t="str">
            <v>A</v>
          </cell>
        </row>
      </sheetData>
      <sheetData sheetId="1447">
        <row r="9">
          <cell r="A9" t="str">
            <v>A</v>
          </cell>
        </row>
      </sheetData>
      <sheetData sheetId="1448"/>
      <sheetData sheetId="1449"/>
      <sheetData sheetId="1450"/>
      <sheetData sheetId="1451"/>
      <sheetData sheetId="1452"/>
      <sheetData sheetId="1453"/>
      <sheetData sheetId="1454"/>
      <sheetData sheetId="1455">
        <row r="9">
          <cell r="A9" t="str">
            <v>A</v>
          </cell>
        </row>
      </sheetData>
      <sheetData sheetId="1456">
        <row r="9">
          <cell r="A9" t="str">
            <v>A</v>
          </cell>
        </row>
      </sheetData>
      <sheetData sheetId="1457">
        <row r="9">
          <cell r="A9" t="str">
            <v>A</v>
          </cell>
        </row>
      </sheetData>
      <sheetData sheetId="1458">
        <row r="9">
          <cell r="A9" t="str">
            <v>A</v>
          </cell>
        </row>
      </sheetData>
      <sheetData sheetId="1459">
        <row r="9">
          <cell r="A9" t="str">
            <v>A</v>
          </cell>
        </row>
      </sheetData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>
        <row r="9">
          <cell r="A9" t="str">
            <v>A</v>
          </cell>
        </row>
      </sheetData>
      <sheetData sheetId="1463">
        <row r="9">
          <cell r="A9" t="str">
            <v>A</v>
          </cell>
        </row>
      </sheetData>
      <sheetData sheetId="1464">
        <row r="9">
          <cell r="A9" t="str">
            <v>A</v>
          </cell>
        </row>
      </sheetData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>
        <row r="9">
          <cell r="A9" t="str">
            <v>A</v>
          </cell>
        </row>
      </sheetData>
      <sheetData sheetId="1469">
        <row r="9">
          <cell r="A9" t="str">
            <v>A</v>
          </cell>
        </row>
      </sheetData>
      <sheetData sheetId="1470">
        <row r="9">
          <cell r="A9" t="str">
            <v>A</v>
          </cell>
        </row>
      </sheetData>
      <sheetData sheetId="1471">
        <row r="9">
          <cell r="A9" t="str">
            <v>A</v>
          </cell>
        </row>
      </sheetData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/>
      <sheetData sheetId="1478"/>
      <sheetData sheetId="1479"/>
      <sheetData sheetId="1480"/>
      <sheetData sheetId="1481"/>
      <sheetData sheetId="1482">
        <row r="9">
          <cell r="A9" t="str">
            <v>A</v>
          </cell>
        </row>
      </sheetData>
      <sheetData sheetId="1483"/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>
        <row r="9">
          <cell r="A9" t="str">
            <v>A</v>
          </cell>
        </row>
      </sheetData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/>
      <sheetData sheetId="1498"/>
      <sheetData sheetId="1499"/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/>
      <sheetData sheetId="1503"/>
      <sheetData sheetId="1504"/>
      <sheetData sheetId="1505">
        <row r="9">
          <cell r="A9" t="str">
            <v>A</v>
          </cell>
        </row>
      </sheetData>
      <sheetData sheetId="1506"/>
      <sheetData sheetId="1507"/>
      <sheetData sheetId="1508"/>
      <sheetData sheetId="1509"/>
      <sheetData sheetId="1510"/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/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/>
      <sheetData sheetId="1521"/>
      <sheetData sheetId="1522"/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/>
      <sheetData sheetId="1528"/>
      <sheetData sheetId="1529"/>
      <sheetData sheetId="1530"/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/>
      <sheetData sheetId="1536"/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/>
      <sheetData sheetId="1541"/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>
        <row r="9">
          <cell r="A9" t="str">
            <v>A</v>
          </cell>
        </row>
      </sheetData>
      <sheetData sheetId="1584">
        <row r="9">
          <cell r="A9" t="str">
            <v>A</v>
          </cell>
        </row>
      </sheetData>
      <sheetData sheetId="1585">
        <row r="9">
          <cell r="A9" t="str">
            <v>A</v>
          </cell>
        </row>
      </sheetData>
      <sheetData sheetId="1586">
        <row r="9">
          <cell r="A9" t="str">
            <v>A</v>
          </cell>
        </row>
      </sheetData>
      <sheetData sheetId="1587">
        <row r="9">
          <cell r="A9" t="str">
            <v>A</v>
          </cell>
        </row>
      </sheetData>
      <sheetData sheetId="1588">
        <row r="9">
          <cell r="A9" t="str">
            <v>A</v>
          </cell>
        </row>
      </sheetData>
      <sheetData sheetId="1589">
        <row r="9">
          <cell r="A9" t="str">
            <v>A</v>
          </cell>
        </row>
      </sheetData>
      <sheetData sheetId="1590">
        <row r="9">
          <cell r="A9" t="str">
            <v>A</v>
          </cell>
        </row>
      </sheetData>
      <sheetData sheetId="1591">
        <row r="9">
          <cell r="A9" t="str">
            <v>A</v>
          </cell>
        </row>
      </sheetData>
      <sheetData sheetId="1592">
        <row r="9">
          <cell r="A9" t="str">
            <v>A</v>
          </cell>
        </row>
      </sheetData>
      <sheetData sheetId="1593">
        <row r="9">
          <cell r="A9" t="str">
            <v>A</v>
          </cell>
        </row>
      </sheetData>
      <sheetData sheetId="1594">
        <row r="9">
          <cell r="A9" t="str">
            <v>A</v>
          </cell>
        </row>
      </sheetData>
      <sheetData sheetId="1595">
        <row r="9">
          <cell r="A9" t="str">
            <v>A</v>
          </cell>
        </row>
      </sheetData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>
        <row r="9">
          <cell r="A9" t="str">
            <v>A</v>
          </cell>
        </row>
      </sheetData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 refreshError="1"/>
      <sheetData sheetId="1705" refreshError="1"/>
      <sheetData sheetId="1706" refreshError="1"/>
      <sheetData sheetId="1707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/>
      <sheetData sheetId="1753"/>
      <sheetData sheetId="1754"/>
      <sheetData sheetId="1755"/>
      <sheetData sheetId="1756" refreshError="1"/>
      <sheetData sheetId="1757" refreshError="1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 refreshError="1"/>
      <sheetData sheetId="1767" refreshError="1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>
        <row r="9">
          <cell r="A9" t="str">
            <v>A</v>
          </cell>
        </row>
      </sheetData>
      <sheetData sheetId="1983"/>
      <sheetData sheetId="1984"/>
      <sheetData sheetId="1985"/>
      <sheetData sheetId="1986">
        <row r="9">
          <cell r="A9" t="str">
            <v>A</v>
          </cell>
        </row>
      </sheetData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 refreshError="1"/>
      <sheetData sheetId="2010" refreshError="1"/>
      <sheetData sheetId="2011"/>
      <sheetData sheetId="2012" refreshError="1"/>
      <sheetData sheetId="2013"/>
      <sheetData sheetId="2014"/>
      <sheetData sheetId="2015" refreshError="1"/>
      <sheetData sheetId="2016" refreshError="1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 refreshError="1"/>
      <sheetData sheetId="2036"/>
      <sheetData sheetId="2037" refreshError="1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/>
      <sheetData sheetId="2066" refreshError="1"/>
      <sheetData sheetId="2067" refreshError="1"/>
      <sheetData sheetId="2068" refreshError="1"/>
      <sheetData sheetId="2069"/>
      <sheetData sheetId="2070"/>
      <sheetData sheetId="2071"/>
      <sheetData sheetId="2072" refreshError="1"/>
      <sheetData sheetId="2073" refreshError="1"/>
      <sheetData sheetId="2074" refreshError="1"/>
      <sheetData sheetId="2075"/>
      <sheetData sheetId="2076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>
        <row r="9">
          <cell r="A9" t="str">
            <v>A</v>
          </cell>
        </row>
      </sheetData>
      <sheetData sheetId="2093">
        <row r="9">
          <cell r="A9" t="str">
            <v>A</v>
          </cell>
        </row>
      </sheetData>
      <sheetData sheetId="2094">
        <row r="9">
          <cell r="A9" t="str">
            <v>A</v>
          </cell>
        </row>
      </sheetData>
      <sheetData sheetId="2095">
        <row r="9">
          <cell r="A9" t="str">
            <v>A</v>
          </cell>
        </row>
      </sheetData>
      <sheetData sheetId="2096">
        <row r="9">
          <cell r="A9" t="str">
            <v>A</v>
          </cell>
        </row>
      </sheetData>
      <sheetData sheetId="2097">
        <row r="9">
          <cell r="A9" t="str">
            <v>A</v>
          </cell>
        </row>
      </sheetData>
      <sheetData sheetId="2098">
        <row r="9">
          <cell r="A9" t="str">
            <v>A</v>
          </cell>
        </row>
      </sheetData>
      <sheetData sheetId="2099">
        <row r="9">
          <cell r="A9" t="str">
            <v>A</v>
          </cell>
        </row>
      </sheetData>
      <sheetData sheetId="2100">
        <row r="9">
          <cell r="A9" t="str">
            <v>A</v>
          </cell>
        </row>
      </sheetData>
      <sheetData sheetId="2101">
        <row r="9">
          <cell r="A9" t="str">
            <v>A</v>
          </cell>
        </row>
      </sheetData>
      <sheetData sheetId="2102">
        <row r="9">
          <cell r="A9" t="str">
            <v>A</v>
          </cell>
        </row>
      </sheetData>
      <sheetData sheetId="2103">
        <row r="9">
          <cell r="A9" t="str">
            <v>A</v>
          </cell>
        </row>
      </sheetData>
      <sheetData sheetId="2104">
        <row r="9">
          <cell r="A9" t="str">
            <v>A</v>
          </cell>
        </row>
      </sheetData>
      <sheetData sheetId="2105">
        <row r="9">
          <cell r="A9" t="str">
            <v>A</v>
          </cell>
        </row>
      </sheetData>
      <sheetData sheetId="2106">
        <row r="9">
          <cell r="A9" t="str">
            <v>A</v>
          </cell>
        </row>
      </sheetData>
      <sheetData sheetId="2107">
        <row r="9">
          <cell r="A9" t="str">
            <v>A</v>
          </cell>
        </row>
      </sheetData>
      <sheetData sheetId="2108">
        <row r="9">
          <cell r="A9" t="str">
            <v>A</v>
          </cell>
        </row>
      </sheetData>
      <sheetData sheetId="2109">
        <row r="9">
          <cell r="A9" t="str">
            <v>A</v>
          </cell>
        </row>
      </sheetData>
      <sheetData sheetId="2110">
        <row r="9">
          <cell r="A9" t="str">
            <v>A</v>
          </cell>
        </row>
      </sheetData>
      <sheetData sheetId="2111">
        <row r="9">
          <cell r="A9" t="str">
            <v>A</v>
          </cell>
        </row>
      </sheetData>
      <sheetData sheetId="2112">
        <row r="9">
          <cell r="A9" t="str">
            <v>A</v>
          </cell>
        </row>
      </sheetData>
      <sheetData sheetId="2113">
        <row r="9">
          <cell r="A9" t="str">
            <v>A</v>
          </cell>
        </row>
      </sheetData>
      <sheetData sheetId="2114">
        <row r="9">
          <cell r="A9" t="str">
            <v>A</v>
          </cell>
        </row>
      </sheetData>
      <sheetData sheetId="2115">
        <row r="9">
          <cell r="A9" t="str">
            <v>A</v>
          </cell>
        </row>
      </sheetData>
      <sheetData sheetId="2116">
        <row r="9">
          <cell r="A9" t="str">
            <v>A</v>
          </cell>
        </row>
      </sheetData>
      <sheetData sheetId="2117">
        <row r="9">
          <cell r="A9" t="str">
            <v>A</v>
          </cell>
        </row>
      </sheetData>
      <sheetData sheetId="2118">
        <row r="9">
          <cell r="A9" t="str">
            <v>A</v>
          </cell>
        </row>
      </sheetData>
      <sheetData sheetId="2119">
        <row r="9">
          <cell r="A9" t="str">
            <v>A</v>
          </cell>
        </row>
      </sheetData>
      <sheetData sheetId="2120">
        <row r="9">
          <cell r="A9" t="str">
            <v>A</v>
          </cell>
        </row>
      </sheetData>
      <sheetData sheetId="2121">
        <row r="9">
          <cell r="A9" t="str">
            <v>A</v>
          </cell>
        </row>
      </sheetData>
      <sheetData sheetId="2122">
        <row r="9">
          <cell r="A9" t="str">
            <v>A</v>
          </cell>
        </row>
      </sheetData>
      <sheetData sheetId="2123">
        <row r="9">
          <cell r="A9" t="str">
            <v>A</v>
          </cell>
        </row>
      </sheetData>
      <sheetData sheetId="2124">
        <row r="9">
          <cell r="A9" t="str">
            <v>A</v>
          </cell>
        </row>
      </sheetData>
      <sheetData sheetId="2125">
        <row r="9">
          <cell r="A9" t="str">
            <v>A</v>
          </cell>
        </row>
      </sheetData>
      <sheetData sheetId="2126">
        <row r="9">
          <cell r="A9" t="str">
            <v>A</v>
          </cell>
        </row>
      </sheetData>
      <sheetData sheetId="2127">
        <row r="9">
          <cell r="A9" t="str">
            <v>A</v>
          </cell>
        </row>
      </sheetData>
      <sheetData sheetId="2128">
        <row r="9">
          <cell r="A9" t="str">
            <v>A</v>
          </cell>
        </row>
      </sheetData>
      <sheetData sheetId="2129">
        <row r="9">
          <cell r="A9" t="str">
            <v>A</v>
          </cell>
        </row>
      </sheetData>
      <sheetData sheetId="2130">
        <row r="9">
          <cell r="A9" t="str">
            <v>A</v>
          </cell>
        </row>
      </sheetData>
      <sheetData sheetId="2131">
        <row r="9">
          <cell r="A9" t="str">
            <v>A</v>
          </cell>
        </row>
      </sheetData>
      <sheetData sheetId="2132">
        <row r="9">
          <cell r="A9" t="str">
            <v>A</v>
          </cell>
        </row>
      </sheetData>
      <sheetData sheetId="2133">
        <row r="9">
          <cell r="A9" t="str">
            <v>A</v>
          </cell>
        </row>
      </sheetData>
      <sheetData sheetId="2134">
        <row r="9">
          <cell r="A9" t="str">
            <v>A</v>
          </cell>
        </row>
      </sheetData>
      <sheetData sheetId="2135">
        <row r="9">
          <cell r="A9" t="str">
            <v>A</v>
          </cell>
        </row>
      </sheetData>
      <sheetData sheetId="2136">
        <row r="9">
          <cell r="A9" t="str">
            <v>A</v>
          </cell>
        </row>
      </sheetData>
      <sheetData sheetId="2137">
        <row r="9">
          <cell r="A9" t="str">
            <v>A</v>
          </cell>
        </row>
      </sheetData>
      <sheetData sheetId="2138">
        <row r="9">
          <cell r="A9" t="str">
            <v>A</v>
          </cell>
        </row>
      </sheetData>
      <sheetData sheetId="2139">
        <row r="9">
          <cell r="A9" t="str">
            <v>A</v>
          </cell>
        </row>
      </sheetData>
      <sheetData sheetId="2140">
        <row r="9">
          <cell r="A9" t="str">
            <v>A</v>
          </cell>
        </row>
      </sheetData>
      <sheetData sheetId="2141">
        <row r="9">
          <cell r="A9" t="str">
            <v>A</v>
          </cell>
        </row>
      </sheetData>
      <sheetData sheetId="2142">
        <row r="9">
          <cell r="A9" t="str">
            <v>A</v>
          </cell>
        </row>
      </sheetData>
      <sheetData sheetId="2143">
        <row r="9">
          <cell r="A9" t="str">
            <v>A</v>
          </cell>
        </row>
      </sheetData>
      <sheetData sheetId="2144">
        <row r="9">
          <cell r="A9" t="str">
            <v>A</v>
          </cell>
        </row>
      </sheetData>
      <sheetData sheetId="2145">
        <row r="9">
          <cell r="A9" t="str">
            <v>A</v>
          </cell>
        </row>
      </sheetData>
      <sheetData sheetId="2146">
        <row r="9">
          <cell r="A9" t="str">
            <v>A</v>
          </cell>
        </row>
      </sheetData>
      <sheetData sheetId="2147">
        <row r="9">
          <cell r="A9" t="str">
            <v>A</v>
          </cell>
        </row>
      </sheetData>
      <sheetData sheetId="2148">
        <row r="9">
          <cell r="A9" t="str">
            <v>A</v>
          </cell>
        </row>
      </sheetData>
      <sheetData sheetId="2149">
        <row r="9">
          <cell r="A9" t="str">
            <v>A</v>
          </cell>
        </row>
      </sheetData>
      <sheetData sheetId="2150">
        <row r="9">
          <cell r="A9" t="str">
            <v>A</v>
          </cell>
        </row>
      </sheetData>
      <sheetData sheetId="2151">
        <row r="9">
          <cell r="A9" t="str">
            <v>A</v>
          </cell>
        </row>
      </sheetData>
      <sheetData sheetId="2152">
        <row r="9">
          <cell r="A9" t="str">
            <v>A</v>
          </cell>
        </row>
      </sheetData>
      <sheetData sheetId="2153">
        <row r="9">
          <cell r="A9" t="str">
            <v>A</v>
          </cell>
        </row>
      </sheetData>
      <sheetData sheetId="2154">
        <row r="9">
          <cell r="A9" t="str">
            <v>A</v>
          </cell>
        </row>
      </sheetData>
      <sheetData sheetId="2155">
        <row r="9">
          <cell r="A9" t="str">
            <v>A</v>
          </cell>
        </row>
      </sheetData>
      <sheetData sheetId="2156">
        <row r="9">
          <cell r="A9" t="str">
            <v>A</v>
          </cell>
        </row>
      </sheetData>
      <sheetData sheetId="2157">
        <row r="9">
          <cell r="A9" t="str">
            <v>A</v>
          </cell>
        </row>
      </sheetData>
      <sheetData sheetId="2158">
        <row r="9">
          <cell r="A9" t="str">
            <v>A</v>
          </cell>
        </row>
      </sheetData>
      <sheetData sheetId="2159">
        <row r="9">
          <cell r="A9" t="str">
            <v>A</v>
          </cell>
        </row>
      </sheetData>
      <sheetData sheetId="2160">
        <row r="9">
          <cell r="A9" t="str">
            <v>A</v>
          </cell>
        </row>
      </sheetData>
      <sheetData sheetId="2161">
        <row r="9">
          <cell r="A9" t="str">
            <v>A</v>
          </cell>
        </row>
      </sheetData>
      <sheetData sheetId="2162">
        <row r="9">
          <cell r="A9" t="str">
            <v>A</v>
          </cell>
        </row>
      </sheetData>
      <sheetData sheetId="2163">
        <row r="9">
          <cell r="A9" t="str">
            <v>A</v>
          </cell>
        </row>
      </sheetData>
      <sheetData sheetId="2164">
        <row r="9">
          <cell r="A9" t="str">
            <v>A</v>
          </cell>
        </row>
      </sheetData>
      <sheetData sheetId="2165">
        <row r="9">
          <cell r="A9" t="str">
            <v>A</v>
          </cell>
        </row>
      </sheetData>
      <sheetData sheetId="2166">
        <row r="9">
          <cell r="A9" t="str">
            <v>A</v>
          </cell>
        </row>
      </sheetData>
      <sheetData sheetId="2167">
        <row r="9">
          <cell r="A9" t="str">
            <v>A</v>
          </cell>
        </row>
      </sheetData>
      <sheetData sheetId="2168">
        <row r="9">
          <cell r="A9" t="str">
            <v>A</v>
          </cell>
        </row>
      </sheetData>
      <sheetData sheetId="2169">
        <row r="9">
          <cell r="A9" t="str">
            <v>A</v>
          </cell>
        </row>
      </sheetData>
      <sheetData sheetId="2170">
        <row r="9">
          <cell r="A9" t="str">
            <v>A</v>
          </cell>
        </row>
      </sheetData>
      <sheetData sheetId="2171">
        <row r="9">
          <cell r="A9" t="str">
            <v>A</v>
          </cell>
        </row>
      </sheetData>
      <sheetData sheetId="2172">
        <row r="9">
          <cell r="A9" t="str">
            <v>A</v>
          </cell>
        </row>
      </sheetData>
      <sheetData sheetId="2173">
        <row r="9">
          <cell r="A9" t="str">
            <v>A</v>
          </cell>
        </row>
      </sheetData>
      <sheetData sheetId="2174">
        <row r="9">
          <cell r="A9" t="str">
            <v>A</v>
          </cell>
        </row>
      </sheetData>
      <sheetData sheetId="2175">
        <row r="9">
          <cell r="A9" t="str">
            <v>A</v>
          </cell>
        </row>
      </sheetData>
      <sheetData sheetId="2176">
        <row r="9">
          <cell r="A9" t="str">
            <v>A</v>
          </cell>
        </row>
      </sheetData>
      <sheetData sheetId="2177">
        <row r="9">
          <cell r="A9" t="str">
            <v>A</v>
          </cell>
        </row>
      </sheetData>
      <sheetData sheetId="2178">
        <row r="9">
          <cell r="A9" t="str">
            <v>A</v>
          </cell>
        </row>
      </sheetData>
      <sheetData sheetId="2179">
        <row r="9">
          <cell r="A9" t="str">
            <v>A</v>
          </cell>
        </row>
      </sheetData>
      <sheetData sheetId="2180">
        <row r="9">
          <cell r="A9" t="str">
            <v>A</v>
          </cell>
        </row>
      </sheetData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>
        <row r="9">
          <cell r="A9" t="str">
            <v>A</v>
          </cell>
        </row>
      </sheetData>
      <sheetData sheetId="2193">
        <row r="9">
          <cell r="A9" t="str">
            <v>A</v>
          </cell>
        </row>
      </sheetData>
      <sheetData sheetId="2194">
        <row r="9">
          <cell r="A9" t="str">
            <v>A</v>
          </cell>
        </row>
      </sheetData>
      <sheetData sheetId="2195">
        <row r="9">
          <cell r="A9" t="str">
            <v>A</v>
          </cell>
        </row>
      </sheetData>
      <sheetData sheetId="2196">
        <row r="9">
          <cell r="A9" t="str">
            <v>A</v>
          </cell>
        </row>
      </sheetData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/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/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/>
      <sheetData sheetId="2222"/>
      <sheetData sheetId="2223"/>
      <sheetData sheetId="2224">
        <row r="9">
          <cell r="A9" t="str">
            <v>A</v>
          </cell>
        </row>
      </sheetData>
      <sheetData sheetId="2225"/>
      <sheetData sheetId="2226"/>
      <sheetData sheetId="2227"/>
      <sheetData sheetId="2228"/>
      <sheetData sheetId="2229"/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 refreshError="1"/>
      <sheetData sheetId="2234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/>
      <sheetData sheetId="2278" refreshError="1"/>
      <sheetData sheetId="2279" refreshError="1"/>
      <sheetData sheetId="2280" refreshError="1"/>
      <sheetData sheetId="2281" refreshError="1"/>
      <sheetData sheetId="2282"/>
      <sheetData sheetId="2283"/>
      <sheetData sheetId="2284"/>
      <sheetData sheetId="2285"/>
      <sheetData sheetId="2286" refreshError="1"/>
      <sheetData sheetId="2287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/>
      <sheetData sheetId="2307"/>
      <sheetData sheetId="2308"/>
      <sheetData sheetId="2309"/>
      <sheetData sheetId="2310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/>
      <sheetData sheetId="2332"/>
      <sheetData sheetId="2333"/>
      <sheetData sheetId="2334"/>
      <sheetData sheetId="2335">
        <row r="9">
          <cell r="A9" t="str">
            <v>A</v>
          </cell>
        </row>
      </sheetData>
      <sheetData sheetId="2336"/>
      <sheetData sheetId="2337"/>
      <sheetData sheetId="2338">
        <row r="9">
          <cell r="A9" t="str">
            <v>A</v>
          </cell>
        </row>
      </sheetData>
      <sheetData sheetId="2339"/>
      <sheetData sheetId="2340"/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/>
      <sheetData sheetId="2346"/>
      <sheetData sheetId="2347"/>
      <sheetData sheetId="2348"/>
      <sheetData sheetId="2349"/>
      <sheetData sheetId="2350"/>
      <sheetData sheetId="2351">
        <row r="9">
          <cell r="A9" t="str">
            <v>A</v>
          </cell>
        </row>
      </sheetData>
      <sheetData sheetId="2352"/>
      <sheetData sheetId="2353"/>
      <sheetData sheetId="2354"/>
      <sheetData sheetId="2355"/>
      <sheetData sheetId="2356">
        <row r="9">
          <cell r="A9" t="str">
            <v>A</v>
          </cell>
        </row>
      </sheetData>
      <sheetData sheetId="2357"/>
      <sheetData sheetId="2358"/>
      <sheetData sheetId="2359">
        <row r="9">
          <cell r="A9" t="str">
            <v>A</v>
          </cell>
        </row>
      </sheetData>
      <sheetData sheetId="2360"/>
      <sheetData sheetId="2361">
        <row r="9">
          <cell r="A9" t="str">
            <v>A</v>
          </cell>
        </row>
      </sheetData>
      <sheetData sheetId="2362">
        <row r="9">
          <cell r="A9" t="str">
            <v>A</v>
          </cell>
        </row>
      </sheetData>
      <sheetData sheetId="2363">
        <row r="9">
          <cell r="A9" t="str">
            <v>A</v>
          </cell>
        </row>
      </sheetData>
      <sheetData sheetId="2364">
        <row r="9">
          <cell r="A9" t="str">
            <v>A</v>
          </cell>
        </row>
      </sheetData>
      <sheetData sheetId="2365">
        <row r="9">
          <cell r="A9" t="str">
            <v>A</v>
          </cell>
        </row>
      </sheetData>
      <sheetData sheetId="2366">
        <row r="9">
          <cell r="A9" t="str">
            <v>A</v>
          </cell>
        </row>
      </sheetData>
      <sheetData sheetId="2367">
        <row r="9">
          <cell r="A9" t="str">
            <v>A</v>
          </cell>
        </row>
      </sheetData>
      <sheetData sheetId="2368">
        <row r="9">
          <cell r="A9" t="str">
            <v>A</v>
          </cell>
        </row>
      </sheetData>
      <sheetData sheetId="2369"/>
      <sheetData sheetId="2370"/>
      <sheetData sheetId="2371"/>
      <sheetData sheetId="2372"/>
      <sheetData sheetId="2373"/>
      <sheetData sheetId="2374"/>
      <sheetData sheetId="2375">
        <row r="9">
          <cell r="A9" t="str">
            <v>A</v>
          </cell>
        </row>
      </sheetData>
      <sheetData sheetId="2376">
        <row r="9">
          <cell r="A9" t="str">
            <v>A</v>
          </cell>
        </row>
      </sheetData>
      <sheetData sheetId="2377">
        <row r="9">
          <cell r="A9" t="str">
            <v>A</v>
          </cell>
        </row>
      </sheetData>
      <sheetData sheetId="2378">
        <row r="9">
          <cell r="A9" t="str">
            <v>A</v>
          </cell>
        </row>
      </sheetData>
      <sheetData sheetId="2379">
        <row r="9">
          <cell r="A9" t="str">
            <v>A</v>
          </cell>
        </row>
      </sheetData>
      <sheetData sheetId="2380">
        <row r="9">
          <cell r="A9" t="str">
            <v>A</v>
          </cell>
        </row>
      </sheetData>
      <sheetData sheetId="2381"/>
      <sheetData sheetId="2382">
        <row r="9">
          <cell r="A9" t="str">
            <v>A</v>
          </cell>
        </row>
      </sheetData>
      <sheetData sheetId="2383">
        <row r="9">
          <cell r="A9" t="str">
            <v>A</v>
          </cell>
        </row>
      </sheetData>
      <sheetData sheetId="2384">
        <row r="9">
          <cell r="A9" t="str">
            <v>A</v>
          </cell>
        </row>
      </sheetData>
      <sheetData sheetId="2385">
        <row r="9">
          <cell r="A9" t="str">
            <v>A</v>
          </cell>
        </row>
      </sheetData>
      <sheetData sheetId="2386">
        <row r="9">
          <cell r="A9" t="str">
            <v>A</v>
          </cell>
        </row>
      </sheetData>
      <sheetData sheetId="2387">
        <row r="9">
          <cell r="A9" t="str">
            <v>A</v>
          </cell>
        </row>
      </sheetData>
      <sheetData sheetId="2388">
        <row r="9">
          <cell r="A9" t="str">
            <v>A</v>
          </cell>
        </row>
      </sheetData>
      <sheetData sheetId="2389">
        <row r="9">
          <cell r="A9" t="str">
            <v>A</v>
          </cell>
        </row>
      </sheetData>
      <sheetData sheetId="2390">
        <row r="9">
          <cell r="A9" t="str">
            <v>A</v>
          </cell>
        </row>
      </sheetData>
      <sheetData sheetId="2391">
        <row r="9">
          <cell r="A9" t="str">
            <v>A</v>
          </cell>
        </row>
      </sheetData>
      <sheetData sheetId="2392">
        <row r="9">
          <cell r="A9" t="str">
            <v>A</v>
          </cell>
        </row>
      </sheetData>
      <sheetData sheetId="2393">
        <row r="9">
          <cell r="A9" t="str">
            <v>A</v>
          </cell>
        </row>
      </sheetData>
      <sheetData sheetId="2394">
        <row r="9">
          <cell r="A9" t="str">
            <v>A</v>
          </cell>
        </row>
      </sheetData>
      <sheetData sheetId="2395">
        <row r="9">
          <cell r="A9" t="str">
            <v>A</v>
          </cell>
        </row>
      </sheetData>
      <sheetData sheetId="2396">
        <row r="9">
          <cell r="A9" t="str">
            <v>A</v>
          </cell>
        </row>
      </sheetData>
      <sheetData sheetId="2397">
        <row r="9">
          <cell r="A9" t="str">
            <v>A</v>
          </cell>
        </row>
      </sheetData>
      <sheetData sheetId="2398">
        <row r="9">
          <cell r="A9" t="str">
            <v>A</v>
          </cell>
        </row>
      </sheetData>
      <sheetData sheetId="2399">
        <row r="9">
          <cell r="A9" t="str">
            <v>A</v>
          </cell>
        </row>
      </sheetData>
      <sheetData sheetId="2400">
        <row r="9">
          <cell r="A9" t="str">
            <v>A</v>
          </cell>
        </row>
      </sheetData>
      <sheetData sheetId="2401">
        <row r="9">
          <cell r="A9" t="str">
            <v>A</v>
          </cell>
        </row>
      </sheetData>
      <sheetData sheetId="2402">
        <row r="9">
          <cell r="A9" t="str">
            <v>A</v>
          </cell>
        </row>
      </sheetData>
      <sheetData sheetId="2403">
        <row r="9">
          <cell r="A9" t="str">
            <v>A</v>
          </cell>
        </row>
      </sheetData>
      <sheetData sheetId="2404">
        <row r="9">
          <cell r="A9" t="str">
            <v>A</v>
          </cell>
        </row>
      </sheetData>
      <sheetData sheetId="2405">
        <row r="9">
          <cell r="A9" t="str">
            <v>A</v>
          </cell>
        </row>
      </sheetData>
      <sheetData sheetId="2406">
        <row r="9">
          <cell r="A9" t="str">
            <v>A</v>
          </cell>
        </row>
      </sheetData>
      <sheetData sheetId="2407">
        <row r="9">
          <cell r="A9" t="str">
            <v>A</v>
          </cell>
        </row>
      </sheetData>
      <sheetData sheetId="2408">
        <row r="9">
          <cell r="A9" t="str">
            <v>A</v>
          </cell>
        </row>
      </sheetData>
      <sheetData sheetId="2409">
        <row r="9">
          <cell r="A9" t="str">
            <v>A</v>
          </cell>
        </row>
      </sheetData>
      <sheetData sheetId="2410">
        <row r="9">
          <cell r="A9" t="str">
            <v>A</v>
          </cell>
        </row>
      </sheetData>
      <sheetData sheetId="2411">
        <row r="9">
          <cell r="A9" t="str">
            <v>A</v>
          </cell>
        </row>
      </sheetData>
      <sheetData sheetId="2412">
        <row r="9">
          <cell r="A9" t="str">
            <v>A</v>
          </cell>
        </row>
      </sheetData>
      <sheetData sheetId="2413">
        <row r="9">
          <cell r="A9" t="str">
            <v>A</v>
          </cell>
        </row>
      </sheetData>
      <sheetData sheetId="2414"/>
      <sheetData sheetId="2415"/>
      <sheetData sheetId="2416"/>
      <sheetData sheetId="2417">
        <row r="9">
          <cell r="A9" t="str">
            <v>A</v>
          </cell>
        </row>
      </sheetData>
      <sheetData sheetId="2418">
        <row r="9">
          <cell r="A9" t="str">
            <v>A</v>
          </cell>
        </row>
      </sheetData>
      <sheetData sheetId="2419">
        <row r="9">
          <cell r="A9" t="str">
            <v>A</v>
          </cell>
        </row>
      </sheetData>
      <sheetData sheetId="2420"/>
      <sheetData sheetId="2421"/>
      <sheetData sheetId="2422">
        <row r="9">
          <cell r="A9" t="str">
            <v>A</v>
          </cell>
        </row>
      </sheetData>
      <sheetData sheetId="2423">
        <row r="9">
          <cell r="A9" t="str">
            <v>A</v>
          </cell>
        </row>
      </sheetData>
      <sheetData sheetId="2424"/>
      <sheetData sheetId="2425"/>
      <sheetData sheetId="2426"/>
      <sheetData sheetId="2427">
        <row r="9">
          <cell r="A9" t="str">
            <v>A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>
        <row r="9">
          <cell r="A9" t="str">
            <v>A</v>
          </cell>
        </row>
      </sheetData>
      <sheetData sheetId="2437"/>
      <sheetData sheetId="2438"/>
      <sheetData sheetId="2439"/>
      <sheetData sheetId="2440"/>
      <sheetData sheetId="2441" refreshError="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>
        <row r="9">
          <cell r="A9" t="str">
            <v>A</v>
          </cell>
        </row>
      </sheetData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>
        <row r="9">
          <cell r="A9" t="str">
            <v>A</v>
          </cell>
        </row>
      </sheetData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>
        <row r="9">
          <cell r="A9" t="str">
            <v>A</v>
          </cell>
        </row>
      </sheetData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/>
      <sheetData sheetId="3280" refreshError="1"/>
      <sheetData sheetId="3281" refreshError="1"/>
      <sheetData sheetId="3282"/>
      <sheetData sheetId="3283"/>
      <sheetData sheetId="3284" refreshError="1"/>
      <sheetData sheetId="3285" refreshError="1"/>
      <sheetData sheetId="3286"/>
      <sheetData sheetId="3287"/>
      <sheetData sheetId="3288"/>
      <sheetData sheetId="3289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/>
      <sheetData sheetId="3309"/>
      <sheetData sheetId="3310" refreshError="1"/>
      <sheetData sheetId="3311"/>
      <sheetData sheetId="3312"/>
      <sheetData sheetId="3313"/>
      <sheetData sheetId="3314"/>
      <sheetData sheetId="3315"/>
      <sheetData sheetId="3316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/>
      <sheetData sheetId="3342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>
        <row r="9">
          <cell r="A9" t="str">
            <v>A</v>
          </cell>
        </row>
      </sheetData>
      <sheetData sheetId="3354"/>
      <sheetData sheetId="3355" refreshError="1"/>
      <sheetData sheetId="3356" refreshError="1"/>
      <sheetData sheetId="3357" refreshError="1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/>
      <sheetData sheetId="3374"/>
      <sheetData sheetId="3375"/>
      <sheetData sheetId="3376" refreshError="1"/>
      <sheetData sheetId="3377" refreshError="1"/>
      <sheetData sheetId="3378"/>
      <sheetData sheetId="3379" refreshError="1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 refreshError="1"/>
      <sheetData sheetId="4446" refreshError="1"/>
      <sheetData sheetId="4447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/>
      <sheetData sheetId="4455" refreshError="1"/>
      <sheetData sheetId="4456" refreshError="1"/>
      <sheetData sheetId="4457" refreshError="1"/>
      <sheetData sheetId="4458" refreshError="1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/>
      <sheetData sheetId="4573"/>
      <sheetData sheetId="4574" refreshError="1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 refreshError="1"/>
      <sheetData sheetId="4601" refreshError="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/>
      <sheetData sheetId="4667" refreshError="1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/>
      <sheetData sheetId="7567" refreshError="1"/>
      <sheetData sheetId="7568"/>
      <sheetData sheetId="7569"/>
      <sheetData sheetId="7570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/>
      <sheetData sheetId="7704"/>
      <sheetData sheetId="7705">
        <row r="9">
          <cell r="A9" t="str">
            <v>A</v>
          </cell>
        </row>
      </sheetData>
      <sheetData sheetId="7706">
        <row r="9">
          <cell r="A9" t="str">
            <v>A</v>
          </cell>
        </row>
      </sheetData>
      <sheetData sheetId="7707"/>
      <sheetData sheetId="7708"/>
      <sheetData sheetId="7709"/>
      <sheetData sheetId="7710"/>
      <sheetData sheetId="7711"/>
      <sheetData sheetId="7712"/>
      <sheetData sheetId="7713">
        <row r="9">
          <cell r="A9" t="str">
            <v>A</v>
          </cell>
        </row>
      </sheetData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/>
      <sheetData sheetId="7770" refreshError="1"/>
      <sheetData sheetId="7771" refreshError="1"/>
      <sheetData sheetId="7772" refreshError="1"/>
      <sheetData sheetId="7773" refreshError="1"/>
      <sheetData sheetId="7774"/>
      <sheetData sheetId="7775"/>
      <sheetData sheetId="7776" refreshError="1"/>
      <sheetData sheetId="7777" refreshError="1"/>
      <sheetData sheetId="7778" refreshError="1"/>
      <sheetData sheetId="7779"/>
      <sheetData sheetId="7780"/>
      <sheetData sheetId="7781"/>
      <sheetData sheetId="7782"/>
      <sheetData sheetId="7783">
        <row r="9">
          <cell r="A9" t="str">
            <v>A</v>
          </cell>
        </row>
      </sheetData>
      <sheetData sheetId="7784">
        <row r="9">
          <cell r="A9" t="str">
            <v>A</v>
          </cell>
        </row>
      </sheetData>
      <sheetData sheetId="7785"/>
      <sheetData sheetId="7786"/>
      <sheetData sheetId="7787"/>
      <sheetData sheetId="7788"/>
      <sheetData sheetId="7789"/>
      <sheetData sheetId="7790"/>
      <sheetData sheetId="7791">
        <row r="9">
          <cell r="A9" t="str">
            <v>A</v>
          </cell>
        </row>
      </sheetData>
      <sheetData sheetId="7792"/>
      <sheetData sheetId="7793"/>
      <sheetData sheetId="7794"/>
      <sheetData sheetId="7795"/>
      <sheetData sheetId="7796"/>
      <sheetData sheetId="7797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/>
      <sheetData sheetId="7835" refreshError="1"/>
      <sheetData sheetId="7836" refreshError="1"/>
      <sheetData sheetId="7837"/>
      <sheetData sheetId="7838"/>
      <sheetData sheetId="7839" refreshError="1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>
        <row r="9">
          <cell r="A9" t="str">
            <v>A</v>
          </cell>
        </row>
      </sheetData>
      <sheetData sheetId="7887">
        <row r="9">
          <cell r="A9" t="str">
            <v>A</v>
          </cell>
        </row>
      </sheetData>
      <sheetData sheetId="7888">
        <row r="9">
          <cell r="A9" t="str">
            <v>A</v>
          </cell>
        </row>
      </sheetData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 refreshError="1"/>
      <sheetData sheetId="7914" refreshError="1"/>
      <sheetData sheetId="7915" refreshError="1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/>
      <sheetData sheetId="7938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 refreshError="1"/>
      <sheetData sheetId="7954"/>
      <sheetData sheetId="7955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 refreshError="1"/>
      <sheetData sheetId="8010" refreshError="1"/>
      <sheetData sheetId="8011"/>
      <sheetData sheetId="8012"/>
      <sheetData sheetId="8013"/>
      <sheetData sheetId="8014" refreshError="1"/>
      <sheetData sheetId="8015" refreshError="1"/>
      <sheetData sheetId="8016" refreshError="1"/>
      <sheetData sheetId="8017" refreshError="1"/>
      <sheetData sheetId="8018"/>
      <sheetData sheetId="8019"/>
      <sheetData sheetId="8020"/>
      <sheetData sheetId="8021"/>
      <sheetData sheetId="8022"/>
      <sheetData sheetId="8023" refreshError="1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 refreshError="1"/>
      <sheetData sheetId="8465" refreshError="1"/>
      <sheetData sheetId="8466" refreshError="1"/>
      <sheetData sheetId="8467" refreshError="1"/>
      <sheetData sheetId="8468" refreshError="1"/>
      <sheetData sheetId="8469" refreshError="1"/>
      <sheetData sheetId="8470"/>
      <sheetData sheetId="8471"/>
      <sheetData sheetId="8472" refreshError="1"/>
      <sheetData sheetId="8473"/>
      <sheetData sheetId="8474"/>
      <sheetData sheetId="8475"/>
      <sheetData sheetId="8476"/>
      <sheetData sheetId="8477" refreshError="1"/>
      <sheetData sheetId="8478"/>
      <sheetData sheetId="8479" refreshError="1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/>
      <sheetData sheetId="8539" refreshError="1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 refreshError="1"/>
      <sheetData sheetId="8557" refreshError="1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 refreshError="1"/>
      <sheetData sheetId="8572" refreshError="1"/>
      <sheetData sheetId="8573" refreshError="1"/>
      <sheetData sheetId="8574" refreshError="1"/>
      <sheetData sheetId="8575" refreshError="1"/>
      <sheetData sheetId="8576" refreshError="1"/>
      <sheetData sheetId="8577" refreshError="1"/>
      <sheetData sheetId="8578" refreshError="1"/>
      <sheetData sheetId="8579" refreshError="1"/>
      <sheetData sheetId="8580" refreshError="1"/>
      <sheetData sheetId="8581" refreshError="1"/>
      <sheetData sheetId="8582" refreshError="1"/>
      <sheetData sheetId="8583" refreshError="1"/>
      <sheetData sheetId="8584"/>
      <sheetData sheetId="8585" refreshError="1"/>
      <sheetData sheetId="8586" refreshError="1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 refreshError="1"/>
      <sheetData sheetId="8606" refreshError="1"/>
      <sheetData sheetId="8607" refreshError="1"/>
      <sheetData sheetId="8608" refreshError="1"/>
      <sheetData sheetId="8609" refreshError="1"/>
      <sheetData sheetId="8610" refreshError="1"/>
      <sheetData sheetId="8611" refreshError="1"/>
      <sheetData sheetId="8612" refreshError="1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 refreshError="1"/>
      <sheetData sheetId="8651" refreshError="1"/>
      <sheetData sheetId="8652" refreshError="1"/>
      <sheetData sheetId="8653"/>
      <sheetData sheetId="8654"/>
      <sheetData sheetId="8655" refreshError="1"/>
      <sheetData sheetId="8656" refreshError="1"/>
      <sheetData sheetId="8657" refreshError="1"/>
      <sheetData sheetId="8658"/>
      <sheetData sheetId="8659" refreshError="1"/>
      <sheetData sheetId="8660"/>
      <sheetData sheetId="8661" refreshError="1"/>
      <sheetData sheetId="8662"/>
      <sheetData sheetId="8663"/>
      <sheetData sheetId="8664"/>
      <sheetData sheetId="8665" refreshError="1"/>
      <sheetData sheetId="8666"/>
      <sheetData sheetId="8667" refreshError="1"/>
      <sheetData sheetId="8668"/>
      <sheetData sheetId="8669"/>
      <sheetData sheetId="8670"/>
      <sheetData sheetId="8671" refreshError="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 refreshError="1"/>
      <sheetData sheetId="8695" refreshError="1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 refreshError="1"/>
      <sheetData sheetId="8795" refreshError="1"/>
      <sheetData sheetId="8796"/>
      <sheetData sheetId="8797"/>
      <sheetData sheetId="8798" refreshError="1"/>
      <sheetData sheetId="8799" refreshError="1"/>
      <sheetData sheetId="8800" refreshError="1"/>
      <sheetData sheetId="8801" refreshError="1"/>
      <sheetData sheetId="8802"/>
      <sheetData sheetId="8803"/>
      <sheetData sheetId="8804" refreshError="1"/>
      <sheetData sheetId="8805" refreshError="1"/>
      <sheetData sheetId="8806" refreshError="1"/>
      <sheetData sheetId="8807" refreshError="1"/>
      <sheetData sheetId="8808"/>
      <sheetData sheetId="8809" refreshError="1"/>
      <sheetData sheetId="8810" refreshError="1"/>
      <sheetData sheetId="8811" refreshError="1"/>
      <sheetData sheetId="8812"/>
      <sheetData sheetId="8813" refreshError="1"/>
      <sheetData sheetId="8814" refreshError="1"/>
      <sheetData sheetId="8815" refreshError="1"/>
      <sheetData sheetId="8816" refreshError="1"/>
      <sheetData sheetId="8817" refreshError="1"/>
      <sheetData sheetId="8818" refreshError="1"/>
      <sheetData sheetId="8819" refreshError="1"/>
      <sheetData sheetId="8820" refreshError="1"/>
      <sheetData sheetId="8821" refreshError="1"/>
      <sheetData sheetId="8822" refreshError="1"/>
      <sheetData sheetId="8823" refreshError="1"/>
      <sheetData sheetId="8824" refreshError="1"/>
      <sheetData sheetId="8825" refreshError="1"/>
      <sheetData sheetId="8826" refreshError="1"/>
      <sheetData sheetId="8827"/>
      <sheetData sheetId="8828" refreshError="1"/>
      <sheetData sheetId="8829" refreshError="1"/>
      <sheetData sheetId="8830" refreshError="1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 refreshError="1"/>
      <sheetData sheetId="8838" refreshError="1"/>
      <sheetData sheetId="8839" refreshError="1"/>
      <sheetData sheetId="8840" refreshError="1"/>
      <sheetData sheetId="8841" refreshError="1"/>
      <sheetData sheetId="8842" refreshError="1"/>
      <sheetData sheetId="8843" refreshError="1"/>
      <sheetData sheetId="8844" refreshError="1"/>
      <sheetData sheetId="8845" refreshError="1"/>
      <sheetData sheetId="8846" refreshError="1"/>
      <sheetData sheetId="8847" refreshError="1"/>
      <sheetData sheetId="8848" refreshError="1"/>
      <sheetData sheetId="8849" refreshError="1"/>
      <sheetData sheetId="8850" refreshError="1"/>
      <sheetData sheetId="8851" refreshError="1"/>
      <sheetData sheetId="8852" refreshError="1"/>
      <sheetData sheetId="8853" refreshError="1"/>
      <sheetData sheetId="8854" refreshError="1"/>
      <sheetData sheetId="8855" refreshError="1"/>
      <sheetData sheetId="8856" refreshError="1"/>
      <sheetData sheetId="8857" refreshError="1"/>
      <sheetData sheetId="8858" refreshError="1"/>
      <sheetData sheetId="8859" refreshError="1"/>
      <sheetData sheetId="8860" refreshError="1"/>
      <sheetData sheetId="8861" refreshError="1"/>
      <sheetData sheetId="8862" refreshError="1"/>
      <sheetData sheetId="8863" refreshError="1"/>
      <sheetData sheetId="8864" refreshError="1"/>
      <sheetData sheetId="8865" refreshError="1"/>
      <sheetData sheetId="8866" refreshError="1"/>
      <sheetData sheetId="8867" refreshError="1"/>
      <sheetData sheetId="8868" refreshError="1"/>
      <sheetData sheetId="8869" refreshError="1"/>
      <sheetData sheetId="8870" refreshError="1"/>
      <sheetData sheetId="8871" refreshError="1"/>
      <sheetData sheetId="8872" refreshError="1"/>
      <sheetData sheetId="8873" refreshError="1"/>
      <sheetData sheetId="8874" refreshError="1"/>
      <sheetData sheetId="8875" refreshError="1"/>
      <sheetData sheetId="8876" refreshError="1"/>
      <sheetData sheetId="8877" refreshError="1"/>
      <sheetData sheetId="8878" refreshError="1"/>
      <sheetData sheetId="8879" refreshError="1"/>
      <sheetData sheetId="8880" refreshError="1"/>
      <sheetData sheetId="8881" refreshError="1"/>
      <sheetData sheetId="8882" refreshError="1"/>
      <sheetData sheetId="8883" refreshError="1"/>
      <sheetData sheetId="8884" refreshError="1"/>
      <sheetData sheetId="8885" refreshError="1"/>
      <sheetData sheetId="8886" refreshError="1"/>
      <sheetData sheetId="8887" refreshError="1"/>
      <sheetData sheetId="8888" refreshError="1"/>
      <sheetData sheetId="8889" refreshError="1"/>
      <sheetData sheetId="8890" refreshError="1"/>
      <sheetData sheetId="8891" refreshError="1"/>
      <sheetData sheetId="8892" refreshError="1"/>
      <sheetData sheetId="8893" refreshError="1"/>
      <sheetData sheetId="8894" refreshError="1"/>
      <sheetData sheetId="8895" refreshError="1"/>
      <sheetData sheetId="8896" refreshError="1"/>
      <sheetData sheetId="8897" refreshError="1"/>
      <sheetData sheetId="8898" refreshError="1"/>
      <sheetData sheetId="8899" refreshError="1"/>
      <sheetData sheetId="8900" refreshError="1"/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/>
      <sheetData sheetId="8924"/>
      <sheetData sheetId="8925"/>
      <sheetData sheetId="8926"/>
      <sheetData sheetId="8927" refreshError="1"/>
      <sheetData sheetId="8928" refreshError="1"/>
      <sheetData sheetId="8929" refreshError="1"/>
      <sheetData sheetId="8930" refreshError="1"/>
      <sheetData sheetId="8931"/>
      <sheetData sheetId="8932"/>
      <sheetData sheetId="8933"/>
      <sheetData sheetId="8934"/>
      <sheetData sheetId="8935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/>
      <sheetData sheetId="8942"/>
      <sheetData sheetId="8943" refreshError="1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>
        <row r="9">
          <cell r="A9" t="str">
            <v>A</v>
          </cell>
        </row>
      </sheetData>
      <sheetData sheetId="9353">
        <row r="9">
          <cell r="A9" t="str">
            <v>A</v>
          </cell>
        </row>
      </sheetData>
      <sheetData sheetId="9354">
        <row r="9">
          <cell r="A9" t="str">
            <v>A</v>
          </cell>
        </row>
      </sheetData>
      <sheetData sheetId="9355">
        <row r="9">
          <cell r="A9" t="str">
            <v>A</v>
          </cell>
        </row>
      </sheetData>
      <sheetData sheetId="9356">
        <row r="9">
          <cell r="A9" t="str">
            <v>A</v>
          </cell>
        </row>
      </sheetData>
      <sheetData sheetId="9357">
        <row r="9">
          <cell r="A9" t="str">
            <v>A</v>
          </cell>
        </row>
      </sheetData>
      <sheetData sheetId="9358">
        <row r="9">
          <cell r="A9" t="str">
            <v>A</v>
          </cell>
        </row>
      </sheetData>
      <sheetData sheetId="9359">
        <row r="9">
          <cell r="A9" t="str">
            <v>A</v>
          </cell>
        </row>
      </sheetData>
      <sheetData sheetId="9360">
        <row r="9">
          <cell r="A9" t="str">
            <v>A</v>
          </cell>
        </row>
      </sheetData>
      <sheetData sheetId="9361">
        <row r="9">
          <cell r="A9" t="str">
            <v>A</v>
          </cell>
        </row>
      </sheetData>
      <sheetData sheetId="9362">
        <row r="9">
          <cell r="A9" t="str">
            <v>A</v>
          </cell>
        </row>
      </sheetData>
      <sheetData sheetId="9363">
        <row r="9">
          <cell r="A9" t="str">
            <v>A</v>
          </cell>
        </row>
      </sheetData>
      <sheetData sheetId="9364">
        <row r="9">
          <cell r="A9" t="str">
            <v>A</v>
          </cell>
        </row>
      </sheetData>
      <sheetData sheetId="9365">
        <row r="9">
          <cell r="A9" t="str">
            <v>A</v>
          </cell>
        </row>
      </sheetData>
      <sheetData sheetId="9366">
        <row r="9">
          <cell r="A9" t="str">
            <v>A</v>
          </cell>
        </row>
      </sheetData>
      <sheetData sheetId="9367">
        <row r="9">
          <cell r="A9" t="str">
            <v>A</v>
          </cell>
        </row>
      </sheetData>
      <sheetData sheetId="9368">
        <row r="9">
          <cell r="A9" t="str">
            <v>A</v>
          </cell>
        </row>
      </sheetData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/>
      <sheetData sheetId="9716"/>
      <sheetData sheetId="9717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/>
      <sheetData sheetId="9727"/>
      <sheetData sheetId="9728"/>
      <sheetData sheetId="9729"/>
      <sheetData sheetId="9730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 refreshError="1"/>
      <sheetData sheetId="9806"/>
      <sheetData sheetId="9807"/>
      <sheetData sheetId="9808"/>
      <sheetData sheetId="9809" refreshError="1"/>
      <sheetData sheetId="9810" refreshError="1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>
        <row r="9">
          <cell r="A9" t="str">
            <v>A</v>
          </cell>
        </row>
      </sheetData>
      <sheetData sheetId="9988">
        <row r="9">
          <cell r="A9" t="str">
            <v>A</v>
          </cell>
        </row>
      </sheetData>
      <sheetData sheetId="9989">
        <row r="9">
          <cell r="A9" t="str">
            <v>A</v>
          </cell>
        </row>
      </sheetData>
      <sheetData sheetId="9990">
        <row r="9">
          <cell r="A9" t="str">
            <v>A</v>
          </cell>
        </row>
      </sheetData>
      <sheetData sheetId="9991">
        <row r="9">
          <cell r="A9" t="str">
            <v>A</v>
          </cell>
        </row>
      </sheetData>
      <sheetData sheetId="9992">
        <row r="9">
          <cell r="A9" t="str">
            <v>A</v>
          </cell>
        </row>
      </sheetData>
      <sheetData sheetId="9993">
        <row r="9">
          <cell r="A9" t="str">
            <v>A</v>
          </cell>
        </row>
      </sheetData>
      <sheetData sheetId="9994">
        <row r="9">
          <cell r="A9" t="str">
            <v>A</v>
          </cell>
        </row>
      </sheetData>
      <sheetData sheetId="9995">
        <row r="9">
          <cell r="A9" t="str">
            <v>A</v>
          </cell>
        </row>
      </sheetData>
      <sheetData sheetId="9996">
        <row r="9">
          <cell r="A9" t="str">
            <v>A</v>
          </cell>
        </row>
      </sheetData>
      <sheetData sheetId="9997">
        <row r="9">
          <cell r="A9" t="str">
            <v>A</v>
          </cell>
        </row>
      </sheetData>
      <sheetData sheetId="9998">
        <row r="9">
          <cell r="A9" t="str">
            <v>A</v>
          </cell>
        </row>
      </sheetData>
      <sheetData sheetId="9999" refreshError="1"/>
      <sheetData sheetId="10000" refreshError="1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 refreshError="1"/>
      <sheetData sheetId="10014" refreshError="1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 refreshError="1"/>
      <sheetData sheetId="10422"/>
      <sheetData sheetId="10423"/>
      <sheetData sheetId="10424"/>
      <sheetData sheetId="10425"/>
      <sheetData sheetId="10426" refreshError="1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 refreshError="1"/>
      <sheetData sheetId="10617" refreshError="1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 refreshError="1"/>
      <sheetData sheetId="10631" refreshError="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 refreshError="1"/>
      <sheetData sheetId="10689" refreshError="1"/>
      <sheetData sheetId="10690" refreshError="1"/>
      <sheetData sheetId="10691" refreshError="1"/>
      <sheetData sheetId="10692" refreshError="1"/>
      <sheetData sheetId="10693" refreshError="1"/>
      <sheetData sheetId="10694" refreshError="1"/>
      <sheetData sheetId="10695" refreshError="1"/>
      <sheetData sheetId="10696" refreshError="1"/>
      <sheetData sheetId="10697" refreshError="1"/>
      <sheetData sheetId="10698" refreshError="1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 refreshError="1"/>
      <sheetData sheetId="10754"/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 refreshError="1"/>
      <sheetData sheetId="10771" refreshError="1"/>
      <sheetData sheetId="10772" refreshError="1"/>
      <sheetData sheetId="10773" refreshError="1"/>
      <sheetData sheetId="10774" refreshError="1"/>
      <sheetData sheetId="10775" refreshError="1"/>
      <sheetData sheetId="10776" refreshError="1"/>
      <sheetData sheetId="10777" refreshError="1"/>
      <sheetData sheetId="10778" refreshError="1"/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 refreshError="1"/>
      <sheetData sheetId="10808" refreshError="1"/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 refreshError="1"/>
      <sheetData sheetId="10825" refreshError="1"/>
      <sheetData sheetId="10826" refreshError="1"/>
      <sheetData sheetId="10827" refreshError="1"/>
      <sheetData sheetId="10828" refreshError="1"/>
      <sheetData sheetId="10829" refreshError="1"/>
      <sheetData sheetId="10830" refreshError="1"/>
      <sheetData sheetId="10831" refreshError="1"/>
      <sheetData sheetId="10832" refreshError="1"/>
      <sheetData sheetId="10833" refreshError="1"/>
      <sheetData sheetId="10834" refreshError="1"/>
      <sheetData sheetId="10835" refreshError="1"/>
      <sheetData sheetId="10836" refreshError="1"/>
      <sheetData sheetId="10837" refreshError="1"/>
      <sheetData sheetId="10838" refreshError="1"/>
      <sheetData sheetId="10839" refreshError="1"/>
      <sheetData sheetId="10840" refreshError="1"/>
      <sheetData sheetId="10841" refreshError="1"/>
      <sheetData sheetId="10842" refreshError="1"/>
      <sheetData sheetId="10843" refreshError="1"/>
      <sheetData sheetId="10844" refreshError="1"/>
      <sheetData sheetId="10845" refreshError="1"/>
      <sheetData sheetId="10846" refreshError="1"/>
      <sheetData sheetId="10847" refreshError="1"/>
      <sheetData sheetId="10848" refreshError="1"/>
      <sheetData sheetId="10849" refreshError="1"/>
      <sheetData sheetId="10850" refreshError="1"/>
      <sheetData sheetId="10851" refreshError="1"/>
      <sheetData sheetId="10852" refreshError="1"/>
      <sheetData sheetId="10853" refreshError="1"/>
      <sheetData sheetId="10854" refreshError="1"/>
      <sheetData sheetId="10855" refreshError="1"/>
      <sheetData sheetId="10856" refreshError="1"/>
      <sheetData sheetId="10857" refreshError="1"/>
      <sheetData sheetId="10858" refreshError="1"/>
      <sheetData sheetId="10859" refreshError="1"/>
      <sheetData sheetId="10860" refreshError="1"/>
      <sheetData sheetId="10861" refreshError="1"/>
      <sheetData sheetId="10862" refreshError="1"/>
      <sheetData sheetId="10863" refreshError="1"/>
      <sheetData sheetId="10864" refreshError="1"/>
      <sheetData sheetId="10865" refreshError="1"/>
      <sheetData sheetId="10866" refreshError="1"/>
      <sheetData sheetId="10867" refreshError="1"/>
      <sheetData sheetId="10868" refreshError="1"/>
      <sheetData sheetId="10869" refreshError="1"/>
      <sheetData sheetId="10870" refreshError="1"/>
      <sheetData sheetId="10871" refreshError="1"/>
      <sheetData sheetId="10872" refreshError="1"/>
      <sheetData sheetId="10873" refreshError="1"/>
      <sheetData sheetId="10874" refreshError="1"/>
      <sheetData sheetId="10875" refreshError="1"/>
      <sheetData sheetId="10876" refreshError="1"/>
      <sheetData sheetId="10877" refreshError="1"/>
      <sheetData sheetId="10878" refreshError="1"/>
      <sheetData sheetId="10879" refreshError="1"/>
      <sheetData sheetId="10880" refreshError="1"/>
      <sheetData sheetId="10881" refreshError="1"/>
      <sheetData sheetId="10882" refreshError="1"/>
      <sheetData sheetId="10883" refreshError="1"/>
      <sheetData sheetId="10884" refreshError="1"/>
      <sheetData sheetId="10885" refreshError="1"/>
      <sheetData sheetId="10886" refreshError="1"/>
      <sheetData sheetId="10887" refreshError="1"/>
      <sheetData sheetId="10888" refreshError="1"/>
      <sheetData sheetId="10889" refreshError="1"/>
      <sheetData sheetId="10890" refreshError="1"/>
      <sheetData sheetId="10891" refreshError="1"/>
      <sheetData sheetId="10892" refreshError="1"/>
      <sheetData sheetId="10893"/>
      <sheetData sheetId="10894" refreshError="1"/>
      <sheetData sheetId="10895" refreshError="1"/>
      <sheetData sheetId="10896" refreshError="1"/>
      <sheetData sheetId="10897" refreshError="1"/>
      <sheetData sheetId="10898" refreshError="1"/>
      <sheetData sheetId="10899" refreshError="1"/>
      <sheetData sheetId="10900" refreshError="1"/>
      <sheetData sheetId="10901" refreshError="1"/>
      <sheetData sheetId="10902" refreshError="1"/>
      <sheetData sheetId="10903" refreshError="1"/>
      <sheetData sheetId="10904" refreshError="1"/>
      <sheetData sheetId="10905" refreshError="1"/>
      <sheetData sheetId="10906" refreshError="1"/>
      <sheetData sheetId="10907"/>
      <sheetData sheetId="10908"/>
      <sheetData sheetId="10909"/>
      <sheetData sheetId="10910"/>
      <sheetData sheetId="10911" refreshError="1"/>
      <sheetData sheetId="10912" refreshError="1"/>
      <sheetData sheetId="10913" refreshError="1"/>
      <sheetData sheetId="10914" refreshError="1"/>
      <sheetData sheetId="10915"/>
      <sheetData sheetId="10916" refreshError="1"/>
      <sheetData sheetId="10917" refreshError="1"/>
      <sheetData sheetId="10918" refreshError="1"/>
      <sheetData sheetId="10919" refreshError="1"/>
      <sheetData sheetId="10920" refreshError="1"/>
      <sheetData sheetId="10921" refreshError="1"/>
      <sheetData sheetId="10922" refreshError="1"/>
      <sheetData sheetId="10923" refreshError="1"/>
      <sheetData sheetId="10924" refreshError="1"/>
      <sheetData sheetId="10925" refreshError="1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 refreshError="1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 refreshError="1"/>
      <sheetData sheetId="11032" refreshError="1"/>
      <sheetData sheetId="11033"/>
      <sheetData sheetId="11034"/>
      <sheetData sheetId="11035"/>
      <sheetData sheetId="11036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 refreshError="1"/>
      <sheetData sheetId="11073" refreshError="1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 refreshError="1"/>
      <sheetData sheetId="11169" refreshError="1"/>
      <sheetData sheetId="11170"/>
      <sheetData sheetId="11171"/>
      <sheetData sheetId="11172"/>
      <sheetData sheetId="11173"/>
      <sheetData sheetId="11174"/>
      <sheetData sheetId="11175" refreshError="1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 refreshError="1"/>
      <sheetData sheetId="11191" refreshError="1"/>
      <sheetData sheetId="11192" refreshError="1"/>
      <sheetData sheetId="11193" refreshError="1"/>
      <sheetData sheetId="11194" refreshError="1"/>
      <sheetData sheetId="11195" refreshError="1"/>
      <sheetData sheetId="11196" refreshError="1"/>
      <sheetData sheetId="11197" refreshError="1"/>
      <sheetData sheetId="11198" refreshError="1"/>
      <sheetData sheetId="11199" refreshError="1"/>
      <sheetData sheetId="11200" refreshError="1"/>
      <sheetData sheetId="11201" refreshError="1"/>
      <sheetData sheetId="11202" refreshError="1"/>
      <sheetData sheetId="11203" refreshError="1"/>
      <sheetData sheetId="11204" refreshError="1"/>
      <sheetData sheetId="11205"/>
      <sheetData sheetId="11206"/>
      <sheetData sheetId="11207"/>
      <sheetData sheetId="11208"/>
      <sheetData sheetId="11209"/>
      <sheetData sheetId="11210"/>
      <sheetData sheetId="11211" refreshError="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 refreshError="1"/>
      <sheetData sheetId="11236"/>
      <sheetData sheetId="11237" refreshError="1"/>
      <sheetData sheetId="11238" refreshError="1"/>
      <sheetData sheetId="11239"/>
      <sheetData sheetId="11240" refreshError="1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 refreshError="1"/>
      <sheetData sheetId="11286" refreshError="1"/>
      <sheetData sheetId="11287" refreshError="1"/>
      <sheetData sheetId="11288" refreshError="1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 refreshError="1"/>
      <sheetData sheetId="11298" refreshError="1"/>
      <sheetData sheetId="11299"/>
      <sheetData sheetId="11300"/>
      <sheetData sheetId="11301" refreshError="1"/>
      <sheetData sheetId="11302" refreshError="1"/>
      <sheetData sheetId="11303"/>
      <sheetData sheetId="11304"/>
      <sheetData sheetId="11305" refreshError="1"/>
      <sheetData sheetId="11306" refreshError="1"/>
      <sheetData sheetId="11307" refreshError="1"/>
      <sheetData sheetId="11308"/>
      <sheetData sheetId="11309"/>
      <sheetData sheetId="11310"/>
      <sheetData sheetId="11311"/>
      <sheetData sheetId="11312" refreshError="1"/>
      <sheetData sheetId="11313" refreshError="1"/>
      <sheetData sheetId="11314" refreshError="1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 refreshError="1"/>
      <sheetData sheetId="11353"/>
      <sheetData sheetId="11354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 refreshError="1"/>
      <sheetData sheetId="11457" refreshError="1"/>
      <sheetData sheetId="11458"/>
      <sheetData sheetId="11459"/>
      <sheetData sheetId="11460"/>
      <sheetData sheetId="11461"/>
      <sheetData sheetId="11462"/>
      <sheetData sheetId="11463"/>
      <sheetData sheetId="11464"/>
      <sheetData sheetId="11465"/>
      <sheetData sheetId="11466"/>
      <sheetData sheetId="11467" refreshError="1"/>
      <sheetData sheetId="11468" refreshError="1"/>
      <sheetData sheetId="11469" refreshError="1"/>
      <sheetData sheetId="11470" refreshError="1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/>
      <sheetData sheetId="11505"/>
      <sheetData sheetId="11506"/>
      <sheetData sheetId="11507"/>
      <sheetData sheetId="11508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/>
      <sheetData sheetId="11531"/>
      <sheetData sheetId="11532"/>
      <sheetData sheetId="11533"/>
      <sheetData sheetId="11534"/>
      <sheetData sheetId="11535"/>
      <sheetData sheetId="11536" refreshError="1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 refreshError="1"/>
      <sheetData sheetId="11604"/>
      <sheetData sheetId="11605"/>
      <sheetData sheetId="11606" refreshError="1"/>
      <sheetData sheetId="11607" refreshError="1"/>
      <sheetData sheetId="11608" refreshError="1"/>
      <sheetData sheetId="11609" refreshError="1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 refreshError="1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 refreshError="1"/>
      <sheetData sheetId="11634"/>
      <sheetData sheetId="11635"/>
      <sheetData sheetId="11636" refreshError="1"/>
      <sheetData sheetId="11637"/>
      <sheetData sheetId="11638" refreshError="1"/>
      <sheetData sheetId="11639" refreshError="1"/>
      <sheetData sheetId="11640" refreshError="1"/>
      <sheetData sheetId="11641" refreshError="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/>
      <sheetData sheetId="11657" refreshError="1"/>
      <sheetData sheetId="11658" refreshError="1"/>
      <sheetData sheetId="11659" refreshError="1"/>
      <sheetData sheetId="11660" refreshError="1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 refreshError="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 refreshError="1"/>
      <sheetData sheetId="11790" refreshError="1"/>
      <sheetData sheetId="11791" refreshError="1"/>
      <sheetData sheetId="11792" refreshError="1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 refreshError="1"/>
      <sheetData sheetId="11803" refreshError="1"/>
      <sheetData sheetId="11804" refreshError="1"/>
      <sheetData sheetId="11805" refreshError="1"/>
      <sheetData sheetId="11806" refreshError="1"/>
      <sheetData sheetId="11807" refreshError="1"/>
      <sheetData sheetId="11808"/>
      <sheetData sheetId="11809"/>
      <sheetData sheetId="11810" refreshError="1"/>
      <sheetData sheetId="11811" refreshError="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 refreshError="1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/>
      <sheetData sheetId="11925" refreshError="1"/>
      <sheetData sheetId="11926" refreshError="1"/>
      <sheetData sheetId="11927" refreshError="1"/>
      <sheetData sheetId="11928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/>
      <sheetData sheetId="11971" refreshError="1"/>
      <sheetData sheetId="11972" refreshError="1"/>
      <sheetData sheetId="11973" refreshError="1"/>
      <sheetData sheetId="11974" refreshError="1"/>
      <sheetData sheetId="11975" refreshError="1"/>
      <sheetData sheetId="11976" refreshError="1"/>
      <sheetData sheetId="11977" refreshError="1"/>
      <sheetData sheetId="11978" refreshError="1"/>
      <sheetData sheetId="11979" refreshError="1"/>
      <sheetData sheetId="11980" refreshError="1"/>
      <sheetData sheetId="11981" refreshError="1"/>
      <sheetData sheetId="11982" refreshError="1"/>
      <sheetData sheetId="11983" refreshError="1"/>
      <sheetData sheetId="11984" refreshError="1"/>
      <sheetData sheetId="11985" refreshError="1"/>
      <sheetData sheetId="11986" refreshError="1"/>
      <sheetData sheetId="11987" refreshError="1"/>
      <sheetData sheetId="11988" refreshError="1"/>
      <sheetData sheetId="11989" refreshError="1"/>
      <sheetData sheetId="11990" refreshError="1"/>
      <sheetData sheetId="11991" refreshError="1"/>
      <sheetData sheetId="11992" refreshError="1"/>
      <sheetData sheetId="11993" refreshError="1"/>
      <sheetData sheetId="11994" refreshError="1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 refreshError="1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/>
      <sheetData sheetId="12942"/>
      <sheetData sheetId="12943"/>
      <sheetData sheetId="12944"/>
      <sheetData sheetId="12945"/>
      <sheetData sheetId="12946"/>
      <sheetData sheetId="12947"/>
      <sheetData sheetId="12948"/>
      <sheetData sheetId="12949"/>
      <sheetData sheetId="12950"/>
      <sheetData sheetId="12951"/>
      <sheetData sheetId="12952"/>
      <sheetData sheetId="12953"/>
      <sheetData sheetId="12954"/>
      <sheetData sheetId="12955"/>
      <sheetData sheetId="12956"/>
      <sheetData sheetId="12957"/>
      <sheetData sheetId="12958"/>
      <sheetData sheetId="12959"/>
      <sheetData sheetId="12960"/>
      <sheetData sheetId="12961"/>
      <sheetData sheetId="12962"/>
      <sheetData sheetId="12963"/>
      <sheetData sheetId="12964"/>
      <sheetData sheetId="12965"/>
      <sheetData sheetId="12966"/>
      <sheetData sheetId="12967"/>
      <sheetData sheetId="12968"/>
      <sheetData sheetId="12969"/>
      <sheetData sheetId="12970"/>
      <sheetData sheetId="12971"/>
      <sheetData sheetId="12972" refreshError="1"/>
      <sheetData sheetId="12973"/>
      <sheetData sheetId="12974" refreshError="1"/>
      <sheetData sheetId="12975" refreshError="1"/>
      <sheetData sheetId="12976"/>
      <sheetData sheetId="12977"/>
      <sheetData sheetId="12978"/>
      <sheetData sheetId="12979"/>
      <sheetData sheetId="12980"/>
      <sheetData sheetId="12981"/>
      <sheetData sheetId="12982"/>
      <sheetData sheetId="12983"/>
      <sheetData sheetId="12984"/>
      <sheetData sheetId="12985"/>
      <sheetData sheetId="12986" refreshError="1"/>
      <sheetData sheetId="12987"/>
      <sheetData sheetId="12988"/>
      <sheetData sheetId="12989"/>
      <sheetData sheetId="12990" refreshError="1"/>
      <sheetData sheetId="12991"/>
      <sheetData sheetId="12992"/>
      <sheetData sheetId="12993"/>
      <sheetData sheetId="12994"/>
      <sheetData sheetId="12995"/>
      <sheetData sheetId="12996"/>
      <sheetData sheetId="12997"/>
      <sheetData sheetId="12998"/>
      <sheetData sheetId="12999"/>
      <sheetData sheetId="13000"/>
      <sheetData sheetId="1300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/>
      <sheetData sheetId="13009"/>
      <sheetData sheetId="13010"/>
      <sheetData sheetId="13011"/>
      <sheetData sheetId="13012" refreshError="1"/>
      <sheetData sheetId="13013" refreshError="1"/>
      <sheetData sheetId="13014"/>
      <sheetData sheetId="13015"/>
      <sheetData sheetId="13016"/>
      <sheetData sheetId="13017" refreshError="1"/>
      <sheetData sheetId="13018" refreshError="1"/>
      <sheetData sheetId="13019" refreshError="1"/>
      <sheetData sheetId="13020" refreshError="1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 refreshError="1"/>
      <sheetData sheetId="13029"/>
      <sheetData sheetId="13030"/>
      <sheetData sheetId="13031"/>
      <sheetData sheetId="13032"/>
      <sheetData sheetId="13033"/>
      <sheetData sheetId="13034"/>
      <sheetData sheetId="13035"/>
      <sheetData sheetId="13036"/>
      <sheetData sheetId="13037"/>
      <sheetData sheetId="13038"/>
      <sheetData sheetId="13039"/>
      <sheetData sheetId="13040"/>
      <sheetData sheetId="13041"/>
      <sheetData sheetId="13042"/>
      <sheetData sheetId="13043" refreshError="1"/>
      <sheetData sheetId="13044" refreshError="1"/>
      <sheetData sheetId="13045"/>
      <sheetData sheetId="13046"/>
      <sheetData sheetId="13047"/>
      <sheetData sheetId="13048"/>
      <sheetData sheetId="13049"/>
      <sheetData sheetId="13050"/>
      <sheetData sheetId="13051"/>
      <sheetData sheetId="13052"/>
      <sheetData sheetId="13053"/>
      <sheetData sheetId="13054"/>
      <sheetData sheetId="13055"/>
      <sheetData sheetId="13056"/>
      <sheetData sheetId="13057" refreshError="1"/>
      <sheetData sheetId="13058"/>
      <sheetData sheetId="13059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/>
      <sheetData sheetId="1309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/>
      <sheetData sheetId="13113"/>
      <sheetData sheetId="13114"/>
      <sheetData sheetId="13115"/>
      <sheetData sheetId="13116"/>
      <sheetData sheetId="13117"/>
      <sheetData sheetId="13118"/>
      <sheetData sheetId="13119"/>
      <sheetData sheetId="13120"/>
      <sheetData sheetId="13121"/>
      <sheetData sheetId="13122"/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 refreshError="1"/>
      <sheetData sheetId="13152"/>
      <sheetData sheetId="13153" refreshError="1"/>
      <sheetData sheetId="13154" refreshError="1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 refreshError="1"/>
      <sheetData sheetId="13180" refreshError="1"/>
      <sheetData sheetId="13181" refreshError="1"/>
      <sheetData sheetId="13182" refreshError="1"/>
      <sheetData sheetId="13183"/>
      <sheetData sheetId="13184"/>
      <sheetData sheetId="13185" refreshError="1"/>
      <sheetData sheetId="13186" refreshError="1"/>
      <sheetData sheetId="13187" refreshError="1"/>
      <sheetData sheetId="13188" refreshError="1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 refreshError="1"/>
      <sheetData sheetId="13216"/>
      <sheetData sheetId="13217" refreshError="1"/>
      <sheetData sheetId="13218" refreshError="1"/>
      <sheetData sheetId="13219" refreshError="1"/>
      <sheetData sheetId="13220" refreshError="1"/>
      <sheetData sheetId="13221" refreshError="1"/>
      <sheetData sheetId="13222" refreshError="1"/>
      <sheetData sheetId="13223" refreshError="1"/>
      <sheetData sheetId="13224" refreshError="1"/>
      <sheetData sheetId="13225" refreshError="1"/>
      <sheetData sheetId="13226" refreshError="1"/>
      <sheetData sheetId="13227" refreshError="1"/>
      <sheetData sheetId="13228" refreshError="1"/>
      <sheetData sheetId="13229" refreshError="1"/>
      <sheetData sheetId="13230" refreshError="1"/>
      <sheetData sheetId="13231" refreshError="1"/>
      <sheetData sheetId="13232" refreshError="1"/>
      <sheetData sheetId="13233" refreshError="1"/>
      <sheetData sheetId="13234" refreshError="1"/>
      <sheetData sheetId="13235"/>
      <sheetData sheetId="13236" refreshError="1"/>
      <sheetData sheetId="13237" refreshError="1"/>
      <sheetData sheetId="13238" refreshError="1"/>
      <sheetData sheetId="13239" refreshError="1"/>
      <sheetData sheetId="13240" refreshError="1"/>
      <sheetData sheetId="13241" refreshError="1"/>
      <sheetData sheetId="13242" refreshError="1"/>
      <sheetData sheetId="13243" refreshError="1"/>
      <sheetData sheetId="13244" refreshError="1"/>
      <sheetData sheetId="13245" refreshError="1"/>
      <sheetData sheetId="13246" refreshError="1"/>
      <sheetData sheetId="13247" refreshError="1"/>
      <sheetData sheetId="13248"/>
      <sheetData sheetId="13249" refreshError="1"/>
      <sheetData sheetId="13250" refreshError="1"/>
      <sheetData sheetId="13251" refreshError="1"/>
      <sheetData sheetId="13252" refreshError="1"/>
      <sheetData sheetId="13253" refreshError="1"/>
      <sheetData sheetId="13254" refreshError="1"/>
      <sheetData sheetId="13255" refreshError="1"/>
      <sheetData sheetId="13256" refreshError="1"/>
      <sheetData sheetId="13257" refreshError="1"/>
      <sheetData sheetId="13258" refreshError="1"/>
      <sheetData sheetId="13259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 refreshError="1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 refreshError="1"/>
      <sheetData sheetId="13318" refreshError="1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/>
      <sheetData sheetId="13345"/>
      <sheetData sheetId="13346"/>
      <sheetData sheetId="13347"/>
      <sheetData sheetId="13348" refreshError="1"/>
      <sheetData sheetId="13349" refreshError="1"/>
      <sheetData sheetId="13350" refreshError="1"/>
      <sheetData sheetId="13351" refreshError="1"/>
      <sheetData sheetId="13352"/>
      <sheetData sheetId="13353"/>
      <sheetData sheetId="13354"/>
      <sheetData sheetId="13355"/>
      <sheetData sheetId="13356" refreshError="1"/>
      <sheetData sheetId="13357" refreshError="1"/>
      <sheetData sheetId="13358" refreshError="1"/>
      <sheetData sheetId="13359" refreshError="1"/>
      <sheetData sheetId="13360"/>
      <sheetData sheetId="13361"/>
      <sheetData sheetId="13362"/>
      <sheetData sheetId="13363"/>
      <sheetData sheetId="13364" refreshError="1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 refreshError="1"/>
      <sheetData sheetId="13417" refreshError="1"/>
      <sheetData sheetId="13418"/>
      <sheetData sheetId="13419"/>
      <sheetData sheetId="13420"/>
      <sheetData sheetId="13421"/>
      <sheetData sheetId="13422"/>
      <sheetData sheetId="13423"/>
      <sheetData sheetId="13424" refreshError="1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 refreshError="1"/>
      <sheetData sheetId="13474" refreshError="1"/>
      <sheetData sheetId="13475" refreshError="1"/>
      <sheetData sheetId="13476" refreshError="1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/>
      <sheetData sheetId="13483" refreshError="1"/>
      <sheetData sheetId="13484"/>
      <sheetData sheetId="13485"/>
      <sheetData sheetId="13486"/>
      <sheetData sheetId="13487" refreshError="1"/>
      <sheetData sheetId="13488" refreshError="1"/>
      <sheetData sheetId="13489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/>
      <sheetData sheetId="13499"/>
      <sheetData sheetId="13500" refreshError="1"/>
      <sheetData sheetId="13501" refreshError="1"/>
      <sheetData sheetId="13502" refreshError="1"/>
      <sheetData sheetId="13503"/>
      <sheetData sheetId="13504" refreshError="1"/>
      <sheetData sheetId="13505"/>
      <sheetData sheetId="13506"/>
      <sheetData sheetId="13507"/>
      <sheetData sheetId="13508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/>
      <sheetData sheetId="13515"/>
      <sheetData sheetId="13516"/>
      <sheetData sheetId="13517"/>
      <sheetData sheetId="13518"/>
      <sheetData sheetId="13519"/>
      <sheetData sheetId="13520" refreshError="1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/>
      <sheetData sheetId="13613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 refreshError="1"/>
      <sheetData sheetId="13675" refreshError="1"/>
      <sheetData sheetId="13676" refreshError="1"/>
      <sheetData sheetId="13677" refreshError="1"/>
      <sheetData sheetId="13678" refreshError="1"/>
      <sheetData sheetId="13679" refreshError="1"/>
      <sheetData sheetId="13680" refreshError="1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 refreshError="1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 refreshError="1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 refreshError="1"/>
      <sheetData sheetId="13739" refreshError="1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 refreshError="1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/>
      <sheetData sheetId="13853"/>
      <sheetData sheetId="13854"/>
      <sheetData sheetId="13855"/>
      <sheetData sheetId="13856"/>
      <sheetData sheetId="13857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 refreshError="1"/>
      <sheetData sheetId="14064"/>
      <sheetData sheetId="14065" refreshError="1"/>
      <sheetData sheetId="14066" refreshError="1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 refreshError="1"/>
      <sheetData sheetId="14086"/>
      <sheetData sheetId="14087"/>
      <sheetData sheetId="14088"/>
      <sheetData sheetId="14089" refreshError="1"/>
      <sheetData sheetId="14090"/>
      <sheetData sheetId="14091" refreshError="1"/>
      <sheetData sheetId="14092" refreshError="1"/>
      <sheetData sheetId="14093" refreshError="1"/>
      <sheetData sheetId="14094" refreshError="1"/>
      <sheetData sheetId="14095" refreshError="1"/>
      <sheetData sheetId="14096" refreshError="1"/>
      <sheetData sheetId="14097" refreshError="1"/>
      <sheetData sheetId="14098" refreshError="1"/>
      <sheetData sheetId="14099" refreshError="1"/>
      <sheetData sheetId="14100" refreshError="1"/>
      <sheetData sheetId="14101" refreshError="1"/>
      <sheetData sheetId="14102" refreshError="1"/>
      <sheetData sheetId="14103" refreshError="1"/>
      <sheetData sheetId="14104" refreshError="1"/>
      <sheetData sheetId="14105" refreshError="1"/>
      <sheetData sheetId="14106" refreshError="1"/>
      <sheetData sheetId="14107" refreshError="1"/>
      <sheetData sheetId="14108" refreshError="1"/>
      <sheetData sheetId="14109" refreshError="1"/>
      <sheetData sheetId="14110" refreshError="1"/>
      <sheetData sheetId="14111" refreshError="1"/>
      <sheetData sheetId="14112" refreshError="1"/>
      <sheetData sheetId="14113" refreshError="1"/>
      <sheetData sheetId="14114" refreshError="1"/>
      <sheetData sheetId="14115" refreshError="1"/>
      <sheetData sheetId="14116" refreshError="1"/>
      <sheetData sheetId="14117" refreshError="1"/>
      <sheetData sheetId="14118" refreshError="1"/>
      <sheetData sheetId="14119" refreshError="1"/>
      <sheetData sheetId="14120" refreshError="1"/>
      <sheetData sheetId="14121" refreshError="1"/>
      <sheetData sheetId="14122" refreshError="1"/>
      <sheetData sheetId="14123" refreshError="1"/>
      <sheetData sheetId="14124" refreshError="1"/>
      <sheetData sheetId="14125" refreshError="1"/>
      <sheetData sheetId="14126" refreshError="1"/>
      <sheetData sheetId="14127" refreshError="1"/>
      <sheetData sheetId="14128" refreshError="1"/>
      <sheetData sheetId="14129" refreshError="1"/>
      <sheetData sheetId="14130" refreshError="1"/>
      <sheetData sheetId="14131" refreshError="1"/>
      <sheetData sheetId="14132" refreshError="1"/>
      <sheetData sheetId="14133" refreshError="1"/>
      <sheetData sheetId="14134" refreshError="1"/>
      <sheetData sheetId="14135" refreshError="1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/>
      <sheetData sheetId="14156"/>
      <sheetData sheetId="14157"/>
      <sheetData sheetId="14158"/>
      <sheetData sheetId="14159"/>
      <sheetData sheetId="14160"/>
      <sheetData sheetId="14161"/>
      <sheetData sheetId="14162"/>
      <sheetData sheetId="14163"/>
      <sheetData sheetId="14164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 refreshError="1"/>
      <sheetData sheetId="14200" refreshError="1"/>
      <sheetData sheetId="14201"/>
      <sheetData sheetId="14202" refreshError="1"/>
      <sheetData sheetId="14203"/>
      <sheetData sheetId="14204"/>
      <sheetData sheetId="14205" refreshError="1"/>
      <sheetData sheetId="14206" refreshError="1"/>
      <sheetData sheetId="14207" refreshError="1"/>
      <sheetData sheetId="14208" refreshError="1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 refreshError="1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/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/>
      <sheetData sheetId="15204"/>
      <sheetData sheetId="15205"/>
      <sheetData sheetId="15206"/>
      <sheetData sheetId="15207"/>
      <sheetData sheetId="15208"/>
      <sheetData sheetId="15209"/>
      <sheetData sheetId="15210"/>
      <sheetData sheetId="15211"/>
      <sheetData sheetId="15212"/>
      <sheetData sheetId="15213"/>
      <sheetData sheetId="15214"/>
      <sheetData sheetId="15215"/>
      <sheetData sheetId="15216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/>
      <sheetData sheetId="15696"/>
      <sheetData sheetId="15697"/>
      <sheetData sheetId="15698" refreshError="1"/>
      <sheetData sheetId="15699" refreshError="1"/>
      <sheetData sheetId="15700" refreshError="1"/>
      <sheetData sheetId="15701" refreshError="1"/>
      <sheetData sheetId="15702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 refreshError="1"/>
      <sheetData sheetId="15714" refreshError="1"/>
      <sheetData sheetId="15715" refreshError="1"/>
      <sheetData sheetId="15716" refreshError="1"/>
      <sheetData sheetId="15717" refreshError="1"/>
      <sheetData sheetId="15718" refreshError="1"/>
      <sheetData sheetId="15719" refreshError="1"/>
      <sheetData sheetId="15720" refreshError="1"/>
      <sheetData sheetId="15721" refreshError="1"/>
      <sheetData sheetId="15722"/>
      <sheetData sheetId="15723"/>
      <sheetData sheetId="15724"/>
      <sheetData sheetId="15725"/>
      <sheetData sheetId="15726"/>
      <sheetData sheetId="15727"/>
      <sheetData sheetId="15728" refreshError="1"/>
      <sheetData sheetId="15729" refreshError="1"/>
      <sheetData sheetId="15730" refreshError="1"/>
      <sheetData sheetId="15731" refreshError="1"/>
      <sheetData sheetId="15732" refreshError="1"/>
      <sheetData sheetId="15733" refreshError="1"/>
      <sheetData sheetId="15734" refreshError="1"/>
      <sheetData sheetId="15735" refreshError="1"/>
      <sheetData sheetId="15736" refreshError="1"/>
      <sheetData sheetId="15737" refreshError="1"/>
      <sheetData sheetId="15738" refreshError="1"/>
      <sheetData sheetId="15739" refreshError="1"/>
      <sheetData sheetId="15740" refreshError="1"/>
      <sheetData sheetId="15741" refreshError="1"/>
      <sheetData sheetId="15742" refreshError="1"/>
      <sheetData sheetId="15743" refreshError="1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 refreshError="1"/>
      <sheetData sheetId="15754" refreshError="1"/>
      <sheetData sheetId="15755"/>
      <sheetData sheetId="15756" refreshError="1"/>
      <sheetData sheetId="15757" refreshError="1"/>
      <sheetData sheetId="15758" refreshError="1"/>
      <sheetData sheetId="15759" refreshError="1"/>
      <sheetData sheetId="15760" refreshError="1"/>
      <sheetData sheetId="15761" refreshError="1"/>
      <sheetData sheetId="15762" refreshError="1"/>
      <sheetData sheetId="15763" refreshError="1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/>
      <sheetData sheetId="16789"/>
      <sheetData sheetId="16790"/>
      <sheetData sheetId="16791"/>
      <sheetData sheetId="16792"/>
      <sheetData sheetId="16793"/>
      <sheetData sheetId="16794"/>
      <sheetData sheetId="16795"/>
      <sheetData sheetId="16796"/>
      <sheetData sheetId="16797"/>
      <sheetData sheetId="16798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/>
      <sheetData sheetId="16809"/>
      <sheetData sheetId="16810"/>
      <sheetData sheetId="16811"/>
      <sheetData sheetId="16812"/>
      <sheetData sheetId="16813"/>
      <sheetData sheetId="16814"/>
      <sheetData sheetId="16815"/>
      <sheetData sheetId="16816"/>
      <sheetData sheetId="16817"/>
      <sheetData sheetId="16818"/>
      <sheetData sheetId="16819"/>
      <sheetData sheetId="16820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/>
      <sheetData sheetId="16829"/>
      <sheetData sheetId="16830"/>
      <sheetData sheetId="16831"/>
      <sheetData sheetId="16832"/>
      <sheetData sheetId="16833"/>
      <sheetData sheetId="16834"/>
      <sheetData sheetId="16835"/>
      <sheetData sheetId="16836"/>
      <sheetData sheetId="16837"/>
      <sheetData sheetId="16838"/>
      <sheetData sheetId="16839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 refreshError="1"/>
      <sheetData sheetId="17145" refreshError="1"/>
      <sheetData sheetId="17146" refreshError="1"/>
      <sheetData sheetId="17147" refreshError="1"/>
      <sheetData sheetId="17148" refreshError="1"/>
      <sheetData sheetId="17149" refreshError="1"/>
      <sheetData sheetId="17150" refreshError="1"/>
      <sheetData sheetId="17151" refreshError="1"/>
      <sheetData sheetId="17152" refreshError="1"/>
      <sheetData sheetId="17153" refreshError="1"/>
      <sheetData sheetId="17154" refreshError="1"/>
      <sheetData sheetId="17155" refreshError="1"/>
      <sheetData sheetId="17156" refreshError="1"/>
      <sheetData sheetId="17157" refreshError="1"/>
      <sheetData sheetId="17158" refreshError="1"/>
      <sheetData sheetId="17159" refreshError="1"/>
      <sheetData sheetId="17160" refreshError="1"/>
      <sheetData sheetId="17161" refreshError="1"/>
      <sheetData sheetId="17162" refreshError="1"/>
      <sheetData sheetId="17163" refreshError="1"/>
      <sheetData sheetId="17164" refreshError="1"/>
      <sheetData sheetId="17165" refreshError="1"/>
      <sheetData sheetId="17166" refreshError="1"/>
      <sheetData sheetId="17167"/>
      <sheetData sheetId="17168" refreshError="1"/>
      <sheetData sheetId="17169" refreshError="1"/>
      <sheetData sheetId="17170" refreshError="1"/>
      <sheetData sheetId="17171" refreshError="1"/>
      <sheetData sheetId="17172" refreshError="1"/>
      <sheetData sheetId="17173" refreshError="1"/>
      <sheetData sheetId="17174" refreshError="1"/>
      <sheetData sheetId="17175" refreshError="1"/>
      <sheetData sheetId="17176"/>
      <sheetData sheetId="17177" refreshError="1"/>
      <sheetData sheetId="17178" refreshError="1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/>
      <sheetData sheetId="17185"/>
      <sheetData sheetId="17186"/>
      <sheetData sheetId="17187"/>
      <sheetData sheetId="17188"/>
      <sheetData sheetId="17189"/>
      <sheetData sheetId="17190" refreshError="1"/>
      <sheetData sheetId="17191"/>
      <sheetData sheetId="17192" refreshError="1"/>
      <sheetData sheetId="17193" refreshError="1"/>
      <sheetData sheetId="17194" refreshError="1"/>
      <sheetData sheetId="17195" refreshError="1"/>
      <sheetData sheetId="17196" refreshError="1"/>
      <sheetData sheetId="17197" refreshError="1"/>
      <sheetData sheetId="17198" refreshError="1"/>
      <sheetData sheetId="17199" refreshError="1"/>
      <sheetData sheetId="17200" refreshError="1"/>
      <sheetData sheetId="17201" refreshError="1"/>
      <sheetData sheetId="17202" refreshError="1"/>
      <sheetData sheetId="17203" refreshError="1"/>
      <sheetData sheetId="17204" refreshError="1"/>
      <sheetData sheetId="17205" refreshError="1"/>
      <sheetData sheetId="17206" refreshError="1"/>
      <sheetData sheetId="17207" refreshError="1"/>
      <sheetData sheetId="17208" refreshError="1"/>
      <sheetData sheetId="17209" refreshError="1"/>
      <sheetData sheetId="17210" refreshError="1"/>
      <sheetData sheetId="17211" refreshError="1"/>
      <sheetData sheetId="17212" refreshError="1"/>
      <sheetData sheetId="17213" refreshError="1"/>
      <sheetData sheetId="17214" refreshError="1"/>
      <sheetData sheetId="17215" refreshError="1"/>
      <sheetData sheetId="17216" refreshError="1"/>
      <sheetData sheetId="17217" refreshError="1"/>
      <sheetData sheetId="17218" refreshError="1"/>
      <sheetData sheetId="17219" refreshError="1"/>
      <sheetData sheetId="17220" refreshError="1"/>
      <sheetData sheetId="17221" refreshError="1"/>
      <sheetData sheetId="17222" refreshError="1"/>
      <sheetData sheetId="17223">
        <row r="9">
          <cell r="A9" t="str">
            <v>A</v>
          </cell>
        </row>
      </sheetData>
      <sheetData sheetId="17224">
        <row r="9">
          <cell r="A9" t="str">
            <v>A</v>
          </cell>
        </row>
      </sheetData>
      <sheetData sheetId="17225">
        <row r="9">
          <cell r="A9" t="str">
            <v>A</v>
          </cell>
        </row>
      </sheetData>
      <sheetData sheetId="17226">
        <row r="9">
          <cell r="A9" t="str">
            <v>A</v>
          </cell>
        </row>
      </sheetData>
      <sheetData sheetId="17227">
        <row r="9">
          <cell r="A9" t="str">
            <v>A</v>
          </cell>
        </row>
      </sheetData>
      <sheetData sheetId="17228">
        <row r="9">
          <cell r="A9" t="str">
            <v>A</v>
          </cell>
        </row>
      </sheetData>
      <sheetData sheetId="17229">
        <row r="9">
          <cell r="A9" t="str">
            <v>A</v>
          </cell>
        </row>
      </sheetData>
      <sheetData sheetId="17230">
        <row r="9">
          <cell r="A9" t="str">
            <v>A</v>
          </cell>
        </row>
      </sheetData>
      <sheetData sheetId="17231">
        <row r="9">
          <cell r="A9" t="str">
            <v>A</v>
          </cell>
        </row>
      </sheetData>
      <sheetData sheetId="17232">
        <row r="9">
          <cell r="A9" t="str">
            <v>A</v>
          </cell>
        </row>
      </sheetData>
      <sheetData sheetId="17233">
        <row r="9">
          <cell r="A9" t="str">
            <v>A</v>
          </cell>
        </row>
      </sheetData>
      <sheetData sheetId="17234">
        <row r="9">
          <cell r="A9" t="str">
            <v>A</v>
          </cell>
        </row>
      </sheetData>
      <sheetData sheetId="17235">
        <row r="9">
          <cell r="A9" t="str">
            <v>A</v>
          </cell>
        </row>
      </sheetData>
      <sheetData sheetId="17236">
        <row r="9">
          <cell r="A9" t="str">
            <v>A</v>
          </cell>
        </row>
      </sheetData>
      <sheetData sheetId="17237">
        <row r="9">
          <cell r="A9" t="str">
            <v>A</v>
          </cell>
        </row>
      </sheetData>
      <sheetData sheetId="17238">
        <row r="9">
          <cell r="A9" t="str">
            <v>A</v>
          </cell>
        </row>
      </sheetData>
      <sheetData sheetId="17239">
        <row r="9">
          <cell r="A9" t="str">
            <v>A</v>
          </cell>
        </row>
      </sheetData>
      <sheetData sheetId="17240">
        <row r="9">
          <cell r="A9" t="str">
            <v>A</v>
          </cell>
        </row>
      </sheetData>
      <sheetData sheetId="17241">
        <row r="9">
          <cell r="A9" t="str">
            <v>A</v>
          </cell>
        </row>
      </sheetData>
      <sheetData sheetId="17242">
        <row r="9">
          <cell r="A9" t="str">
            <v>A</v>
          </cell>
        </row>
      </sheetData>
      <sheetData sheetId="17243">
        <row r="9">
          <cell r="A9" t="str">
            <v>A</v>
          </cell>
        </row>
      </sheetData>
      <sheetData sheetId="17244">
        <row r="9">
          <cell r="A9" t="str">
            <v>A</v>
          </cell>
        </row>
      </sheetData>
      <sheetData sheetId="17245" refreshError="1"/>
      <sheetData sheetId="17246" refreshError="1"/>
      <sheetData sheetId="17247" refreshError="1"/>
      <sheetData sheetId="17248" refreshError="1"/>
      <sheetData sheetId="17249" refreshError="1"/>
      <sheetData sheetId="17250" refreshError="1"/>
      <sheetData sheetId="17251" refreshError="1"/>
      <sheetData sheetId="17252" refreshError="1"/>
      <sheetData sheetId="17253" refreshError="1"/>
      <sheetData sheetId="17254" refreshError="1"/>
      <sheetData sheetId="17255" refreshError="1"/>
      <sheetData sheetId="17256" refreshError="1"/>
      <sheetData sheetId="17257" refreshError="1"/>
      <sheetData sheetId="17258" refreshError="1"/>
      <sheetData sheetId="17259" refreshError="1"/>
      <sheetData sheetId="17260" refreshError="1"/>
      <sheetData sheetId="17261" refreshError="1"/>
      <sheetData sheetId="17262" refreshError="1"/>
      <sheetData sheetId="17263" refreshError="1"/>
      <sheetData sheetId="17264" refreshError="1"/>
      <sheetData sheetId="17265" refreshError="1"/>
      <sheetData sheetId="17266">
        <row r="9">
          <cell r="A9" t="str">
            <v>A</v>
          </cell>
        </row>
      </sheetData>
      <sheetData sheetId="17267">
        <row r="9">
          <cell r="A9" t="str">
            <v>A</v>
          </cell>
        </row>
      </sheetData>
      <sheetData sheetId="17268">
        <row r="9">
          <cell r="A9" t="str">
            <v>A</v>
          </cell>
        </row>
      </sheetData>
      <sheetData sheetId="17269">
        <row r="9">
          <cell r="A9" t="str">
            <v>A</v>
          </cell>
        </row>
      </sheetData>
      <sheetData sheetId="17270">
        <row r="9">
          <cell r="A9" t="str">
            <v>A</v>
          </cell>
        </row>
      </sheetData>
      <sheetData sheetId="17271">
        <row r="9">
          <cell r="A9" t="str">
            <v>A</v>
          </cell>
        </row>
      </sheetData>
      <sheetData sheetId="17272">
        <row r="9">
          <cell r="A9" t="str">
            <v>A</v>
          </cell>
        </row>
      </sheetData>
      <sheetData sheetId="17273" refreshError="1"/>
      <sheetData sheetId="17274" refreshError="1"/>
      <sheetData sheetId="17275" refreshError="1"/>
      <sheetData sheetId="17276" refreshError="1"/>
      <sheetData sheetId="17277">
        <row r="9">
          <cell r="A9" t="str">
            <v>A</v>
          </cell>
        </row>
      </sheetData>
      <sheetData sheetId="17278">
        <row r="9">
          <cell r="A9" t="str">
            <v>A</v>
          </cell>
        </row>
      </sheetData>
      <sheetData sheetId="17279" refreshError="1"/>
      <sheetData sheetId="17280" refreshError="1"/>
      <sheetData sheetId="17281" refreshError="1"/>
      <sheetData sheetId="17282" refreshError="1"/>
      <sheetData sheetId="17283">
        <row r="9">
          <cell r="A9" t="str">
            <v>A</v>
          </cell>
        </row>
      </sheetData>
      <sheetData sheetId="17284">
        <row r="9">
          <cell r="A9" t="str">
            <v>A</v>
          </cell>
        </row>
      </sheetData>
      <sheetData sheetId="17285">
        <row r="9">
          <cell r="A9" t="str">
            <v>A</v>
          </cell>
        </row>
      </sheetData>
      <sheetData sheetId="17286">
        <row r="9">
          <cell r="A9" t="str">
            <v>A</v>
          </cell>
        </row>
      </sheetData>
      <sheetData sheetId="17287">
        <row r="9">
          <cell r="A9" t="str">
            <v>A</v>
          </cell>
        </row>
      </sheetData>
      <sheetData sheetId="17288">
        <row r="9">
          <cell r="A9" t="str">
            <v>A</v>
          </cell>
        </row>
      </sheetData>
      <sheetData sheetId="17289">
        <row r="9">
          <cell r="A9" t="str">
            <v>A</v>
          </cell>
        </row>
      </sheetData>
      <sheetData sheetId="17290">
        <row r="9">
          <cell r="A9" t="str">
            <v>A</v>
          </cell>
        </row>
      </sheetData>
      <sheetData sheetId="17291">
        <row r="9">
          <cell r="A9" t="str">
            <v>A</v>
          </cell>
        </row>
      </sheetData>
      <sheetData sheetId="17292">
        <row r="9">
          <cell r="A9" t="str">
            <v>A</v>
          </cell>
        </row>
      </sheetData>
      <sheetData sheetId="17293">
        <row r="9">
          <cell r="A9" t="str">
            <v>A</v>
          </cell>
        </row>
      </sheetData>
      <sheetData sheetId="17294">
        <row r="9">
          <cell r="A9" t="str">
            <v>A</v>
          </cell>
        </row>
      </sheetData>
      <sheetData sheetId="17295">
        <row r="9">
          <cell r="A9" t="str">
            <v>A</v>
          </cell>
        </row>
      </sheetData>
      <sheetData sheetId="17296">
        <row r="9">
          <cell r="A9" t="str">
            <v>A</v>
          </cell>
        </row>
      </sheetData>
      <sheetData sheetId="17297">
        <row r="9">
          <cell r="A9" t="str">
            <v>A</v>
          </cell>
        </row>
      </sheetData>
      <sheetData sheetId="17298">
        <row r="9">
          <cell r="A9" t="str">
            <v>A</v>
          </cell>
        </row>
      </sheetData>
      <sheetData sheetId="17299">
        <row r="9">
          <cell r="A9" t="str">
            <v>A</v>
          </cell>
        </row>
      </sheetData>
      <sheetData sheetId="17300">
        <row r="9">
          <cell r="A9" t="str">
            <v>A</v>
          </cell>
        </row>
      </sheetData>
      <sheetData sheetId="17301">
        <row r="9">
          <cell r="A9" t="str">
            <v>A</v>
          </cell>
        </row>
      </sheetData>
      <sheetData sheetId="17302">
        <row r="9">
          <cell r="A9" t="str">
            <v>A</v>
          </cell>
        </row>
      </sheetData>
      <sheetData sheetId="17303">
        <row r="9">
          <cell r="A9" t="str">
            <v>A</v>
          </cell>
        </row>
      </sheetData>
      <sheetData sheetId="17304">
        <row r="9">
          <cell r="A9" t="str">
            <v>A</v>
          </cell>
        </row>
      </sheetData>
      <sheetData sheetId="17305">
        <row r="9">
          <cell r="A9" t="str">
            <v>A</v>
          </cell>
        </row>
      </sheetData>
      <sheetData sheetId="17306">
        <row r="9">
          <cell r="A9" t="str">
            <v>A</v>
          </cell>
        </row>
      </sheetData>
      <sheetData sheetId="17307">
        <row r="9">
          <cell r="A9" t="str">
            <v>A</v>
          </cell>
        </row>
      </sheetData>
      <sheetData sheetId="17308">
        <row r="9">
          <cell r="A9" t="str">
            <v>A</v>
          </cell>
        </row>
      </sheetData>
      <sheetData sheetId="17309">
        <row r="9">
          <cell r="A9" t="str">
            <v>A</v>
          </cell>
        </row>
      </sheetData>
      <sheetData sheetId="17310">
        <row r="9">
          <cell r="A9" t="str">
            <v>A</v>
          </cell>
        </row>
      </sheetData>
      <sheetData sheetId="17311">
        <row r="9">
          <cell r="A9" t="str">
            <v>A</v>
          </cell>
        </row>
      </sheetData>
      <sheetData sheetId="17312">
        <row r="9">
          <cell r="A9" t="str">
            <v>A</v>
          </cell>
        </row>
      </sheetData>
      <sheetData sheetId="17313">
        <row r="9">
          <cell r="A9" t="str">
            <v>A</v>
          </cell>
        </row>
      </sheetData>
      <sheetData sheetId="17314"/>
      <sheetData sheetId="17315"/>
      <sheetData sheetId="17316"/>
      <sheetData sheetId="17317"/>
      <sheetData sheetId="17318" refreshError="1"/>
      <sheetData sheetId="17319" refreshError="1"/>
      <sheetData sheetId="17320" refreshError="1"/>
      <sheetData sheetId="17321" refreshError="1"/>
      <sheetData sheetId="17322" refreshError="1"/>
      <sheetData sheetId="17323" refreshError="1"/>
      <sheetData sheetId="17324" refreshError="1"/>
      <sheetData sheetId="17325"/>
      <sheetData sheetId="17326" refreshError="1"/>
      <sheetData sheetId="17327" refreshError="1"/>
      <sheetData sheetId="17328" refreshError="1"/>
      <sheetData sheetId="17329" refreshError="1"/>
      <sheetData sheetId="17330" refreshError="1"/>
      <sheetData sheetId="17331" refreshError="1"/>
      <sheetData sheetId="17332" refreshError="1"/>
      <sheetData sheetId="17333" refreshError="1"/>
      <sheetData sheetId="17334" refreshError="1"/>
      <sheetData sheetId="17335" refreshError="1"/>
      <sheetData sheetId="17336" refreshError="1"/>
      <sheetData sheetId="17337" refreshError="1"/>
      <sheetData sheetId="17338" refreshError="1"/>
      <sheetData sheetId="17339" refreshError="1"/>
      <sheetData sheetId="17340" refreshError="1"/>
      <sheetData sheetId="17341" refreshError="1"/>
      <sheetData sheetId="17342" refreshError="1"/>
      <sheetData sheetId="17343" refreshError="1"/>
      <sheetData sheetId="17344" refreshError="1"/>
      <sheetData sheetId="17345" refreshError="1"/>
      <sheetData sheetId="17346" refreshError="1"/>
      <sheetData sheetId="17347" refreshError="1"/>
      <sheetData sheetId="17348">
        <row r="9">
          <cell r="A9" t="str">
            <v>A</v>
          </cell>
        </row>
      </sheetData>
      <sheetData sheetId="17349">
        <row r="9">
          <cell r="A9" t="str">
            <v>A</v>
          </cell>
        </row>
      </sheetData>
      <sheetData sheetId="17350" refreshError="1"/>
      <sheetData sheetId="17351"/>
      <sheetData sheetId="17352"/>
      <sheetData sheetId="17353"/>
      <sheetData sheetId="17354"/>
      <sheetData sheetId="17355"/>
      <sheetData sheetId="17356">
        <row r="9">
          <cell r="A9" t="str">
            <v>A</v>
          </cell>
        </row>
      </sheetData>
      <sheetData sheetId="17357">
        <row r="9">
          <cell r="A9" t="str">
            <v>A</v>
          </cell>
        </row>
      </sheetData>
      <sheetData sheetId="17358"/>
      <sheetData sheetId="17359">
        <row r="9">
          <cell r="A9" t="str">
            <v>A</v>
          </cell>
        </row>
      </sheetData>
      <sheetData sheetId="17360">
        <row r="9">
          <cell r="A9" t="str">
            <v>A</v>
          </cell>
        </row>
      </sheetData>
      <sheetData sheetId="17361">
        <row r="9">
          <cell r="A9" t="str">
            <v>A</v>
          </cell>
        </row>
      </sheetData>
      <sheetData sheetId="17362">
        <row r="9">
          <cell r="A9" t="str">
            <v>A</v>
          </cell>
        </row>
      </sheetData>
      <sheetData sheetId="17363">
        <row r="9">
          <cell r="A9" t="str">
            <v>A</v>
          </cell>
        </row>
      </sheetData>
      <sheetData sheetId="17364">
        <row r="9">
          <cell r="A9" t="str">
            <v>A</v>
          </cell>
        </row>
      </sheetData>
      <sheetData sheetId="17365">
        <row r="9">
          <cell r="A9" t="str">
            <v>A</v>
          </cell>
        </row>
      </sheetData>
      <sheetData sheetId="17366">
        <row r="9">
          <cell r="A9" t="str">
            <v>A</v>
          </cell>
        </row>
      </sheetData>
      <sheetData sheetId="17367">
        <row r="9">
          <cell r="A9" t="str">
            <v>A</v>
          </cell>
        </row>
      </sheetData>
      <sheetData sheetId="17368">
        <row r="9">
          <cell r="A9" t="str">
            <v>A</v>
          </cell>
        </row>
      </sheetData>
      <sheetData sheetId="17369"/>
      <sheetData sheetId="17370">
        <row r="9">
          <cell r="A9" t="str">
            <v>A</v>
          </cell>
        </row>
      </sheetData>
      <sheetData sheetId="17371"/>
      <sheetData sheetId="17372">
        <row r="9">
          <cell r="A9" t="str">
            <v>A</v>
          </cell>
        </row>
      </sheetData>
      <sheetData sheetId="17373">
        <row r="9">
          <cell r="A9" t="str">
            <v>A</v>
          </cell>
        </row>
      </sheetData>
      <sheetData sheetId="17374">
        <row r="9">
          <cell r="A9" t="str">
            <v>A</v>
          </cell>
        </row>
      </sheetData>
      <sheetData sheetId="17375" refreshError="1"/>
      <sheetData sheetId="17376" refreshError="1"/>
      <sheetData sheetId="17377" refreshError="1"/>
      <sheetData sheetId="17378" refreshError="1"/>
      <sheetData sheetId="17379" refreshError="1"/>
      <sheetData sheetId="17380" refreshError="1"/>
      <sheetData sheetId="17381"/>
      <sheetData sheetId="17382"/>
      <sheetData sheetId="17383"/>
      <sheetData sheetId="17384" refreshError="1"/>
      <sheetData sheetId="17385" refreshError="1"/>
      <sheetData sheetId="17386" refreshError="1"/>
      <sheetData sheetId="17387" refreshError="1"/>
      <sheetData sheetId="17388" refreshError="1"/>
      <sheetData sheetId="17389" refreshError="1"/>
      <sheetData sheetId="17390" refreshError="1"/>
      <sheetData sheetId="17391"/>
      <sheetData sheetId="17392" refreshError="1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/>
      <sheetData sheetId="17423"/>
      <sheetData sheetId="17424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/>
      <sheetData sheetId="17442"/>
      <sheetData sheetId="17443"/>
      <sheetData sheetId="17444"/>
      <sheetData sheetId="17445"/>
      <sheetData sheetId="17446"/>
      <sheetData sheetId="17447"/>
      <sheetData sheetId="17448"/>
      <sheetData sheetId="17449"/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/>
      <sheetData sheetId="17465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 refreshError="1"/>
      <sheetData sheetId="17475" refreshError="1"/>
      <sheetData sheetId="17476" refreshError="1"/>
      <sheetData sheetId="17477" refreshError="1"/>
      <sheetData sheetId="17478" refreshError="1"/>
      <sheetData sheetId="17479" refreshError="1"/>
      <sheetData sheetId="17480"/>
      <sheetData sheetId="17481"/>
      <sheetData sheetId="17482"/>
      <sheetData sheetId="17483"/>
      <sheetData sheetId="17484" refreshError="1"/>
      <sheetData sheetId="17485" refreshError="1"/>
      <sheetData sheetId="17486"/>
      <sheetData sheetId="17487"/>
      <sheetData sheetId="17488"/>
      <sheetData sheetId="17489"/>
      <sheetData sheetId="17490"/>
      <sheetData sheetId="17491" refreshError="1"/>
      <sheetData sheetId="17492" refreshError="1"/>
      <sheetData sheetId="17493" refreshError="1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 refreshError="1"/>
      <sheetData sheetId="17517" refreshError="1"/>
      <sheetData sheetId="17518"/>
      <sheetData sheetId="17519" refreshError="1"/>
      <sheetData sheetId="17520" refreshError="1"/>
      <sheetData sheetId="17521" refreshError="1"/>
      <sheetData sheetId="17522"/>
      <sheetData sheetId="17523"/>
      <sheetData sheetId="17524" refreshError="1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/>
      <sheetData sheetId="17558"/>
      <sheetData sheetId="17559"/>
      <sheetData sheetId="17560"/>
      <sheetData sheetId="17561" refreshError="1"/>
      <sheetData sheetId="17562" refreshError="1"/>
      <sheetData sheetId="17563" refreshError="1"/>
      <sheetData sheetId="17564"/>
      <sheetData sheetId="17565"/>
      <sheetData sheetId="17566"/>
      <sheetData sheetId="17567"/>
      <sheetData sheetId="17568"/>
      <sheetData sheetId="17569"/>
      <sheetData sheetId="17570"/>
      <sheetData sheetId="17571"/>
      <sheetData sheetId="17572" refreshError="1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/>
      <sheetData sheetId="17585"/>
      <sheetData sheetId="17586"/>
      <sheetData sheetId="17587"/>
      <sheetData sheetId="17588"/>
      <sheetData sheetId="17589"/>
      <sheetData sheetId="17590"/>
      <sheetData sheetId="17591"/>
      <sheetData sheetId="17592"/>
      <sheetData sheetId="17593"/>
      <sheetData sheetId="17594"/>
      <sheetData sheetId="17595"/>
      <sheetData sheetId="17596"/>
      <sheetData sheetId="17597"/>
      <sheetData sheetId="17598"/>
      <sheetData sheetId="17599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 refreshError="1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 refreshError="1"/>
      <sheetData sheetId="17660" refreshError="1"/>
      <sheetData sheetId="17661" refreshError="1"/>
      <sheetData sheetId="17662" refreshError="1"/>
      <sheetData sheetId="17663" refreshError="1"/>
      <sheetData sheetId="17664"/>
      <sheetData sheetId="17665"/>
      <sheetData sheetId="17666" refreshError="1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 refreshError="1"/>
      <sheetData sheetId="17688" refreshError="1"/>
      <sheetData sheetId="17689" refreshError="1"/>
      <sheetData sheetId="17690"/>
      <sheetData sheetId="17691"/>
      <sheetData sheetId="17692"/>
      <sheetData sheetId="17693"/>
      <sheetData sheetId="17694"/>
      <sheetData sheetId="17695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/>
      <sheetData sheetId="17790"/>
      <sheetData sheetId="17791"/>
      <sheetData sheetId="17792"/>
      <sheetData sheetId="17793"/>
      <sheetData sheetId="17794"/>
      <sheetData sheetId="17795"/>
      <sheetData sheetId="17796"/>
      <sheetData sheetId="17797"/>
      <sheetData sheetId="17798" refreshError="1"/>
      <sheetData sheetId="17799" refreshError="1"/>
      <sheetData sheetId="17800" refreshError="1"/>
      <sheetData sheetId="17801" refreshError="1"/>
      <sheetData sheetId="17802" refreshError="1"/>
      <sheetData sheetId="17803" refreshError="1"/>
      <sheetData sheetId="17804" refreshError="1"/>
      <sheetData sheetId="17805" refreshError="1"/>
      <sheetData sheetId="17806" refreshError="1"/>
      <sheetData sheetId="17807" refreshError="1"/>
      <sheetData sheetId="17808" refreshError="1"/>
      <sheetData sheetId="17809" refreshError="1"/>
      <sheetData sheetId="17810" refreshError="1"/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 refreshError="1"/>
      <sheetData sheetId="17852"/>
      <sheetData sheetId="17853" refreshError="1"/>
      <sheetData sheetId="17854" refreshError="1"/>
      <sheetData sheetId="17855"/>
      <sheetData sheetId="17856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 refreshError="1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/>
      <sheetData sheetId="17941" refreshError="1"/>
      <sheetData sheetId="17942" refreshError="1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 refreshError="1"/>
      <sheetData sheetId="17965"/>
      <sheetData sheetId="17966"/>
      <sheetData sheetId="17967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/>
      <sheetData sheetId="17979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/>
      <sheetData sheetId="17992" refreshError="1"/>
      <sheetData sheetId="17993" refreshError="1"/>
      <sheetData sheetId="17994"/>
      <sheetData sheetId="17995" refreshError="1"/>
      <sheetData sheetId="17996" refreshError="1"/>
      <sheetData sheetId="17997" refreshError="1"/>
      <sheetData sheetId="17998" refreshError="1"/>
      <sheetData sheetId="17999" refreshError="1"/>
      <sheetData sheetId="18000" refreshError="1"/>
      <sheetData sheetId="18001" refreshError="1"/>
      <sheetData sheetId="18002" refreshError="1"/>
      <sheetData sheetId="18003" refreshError="1"/>
      <sheetData sheetId="18004" refreshError="1"/>
      <sheetData sheetId="18005" refreshError="1"/>
      <sheetData sheetId="18006" refreshError="1"/>
      <sheetData sheetId="18007" refreshError="1"/>
      <sheetData sheetId="18008" refreshError="1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/>
      <sheetData sheetId="18030"/>
      <sheetData sheetId="18031"/>
      <sheetData sheetId="18032"/>
      <sheetData sheetId="18033"/>
      <sheetData sheetId="18034"/>
      <sheetData sheetId="18035" refreshError="1"/>
      <sheetData sheetId="18036" refreshError="1"/>
      <sheetData sheetId="18037" refreshError="1"/>
      <sheetData sheetId="18038" refreshError="1"/>
      <sheetData sheetId="18039" refreshError="1"/>
      <sheetData sheetId="18040" refreshError="1"/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 refreshError="1"/>
      <sheetData sheetId="18057"/>
      <sheetData sheetId="18058"/>
      <sheetData sheetId="18059"/>
      <sheetData sheetId="18060"/>
      <sheetData sheetId="18061"/>
      <sheetData sheetId="18062"/>
      <sheetData sheetId="18063" refreshError="1"/>
      <sheetData sheetId="18064"/>
      <sheetData sheetId="18065"/>
      <sheetData sheetId="18066"/>
      <sheetData sheetId="18067"/>
      <sheetData sheetId="18068"/>
      <sheetData sheetId="18069"/>
      <sheetData sheetId="18070" refreshError="1"/>
      <sheetData sheetId="18071" refreshError="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/>
      <sheetData sheetId="18134"/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/>
      <sheetData sheetId="18160" refreshError="1"/>
      <sheetData sheetId="18161"/>
      <sheetData sheetId="18162"/>
      <sheetData sheetId="18163"/>
      <sheetData sheetId="18164"/>
      <sheetData sheetId="18165"/>
      <sheetData sheetId="18166"/>
      <sheetData sheetId="18167" refreshError="1"/>
      <sheetData sheetId="18168"/>
      <sheetData sheetId="18169"/>
      <sheetData sheetId="18170"/>
      <sheetData sheetId="18171"/>
      <sheetData sheetId="18172"/>
      <sheetData sheetId="18173"/>
      <sheetData sheetId="18174"/>
      <sheetData sheetId="18175"/>
      <sheetData sheetId="18176"/>
      <sheetData sheetId="18177" refreshError="1"/>
      <sheetData sheetId="18178" refreshError="1"/>
      <sheetData sheetId="18179" refreshError="1"/>
      <sheetData sheetId="18180" refreshError="1"/>
      <sheetData sheetId="18181" refreshError="1"/>
      <sheetData sheetId="18182" refreshError="1"/>
      <sheetData sheetId="18183" refreshError="1"/>
      <sheetData sheetId="18184" refreshError="1"/>
      <sheetData sheetId="18185" refreshError="1"/>
      <sheetData sheetId="18186" refreshError="1"/>
      <sheetData sheetId="18187" refreshError="1"/>
      <sheetData sheetId="18188" refreshError="1"/>
      <sheetData sheetId="18189" refreshError="1"/>
      <sheetData sheetId="18190" refreshError="1"/>
      <sheetData sheetId="18191" refreshError="1"/>
      <sheetData sheetId="18192" refreshError="1"/>
      <sheetData sheetId="18193" refreshError="1"/>
      <sheetData sheetId="18194" refreshError="1"/>
      <sheetData sheetId="18195" refreshError="1"/>
      <sheetData sheetId="18196" refreshError="1"/>
      <sheetData sheetId="18197" refreshError="1"/>
      <sheetData sheetId="18198" refreshError="1"/>
      <sheetData sheetId="18199" refreshError="1"/>
      <sheetData sheetId="18200" refreshError="1"/>
      <sheetData sheetId="18201" refreshError="1"/>
      <sheetData sheetId="18202" refreshError="1"/>
      <sheetData sheetId="18203" refreshError="1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/>
      <sheetData sheetId="18214"/>
      <sheetData sheetId="18215"/>
      <sheetData sheetId="18216"/>
      <sheetData sheetId="18217"/>
      <sheetData sheetId="18218"/>
      <sheetData sheetId="18219"/>
      <sheetData sheetId="18220"/>
      <sheetData sheetId="18221"/>
      <sheetData sheetId="18222"/>
      <sheetData sheetId="18223"/>
      <sheetData sheetId="18224"/>
      <sheetData sheetId="18225"/>
      <sheetData sheetId="18226"/>
      <sheetData sheetId="18227"/>
      <sheetData sheetId="18228"/>
      <sheetData sheetId="18229"/>
      <sheetData sheetId="18230"/>
      <sheetData sheetId="18231"/>
      <sheetData sheetId="18232"/>
      <sheetData sheetId="18233"/>
      <sheetData sheetId="18234"/>
      <sheetData sheetId="18235"/>
      <sheetData sheetId="18236"/>
      <sheetData sheetId="18237"/>
      <sheetData sheetId="18238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/>
      <sheetData sheetId="18260" refreshError="1"/>
      <sheetData sheetId="18261" refreshError="1"/>
      <sheetData sheetId="18262" refreshError="1"/>
      <sheetData sheetId="18263"/>
      <sheetData sheetId="18264"/>
      <sheetData sheetId="18265"/>
      <sheetData sheetId="18266"/>
      <sheetData sheetId="18267" refreshError="1"/>
      <sheetData sheetId="18268" refreshError="1"/>
      <sheetData sheetId="18269" refreshError="1"/>
      <sheetData sheetId="18270" refreshError="1"/>
      <sheetData sheetId="18271" refreshError="1"/>
      <sheetData sheetId="18272" refreshError="1"/>
      <sheetData sheetId="18273" refreshError="1"/>
      <sheetData sheetId="18274" refreshError="1"/>
      <sheetData sheetId="18275" refreshError="1"/>
      <sheetData sheetId="18276" refreshError="1"/>
      <sheetData sheetId="18277" refreshError="1"/>
      <sheetData sheetId="18278" refreshError="1"/>
      <sheetData sheetId="18279" refreshError="1"/>
      <sheetData sheetId="18280" refreshError="1"/>
      <sheetData sheetId="18281" refreshError="1"/>
      <sheetData sheetId="18282" refreshError="1"/>
      <sheetData sheetId="18283" refreshError="1"/>
      <sheetData sheetId="18284" refreshError="1"/>
      <sheetData sheetId="18285" refreshError="1"/>
      <sheetData sheetId="18286" refreshError="1"/>
      <sheetData sheetId="18287" refreshError="1"/>
      <sheetData sheetId="18288" refreshError="1"/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 refreshError="1"/>
      <sheetData sheetId="18300" refreshError="1"/>
      <sheetData sheetId="18301" refreshError="1"/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 refreshError="1"/>
      <sheetData sheetId="18320" refreshError="1"/>
      <sheetData sheetId="18321" refreshError="1"/>
      <sheetData sheetId="18322" refreshError="1"/>
      <sheetData sheetId="18323" refreshError="1"/>
      <sheetData sheetId="18324" refreshError="1"/>
      <sheetData sheetId="18325" refreshError="1"/>
      <sheetData sheetId="18326" refreshError="1"/>
      <sheetData sheetId="18327" refreshError="1"/>
      <sheetData sheetId="18328" refreshError="1"/>
      <sheetData sheetId="18329" refreshError="1"/>
      <sheetData sheetId="18330" refreshError="1"/>
      <sheetData sheetId="18331" refreshError="1"/>
      <sheetData sheetId="18332" refreshError="1"/>
      <sheetData sheetId="18333" refreshError="1"/>
      <sheetData sheetId="18334" refreshError="1"/>
      <sheetData sheetId="18335" refreshError="1"/>
      <sheetData sheetId="18336" refreshError="1"/>
      <sheetData sheetId="18337" refreshError="1"/>
      <sheetData sheetId="18338" refreshError="1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/>
      <sheetData sheetId="18356" refreshError="1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 refreshError="1"/>
      <sheetData sheetId="18385" refreshError="1"/>
      <sheetData sheetId="18386"/>
      <sheetData sheetId="18387" refreshError="1"/>
      <sheetData sheetId="18388" refreshError="1"/>
      <sheetData sheetId="18389" refreshError="1"/>
      <sheetData sheetId="18390" refreshError="1"/>
      <sheetData sheetId="18391" refreshError="1"/>
      <sheetData sheetId="18392" refreshError="1"/>
      <sheetData sheetId="18393" refreshError="1"/>
      <sheetData sheetId="18394" refreshError="1"/>
      <sheetData sheetId="18395" refreshError="1"/>
      <sheetData sheetId="18396" refreshError="1"/>
      <sheetData sheetId="18397" refreshError="1"/>
      <sheetData sheetId="18398" refreshError="1"/>
      <sheetData sheetId="18399" refreshError="1"/>
      <sheetData sheetId="18400" refreshError="1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/>
      <sheetData sheetId="18420"/>
      <sheetData sheetId="18421"/>
      <sheetData sheetId="18422"/>
      <sheetData sheetId="18423"/>
      <sheetData sheetId="18424"/>
      <sheetData sheetId="18425"/>
      <sheetData sheetId="18426" refreshError="1"/>
      <sheetData sheetId="18427" refreshError="1"/>
      <sheetData sheetId="18428"/>
      <sheetData sheetId="18429"/>
      <sheetData sheetId="18430"/>
      <sheetData sheetId="18431"/>
      <sheetData sheetId="18432"/>
      <sheetData sheetId="18433"/>
      <sheetData sheetId="18434"/>
      <sheetData sheetId="18435"/>
      <sheetData sheetId="18436"/>
      <sheetData sheetId="18437"/>
      <sheetData sheetId="18438"/>
      <sheetData sheetId="18439"/>
      <sheetData sheetId="18440"/>
      <sheetData sheetId="18441"/>
      <sheetData sheetId="18442" refreshError="1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/>
      <sheetData sheetId="18462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/>
      <sheetData sheetId="18478"/>
      <sheetData sheetId="18479"/>
      <sheetData sheetId="18480"/>
      <sheetData sheetId="18481"/>
      <sheetData sheetId="18482"/>
      <sheetData sheetId="18483"/>
      <sheetData sheetId="18484" refreshError="1"/>
      <sheetData sheetId="18485" refreshError="1"/>
      <sheetData sheetId="18486" refreshError="1"/>
      <sheetData sheetId="18487" refreshError="1"/>
      <sheetData sheetId="18488" refreshError="1"/>
      <sheetData sheetId="18489" refreshError="1"/>
      <sheetData sheetId="18490" refreshError="1"/>
      <sheetData sheetId="18491" refreshError="1"/>
      <sheetData sheetId="18492" refreshError="1"/>
      <sheetData sheetId="18493" refreshError="1"/>
      <sheetData sheetId="18494" refreshError="1"/>
      <sheetData sheetId="18495" refreshError="1"/>
      <sheetData sheetId="18496" refreshError="1"/>
      <sheetData sheetId="18497" refreshError="1"/>
      <sheetData sheetId="18498" refreshError="1"/>
      <sheetData sheetId="18499" refreshError="1"/>
      <sheetData sheetId="18500"/>
      <sheetData sheetId="18501"/>
      <sheetData sheetId="18502"/>
      <sheetData sheetId="18503" refreshError="1"/>
      <sheetData sheetId="18504" refreshError="1"/>
      <sheetData sheetId="18505" refreshError="1"/>
      <sheetData sheetId="18506" refreshError="1"/>
      <sheetData sheetId="18507" refreshError="1"/>
      <sheetData sheetId="18508" refreshError="1"/>
      <sheetData sheetId="18509" refreshError="1"/>
      <sheetData sheetId="18510" refreshError="1"/>
      <sheetData sheetId="18511" refreshError="1"/>
      <sheetData sheetId="18512" refreshError="1"/>
      <sheetData sheetId="18513"/>
      <sheetData sheetId="18514" refreshError="1"/>
      <sheetData sheetId="18515" refreshError="1"/>
      <sheetData sheetId="18516" refreshError="1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/>
      <sheetData sheetId="18533"/>
      <sheetData sheetId="18534"/>
      <sheetData sheetId="18535"/>
      <sheetData sheetId="18536"/>
      <sheetData sheetId="18537"/>
      <sheetData sheetId="18538"/>
      <sheetData sheetId="18539"/>
      <sheetData sheetId="18540"/>
      <sheetData sheetId="18541"/>
      <sheetData sheetId="18542"/>
      <sheetData sheetId="18543"/>
      <sheetData sheetId="18544"/>
      <sheetData sheetId="18545"/>
      <sheetData sheetId="18546"/>
      <sheetData sheetId="18547"/>
      <sheetData sheetId="18548"/>
      <sheetData sheetId="18549"/>
      <sheetData sheetId="18550">
        <row r="9">
          <cell r="A9" t="str">
            <v>A</v>
          </cell>
        </row>
      </sheetData>
      <sheetData sheetId="18551">
        <row r="9">
          <cell r="A9" t="str">
            <v>A</v>
          </cell>
        </row>
      </sheetData>
      <sheetData sheetId="18552">
        <row r="9">
          <cell r="A9" t="str">
            <v>A</v>
          </cell>
        </row>
      </sheetData>
      <sheetData sheetId="18553">
        <row r="9">
          <cell r="A9" t="str">
            <v>A</v>
          </cell>
        </row>
      </sheetData>
      <sheetData sheetId="18554">
        <row r="9">
          <cell r="A9" t="str">
            <v>A</v>
          </cell>
        </row>
      </sheetData>
      <sheetData sheetId="18555">
        <row r="9">
          <cell r="A9" t="str">
            <v>A</v>
          </cell>
        </row>
      </sheetData>
      <sheetData sheetId="18556">
        <row r="9">
          <cell r="A9" t="str">
            <v>A</v>
          </cell>
        </row>
      </sheetData>
      <sheetData sheetId="18557">
        <row r="9">
          <cell r="A9" t="str">
            <v>A</v>
          </cell>
        </row>
      </sheetData>
      <sheetData sheetId="18558">
        <row r="9">
          <cell r="A9" t="str">
            <v>A</v>
          </cell>
        </row>
      </sheetData>
      <sheetData sheetId="18559">
        <row r="9">
          <cell r="A9" t="str">
            <v>A</v>
          </cell>
        </row>
      </sheetData>
      <sheetData sheetId="18560">
        <row r="9">
          <cell r="A9" t="str">
            <v>A</v>
          </cell>
        </row>
      </sheetData>
      <sheetData sheetId="18561">
        <row r="9">
          <cell r="A9" t="str">
            <v>A</v>
          </cell>
        </row>
      </sheetData>
      <sheetData sheetId="18562">
        <row r="9">
          <cell r="A9" t="str">
            <v>A</v>
          </cell>
        </row>
      </sheetData>
      <sheetData sheetId="18563"/>
      <sheetData sheetId="18564"/>
      <sheetData sheetId="18565"/>
      <sheetData sheetId="18566"/>
      <sheetData sheetId="18567"/>
      <sheetData sheetId="18568"/>
      <sheetData sheetId="18569">
        <row r="9">
          <cell r="A9" t="str">
            <v>A</v>
          </cell>
        </row>
      </sheetData>
      <sheetData sheetId="18570">
        <row r="9">
          <cell r="A9" t="str">
            <v>A</v>
          </cell>
        </row>
      </sheetData>
      <sheetData sheetId="18571">
        <row r="9">
          <cell r="A9" t="str">
            <v>A</v>
          </cell>
        </row>
      </sheetData>
      <sheetData sheetId="18572">
        <row r="9">
          <cell r="A9" t="str">
            <v>A</v>
          </cell>
        </row>
      </sheetData>
      <sheetData sheetId="18573">
        <row r="9">
          <cell r="A9" t="str">
            <v>A</v>
          </cell>
        </row>
      </sheetData>
      <sheetData sheetId="18574">
        <row r="9">
          <cell r="A9" t="str">
            <v>A</v>
          </cell>
        </row>
      </sheetData>
      <sheetData sheetId="18575">
        <row r="9">
          <cell r="A9" t="str">
            <v>A</v>
          </cell>
        </row>
      </sheetData>
      <sheetData sheetId="18576">
        <row r="9">
          <cell r="A9" t="str">
            <v>A</v>
          </cell>
        </row>
      </sheetData>
      <sheetData sheetId="18577">
        <row r="9">
          <cell r="A9" t="str">
            <v>A</v>
          </cell>
        </row>
      </sheetData>
      <sheetData sheetId="18578">
        <row r="9">
          <cell r="A9" t="str">
            <v>A</v>
          </cell>
        </row>
      </sheetData>
      <sheetData sheetId="18579">
        <row r="9">
          <cell r="A9" t="str">
            <v>A</v>
          </cell>
        </row>
      </sheetData>
      <sheetData sheetId="18580">
        <row r="9">
          <cell r="A9" t="str">
            <v>A</v>
          </cell>
        </row>
      </sheetData>
      <sheetData sheetId="18581"/>
      <sheetData sheetId="18582">
        <row r="9">
          <cell r="A9" t="str">
            <v>A</v>
          </cell>
        </row>
      </sheetData>
      <sheetData sheetId="18583"/>
      <sheetData sheetId="18584"/>
      <sheetData sheetId="18585"/>
      <sheetData sheetId="18586"/>
      <sheetData sheetId="18587"/>
      <sheetData sheetId="18588"/>
      <sheetData sheetId="18589"/>
      <sheetData sheetId="18590"/>
      <sheetData sheetId="18591"/>
      <sheetData sheetId="18592"/>
      <sheetData sheetId="18593"/>
      <sheetData sheetId="18594"/>
      <sheetData sheetId="18595"/>
      <sheetData sheetId="18596"/>
      <sheetData sheetId="18597"/>
      <sheetData sheetId="18598"/>
      <sheetData sheetId="18599"/>
      <sheetData sheetId="18600"/>
      <sheetData sheetId="18601"/>
      <sheetData sheetId="18602"/>
      <sheetData sheetId="18603"/>
      <sheetData sheetId="18604"/>
      <sheetData sheetId="18605"/>
      <sheetData sheetId="18606"/>
      <sheetData sheetId="18607"/>
      <sheetData sheetId="18608"/>
      <sheetData sheetId="18609"/>
      <sheetData sheetId="18610"/>
      <sheetData sheetId="18611"/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 refreshError="1"/>
      <sheetData sheetId="18624" refreshError="1"/>
      <sheetData sheetId="18625" refreshError="1"/>
      <sheetData sheetId="18626" refreshError="1"/>
      <sheetData sheetId="18627" refreshError="1"/>
      <sheetData sheetId="18628" refreshError="1"/>
      <sheetData sheetId="18629" refreshError="1"/>
      <sheetData sheetId="18630" refreshError="1"/>
      <sheetData sheetId="18631" refreshError="1"/>
      <sheetData sheetId="18632" refreshError="1"/>
      <sheetData sheetId="18633" refreshError="1"/>
      <sheetData sheetId="18634" refreshError="1"/>
      <sheetData sheetId="18635" refreshError="1"/>
      <sheetData sheetId="18636" refreshError="1"/>
      <sheetData sheetId="18637" refreshError="1"/>
      <sheetData sheetId="18638" refreshError="1"/>
      <sheetData sheetId="18639" refreshError="1"/>
      <sheetData sheetId="18640" refreshError="1"/>
      <sheetData sheetId="18641" refreshError="1"/>
      <sheetData sheetId="18642" refreshError="1"/>
      <sheetData sheetId="18643" refreshError="1"/>
      <sheetData sheetId="18644" refreshError="1"/>
      <sheetData sheetId="18645" refreshError="1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/>
      <sheetData sheetId="18682"/>
      <sheetData sheetId="18683"/>
      <sheetData sheetId="18684"/>
      <sheetData sheetId="18685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/>
      <sheetData sheetId="18697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/>
      <sheetData sheetId="18705"/>
      <sheetData sheetId="18706"/>
      <sheetData sheetId="18707"/>
      <sheetData sheetId="18708"/>
      <sheetData sheetId="18709"/>
      <sheetData sheetId="18710" refreshError="1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 refreshError="1"/>
      <sheetData sheetId="18987" refreshError="1"/>
      <sheetData sheetId="18988" refreshError="1"/>
      <sheetData sheetId="18989"/>
      <sheetData sheetId="18990"/>
      <sheetData sheetId="18991"/>
      <sheetData sheetId="18992"/>
      <sheetData sheetId="18993"/>
      <sheetData sheetId="18994" refreshError="1"/>
      <sheetData sheetId="18995" refreshError="1"/>
      <sheetData sheetId="18996" refreshError="1"/>
      <sheetData sheetId="18997" refreshError="1"/>
      <sheetData sheetId="18998" refreshError="1"/>
      <sheetData sheetId="18999" refreshError="1"/>
      <sheetData sheetId="19000" refreshError="1"/>
      <sheetData sheetId="19001" refreshError="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 refreshError="1"/>
      <sheetData sheetId="19014" refreshError="1"/>
      <sheetData sheetId="19015" refreshError="1"/>
      <sheetData sheetId="19016" refreshError="1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 refreshError="1"/>
      <sheetData sheetId="19025" refreshError="1"/>
      <sheetData sheetId="19026" refreshError="1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 refreshError="1"/>
      <sheetData sheetId="19034" refreshError="1"/>
      <sheetData sheetId="19035" refreshError="1"/>
      <sheetData sheetId="19036" refreshError="1"/>
      <sheetData sheetId="19037" refreshError="1"/>
      <sheetData sheetId="19038" refreshError="1"/>
      <sheetData sheetId="19039" refreshError="1"/>
      <sheetData sheetId="19040" refreshError="1"/>
      <sheetData sheetId="19041" refreshError="1"/>
      <sheetData sheetId="19042" refreshError="1"/>
      <sheetData sheetId="19043" refreshError="1"/>
      <sheetData sheetId="19044" refreshError="1"/>
      <sheetData sheetId="19045" refreshError="1"/>
      <sheetData sheetId="19046" refreshError="1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SubmitCal"/>
      <sheetName val="Notes"/>
      <sheetName val="Raw Data"/>
      <sheetName val="Assumptions"/>
      <sheetName val="@risk rents and incentives"/>
      <sheetName val="Car park lease"/>
      <sheetName val="Net rent analysis"/>
      <sheetName val="C1ㅇ"/>
      <sheetName val="Cash2"/>
      <sheetName val="Z"/>
      <sheetName val="LEGEND"/>
      <sheetName val="Sum"/>
      <sheetName val="B5"/>
      <sheetName val="B7"/>
      <sheetName val="B9"/>
      <sheetName val="CT Thang Mo"/>
      <sheetName val="S-400"/>
      <sheetName val="DGchitiet "/>
      <sheetName val="CIF COST ITEM"/>
      <sheetName val="Option"/>
      <sheetName val="Lstsub"/>
      <sheetName val="Doha WBS Clean"/>
      <sheetName val="Basis"/>
      <sheetName val="Bill 1"/>
      <sheetName val="Bill 2"/>
      <sheetName val="Bill 3"/>
      <sheetName val="Bill 4"/>
      <sheetName val="Bill 5"/>
      <sheetName val="Bill 6"/>
      <sheetName val="Bill 7"/>
      <sheetName val="COST"/>
      <sheetName val="C3"/>
      <sheetName val="Cashflow"/>
      <sheetName val="S-C+Market"/>
      <sheetName val="Ramp data"/>
      <sheetName val="Day work"/>
      <sheetName val="Lower Ground"/>
      <sheetName val="Income"/>
      <sheetName val="Letting"/>
      <sheetName val="UBR"/>
      <sheetName val="Sheet1"/>
      <sheetName val="#REF"/>
      <sheetName val="Input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REINF-WTM"/>
      <sheetName val=""/>
      <sheetName val="Z- GENERAL PRICE SUMMARY"/>
      <sheetName val="WITHOUT C&amp;I PROFIT (3)"/>
      <sheetName val="MTP"/>
      <sheetName val="MTP1"/>
      <sheetName val="ERECIN"/>
      <sheetName val="Estimate"/>
      <sheetName val="FitOutConfCentre"/>
      <sheetName val="Raw_Data"/>
      <sheetName val="@risk_rents_and_incentives"/>
      <sheetName val="Car_park_lease"/>
      <sheetName val="Net_rent_analysis"/>
      <sheetName val="CT_Thang_Mo"/>
      <sheetName val="DGchitiet_"/>
      <sheetName val="CIF_COST_ITEM"/>
      <sheetName val="Doha_WBS_Clean"/>
      <sheetName val="Bill_1"/>
      <sheetName val="Bill_2"/>
      <sheetName val="Bill_3"/>
      <sheetName val="Bill_4"/>
      <sheetName val="Bill_5"/>
      <sheetName val="Bill_6"/>
      <sheetName val="Bill_7"/>
      <sheetName val="Ramp_data"/>
      <sheetName val="Day_work"/>
      <sheetName val="Lower_Ground"/>
      <sheetName val="Cap_Cost"/>
      <sheetName val="RLV_Calc"/>
      <sheetName val="Costs_(dev)"/>
      <sheetName val="Bluewater_NPV_-_sell_January"/>
      <sheetName val="Upper_Ground"/>
      <sheetName val="Financial_Summary"/>
      <sheetName val="D&amp;C_Calcs"/>
      <sheetName val="CA_Upside_Downside_Old"/>
      <sheetName val="EASEL_CA_Example"/>
      <sheetName val="Rates"/>
      <sheetName val="2-Conc"/>
      <sheetName val="산근"/>
      <sheetName val="대비표"/>
      <sheetName val="qty schedule"/>
      <sheetName val="Takeoff"/>
      <sheetName val="OIL SYST DATA SHTS"/>
      <sheetName val="SPT_vs_PHI2"/>
      <sheetName val="Details for Charts"/>
      <sheetName val="MOS"/>
      <sheetName val="PriceSummary"/>
      <sheetName val="집계표"/>
      <sheetName val="Addition-ProtectionSummary"/>
      <sheetName val="Data"/>
      <sheetName val="(A, B) BUILDER + SUB CONT WORK"/>
      <sheetName val="SPT vs PHI"/>
      <sheetName val="Demand"/>
      <sheetName val="Occ"/>
      <sheetName val="2013"/>
      <sheetName val="2014"/>
      <sheetName val="landscape"/>
      <sheetName val="Raw_Data1"/>
      <sheetName val="@risk_rents_and_incentives1"/>
      <sheetName val="Car_park_lease1"/>
      <sheetName val="Net_rent_analysis1"/>
      <sheetName val="CT_Thang_Mo1"/>
      <sheetName val="DGchitiet_1"/>
      <sheetName val="CIF_COST_ITEM1"/>
      <sheetName val="Doha_WBS_Clean1"/>
      <sheetName val="Bill_11"/>
      <sheetName val="Bill_21"/>
      <sheetName val="Bill_31"/>
      <sheetName val="Bill_41"/>
      <sheetName val="Bill_51"/>
      <sheetName val="Bill_61"/>
      <sheetName val="Bill_71"/>
      <sheetName val="Ramp_data1"/>
      <sheetName val="Day_work1"/>
      <sheetName val="Lower_Ground1"/>
      <sheetName val="Cap_Cost1"/>
      <sheetName val="RLV_Calc1"/>
      <sheetName val="Costs_(dev)1"/>
      <sheetName val="Bluewater_NPV_-_sell_January1"/>
      <sheetName val="Upper_Ground1"/>
      <sheetName val="Financial_Summary1"/>
      <sheetName val="D&amp;C_Calcs1"/>
      <sheetName val="CA_Upside_Downside_Old1"/>
      <sheetName val="EASEL_CA_Example1"/>
      <sheetName val="Z-_GENERAL_PRICE_SUMMARY"/>
      <sheetName val="WITHOUT_C&amp;I_PROFIT_(3)"/>
      <sheetName val="qty_schedule"/>
      <sheetName val="OIL_SYST_DATA_SHTS"/>
      <sheetName val="Details_for_Charts"/>
      <sheetName val="(A,_B)_BUILDER_+_SUB_CONT_WORK"/>
      <sheetName val="SPT_vs_PHI"/>
      <sheetName val="Raw_Data2"/>
      <sheetName val="@risk_rents_and_incentives2"/>
      <sheetName val="Car_park_lease2"/>
      <sheetName val="Net_rent_analysis2"/>
      <sheetName val="CT_Thang_Mo2"/>
      <sheetName val="DGchitiet_2"/>
      <sheetName val="CIF_COST_ITEM2"/>
      <sheetName val="Doha_WBS_Clean2"/>
      <sheetName val="Bill_12"/>
      <sheetName val="Bill_22"/>
      <sheetName val="Bill_32"/>
      <sheetName val="Bill_42"/>
      <sheetName val="Bill_52"/>
      <sheetName val="Bill_62"/>
      <sheetName val="Bill_72"/>
      <sheetName val="Ramp_data2"/>
      <sheetName val="Day_work2"/>
      <sheetName val="Lower_Ground2"/>
      <sheetName val="Cap_Cost2"/>
      <sheetName val="RLV_Calc2"/>
      <sheetName val="Costs_(dev)2"/>
      <sheetName val="Bluewater_NPV_-_sell_January2"/>
      <sheetName val="Upper_Ground2"/>
      <sheetName val="Financial_Summary2"/>
      <sheetName val="D&amp;C_Calcs2"/>
      <sheetName val="CA_Upside_Downside_Old2"/>
      <sheetName val="EASEL_CA_Example2"/>
      <sheetName val="Z-_GENERAL_PRICE_SUMMARY1"/>
      <sheetName val="WITHOUT_C&amp;I_PROFIT_(3)1"/>
      <sheetName val="qty_schedule1"/>
      <sheetName val="OIL_SYST_DATA_SHTS1"/>
      <sheetName val="Details_for_Charts1"/>
      <sheetName val="(A,_B)_BUILDER_+_SUB_CONT_WORK1"/>
      <sheetName val="SPT_vs_PHI1"/>
      <sheetName val="Raw_Data3"/>
      <sheetName val="@risk_rents_and_incentives3"/>
      <sheetName val="Car_park_lease3"/>
      <sheetName val="Net_rent_analysis3"/>
      <sheetName val="CT_Thang_Mo3"/>
      <sheetName val="DGchitiet_3"/>
      <sheetName val="CIF_COST_ITEM3"/>
      <sheetName val="Doha_WBS_Clean3"/>
      <sheetName val="Bill_13"/>
      <sheetName val="Bill_23"/>
      <sheetName val="Bill_33"/>
      <sheetName val="Bill_43"/>
      <sheetName val="Bill_53"/>
      <sheetName val="Bill_63"/>
      <sheetName val="Bill_73"/>
      <sheetName val="Ramp_data3"/>
      <sheetName val="Day_work3"/>
      <sheetName val="Lower_Ground3"/>
      <sheetName val="Cap_Cost3"/>
      <sheetName val="RLV_Calc3"/>
      <sheetName val="Costs_(dev)3"/>
      <sheetName val="Bluewater_NPV_-_sell_January3"/>
      <sheetName val="Upper_Ground3"/>
      <sheetName val="Financial_Summary3"/>
      <sheetName val="D&amp;C_Calcs3"/>
      <sheetName val="CA_Upside_Downside_Old3"/>
      <sheetName val="EASEL_CA_Example3"/>
      <sheetName val="Z-_GENERAL_PRICE_SUMMARY2"/>
      <sheetName val="WITHOUT_C&amp;I_PROFIT_(3)2"/>
      <sheetName val="qty_schedule2"/>
      <sheetName val="OIL_SYST_DATA_SHTS2"/>
      <sheetName val="Details_for_Charts2"/>
      <sheetName val="(A,_B)_BUILDER_+_SUB_CONT_WORK2"/>
      <sheetName val="SPT_vs_PHI3"/>
      <sheetName val="Raw_Data4"/>
      <sheetName val="@risk_rents_and_incentives4"/>
      <sheetName val="Car_park_lease4"/>
      <sheetName val="Net_rent_analysis4"/>
      <sheetName val="CT_Thang_Mo4"/>
      <sheetName val="DGchitiet_4"/>
      <sheetName val="CIF_COST_ITEM4"/>
      <sheetName val="Doha_WBS_Clean4"/>
      <sheetName val="Bill_14"/>
      <sheetName val="Bill_24"/>
      <sheetName val="Bill_34"/>
      <sheetName val="Bill_44"/>
      <sheetName val="Bill_54"/>
      <sheetName val="Bill_64"/>
      <sheetName val="Bill_74"/>
      <sheetName val="Ramp_data4"/>
      <sheetName val="Day_work4"/>
      <sheetName val="Lower_Ground4"/>
      <sheetName val="Cap_Cost4"/>
      <sheetName val="RLV_Calc4"/>
      <sheetName val="Costs_(dev)4"/>
      <sheetName val="Bluewater_NPV_-_sell_January4"/>
      <sheetName val="Upper_Ground4"/>
      <sheetName val="Financial_Summary4"/>
      <sheetName val="D&amp;C_Calcs4"/>
      <sheetName val="CA_Upside_Downside_Old4"/>
      <sheetName val="EASEL_CA_Example4"/>
      <sheetName val="Z-_GENERAL_PRICE_SUMMARY3"/>
      <sheetName val="WITHOUT_C&amp;I_PROFIT_(3)3"/>
      <sheetName val="qty_schedule3"/>
      <sheetName val="OIL_SYST_DATA_SHTS3"/>
      <sheetName val="Details_for_Charts3"/>
      <sheetName val="(A,_B)_BUILDER_+_SUB_CONT_WORK3"/>
      <sheetName val="SPT_vs_PHI4"/>
      <sheetName val="Raw_Data5"/>
      <sheetName val="@risk_rents_and_incentives5"/>
      <sheetName val="Car_park_lease5"/>
      <sheetName val="Net_rent_analysis5"/>
      <sheetName val="CT_Thang_Mo5"/>
      <sheetName val="DGchitiet_5"/>
      <sheetName val="CIF_COST_ITEM5"/>
      <sheetName val="Doha_WBS_Clean5"/>
      <sheetName val="Bill_15"/>
      <sheetName val="Bill_25"/>
      <sheetName val="Bill_35"/>
      <sheetName val="Bill_45"/>
      <sheetName val="Bill_55"/>
      <sheetName val="Bill_65"/>
      <sheetName val="Bill_75"/>
      <sheetName val="Ramp_data5"/>
      <sheetName val="Day_work5"/>
      <sheetName val="Lower_Ground5"/>
      <sheetName val="Cap_Cost5"/>
      <sheetName val="RLV_Calc5"/>
      <sheetName val="Costs_(dev)5"/>
      <sheetName val="Bluewater_NPV_-_sell_January5"/>
      <sheetName val="Upper_Ground5"/>
      <sheetName val="Financial_Summary5"/>
      <sheetName val="D&amp;C_Calcs5"/>
      <sheetName val="CA_Upside_Downside_Old5"/>
      <sheetName val="EASEL_CA_Example5"/>
      <sheetName val="Z-_GENERAL_PRICE_SUMMARY4"/>
      <sheetName val="WITHOUT_C&amp;I_PROFIT_(3)4"/>
      <sheetName val="qty_schedule4"/>
      <sheetName val="OIL_SYST_DATA_SHTS4"/>
      <sheetName val="Details_for_Charts4"/>
      <sheetName val="(A,_B)_BUILDER_+_SUB_CONT_WORK4"/>
      <sheetName val="SPT_vs_PHI5"/>
      <sheetName val="Raw_Data6"/>
      <sheetName val="@risk_rents_and_incentives6"/>
      <sheetName val="Car_park_lease6"/>
      <sheetName val="Net_rent_analysis6"/>
      <sheetName val="CT_Thang_Mo6"/>
      <sheetName val="DGchitiet_6"/>
      <sheetName val="CIF_COST_ITEM6"/>
      <sheetName val="Doha_WBS_Clean6"/>
      <sheetName val="Bill_16"/>
      <sheetName val="Bill_26"/>
      <sheetName val="Bill_36"/>
      <sheetName val="Bill_46"/>
      <sheetName val="Bill_56"/>
      <sheetName val="Bill_66"/>
      <sheetName val="Bill_76"/>
      <sheetName val="Ramp_data6"/>
      <sheetName val="Day_work6"/>
      <sheetName val="Lower_Ground6"/>
      <sheetName val="Cap_Cost6"/>
      <sheetName val="RLV_Calc6"/>
      <sheetName val="Costs_(dev)6"/>
      <sheetName val="Bluewater_NPV_-_sell_January6"/>
      <sheetName val="Upper_Ground6"/>
      <sheetName val="Financial_Summary6"/>
      <sheetName val="D&amp;C_Calcs6"/>
      <sheetName val="CA_Upside_Downside_Old6"/>
      <sheetName val="EASEL_CA_Example6"/>
      <sheetName val="Z-_GENERAL_PRICE_SUMMARY5"/>
      <sheetName val="WITHOUT_C&amp;I_PROFIT_(3)5"/>
      <sheetName val="qty_schedule5"/>
      <sheetName val="OIL_SYST_DATA_SHTS5"/>
      <sheetName val="Details_for_Charts5"/>
      <sheetName val="(A,_B)_BUILDER_+_SUB_CONT_WORK5"/>
      <sheetName val="SPT_vs_PHI6"/>
      <sheetName val="Raw_Data7"/>
      <sheetName val="@risk_rents_and_incentives7"/>
      <sheetName val="Car_park_lease7"/>
      <sheetName val="Net_rent_analysis7"/>
      <sheetName val="CT_Thang_Mo7"/>
      <sheetName val="DGchitiet_7"/>
      <sheetName val="CIF_COST_ITEM7"/>
      <sheetName val="Doha_WBS_Clean7"/>
      <sheetName val="Bill_17"/>
      <sheetName val="Bill_27"/>
      <sheetName val="Bill_37"/>
      <sheetName val="Bill_47"/>
      <sheetName val="Bill_57"/>
      <sheetName val="Bill_67"/>
      <sheetName val="Bill_77"/>
      <sheetName val="Ramp_data7"/>
      <sheetName val="Day_work7"/>
      <sheetName val="Lower_Ground7"/>
      <sheetName val="Cap_Cost7"/>
      <sheetName val="RLV_Calc7"/>
      <sheetName val="Costs_(dev)7"/>
      <sheetName val="Bluewater_NPV_-_sell_January7"/>
      <sheetName val="Upper_Ground7"/>
      <sheetName val="Financial_Summary7"/>
      <sheetName val="D&amp;C_Calcs7"/>
      <sheetName val="CA_Upside_Downside_Old7"/>
      <sheetName val="EASEL_CA_Example7"/>
      <sheetName val="Z-_GENERAL_PRICE_SUMMARY6"/>
      <sheetName val="WITHOUT_C&amp;I_PROFIT_(3)6"/>
      <sheetName val="qty_schedule6"/>
      <sheetName val="OIL_SYST_DATA_SHTS6"/>
      <sheetName val="Details_for_Charts6"/>
      <sheetName val="(A,_B)_BUILDER_+_SUB_CONT_WORK6"/>
      <sheetName val="SPT_vs_PHI7"/>
      <sheetName val="Raw_Data9"/>
      <sheetName val="@risk_rents_and_incentives9"/>
      <sheetName val="Car_park_lease9"/>
      <sheetName val="Net_rent_analysis9"/>
      <sheetName val="CT_Thang_Mo9"/>
      <sheetName val="DGchitiet_9"/>
      <sheetName val="CIF_COST_ITEM9"/>
      <sheetName val="Doha_WBS_Clean9"/>
      <sheetName val="Bill_19"/>
      <sheetName val="Bill_29"/>
      <sheetName val="Bill_39"/>
      <sheetName val="Bill_49"/>
      <sheetName val="Bill_59"/>
      <sheetName val="Bill_69"/>
      <sheetName val="Bill_79"/>
      <sheetName val="Ramp_data9"/>
      <sheetName val="Day_work9"/>
      <sheetName val="Lower_Ground9"/>
      <sheetName val="Cap_Cost9"/>
      <sheetName val="RLV_Calc9"/>
      <sheetName val="Costs_(dev)9"/>
      <sheetName val="Bluewater_NPV_-_sell_January9"/>
      <sheetName val="Upper_Ground9"/>
      <sheetName val="Financial_Summary9"/>
      <sheetName val="D&amp;C_Calcs9"/>
      <sheetName val="CA_Upside_Downside_Old9"/>
      <sheetName val="EASEL_CA_Example9"/>
      <sheetName val="Z-_GENERAL_PRICE_SUMMARY8"/>
      <sheetName val="WITHOUT_C&amp;I_PROFIT_(3)8"/>
      <sheetName val="qty_schedule8"/>
      <sheetName val="OIL_SYST_DATA_SHTS8"/>
      <sheetName val="Details_for_Charts8"/>
      <sheetName val="(A,_B)_BUILDER_+_SUB_CONT_WORK8"/>
      <sheetName val="SPT_vs_PHI9"/>
      <sheetName val="Cost_details"/>
      <sheetName val="Raw_Data8"/>
      <sheetName val="@risk_rents_and_incentives8"/>
      <sheetName val="Car_park_lease8"/>
      <sheetName val="Net_rent_analysis8"/>
      <sheetName val="CT_Thang_Mo8"/>
      <sheetName val="DGchitiet_8"/>
      <sheetName val="CIF_COST_ITEM8"/>
      <sheetName val="Doha_WBS_Clean8"/>
      <sheetName val="Bill_18"/>
      <sheetName val="Bill_28"/>
      <sheetName val="Bill_38"/>
      <sheetName val="Bill_48"/>
      <sheetName val="Bill_58"/>
      <sheetName val="Bill_68"/>
      <sheetName val="Bill_78"/>
      <sheetName val="Ramp_data8"/>
      <sheetName val="Day_work8"/>
      <sheetName val="Lower_Ground8"/>
      <sheetName val="Cap_Cost8"/>
      <sheetName val="RLV_Calc8"/>
      <sheetName val="Costs_(dev)8"/>
      <sheetName val="Bluewater_NPV_-_sell_January8"/>
      <sheetName val="Upper_Ground8"/>
      <sheetName val="Financial_Summary8"/>
      <sheetName val="D&amp;C_Calcs8"/>
      <sheetName val="CA_Upside_Downside_Old8"/>
      <sheetName val="EASEL_CA_Example8"/>
      <sheetName val="Z-_GENERAL_PRICE_SUMMARY7"/>
      <sheetName val="WITHOUT_C&amp;I_PROFIT_(3)7"/>
      <sheetName val="qty_schedule7"/>
      <sheetName val="OIL_SYST_DATA_SHTS7"/>
      <sheetName val="Details_for_Charts7"/>
      <sheetName val="(A,_B)_BUILDER_+_SUB_CONT_WORK7"/>
      <sheetName val="SPT_vs_PHI8"/>
      <sheetName val="Cost details"/>
      <sheetName val="Price Schedule"/>
      <sheetName val="간접비내역-1"/>
      <sheetName val="5 Line Bill"/>
      <sheetName val="GRSummary"/>
      <sheetName val="1-G1"/>
      <sheetName val="PROJECT BRIEF(EX.NEW)"/>
      <sheetName val="집계표(OPTION)"/>
      <sheetName val="SRC-B3U2"/>
      <sheetName val="Bill No. 3 Podium"/>
      <sheetName val="Database"/>
      <sheetName val="HQ-TO"/>
      <sheetName val="M-Book_for_Conc"/>
      <sheetName val="M-Book_for_FW"/>
      <sheetName val="EEV(Prilim)"/>
      <sheetName val="Chiet tinh dz22"/>
      <sheetName val="Trade Package"/>
      <sheetName val="Info Sheet"/>
      <sheetName val="Data Sheet"/>
      <sheetName val="Details"/>
      <sheetName val="制造工时费标准表"/>
      <sheetName val="9600-T1"/>
      <sheetName val="Plinthbeam"/>
      <sheetName val="BM"/>
      <sheetName val="IO List"/>
      <sheetName val="5_Line_Bill"/>
      <sheetName val="w't table"/>
      <sheetName val="당초"/>
      <sheetName val="费率表"/>
      <sheetName val="Price_Schedule"/>
      <sheetName val="Bill_No__3_Podium"/>
      <sheetName val="Trade_Package"/>
      <sheetName val="Info_Sheet"/>
      <sheetName val="Data_Sheet1"/>
      <sheetName val="#13_Electrical"/>
      <sheetName val="SOR"/>
      <sheetName val="Fill this out first..."/>
      <sheetName val="Price_Schedule1"/>
      <sheetName val="5_Line_Bill1"/>
      <sheetName val="Bill_No__3_Podium1"/>
      <sheetName val="Trade_Package1"/>
      <sheetName val="Info_Sheet1"/>
      <sheetName val="Data_Sheet2"/>
      <sheetName val="Price_Schedule3"/>
      <sheetName val="5_Line_Bill3"/>
      <sheetName val="Bill_No__3_Podium3"/>
      <sheetName val="Trade_Package3"/>
      <sheetName val="Info_Sheet3"/>
      <sheetName val="Data_Sheet4"/>
      <sheetName val="Price_Schedule2"/>
      <sheetName val="5_Line_Bill2"/>
      <sheetName val="Bill_No__3_Podium2"/>
      <sheetName val="Trade_Package2"/>
      <sheetName val="Info_Sheet2"/>
      <sheetName val="Data_Sheet3"/>
      <sheetName val="Price_Schedule4"/>
      <sheetName val="5_Line_Bill4"/>
      <sheetName val="Bill_No__3_Podium4"/>
      <sheetName val="Trade_Package4"/>
      <sheetName val="Info_Sheet4"/>
      <sheetName val="Data_Sheet5"/>
      <sheetName val="Bill 5 - Carpark"/>
      <sheetName val="③赤紙(日文)"/>
      <sheetName val="HB CEC schd 6.2"/>
      <sheetName val="#3E1_GCR"/>
      <sheetName val="Cover Sheet"/>
      <sheetName val="Navigation"/>
      <sheetName val="QMCT"/>
      <sheetName val="ASD Sum of Parts"/>
      <sheetName val="slipsumpR"/>
      <sheetName val="vendor"/>
      <sheetName val="Bldg"/>
      <sheetName val="Apr-05"/>
      <sheetName val="Aug 06"/>
      <sheetName val="May 06"/>
      <sheetName val="12"/>
      <sheetName val="7"/>
      <sheetName val="8"/>
      <sheetName val="21"/>
      <sheetName val="18"/>
      <sheetName val="19"/>
      <sheetName val="29"/>
      <sheetName val="17"/>
      <sheetName val="6"/>
      <sheetName val="10"/>
      <sheetName val="15"/>
      <sheetName val="20"/>
      <sheetName val="1"/>
      <sheetName val="4"/>
      <sheetName val="16"/>
      <sheetName val="23"/>
      <sheetName val="25"/>
      <sheetName val="11"/>
      <sheetName val="3"/>
      <sheetName val="5_Line_Bill5"/>
      <sheetName val="PROJECT_BRIEF(EX_NEW)"/>
      <sheetName val="Price_Schedule5"/>
      <sheetName val="Bill_No__3_Podium5"/>
      <sheetName val="Trade_Package5"/>
      <sheetName val="Info_Sheet5"/>
      <sheetName val="Data_Sheet6"/>
      <sheetName val="Chiet_tinh_dz22"/>
      <sheetName val="HB_CEC_schd_6_2"/>
      <sheetName val="Cover_Sheet"/>
      <sheetName val="Bill_5_-_Carpark"/>
      <sheetName val="Fill_this_out_first___"/>
      <sheetName val="Forecast Variance Planning hrs"/>
      <sheetName val="01"/>
      <sheetName val="BQ"/>
      <sheetName val="Rate Breakdown"/>
      <sheetName val="220Kv"/>
      <sheetName val="220Kv (2)"/>
      <sheetName val="NPV"/>
      <sheetName val="Finance"/>
      <sheetName val="Groupings-final"/>
      <sheetName val="Sched"/>
      <sheetName val="Trial"/>
      <sheetName val="FA_Final"/>
      <sheetName val="Manning Schedule"/>
      <sheetName val="L (4)"/>
      <sheetName val="Materials Cost"/>
      <sheetName val="EST"/>
      <sheetName val="analysis"/>
      <sheetName val="AoR Finishing"/>
      <sheetName val="29.7.09"/>
      <sheetName val="cable summary"/>
      <sheetName val="tray"/>
      <sheetName val="DVM Sizing Calculator- 10 ips "/>
      <sheetName val="shienna"/>
      <sheetName val="5_Line_Bill6"/>
      <sheetName val="PROJECT_BRIEF(EX_NEW)1"/>
      <sheetName val="Price_Schedule6"/>
      <sheetName val="Bill_No__3_Podium6"/>
      <sheetName val="Trade_Package6"/>
      <sheetName val="Info_Sheet6"/>
      <sheetName val="Data_Sheet7"/>
      <sheetName val="Chiet_tinh_dz221"/>
      <sheetName val="HB_CEC_schd_6_21"/>
      <sheetName val="Cover_Sheet1"/>
      <sheetName val="Bill_5_-_Carpark1"/>
      <sheetName val="Fill_this_out_first___1"/>
      <sheetName val="5_Line_Bill7"/>
      <sheetName val="PROJECT_BRIEF(EX_NEW)2"/>
      <sheetName val="Price_Schedule7"/>
      <sheetName val="Bill_No__3_Podium7"/>
      <sheetName val="Trade_Package7"/>
      <sheetName val="Info_Sheet7"/>
      <sheetName val="Data_Sheet8"/>
      <sheetName val="Chiet_tinh_dz222"/>
      <sheetName val="HB_CEC_schd_6_22"/>
      <sheetName val="Cover_Sheet2"/>
      <sheetName val="Bill_5_-_Carpark2"/>
      <sheetName val="Fill_this_out_first___2"/>
      <sheetName val="Sheet9"/>
      <sheetName val="입찰내역 발주처 양식"/>
      <sheetName val="EC(Rev)"/>
      <sheetName val="Chiet tinh dz35"/>
      <sheetName val="Chiet_tinh_dz351"/>
      <sheetName val="Chiet_tinh_dz35"/>
      <sheetName val="C (3)"/>
      <sheetName val="PB"/>
      <sheetName val="Schedules"/>
      <sheetName val="APP. B"/>
      <sheetName val="Beamsked"/>
      <sheetName val="Columnsked"/>
      <sheetName val="Project Brief"/>
      <sheetName val="Finishes"/>
      <sheetName val="Ra  stair"/>
      <sheetName val="Manning_Schedule"/>
      <sheetName val="L_(4)"/>
      <sheetName val="220Kv_(2)"/>
      <sheetName val="w't_table"/>
      <sheetName val="IO_List"/>
      <sheetName val="ASD_Sum_of_Parts"/>
      <sheetName val="Aug_06"/>
      <sheetName val="May_06"/>
      <sheetName val="Materials_Cost"/>
      <sheetName val="Bill split Utilities"/>
      <sheetName val="建筑结尾A"/>
      <sheetName val="建筑结尾B"/>
      <sheetName val="Bil 1"/>
      <sheetName val="钢筋"/>
      <sheetName val="JFLINK"/>
      <sheetName val="SUMR1"/>
      <sheetName val="HL8"/>
      <sheetName val="E H - H. W.P."/>
      <sheetName val="E. H. Treatment for pile cap"/>
      <sheetName val="BID"/>
      <sheetName val="품의"/>
      <sheetName val="대비"/>
      <sheetName val="PRL"/>
      <sheetName val="CTC"/>
      <sheetName val="2.2 STAFF Scedule"/>
      <sheetName val="Rate Analysis"/>
      <sheetName val="FEVA"/>
      <sheetName val="HO Costs"/>
      <sheetName val="Rebar _Take off"/>
      <sheetName val="References"/>
      <sheetName val="boqform8"/>
      <sheetName val="SCHEDULE"/>
      <sheetName val="Sheet2"/>
      <sheetName val="CUML.DELVRY"/>
      <sheetName val="DAMAGED"/>
      <sheetName val="mw"/>
      <sheetName val="Area Analysis"/>
      <sheetName val="Sensitivity"/>
      <sheetName val="Bill 3 - Site Works"/>
      <sheetName val="galfareqp"/>
      <sheetName val="Interest"/>
      <sheetName val="Project Master"/>
      <sheetName val="Staff"/>
      <sheetName val="4 Annex 1 Basic rate"/>
      <sheetName val="FA_SUMMARY"/>
      <sheetName val="lists"/>
      <sheetName val="Revenue"/>
      <sheetName val="VOP_June_07"/>
      <sheetName val="VOP_June_07 _rev1_"/>
      <sheetName val="VOP_Sept_07"/>
      <sheetName val="AR-1"/>
      <sheetName val="4-ME"/>
      <sheetName val="BQextra"/>
      <sheetName val="boq actual"/>
      <sheetName val="Detail 1A"/>
      <sheetName val="Excavation"/>
      <sheetName val="Z-_GENERAL_PRICE_SUMMARY9"/>
      <sheetName val="WITHOUT_C&amp;I_PROFIT_(3)9"/>
      <sheetName val="PROJECT_BRIEF(EX_NEW)3"/>
      <sheetName val="Chiet_tinh_dz223"/>
      <sheetName val="Price_Schedule8"/>
      <sheetName val="5_Line_Bill8"/>
      <sheetName val="Bill_No__3_Podium8"/>
      <sheetName val="Trade_Package8"/>
      <sheetName val="Info_Sheet8"/>
      <sheetName val="Data_Sheet9"/>
      <sheetName val="Bill_5_-_Carpark3"/>
      <sheetName val="Fill_this_out_first___3"/>
      <sheetName val="Cover_Sheet3"/>
      <sheetName val="HB_CEC_schd_6_23"/>
      <sheetName val="Rate_Breakdown"/>
      <sheetName val="Forecast_Variance_Planning_hrs"/>
      <sheetName val="AoR_Finishing"/>
      <sheetName val="29_7_09"/>
      <sheetName val="cable_summary"/>
      <sheetName val="DVM_Sizing_Calculator-_10_ips_"/>
      <sheetName val="Raw_Data10"/>
      <sheetName val="@risk_rents_and_incentives10"/>
      <sheetName val="Car_park_lease10"/>
      <sheetName val="Net_rent_analysis10"/>
      <sheetName val="CIF_COST_ITEM10"/>
      <sheetName val="Doha_WBS_Clean10"/>
      <sheetName val="CT_Thang_Mo10"/>
      <sheetName val="DGchitiet_10"/>
      <sheetName val="Bill_110"/>
      <sheetName val="Bill_210"/>
      <sheetName val="Bill_310"/>
      <sheetName val="Bill_410"/>
      <sheetName val="Bill_510"/>
      <sheetName val="Bill_610"/>
      <sheetName val="Bill_710"/>
      <sheetName val="Ramp_data10"/>
      <sheetName val="Day_work10"/>
      <sheetName val="Lower_Ground10"/>
      <sheetName val="Cap_Cost10"/>
      <sheetName val="RLV_Calc10"/>
      <sheetName val="Costs_(dev)10"/>
      <sheetName val="Bluewater_NPV_-_sell_January10"/>
      <sheetName val="Upper_Ground10"/>
      <sheetName val="Financial_Summary10"/>
      <sheetName val="D&amp;C_Calcs10"/>
      <sheetName val="CA_Upside_Downside_Old10"/>
      <sheetName val="EASEL_CA_Example10"/>
      <sheetName val="Z-_GENERAL_PRICE_SUMMARY10"/>
      <sheetName val="WITHOUT_C&amp;I_PROFIT_(3)10"/>
      <sheetName val="qty_schedule9"/>
      <sheetName val="Details_for_Charts9"/>
      <sheetName val="OIL_SYST_DATA_SHTS9"/>
      <sheetName val="Price_Schedule9"/>
      <sheetName val="5_Line_Bill9"/>
      <sheetName val="Bill_No__3_Podium9"/>
      <sheetName val="(A,_B)_BUILDER_+_SUB_CONT_WORK9"/>
      <sheetName val="SPT_vs_PHI10"/>
      <sheetName val="Trade_Package9"/>
      <sheetName val="Info_Sheet9"/>
      <sheetName val="Data_Sheet10"/>
      <sheetName val="PROJECT_BRIEF(EX_NEW)4"/>
      <sheetName val="Chiet_tinh_dz224"/>
      <sheetName val="Bill_5_-_Carpark4"/>
      <sheetName val="Fill_this_out_first___4"/>
      <sheetName val="Manning_Schedule1"/>
      <sheetName val="L_(4)1"/>
      <sheetName val="Materials_Cost1"/>
      <sheetName val="HB_CEC_schd_6_24"/>
      <sheetName val="Cover_Sheet4"/>
      <sheetName val="ASD_Sum_of_Parts1"/>
      <sheetName val="Aug_061"/>
      <sheetName val="May_061"/>
      <sheetName val="w't_table1"/>
      <sheetName val="Rate_Breakdown1"/>
      <sheetName val="Cost_details1"/>
      <sheetName val="Forecast_Variance_Planning_hrs1"/>
      <sheetName val="220Kv_(2)1"/>
      <sheetName val="Chiet_tinh_dz352"/>
      <sheetName val="AoR_Finishing1"/>
      <sheetName val="입찰내역_발주처_양식"/>
      <sheetName val="29_7_091"/>
      <sheetName val="cable_summary1"/>
      <sheetName val="DVM_Sizing_Calculator-_10_ips_1"/>
      <sheetName val="C_(3)"/>
      <sheetName val="Raw_Data11"/>
      <sheetName val="@risk_rents_and_incentives11"/>
      <sheetName val="Car_park_lease11"/>
      <sheetName val="Net_rent_analysis11"/>
      <sheetName val="CIF_COST_ITEM11"/>
      <sheetName val="Doha_WBS_Clean11"/>
      <sheetName val="CT_Thang_Mo11"/>
      <sheetName val="DGchitiet_11"/>
      <sheetName val="Bill_111"/>
      <sheetName val="Bill_211"/>
      <sheetName val="Bill_311"/>
      <sheetName val="Bill_411"/>
      <sheetName val="Bill_511"/>
      <sheetName val="Bill_611"/>
      <sheetName val="Bill_711"/>
      <sheetName val="Ramp_data11"/>
      <sheetName val="Day_work11"/>
      <sheetName val="Lower_Ground11"/>
      <sheetName val="Cap_Cost11"/>
      <sheetName val="RLV_Calc11"/>
      <sheetName val="Costs_(dev)11"/>
      <sheetName val="Bluewater_NPV_-_sell_January11"/>
      <sheetName val="Upper_Ground11"/>
      <sheetName val="Financial_Summary11"/>
      <sheetName val="D&amp;C_Calcs11"/>
      <sheetName val="CA_Upside_Downside_Old11"/>
      <sheetName val="EASEL_CA_Example11"/>
      <sheetName val="Z-_GENERAL_PRICE_SUMMARY11"/>
      <sheetName val="WITHOUT_C&amp;I_PROFIT_(3)11"/>
      <sheetName val="qty_schedule10"/>
      <sheetName val="Details_for_Charts10"/>
      <sheetName val="OIL_SYST_DATA_SHTS10"/>
      <sheetName val="Price_Schedule10"/>
      <sheetName val="5_Line_Bill10"/>
      <sheetName val="Bill_No__3_Podium10"/>
      <sheetName val="(A,_B)_BUILDER_+_SUB_CONT_WOR10"/>
      <sheetName val="SPT_vs_PHI11"/>
      <sheetName val="Trade_Package10"/>
      <sheetName val="Info_Sheet10"/>
      <sheetName val="Data_Sheet11"/>
      <sheetName val="PROJECT_BRIEF(EX_NEW)5"/>
      <sheetName val="Chiet_tinh_dz225"/>
      <sheetName val="Bill_5_-_Carpark5"/>
      <sheetName val="Fill_this_out_first___5"/>
      <sheetName val="Manning_Schedule2"/>
      <sheetName val="L_(4)2"/>
      <sheetName val="Materials_Cost2"/>
      <sheetName val="HB_CEC_schd_6_25"/>
      <sheetName val="Cover_Sheet5"/>
      <sheetName val="ASD_Sum_of_Parts2"/>
      <sheetName val="Aug_062"/>
      <sheetName val="May_062"/>
      <sheetName val="w't_table2"/>
      <sheetName val="Rate_Breakdown2"/>
      <sheetName val="Cost_details2"/>
      <sheetName val="Forecast_Variance_Planning_hrs2"/>
      <sheetName val="220Kv_(2)2"/>
      <sheetName val="Chiet_tinh_dz353"/>
      <sheetName val="AoR_Finishing2"/>
      <sheetName val="입찰내역_발주처_양식1"/>
      <sheetName val="IO_List1"/>
      <sheetName val="29_7_092"/>
      <sheetName val="cable_summary2"/>
      <sheetName val="DVM_Sizing_Calculator-_10_ips_2"/>
      <sheetName val="C_(3)1"/>
      <sheetName val="9011 EXPAT_MANP"/>
      <sheetName val="Sch. Areas -JBH"/>
      <sheetName val="Sch. Areas - 90-95"/>
      <sheetName val="cashflow macro functions"/>
      <sheetName val="Bill_split_Utilities"/>
      <sheetName val="Bil_1"/>
      <sheetName val="Part-A"/>
      <sheetName val="entitlements"/>
      <sheetName val=" GULF"/>
      <sheetName val="macros"/>
      <sheetName val="S"/>
      <sheetName val="Basement Parking"/>
      <sheetName val="NT Apartments"/>
      <sheetName val="NT Hotel"/>
      <sheetName val="NT Penthouses"/>
      <sheetName val="NT Restaurant"/>
      <sheetName val="NTS Apartments"/>
      <sheetName val="Retail B2"/>
      <sheetName val="Retail B3"/>
      <sheetName val="SE Tower1"/>
      <sheetName val="SE Tower2"/>
      <sheetName val="SW_Phase1"/>
      <sheetName val="SW Phase2"/>
      <sheetName val="공문"/>
      <sheetName val="General Info"/>
      <sheetName val="INSU"/>
      <sheetName val="MO"/>
      <sheetName val="3-Cash Flow"/>
      <sheetName val="Important Details &amp; Validation"/>
      <sheetName val="Rate Library"/>
      <sheetName val="RBU List"/>
      <sheetName val="6A&amp;B"/>
      <sheetName val="Tables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Bill 2.0"/>
      <sheetName val="Attics, Beam And Slab"/>
      <sheetName val="FINISH"/>
      <sheetName val="MFR"/>
      <sheetName val="BOQ1"/>
      <sheetName val="7241-10"/>
      <sheetName val="Raw_Data12"/>
      <sheetName val="@risk_rents_and_incentives12"/>
      <sheetName val="Car_park_lease12"/>
      <sheetName val="Net_rent_analysis12"/>
      <sheetName val="CIF_COST_ITEM12"/>
      <sheetName val="Doha_WBS_Clean12"/>
      <sheetName val="CT_Thang_Mo12"/>
      <sheetName val="DGchitiet_12"/>
      <sheetName val="Bill_112"/>
      <sheetName val="Bill_212"/>
      <sheetName val="Bill_312"/>
      <sheetName val="Bill_412"/>
      <sheetName val="Bill_512"/>
      <sheetName val="Bill_612"/>
      <sheetName val="Bill_712"/>
      <sheetName val="Ramp_data12"/>
      <sheetName val="Day_work12"/>
      <sheetName val="Lower_Ground12"/>
      <sheetName val="Cap_Cost12"/>
      <sheetName val="RLV_Calc12"/>
      <sheetName val="Costs_(dev)12"/>
      <sheetName val="Bluewater_NPV_-_sell_January12"/>
      <sheetName val="Upper_Ground12"/>
      <sheetName val="Financial_Summary12"/>
      <sheetName val="D&amp;C_Calcs12"/>
      <sheetName val="CA_Upside_Downside_Old12"/>
      <sheetName val="EASEL_CA_Example12"/>
      <sheetName val="Z-_GENERAL_PRICE_SUMMARY12"/>
      <sheetName val="WITHOUT_C&amp;I_PROFIT_(3)12"/>
      <sheetName val="qty_schedule11"/>
      <sheetName val="Details_for_Charts11"/>
      <sheetName val="OIL_SYST_DATA_SHTS11"/>
      <sheetName val="Price_Schedule11"/>
      <sheetName val="5_Line_Bill11"/>
      <sheetName val="Bill_No__3_Podium11"/>
      <sheetName val="(A,_B)_BUILDER_+_SUB_CONT_WOR11"/>
      <sheetName val="SPT_vs_PHI12"/>
      <sheetName val="Trade_Package11"/>
      <sheetName val="Info_Sheet11"/>
      <sheetName val="Data_Sheet12"/>
      <sheetName val="PROJECT_BRIEF(EX_NEW)6"/>
      <sheetName val="Chiet_tinh_dz226"/>
      <sheetName val="Bill_5_-_Carpark6"/>
      <sheetName val="Fill_this_out_first___6"/>
      <sheetName val="Manning_Schedule3"/>
      <sheetName val="L_(4)3"/>
      <sheetName val="Materials_Cost3"/>
      <sheetName val="HB_CEC_schd_6_26"/>
      <sheetName val="Cover_Sheet6"/>
      <sheetName val="ASD_Sum_of_Parts3"/>
      <sheetName val="Aug_063"/>
      <sheetName val="May_063"/>
      <sheetName val="w't_table3"/>
      <sheetName val="Rate_Breakdown3"/>
      <sheetName val="Cost_details3"/>
      <sheetName val="Forecast_Variance_Planning_hrs3"/>
      <sheetName val="220Kv_(2)3"/>
      <sheetName val="Chiet_tinh_dz354"/>
      <sheetName val="AoR_Finishing3"/>
      <sheetName val="입찰내역_발주처_양식2"/>
      <sheetName val="IO_List2"/>
      <sheetName val="29_7_093"/>
      <sheetName val="cable_summary3"/>
      <sheetName val="DVM_Sizing_Calculator-_10_ips_3"/>
      <sheetName val="C_(3)2"/>
      <sheetName val="Raw_Data13"/>
      <sheetName val="@risk_rents_and_incentives13"/>
      <sheetName val="Car_park_lease13"/>
      <sheetName val="Net_rent_analysis13"/>
      <sheetName val="CIF_COST_ITEM13"/>
      <sheetName val="Doha_WBS_Clean13"/>
      <sheetName val="CT_Thang_Mo13"/>
      <sheetName val="DGchitiet_13"/>
      <sheetName val="Bill_113"/>
      <sheetName val="Bill_213"/>
      <sheetName val="Bill_313"/>
      <sheetName val="Bill_413"/>
      <sheetName val="Bill_513"/>
      <sheetName val="Bill_613"/>
      <sheetName val="Bill_713"/>
      <sheetName val="Ramp_data13"/>
      <sheetName val="Day_work13"/>
      <sheetName val="Lower_Ground13"/>
      <sheetName val="Cap_Cost13"/>
      <sheetName val="RLV_Calc13"/>
      <sheetName val="Costs_(dev)13"/>
      <sheetName val="Bluewater_NPV_-_sell_January13"/>
      <sheetName val="Upper_Ground13"/>
      <sheetName val="Financial_Summary13"/>
      <sheetName val="D&amp;C_Calcs13"/>
      <sheetName val="CA_Upside_Downside_Old13"/>
      <sheetName val="EASEL_CA_Example13"/>
      <sheetName val="Z-_GENERAL_PRICE_SUMMARY13"/>
      <sheetName val="WITHOUT_C&amp;I_PROFIT_(3)13"/>
      <sheetName val="qty_schedule12"/>
      <sheetName val="Details_for_Charts12"/>
      <sheetName val="OIL_SYST_DATA_SHTS12"/>
      <sheetName val="Price_Schedule12"/>
      <sheetName val="5_Line_Bill12"/>
      <sheetName val="Bill_No__3_Podium12"/>
      <sheetName val="(A,_B)_BUILDER_+_SUB_CONT_WOR12"/>
      <sheetName val="SPT_vs_PHI13"/>
      <sheetName val="Trade_Package12"/>
      <sheetName val="Info_Sheet12"/>
      <sheetName val="Data_Sheet13"/>
      <sheetName val="PROJECT_BRIEF(EX_NEW)7"/>
      <sheetName val="Chiet_tinh_dz227"/>
      <sheetName val="Bill_5_-_Carpark7"/>
      <sheetName val="Fill_this_out_first___7"/>
      <sheetName val="Manning_Schedule4"/>
      <sheetName val="L_(4)4"/>
      <sheetName val="Materials_Cost4"/>
      <sheetName val="HB_CEC_schd_6_27"/>
      <sheetName val="Cover_Sheet7"/>
      <sheetName val="ASD_Sum_of_Parts4"/>
      <sheetName val="Aug_064"/>
      <sheetName val="May_064"/>
      <sheetName val="w't_table4"/>
      <sheetName val="Rate_Breakdown4"/>
      <sheetName val="Cost_details4"/>
      <sheetName val="Forecast_Variance_Planning_hrs4"/>
      <sheetName val="220Kv_(2)4"/>
      <sheetName val="Chiet_tinh_dz355"/>
      <sheetName val="AoR_Finishing4"/>
      <sheetName val="입찰내역_발주처_양식3"/>
      <sheetName val="IO_List3"/>
      <sheetName val="29_7_094"/>
      <sheetName val="cable_summary4"/>
      <sheetName val="DVM_Sizing_Calculator-_10_ips_4"/>
      <sheetName val="C_(3)3"/>
      <sheetName val="Raw_Data14"/>
      <sheetName val="@risk_rents_and_incentives14"/>
      <sheetName val="Car_park_lease14"/>
      <sheetName val="Net_rent_analysis14"/>
      <sheetName val="CIF_COST_ITEM14"/>
      <sheetName val="Doha_WBS_Clean14"/>
      <sheetName val="CT_Thang_Mo14"/>
      <sheetName val="DGchitiet_14"/>
      <sheetName val="Bill_114"/>
      <sheetName val="Bill_214"/>
      <sheetName val="Bill_314"/>
      <sheetName val="Bill_414"/>
      <sheetName val="Bill_514"/>
      <sheetName val="Bill_614"/>
      <sheetName val="Bill_714"/>
      <sheetName val="Ramp_data14"/>
      <sheetName val="Day_work14"/>
      <sheetName val="Lower_Ground14"/>
      <sheetName val="Cap_Cost14"/>
      <sheetName val="RLV_Calc14"/>
      <sheetName val="Costs_(dev)14"/>
      <sheetName val="Bluewater_NPV_-_sell_January14"/>
      <sheetName val="Upper_Ground14"/>
      <sheetName val="Financial_Summary14"/>
      <sheetName val="D&amp;C_Calcs14"/>
      <sheetName val="CA_Upside_Downside_Old14"/>
      <sheetName val="EASEL_CA_Example14"/>
      <sheetName val="Z-_GENERAL_PRICE_SUMMARY14"/>
      <sheetName val="WITHOUT_C&amp;I_PROFIT_(3)14"/>
      <sheetName val="qty_schedule13"/>
      <sheetName val="Details_for_Charts13"/>
      <sheetName val="OIL_SYST_DATA_SHTS13"/>
      <sheetName val="Price_Schedule13"/>
      <sheetName val="5_Line_Bill13"/>
      <sheetName val="Bill_No__3_Podium13"/>
      <sheetName val="(A,_B)_BUILDER_+_SUB_CONT_WOR13"/>
      <sheetName val="SPT_vs_PHI14"/>
      <sheetName val="Trade_Package13"/>
      <sheetName val="Info_Sheet13"/>
      <sheetName val="Data_Sheet14"/>
      <sheetName val="PROJECT_BRIEF(EX_NEW)8"/>
      <sheetName val="Chiet_tinh_dz228"/>
      <sheetName val="Bill_5_-_Carpark8"/>
      <sheetName val="Fill_this_out_first___8"/>
      <sheetName val="Manning_Schedule5"/>
      <sheetName val="L_(4)5"/>
      <sheetName val="Materials_Cost5"/>
      <sheetName val="HB_CEC_schd_6_28"/>
      <sheetName val="Cover_Sheet8"/>
      <sheetName val="ASD_Sum_of_Parts5"/>
      <sheetName val="Aug_065"/>
      <sheetName val="May_065"/>
      <sheetName val="w't_table5"/>
      <sheetName val="Rate_Breakdown5"/>
      <sheetName val="Cost_details5"/>
      <sheetName val="Forecast_Variance_Planning_hrs5"/>
      <sheetName val="220Kv_(2)5"/>
      <sheetName val="Chiet_tinh_dz356"/>
      <sheetName val="AoR_Finishing5"/>
      <sheetName val="입찰내역_발주처_양식4"/>
      <sheetName val="IO_List4"/>
      <sheetName val="29_7_095"/>
      <sheetName val="cable_summary5"/>
      <sheetName val="DVM_Sizing_Calculator-_10_ips_5"/>
      <sheetName val="C_(3)4"/>
      <sheetName val="APP__B"/>
      <sheetName val="Project_Brief"/>
      <sheetName val="START"/>
      <sheetName val="FR-Pricing"/>
      <sheetName val="LSF-Pricing"/>
      <sheetName val="PVC - Pricing"/>
      <sheetName val="FEEDER"/>
      <sheetName val="Ra__stair"/>
      <sheetName val="Ra__stair1"/>
      <sheetName val="Ra__stair2"/>
      <sheetName val="APP__B1"/>
      <sheetName val="Project_Brief1"/>
      <sheetName val="APP__B2"/>
      <sheetName val="Project_Brief2"/>
      <sheetName val="APP__B3"/>
      <sheetName val="Project_Brief3"/>
      <sheetName val="Ra__stair3"/>
      <sheetName val="APP__B4"/>
      <sheetName val="Project_Brief4"/>
      <sheetName val="Ra__stair4"/>
      <sheetName val="Raw_Data15"/>
      <sheetName val="@risk_rents_and_incentives15"/>
      <sheetName val="Car_park_lease15"/>
      <sheetName val="Net_rent_analysis15"/>
      <sheetName val="CT_Thang_Mo15"/>
      <sheetName val="DGchitiet_15"/>
      <sheetName val="CIF_COST_ITEM15"/>
      <sheetName val="Doha_WBS_Clean15"/>
      <sheetName val="Bill_115"/>
      <sheetName val="Bill_215"/>
      <sheetName val="Bill_315"/>
      <sheetName val="Bill_415"/>
      <sheetName val="Bill_515"/>
      <sheetName val="Bill_615"/>
      <sheetName val="Bill_715"/>
      <sheetName val="Ramp_data15"/>
      <sheetName val="Day_work15"/>
      <sheetName val="Lower_Ground15"/>
      <sheetName val="Cap_Cost15"/>
      <sheetName val="RLV_Calc15"/>
      <sheetName val="Costs_(dev)15"/>
      <sheetName val="Bluewater_NPV_-_sell_January15"/>
      <sheetName val="Upper_Ground15"/>
      <sheetName val="Financial_Summary15"/>
      <sheetName val="D&amp;C_Calcs15"/>
      <sheetName val="CA_Upside_Downside_Old15"/>
      <sheetName val="EASEL_CA_Example15"/>
      <sheetName val="qty_schedule14"/>
      <sheetName val="OIL_SYST_DATA_SHTS14"/>
      <sheetName val="Details_for_Charts14"/>
      <sheetName val="(A,_B)_BUILDER_+_SUB_CONT_WOR14"/>
      <sheetName val="SPT_vs_PHI15"/>
      <sheetName val="Chiet_tinh_dz357"/>
      <sheetName val="IO_List5"/>
      <sheetName val="C_(3)5"/>
      <sheetName val="입찰내역_발주처_양식5"/>
      <sheetName val="Cost_details6"/>
      <sheetName val="APP__B5"/>
      <sheetName val="Project_Brief5"/>
      <sheetName val="Ra__stair5"/>
      <sheetName val="Raw_Data16"/>
      <sheetName val="@risk_rents_and_incentives16"/>
      <sheetName val="Car_park_lease16"/>
      <sheetName val="Net_rent_analysis16"/>
      <sheetName val="CT_Thang_Mo16"/>
      <sheetName val="DGchitiet_16"/>
      <sheetName val="CIF_COST_ITEM16"/>
      <sheetName val="Doha_WBS_Clean16"/>
      <sheetName val="Bill_116"/>
      <sheetName val="Bill_216"/>
      <sheetName val="Bill_316"/>
      <sheetName val="Bill_416"/>
      <sheetName val="Bill_516"/>
      <sheetName val="Bill_616"/>
      <sheetName val="Bill_716"/>
      <sheetName val="Ramp_data16"/>
      <sheetName val="Day_work16"/>
      <sheetName val="Lower_Ground16"/>
      <sheetName val="Cap_Cost16"/>
      <sheetName val="RLV_Calc16"/>
      <sheetName val="Costs_(dev)16"/>
      <sheetName val="Bluewater_NPV_-_sell_January16"/>
      <sheetName val="Upper_Ground16"/>
      <sheetName val="Financial_Summary16"/>
      <sheetName val="D&amp;C_Calcs16"/>
      <sheetName val="CA_Upside_Downside_Old16"/>
      <sheetName val="EASEL_CA_Example16"/>
      <sheetName val="qty_schedule15"/>
      <sheetName val="Z-_GENERAL_PRICE_SUMMARY15"/>
      <sheetName val="WITHOUT_C&amp;I_PROFIT_(3)15"/>
      <sheetName val="OIL_SYST_DATA_SHTS15"/>
      <sheetName val="Details_for_Charts15"/>
      <sheetName val="(A,_B)_BUILDER_+_SUB_CONT_WOR15"/>
      <sheetName val="SPT_vs_PHI16"/>
      <sheetName val="Trade_Package14"/>
      <sheetName val="Info_Sheet14"/>
      <sheetName val="Data_Sheet15"/>
      <sheetName val="Price_Schedule14"/>
      <sheetName val="5_Line_Bill14"/>
      <sheetName val="Bill_No__3_Podium14"/>
      <sheetName val="Fill_this_out_first___9"/>
      <sheetName val="PROJECT_BRIEF(EX_NEW)9"/>
      <sheetName val="Chiet_tinh_dz229"/>
      <sheetName val="Cover_Sheet9"/>
      <sheetName val="Bill_5_-_Carpark9"/>
      <sheetName val="Chiet_tinh_dz358"/>
      <sheetName val="HB_CEC_schd_6_29"/>
      <sheetName val="Forecast_Variance_Planning_hrs6"/>
      <sheetName val="Aug_066"/>
      <sheetName val="May_066"/>
      <sheetName val="Manning_Schedule6"/>
      <sheetName val="L_(4)6"/>
      <sheetName val="w't_table6"/>
      <sheetName val="AoR_Finishing6"/>
      <sheetName val="29_7_096"/>
      <sheetName val="cable_summary6"/>
      <sheetName val="DVM_Sizing_Calculator-_10_ips_6"/>
      <sheetName val="ASD_Sum_of_Parts6"/>
      <sheetName val="Materials_Cost6"/>
      <sheetName val="220Kv_(2)6"/>
      <sheetName val="IO_List6"/>
      <sheetName val="C_(3)6"/>
      <sheetName val="입찰내역_발주처_양식6"/>
      <sheetName val="Cost_details7"/>
      <sheetName val="Rate_Breakdown6"/>
      <sheetName val="APP__B6"/>
      <sheetName val="Project_Brief6"/>
      <sheetName val="Ra__stair6"/>
      <sheetName val="Formulas"/>
      <sheetName val="Costing"/>
      <sheetName val="Mat.Cost"/>
      <sheetName val="Div Summary"/>
      <sheetName val="GS"/>
      <sheetName val="Sheet7"/>
      <sheetName val="Intro"/>
      <sheetName val="ABB"/>
      <sheetName val="GE"/>
      <sheetName val="Bill"/>
      <sheetName val="dyes"/>
      <sheetName val="Sheet3"/>
      <sheetName val="Trade Summary"/>
      <sheetName val="UTILITY"/>
      <sheetName val="ancillary"/>
      <sheetName val="Earthwork"/>
      <sheetName val="SS MH"/>
      <sheetName val="Cost_Any."/>
      <sheetName val="Mat_Cost"/>
      <sheetName val="ATD"/>
      <sheetName val="Architectural &amp; Structural"/>
      <sheetName val="Rebar__Take_off"/>
      <sheetName val="Bill_2_0"/>
      <sheetName val="Attics,_Beam_And_Slab"/>
      <sheetName val="boq_actual"/>
      <sheetName val="Detail_1A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3-Cash_Flow"/>
      <sheetName val="Important_Details_&amp;_Validation"/>
      <sheetName val="Rate_Library"/>
      <sheetName val="RBU_List"/>
      <sheetName val="TOS-F"/>
      <sheetName val="BLDG_DCI"/>
      <sheetName val="BLDG_MCI"/>
      <sheetName val="PARTICULARS"/>
      <sheetName val="GFA"/>
      <sheetName val="Piling"/>
      <sheetName val="WBLFL"/>
      <sheetName val="FRAME"/>
      <sheetName val="EXTWALL"/>
      <sheetName val="INTWALL"/>
      <sheetName val="STAIRCASE"/>
      <sheetName val="UFC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S.F. table"/>
      <sheetName val="roof (conc&amp;fwk)OK"/>
      <sheetName val="road"/>
      <sheetName val="ext.walls"/>
      <sheetName val="Cost Summary"/>
      <sheetName val="Design Devmt"/>
      <sheetName val=" Est "/>
      <sheetName val="sc"/>
      <sheetName val="6.1.7 Grand Summary"/>
      <sheetName val="VOP_June_07__rev1_1"/>
      <sheetName val="6_1_7_Grand_Summary1"/>
      <sheetName val="Basement_Parking1"/>
      <sheetName val="NT_Apartments1"/>
      <sheetName val="NT_Hotel1"/>
      <sheetName val="NT_Penthouses1"/>
      <sheetName val="NT_Restaurant1"/>
      <sheetName val="NTS_Apartments1"/>
      <sheetName val="Retail_B21"/>
      <sheetName val="Retail_B31"/>
      <sheetName val="SE_Tower11"/>
      <sheetName val="SE_Tower21"/>
      <sheetName val="SW_Phase21"/>
      <sheetName val="General_Info1"/>
      <sheetName val="Area_Analysis1"/>
      <sheetName val="3-Cash_Flow1"/>
      <sheetName val="VOP_June_07__rev1_"/>
      <sheetName val="6_1_7_Grand_Summary"/>
      <sheetName val="Basement_Parking"/>
      <sheetName val="NT_Apartments"/>
      <sheetName val="NT_Hotel"/>
      <sheetName val="NT_Penthouses"/>
      <sheetName val="NT_Restaurant"/>
      <sheetName val="NTS_Apartments"/>
      <sheetName val="Retail_B2"/>
      <sheetName val="Retail_B3"/>
      <sheetName val="SE_Tower1"/>
      <sheetName val="SE_Tower2"/>
      <sheetName val="SW_Phase2"/>
      <sheetName val="General_Info"/>
      <sheetName val="Area_Analysis"/>
      <sheetName val="STORE-DEL-pipe"/>
      <sheetName val="Design"/>
      <sheetName val="BUR4-Rd"/>
      <sheetName val="BUR3-DrnRC"/>
      <sheetName val="Rebar__Take_off1"/>
      <sheetName val="3-Cash_Flow2"/>
      <sheetName val="PVC_-_Pricing"/>
      <sheetName val="Important_Details_&amp;_Validation1"/>
      <sheetName val="Rate_Library1"/>
      <sheetName val="RBU_List1"/>
      <sheetName val="boq_actual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Detail_1A1"/>
      <sheetName val="Bill_2_01"/>
      <sheetName val="Attics,_Beam_And_Slab1"/>
      <sheetName val="Basement_Parking2"/>
      <sheetName val="NT_Apartments2"/>
      <sheetName val="NT_Hotel2"/>
      <sheetName val="NT_Penthouses2"/>
      <sheetName val="NT_Restaurant2"/>
      <sheetName val="NTS_Apartments2"/>
      <sheetName val="Retail_B22"/>
      <sheetName val="Retail_B32"/>
      <sheetName val="SE_Tower12"/>
      <sheetName val="SE_Tower22"/>
      <sheetName val="SW_Phase22"/>
      <sheetName val="General_Info2"/>
      <sheetName val="Area_Analysis2"/>
      <sheetName val="6_1_7_Grand_Summary2"/>
      <sheetName val="VOP_June_07__rev1_2"/>
      <sheetName val="Div_Summary"/>
      <sheetName val="Cost_Summary"/>
      <sheetName val="Design_Devmt"/>
      <sheetName val="_Est_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Rebar__Take_off2"/>
      <sheetName val="3-Cash_Flow3"/>
      <sheetName val="PVC_-_Pricing1"/>
      <sheetName val="Bill_2_02"/>
      <sheetName val="Attics,_Beam_And_Slab2"/>
      <sheetName val="boq_actual2"/>
      <sheetName val="Detail_1A2"/>
      <sheetName val="Important_Details_&amp;_Validation2"/>
      <sheetName val="Rate_Library2"/>
      <sheetName val="RBU_List2"/>
      <sheetName val="Basement_Parking3"/>
      <sheetName val="NT_Apartments3"/>
      <sheetName val="NT_Hotel3"/>
      <sheetName val="NT_Penthouses3"/>
      <sheetName val="NT_Restaurant3"/>
      <sheetName val="NTS_Apartments3"/>
      <sheetName val="Retail_B23"/>
      <sheetName val="Retail_B33"/>
      <sheetName val="SE_Tower13"/>
      <sheetName val="SE_Tower23"/>
      <sheetName val="SW_Phase23"/>
      <sheetName val="General_Info3"/>
      <sheetName val="Area_Analysis3"/>
      <sheetName val="6_1_7_Grand_Summary3"/>
      <sheetName val="VOP_June_07__rev1_3"/>
      <sheetName val="Cost_Summary1"/>
      <sheetName val="Design_Devmt1"/>
      <sheetName val="Div_Summary1"/>
      <sheetName val="_Est_1"/>
      <sheetName val="Summ"/>
      <sheetName val="PACK (B)"/>
      <sheetName val="Report"/>
      <sheetName val="Fee Rate Summary"/>
      <sheetName val="Contractor Application"/>
      <sheetName val="General Summary"/>
      <sheetName val="08 MEP Summary"/>
      <sheetName val="03B1"/>
      <sheetName val="03B2"/>
      <sheetName val="Addnl works"/>
      <sheetName val="TAS"/>
      <sheetName val="VARIATIONS"/>
      <sheetName val="B3. Material on Site-Detail"/>
      <sheetName val="MOS-Civil "/>
      <sheetName val="Record data here"/>
      <sheetName val="LD-BOQ "/>
      <sheetName val="1.2 Staff Schedule"/>
      <sheetName val="MgtControl"/>
      <sheetName val="3-15"/>
      <sheetName val="3-16"/>
      <sheetName val="3-10"/>
      <sheetName val="3-11"/>
      <sheetName val="3-3"/>
      <sheetName val="3-4"/>
      <sheetName val="3-7"/>
      <sheetName val="3-9"/>
      <sheetName val="3-6"/>
      <sheetName val="2-10"/>
      <sheetName val="2-11"/>
      <sheetName val="2-3"/>
      <sheetName val="2-4"/>
      <sheetName val="2-5"/>
      <sheetName val="2-6"/>
      <sheetName val="2-7"/>
      <sheetName val="2-8"/>
      <sheetName val="2-9"/>
      <sheetName val="Master Control-Finishes"/>
      <sheetName val="DIV09-Finishes "/>
      <sheetName val="Bill 2.1 "/>
      <sheetName val="Bill 3.1"/>
      <sheetName val="Bill 3.10"/>
      <sheetName val="Bill 3.11"/>
      <sheetName val="Bill 3.12"/>
      <sheetName val="Bill 3.13"/>
      <sheetName val="Bill 3.15"/>
      <sheetName val="Bill 3.2"/>
      <sheetName val="Bill 3.3"/>
      <sheetName val="Bill 3.4"/>
      <sheetName val="Bill 3.5"/>
      <sheetName val="Bill 3.6"/>
      <sheetName val="Bill 3.7"/>
      <sheetName val="Bill 3.8"/>
      <sheetName val="Bill 3.9"/>
      <sheetName val="Bill 4.1"/>
      <sheetName val="Bill 4.10"/>
      <sheetName val="Bill 4.11"/>
      <sheetName val="Bill 4.12"/>
      <sheetName val="Bill 4.13"/>
      <sheetName val="Bill 4.14"/>
      <sheetName val="Bill 4.15"/>
      <sheetName val="Bill 4.16"/>
      <sheetName val="Bill 4.17"/>
      <sheetName val="Bill 4.18"/>
      <sheetName val="Bill 4.19"/>
      <sheetName val="Bill 4.2"/>
      <sheetName val="Bill 4.3"/>
      <sheetName val="Bill 4.4"/>
      <sheetName val="Bill 4.6"/>
      <sheetName val="Bill 4.7"/>
      <sheetName val="Bill 4.8"/>
      <sheetName val="Bill 4.9"/>
      <sheetName val="Bill 5.1 "/>
      <sheetName val="Bill 6.1"/>
      <sheetName val="Bill 8.1"/>
      <sheetName val="Bill 1 - General Items"/>
      <sheetName val="Dropdown list"/>
      <sheetName val="Breaker size"/>
      <sheetName val="CCC-1C-PVC-XLPE"/>
      <sheetName val="CCC-4C-PVC-XLPE"/>
      <sheetName val="CCC-BTS"/>
      <sheetName val="VD-BTS"/>
      <sheetName val="Resistance_Reactance_Cables"/>
      <sheetName val="CTS_1C_PVC_Armoured"/>
      <sheetName val="CTS_1C_PVC_Unarmoured"/>
      <sheetName val="CTS_1C_XLPE_Armoured"/>
      <sheetName val="CTS_1C_XLPE_Unarmoured"/>
      <sheetName val="CTS_3C_PVC_Armoured"/>
      <sheetName val="CTS_3C_PVC_Unarmoured"/>
      <sheetName val="CTS_3C_XLPE_Armoured"/>
      <sheetName val="CTS_3C_XLPE_Unarmoured"/>
      <sheetName val="CTS_4C_PVC_Armoured"/>
      <sheetName val="CTS_4C_PVC_Unarmoured"/>
      <sheetName val="CTS_4C_XLPE_Armoured"/>
      <sheetName val="List-CTS"/>
      <sheetName val="Westin FOH &amp; BOH Split"/>
      <sheetName val="A.O.R r1Str"/>
      <sheetName val="A.O.R r1"/>
      <sheetName val="A.O.R (2)"/>
      <sheetName val="WorkBreakDown"/>
      <sheetName val="2 Div 21"/>
      <sheetName val="Spread"/>
      <sheetName val="PVC_-_Pricing2"/>
      <sheetName val="Rebar__Take_off3"/>
      <sheetName val="PVC_-_Pricing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Bill_2_03"/>
      <sheetName val="Attics,_Beam_And_Slab3"/>
      <sheetName val="boq_actual3"/>
      <sheetName val="Detail_1A3"/>
      <sheetName val="ASD_Sum_of_Parts7"/>
      <sheetName val="Ra__stair7"/>
      <sheetName val="Rebar__Take_off4"/>
      <sheetName val="3-Cash_Flow4"/>
      <sheetName val="PVC_-_Pricing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Bill_2_04"/>
      <sheetName val="Attics,_Beam_And_Slab4"/>
      <sheetName val="boq_actual4"/>
      <sheetName val="Detail_1A4"/>
      <sheetName val="ASD_Sum_of_Parts8"/>
      <sheetName val="Ra__stair8"/>
      <sheetName val="Rebar__Take_off5"/>
      <sheetName val="3-Cash_Flow5"/>
      <sheetName val="PVC_-_Pricing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Bill_2_05"/>
      <sheetName val="Attics,_Beam_And_Slab5"/>
      <sheetName val="boq_actual5"/>
      <sheetName val="Detail_1A5"/>
      <sheetName val="5_Line_Bill15"/>
      <sheetName val="ASD_Sum_of_Parts9"/>
      <sheetName val="APP__B7"/>
      <sheetName val="Project_Brief7"/>
      <sheetName val="L_(4)7"/>
      <sheetName val="Ra__stair9"/>
      <sheetName val="Rebar__Take_off6"/>
      <sheetName val="3-Cash_Flow6"/>
      <sheetName val="PVC_-_Pricing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Bill_2_06"/>
      <sheetName val="Attics,_Beam_And_Slab6"/>
      <sheetName val="boq_actual6"/>
      <sheetName val="Detail_1A6"/>
      <sheetName val="Master_Control-Finishes"/>
      <sheetName val="Masonry"/>
      <sheetName val="GEN SUM"/>
      <sheetName val="SUM-MS"/>
      <sheetName val="Important_Details_&amp;_Validation3"/>
      <sheetName val="Rate_Library3"/>
      <sheetName val="RBU_List3"/>
      <sheetName val="Basement_Parking4"/>
      <sheetName val="NT_Apartments4"/>
      <sheetName val="NT_Hotel4"/>
      <sheetName val="NT_Penthouses4"/>
      <sheetName val="NT_Restaurant4"/>
      <sheetName val="NTS_Apartments4"/>
      <sheetName val="Retail_B24"/>
      <sheetName val="Retail_B34"/>
      <sheetName val="SE_Tower14"/>
      <sheetName val="SE_Tower24"/>
      <sheetName val="SW_Phase24"/>
      <sheetName val="Important_Details_&amp;_Validation4"/>
      <sheetName val="Rate_Library4"/>
      <sheetName val="RBU_List4"/>
      <sheetName val="Basement_Parking5"/>
      <sheetName val="NT_Apartments5"/>
      <sheetName val="NT_Hotel5"/>
      <sheetName val="NT_Penthouses5"/>
      <sheetName val="NT_Restaurant5"/>
      <sheetName val="NTS_Apartments5"/>
      <sheetName val="Retail_B25"/>
      <sheetName val="Retail_B35"/>
      <sheetName val="SE_Tower15"/>
      <sheetName val="SE_Tower25"/>
      <sheetName val="SW_Phase25"/>
      <sheetName val="TBAL9697 -group wise  sdpl"/>
      <sheetName val="slab"/>
      <sheetName val="F4.13"/>
      <sheetName val="Staff Acco."/>
      <sheetName val="Lookup"/>
      <sheetName val="CONS. PROJECT HITS"/>
      <sheetName val="Table"/>
      <sheetName val="banilad"/>
      <sheetName val="Mactan"/>
      <sheetName val="Mandaue"/>
      <sheetName val="Sales &amp; Prod"/>
      <sheetName val="co-no.2"/>
      <sheetName val="SUMMARYMCA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242-3 summaryOPC"/>
      <sheetName val="DB"/>
      <sheetName val="Non-Positioin Summary"/>
      <sheetName val="CUML_DELVRY"/>
      <sheetName val="Bill_split_Utilities1"/>
      <sheetName val="Bil_11"/>
      <sheetName val="CUML_DELVRY1"/>
      <sheetName val="Bill_split_Utilities2"/>
      <sheetName val="Bil_12"/>
      <sheetName val="CUML_DELVRY2"/>
      <sheetName val="Bill_split_Utilities3"/>
      <sheetName val="Bil_13"/>
      <sheetName val="CUML_DELVRY3"/>
      <sheetName val="CUML_DELVRY4"/>
      <sheetName val="Bill_split_Utilities4"/>
      <sheetName val="Bil_14"/>
      <sheetName val="Structure Bills Qty"/>
      <sheetName val="FORM5"/>
      <sheetName val="Dry Cost BOQ"/>
      <sheetName val="Bill_split_Utilities5"/>
      <sheetName val="Bil_15"/>
      <sheetName val="CUML_DELVRY5"/>
      <sheetName val="CUML_DELVRY6"/>
      <sheetName val="Bill_split_Utilities6"/>
      <sheetName val="Bil_16"/>
      <sheetName val="220Kv_(2)7"/>
      <sheetName val="w't_table7"/>
      <sheetName val="CUML_DELVRY7"/>
      <sheetName val="Bill_split_Utilities7"/>
      <sheetName val="IO_List7"/>
      <sheetName val="Bil_17"/>
      <sheetName val="입찰내역_발주처_양식7"/>
      <sheetName val="w't_table8"/>
      <sheetName val="220Kv_(2)8"/>
      <sheetName val="IO_List8"/>
      <sheetName val="Bill_split_Utilities8"/>
      <sheetName val="Bil_18"/>
      <sheetName val="CUML_DELVRY8"/>
      <sheetName val="입찰내역_발주처_양식8"/>
      <sheetName val="220Kv_(2)9"/>
      <sheetName val="w't_table9"/>
      <sheetName val="CUML_DELVRY9"/>
      <sheetName val="Bill_split_Utilities9"/>
      <sheetName val="IO_List9"/>
      <sheetName val="Bil_19"/>
      <sheetName val="입찰내역_발주처_양식9"/>
      <sheetName val="Z-_GENERAL_PRICE_SUMMARY16"/>
      <sheetName val="WITHOUT_C&amp;I_PROFIT_(3)16"/>
      <sheetName val="Price_Schedule15"/>
      <sheetName val="Bill_No__3_Podium15"/>
      <sheetName val="HB_CEC_schd_6_210"/>
      <sheetName val="Trade_Package15"/>
      <sheetName val="Info_Sheet15"/>
      <sheetName val="Data_Sheet16"/>
      <sheetName val="Cover_Sheet10"/>
      <sheetName val="220Kv_(2)10"/>
      <sheetName val="w't_table10"/>
      <sheetName val="PROJECT_BRIEF(EX_NEW)10"/>
      <sheetName val="Chiet_tinh_dz2210"/>
      <sheetName val="CUML_DELVRY10"/>
      <sheetName val="Bill_split_Utilities10"/>
      <sheetName val="IO_List10"/>
      <sheetName val="Bil_110"/>
      <sheetName val="Fill_this_out_first___10"/>
      <sheetName val="Bill_5_-_Carpark10"/>
      <sheetName val="입찰내역_발주처_양식10"/>
      <sheetName val="PE-F-42 Rev 01 Manpower"/>
      <sheetName val="HB CEC schd 4.2"/>
      <sheetName val="HB CEC schd 4.3"/>
      <sheetName val="HB CEC schd 5.2"/>
      <sheetName val="HB CEC schd 7.2"/>
      <sheetName val="HB CEC schd 9.2"/>
      <sheetName val="Raw_Data17"/>
      <sheetName val="@risk_rents_and_incentives17"/>
      <sheetName val="Car_park_lease17"/>
      <sheetName val="Net_rent_analysis17"/>
      <sheetName val="CIF_COST_ITEM17"/>
      <sheetName val="Doha_WBS_Clean17"/>
      <sheetName val="Bill_117"/>
      <sheetName val="Bill_217"/>
      <sheetName val="Bill_317"/>
      <sheetName val="Bill_417"/>
      <sheetName val="Bill_517"/>
      <sheetName val="Bill_617"/>
      <sheetName val="Bill_717"/>
      <sheetName val="Ramp_data17"/>
      <sheetName val="Day_work17"/>
      <sheetName val="Lower_Ground17"/>
      <sheetName val="Cap_Cost17"/>
      <sheetName val="RLV_Calc17"/>
      <sheetName val="Costs_(dev)17"/>
      <sheetName val="Bluewater_NPV_-_sell_January17"/>
      <sheetName val="Upper_Ground17"/>
      <sheetName val="Financial_Summary17"/>
      <sheetName val="D&amp;C_Calcs17"/>
      <sheetName val="CA_Upside_Downside_Old17"/>
      <sheetName val="EASEL_CA_Example17"/>
      <sheetName val="CT_Thang_Mo17"/>
      <sheetName val="DGchitiet_17"/>
      <sheetName val="Z-_GENERAL_PRICE_SUMMARY17"/>
      <sheetName val="WITHOUT_C&amp;I_PROFIT_(3)17"/>
      <sheetName val="OIL_SYST_DATA_SHTS16"/>
      <sheetName val="Price_Schedule16"/>
      <sheetName val="qty_schedule16"/>
      <sheetName val="5_Line_Bill16"/>
      <sheetName val="Bill_No__3_Podium16"/>
      <sheetName val="Details_for_Charts16"/>
      <sheetName val="Trade_Package16"/>
      <sheetName val="Info_Sheet16"/>
      <sheetName val="Data_Sheet17"/>
      <sheetName val="HB_CEC_schd_6_211"/>
      <sheetName val="Cover_Sheet11"/>
      <sheetName val="220Kv_(2)11"/>
      <sheetName val="w't_table11"/>
      <sheetName val="Bill_split_Utilities11"/>
      <sheetName val="PROJECT_BRIEF(EX_NEW)11"/>
      <sheetName val="Chiet_tinh_dz2211"/>
      <sheetName val="Bil_111"/>
      <sheetName val="CUML_DELVRY11"/>
      <sheetName val="IO_List11"/>
      <sheetName val="Fill_this_out_first___11"/>
      <sheetName val="Bill_5_-_Carpark11"/>
      <sheetName val="입찰내역_발주처_양식11"/>
      <sheetName val="PACK_(B)"/>
      <sheetName val="Contractor_Application"/>
      <sheetName val="General_Summary"/>
      <sheetName val="08_MEP_Summary"/>
      <sheetName val="Addnl_works"/>
      <sheetName val="B3__Material_on_Site-Detail"/>
      <sheetName val="PACK_(B)1"/>
      <sheetName val="Contractor_Application1"/>
      <sheetName val="General_Summary1"/>
      <sheetName val="08_MEP_Summary1"/>
      <sheetName val="Addnl_works1"/>
      <sheetName val="B3__Material_on_Site-Detail1"/>
      <sheetName val="PACK_(B)2"/>
      <sheetName val="Contractor_Application2"/>
      <sheetName val="General_Summary2"/>
      <sheetName val="08_MEP_Summary2"/>
      <sheetName val="Addnl_works2"/>
      <sheetName val="B3__Material_on_Site-Detail2"/>
      <sheetName val="PACK_(B)4"/>
      <sheetName val="Contractor_Application4"/>
      <sheetName val="General_Summary4"/>
      <sheetName val="08_MEP_Summary4"/>
      <sheetName val="Addnl_works4"/>
      <sheetName val="B3__Material_on_Site-Detail4"/>
      <sheetName val="PACK_(B)3"/>
      <sheetName val="Contractor_Application3"/>
      <sheetName val="General_Summary3"/>
      <sheetName val="08_MEP_Summary3"/>
      <sheetName val="Addnl_works3"/>
      <sheetName val="B3__Material_on_Site-Detail3"/>
      <sheetName val="PACK_(B)5"/>
      <sheetName val="Contractor_Application5"/>
      <sheetName val="General_Summary5"/>
      <sheetName val="08_MEP_Summary5"/>
      <sheetName val="Addnl_works5"/>
      <sheetName val="B3__Material_on_Site-Detail5"/>
      <sheetName val="PACK_(B)6"/>
      <sheetName val="Contractor_Application6"/>
      <sheetName val="General_Summary6"/>
      <sheetName val="08_MEP_Summary6"/>
      <sheetName val="Addnl_works6"/>
      <sheetName val="B3__Material_on_Site-Detail6"/>
      <sheetName val="Bill_2_07"/>
      <sheetName val="Attics,_Beam_And_Slab7"/>
      <sheetName val="PACK_(B)7"/>
      <sheetName val="Contractor_Application7"/>
      <sheetName val="General_Summary7"/>
      <sheetName val="08_MEP_Summary7"/>
      <sheetName val="Addnl_works7"/>
      <sheetName val="B3__Material_on_Site-Detail7"/>
      <sheetName val="Bill_2_08"/>
      <sheetName val="Attics,_Beam_And_Slab8"/>
      <sheetName val="APP__B8"/>
      <sheetName val="Project_Brief8"/>
      <sheetName val="L_(4)8"/>
      <sheetName val="PACK_(B)8"/>
      <sheetName val="Contractor_Application8"/>
      <sheetName val="General_Summary8"/>
      <sheetName val="08_MEP_Summary8"/>
      <sheetName val="Addnl_works8"/>
      <sheetName val="B3__Material_on_Site-Detail8"/>
      <sheetName val="GEN_SUM"/>
      <sheetName val="upa of boq"/>
      <sheetName val="Sheet1 (4)"/>
      <sheetName val="Record_data_here"/>
      <sheetName val="LD-BOQ_"/>
      <sheetName val="Bill_3_-_Site_Works"/>
      <sheetName val="Project_Master"/>
      <sheetName val="4_Annex_1_Basic_rate"/>
      <sheetName val="1010"/>
      <sheetName val="1020"/>
      <sheetName val="1090"/>
      <sheetName val="Camp Power Cost"/>
      <sheetName val="MEP Matls"/>
      <sheetName val="newsales"/>
      <sheetName val="Equip"/>
      <sheetName val="UC-Testing"/>
      <sheetName val="Cost_any"/>
      <sheetName val="02"/>
      <sheetName val="03"/>
      <sheetName val="04"/>
      <sheetName val="2.0 Cover Sum"/>
      <sheetName val="Cover"/>
      <sheetName val="Contents"/>
      <sheetName val="office"/>
      <sheetName val="Lab"/>
      <sheetName val="Material&amp;equipmen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 refreshError="1"/>
      <sheetData sheetId="797" refreshError="1"/>
      <sheetData sheetId="798" refreshError="1"/>
      <sheetData sheetId="799"/>
      <sheetData sheetId="800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/>
      <sheetData sheetId="1044"/>
      <sheetData sheetId="1045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 refreshError="1"/>
      <sheetData sheetId="1263" refreshError="1"/>
      <sheetData sheetId="1264" refreshError="1"/>
      <sheetData sheetId="1265" refreshError="1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 refreshError="1"/>
      <sheetData sheetId="1339" refreshError="1"/>
      <sheetData sheetId="1340" refreshError="1"/>
      <sheetData sheetId="1341" refreshError="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 refreshError="1"/>
      <sheetData sheetId="1507" refreshError="1"/>
      <sheetData sheetId="1508" refreshError="1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 refreshError="1"/>
      <sheetData sheetId="1583" refreshError="1"/>
      <sheetData sheetId="1584" refreshError="1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 refreshError="1"/>
      <sheetData sheetId="1752" refreshError="1"/>
      <sheetData sheetId="1753"/>
      <sheetData sheetId="1754"/>
      <sheetData sheetId="1755"/>
      <sheetData sheetId="1756"/>
      <sheetData sheetId="1757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"/>
      <sheetName val="Part-A"/>
      <sheetName val="Day work"/>
      <sheetName val="#REF"/>
      <sheetName val="Var-(A)"/>
      <sheetName val="VAL"/>
      <sheetName val="PB -Steel"/>
      <sheetName val="APP-B(PC)"/>
      <sheetName val="SUM"/>
      <sheetName val="APP-A(A)"/>
      <sheetName val="APP-A(B) "/>
      <sheetName val="APP-A(C)  "/>
      <sheetName val="Allowable"/>
      <sheetName val="Part A"/>
      <sheetName val="Mat-sub"/>
      <sheetName val="250dia"/>
      <sheetName val="300dia"/>
      <sheetName val="Var-DR"/>
      <sheetName val="Var-SEW"/>
      <sheetName val="Var-Water"/>
      <sheetName val="BOQ"/>
      <sheetName val="FitOutConfCentre"/>
      <sheetName val="Info Sheet"/>
      <sheetName val="Trade Package"/>
      <sheetName val="Sheet7"/>
      <sheetName val="Data Sheet"/>
      <sheetName val="ASD Sum of Parts"/>
      <sheetName val="CostPlan"/>
      <sheetName val="Database"/>
      <sheetName val="Summary"/>
      <sheetName val="Cashflow"/>
    </sheetNames>
    <sheetDataSet>
      <sheetData sheetId="0" refreshError="1">
        <row r="1">
          <cell r="A1" t="str">
            <v>CONTRACT R757/2 - PALM ISLAND (JUMEIRAH) ACCESS ROADS</v>
          </cell>
        </row>
        <row r="2">
          <cell r="A2" t="str">
            <v>MEASUREMENT SHEET FOR STEEL REINFORCEMENT OF PEDESTRIAN BRIDGE PIERS</v>
          </cell>
        </row>
        <row r="4">
          <cell r="I4" t="str">
            <v>Sub. No</v>
          </cell>
          <cell r="J4" t="str">
            <v>Drawing No</v>
          </cell>
        </row>
        <row r="5">
          <cell r="B5" t="str">
            <v>Total No of Piers</v>
          </cell>
          <cell r="C5" t="str">
            <v>Pier Ø</v>
          </cell>
          <cell r="D5" t="str">
            <v>Stage</v>
          </cell>
          <cell r="E5" t="str">
            <v>RFA</v>
          </cell>
          <cell r="F5" t="str">
            <v>Sub Date</v>
          </cell>
          <cell r="G5" t="str">
            <v>Status</v>
          </cell>
          <cell r="H5" t="str">
            <v>Appd Date</v>
          </cell>
          <cell r="S5" t="str">
            <v>Status</v>
          </cell>
        </row>
        <row r="6">
          <cell r="K6" t="str">
            <v>32 MM</v>
          </cell>
          <cell r="L6" t="str">
            <v>25 MM</v>
          </cell>
          <cell r="M6" t="str">
            <v>20 MM</v>
          </cell>
          <cell r="N6" t="str">
            <v>16 MM</v>
          </cell>
          <cell r="O6" t="str">
            <v>12 MM</v>
          </cell>
        </row>
        <row r="7">
          <cell r="B7">
            <v>3</v>
          </cell>
          <cell r="C7">
            <v>1200</v>
          </cell>
          <cell r="I7" t="str">
            <v>RD/501</v>
          </cell>
          <cell r="J7" t="str">
            <v>PEDESTRIAN BRIDGE - PIER COLUMN REINF. DETAILS</v>
          </cell>
          <cell r="K7">
            <v>546.45000000000005</v>
          </cell>
          <cell r="N7">
            <v>230.22</v>
          </cell>
          <cell r="O7">
            <v>212.65</v>
          </cell>
        </row>
        <row r="8">
          <cell r="J8" t="str">
            <v>G2/R757-2/PAR/PB/S/229 (REV -0)</v>
          </cell>
          <cell r="K8">
            <v>580.79999999999995</v>
          </cell>
          <cell r="N8">
            <v>42.63</v>
          </cell>
          <cell r="O8">
            <v>165</v>
          </cell>
        </row>
        <row r="9">
          <cell r="K9">
            <v>541.4</v>
          </cell>
          <cell r="N9">
            <v>44.62</v>
          </cell>
        </row>
        <row r="10">
          <cell r="N10">
            <v>15.76</v>
          </cell>
        </row>
        <row r="11">
          <cell r="N11">
            <v>16.29</v>
          </cell>
        </row>
        <row r="12">
          <cell r="N12">
            <v>16.95</v>
          </cell>
        </row>
        <row r="13">
          <cell r="N13">
            <v>17.72</v>
          </cell>
        </row>
        <row r="14">
          <cell r="N14">
            <v>18.57</v>
          </cell>
        </row>
        <row r="15">
          <cell r="N15">
            <v>19.420000000000002</v>
          </cell>
        </row>
        <row r="16">
          <cell r="N16">
            <v>20.46</v>
          </cell>
        </row>
        <row r="17">
          <cell r="N17">
            <v>21.51</v>
          </cell>
        </row>
        <row r="18">
          <cell r="N18">
            <v>22.74</v>
          </cell>
        </row>
        <row r="19">
          <cell r="N19">
            <v>23.49</v>
          </cell>
        </row>
        <row r="20">
          <cell r="N20">
            <v>450.96</v>
          </cell>
        </row>
        <row r="21">
          <cell r="J21" t="str">
            <v>PEDESTRIAN BRIDGE COLUMN</v>
          </cell>
          <cell r="K21">
            <v>1668.65</v>
          </cell>
          <cell r="L21">
            <v>0</v>
          </cell>
          <cell r="M21">
            <v>0</v>
          </cell>
          <cell r="N21">
            <v>961.34</v>
          </cell>
          <cell r="O21">
            <v>377.65</v>
          </cell>
          <cell r="P21">
            <v>3007.6400000000003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Data"/>
      <sheetName val="Valuation"/>
      <sheetName val="Preliminaries"/>
      <sheetName val="Cashflow Statement"/>
      <sheetName val="Cost Report "/>
      <sheetName val="Provisional Sums"/>
      <sheetName val="Cashflow Calc"/>
      <sheetName val="Final Account"/>
      <sheetName val="STATEMENT"/>
      <sheetName val="fac cover"/>
      <sheetName val="Module1"/>
      <sheetName val="Cash2"/>
      <sheetName val="Z"/>
      <sheetName val="PB"/>
      <sheetName val="FitOutConfCent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Card"/>
      <sheetName val="Summary"/>
      <sheetName val="CERTIFICATE"/>
      <sheetName val="Bill of Quantity"/>
      <sheetName val="Bill of Quantity (2)"/>
      <sheetName val="CERTIFICATE (2)"/>
      <sheetName val="APPRLICATION - 1"/>
      <sheetName val="Application"/>
      <sheetName val="Prelims"/>
      <sheetName val="Bill of Quantity (3)"/>
      <sheetName val="(1) - Preliminaries"/>
      <sheetName val="(2) Site works"/>
      <sheetName val="(3) Building - (A)"/>
      <sheetName val="(4) Building - (B)"/>
      <sheetName val="Main Summary- Contractor"/>
      <sheetName val="item 1-3-D (2)"/>
      <sheetName val="Liquidated Damages"/>
      <sheetName val="A. General Requ."/>
      <sheetName val="General Requ. Breakdown - P2"/>
      <sheetName val="D-Materal on Site"/>
      <sheetName val="Item 3-I"/>
      <sheetName val="Item 2-F"/>
      <sheetName val="vehicles type A &amp; B"/>
      <sheetName val="J-Previous Payments"/>
      <sheetName val="F-Retention"/>
      <sheetName val="C-Variations"/>
      <sheetName val="Check List"/>
      <sheetName val="Maintenance office equip."/>
      <sheetName val="Sheet1"/>
      <sheetName val="B-Cumulative (CON)"/>
      <sheetName val="B-Cumulative"/>
      <sheetName val="24. Central Pool Contem (15) "/>
      <sheetName val="23.Central pool Italian (11) "/>
      <sheetName val="22.Grand Courtyard Bali (5) "/>
      <sheetName val="21. GRAND COURTYARD CONTEM (4)"/>
      <sheetName val="19.Grand Courtyard Medite (16)"/>
      <sheetName val="18. Grand courtyard Arabic(10)"/>
      <sheetName val="17 .GREAT ROTUNDA  NEW MEXI (2)"/>
      <sheetName val="16.GREAT ROTUNDA CONTEMP (1)"/>
      <sheetName val="15. Great Rotunda European (13)"/>
      <sheetName val="14.Great Rotunda Mediter(16)"/>
      <sheetName val="13. Great Rotunda Arabic (17)"/>
      <sheetName val="12. GV  (Ranch) (3) "/>
      <sheetName val="11.Gallery View Medi (91)"/>
      <sheetName val="9.CENTRAL GALLERY CONT(2)"/>
      <sheetName val="8. Central Gallery European(9) "/>
      <sheetName val="7.CENTRAL GALLERY MEDI (3)"/>
      <sheetName val="6. CENTRAL GALLERY ARABIC (2)"/>
      <sheetName val="4. GS (CONTEMPORARY) (2)"/>
      <sheetName val="3. GRAND STAIRCASE. EUROPEAN(3)"/>
      <sheetName val="2.Grandstaircase Med.(3)"/>
      <sheetName val="Dash Board AED"/>
      <sheetName val="FitOutConfCentre"/>
      <sheetName val="Notes"/>
      <sheetName val="C3"/>
      <sheetName val="Raw Data"/>
      <sheetName val="Sheet3"/>
      <sheetName val="공사수행방안"/>
      <sheetName val="ACCRS"/>
      <sheetName val="ITEMS"/>
      <sheetName val="LABOUR"/>
      <sheetName val="#REF"/>
      <sheetName val="Cover"/>
      <sheetName val="boq"/>
      <sheetName val="Data"/>
      <sheetName val="Tender Summary"/>
      <sheetName val="Settlement"/>
      <sheetName val="BaseWeight"/>
      <sheetName val="AN"/>
      <sheetName val="Bill 2"/>
      <sheetName val="F4.13"/>
      <sheetName val="% prog figs -u5 and total"/>
      <sheetName val="5"/>
      <sheetName val="Cover_Card"/>
      <sheetName val="Bill_of_Quantity"/>
      <sheetName val="Bill_of_Quantity_(2)"/>
      <sheetName val="CERTIFICATE_(2)"/>
      <sheetName val="APPRLICATION_-_1"/>
      <sheetName val="Bill_of_Quantity_(3)"/>
      <sheetName val="(1)_-_Preliminaries"/>
      <sheetName val="(2)_Site_works"/>
      <sheetName val="(3)_Building_-_(A)"/>
      <sheetName val="(4)_Building_-_(B)"/>
      <sheetName val="Main_Summary-_Contractor"/>
      <sheetName val="item_1-3-D_(2)"/>
      <sheetName val="Liquidated_Damages"/>
      <sheetName val="A__General_Requ_"/>
      <sheetName val="General_Requ__Breakdown_-_P2"/>
      <sheetName val="D-Materal_on_Site"/>
      <sheetName val="Item_3-I"/>
      <sheetName val="Item_2-F"/>
      <sheetName val="vehicles_type_A_&amp;_B"/>
      <sheetName val="J-Previous_Payments"/>
      <sheetName val="Check_List"/>
      <sheetName val="Maintenance_office_equip_"/>
      <sheetName val="B-Cumulative_(CON)"/>
      <sheetName val="24__Central_Pool_Contem_(15)_"/>
      <sheetName val="23_Central_pool_Italian_(11)_"/>
      <sheetName val="22_Grand_Courtyard_Bali_(5)_"/>
      <sheetName val="21__GRAND_COURTYARD_CONTEM_(4)"/>
      <sheetName val="19_Grand_Courtyard_Medite_(16)"/>
      <sheetName val="18__Grand_courtyard_Arabic(10)"/>
      <sheetName val="17__GREAT_ROTUNDA__NEW_MEXI_(2)"/>
      <sheetName val="16_GREAT_ROTUNDA_CONTEMP_(1)"/>
      <sheetName val="15__Great_Rotunda_European_(13)"/>
      <sheetName val="14_Great_Rotunda_Mediter(16)"/>
      <sheetName val="13__Great_Rotunda_Arabic_(17)"/>
      <sheetName val="12__GV__(Ranch)_(3)_"/>
      <sheetName val="11_Gallery_View_Medi_(91)"/>
      <sheetName val="9_CENTRAL_GALLERY_CONT(2)"/>
      <sheetName val="8__Central_Gallery_European(9)_"/>
      <sheetName val="7_CENTRAL_GALLERY_MEDI_(3)"/>
      <sheetName val="6__CENTRAL_GALLERY_ARABIC_(2)"/>
      <sheetName val="4__GS_(CONTEMPORARY)_(2)"/>
      <sheetName val="3__GRAND_STAIRCASE__EUROPEAN(3)"/>
      <sheetName val="2_Grandstaircase_Med_(3)"/>
      <sheetName val="Dash_Board_AED"/>
      <sheetName val="Raw_Data"/>
      <sheetName val="Cover_Card1"/>
      <sheetName val="Bill_of_Quantity1"/>
      <sheetName val="Bill_of_Quantity_(2)1"/>
      <sheetName val="CERTIFICATE_(2)1"/>
      <sheetName val="APPRLICATION_-_11"/>
      <sheetName val="Bill_of_Quantity_(3)1"/>
      <sheetName val="(1)_-_Preliminaries1"/>
      <sheetName val="(2)_Site_works1"/>
      <sheetName val="(3)_Building_-_(A)1"/>
      <sheetName val="(4)_Building_-_(B)1"/>
      <sheetName val="Cover_Card2"/>
      <sheetName val="Bill_of_Quantity2"/>
      <sheetName val="Bill_of_Quantity_(2)2"/>
      <sheetName val="CERTIFICATE_(2)2"/>
      <sheetName val="APPRLICATION_-_12"/>
      <sheetName val="Bill_of_Quantity_(3)2"/>
      <sheetName val="(1)_-_Preliminaries2"/>
      <sheetName val="(2)_Site_works2"/>
      <sheetName val="(3)_Building_-_(A)2"/>
      <sheetName val="(4)_Building_-_(B)2"/>
      <sheetName val="Cover_Card3"/>
      <sheetName val="Bill_of_Quantity3"/>
      <sheetName val="Bill_of_Quantity_(2)3"/>
      <sheetName val="CERTIFICATE_(2)3"/>
      <sheetName val="APPRLICATION_-_13"/>
      <sheetName val="Bill_of_Quantity_(3)3"/>
      <sheetName val="(1)_-_Preliminaries3"/>
      <sheetName val="(2)_Site_works3"/>
      <sheetName val="(3)_Building_-_(A)3"/>
      <sheetName val="(4)_Building_-_(B)3"/>
      <sheetName val="rcc( sub)"/>
      <sheetName val="Bord."/>
      <sheetName val="(47)"/>
      <sheetName val="Basis"/>
      <sheetName val="Bill No 10-Tele"/>
      <sheetName val="Bill No 12-Earthing"/>
      <sheetName val="ARC308-1"/>
      <sheetName val="Bill 5 - Carpark"/>
      <sheetName val="BOQ_ Revised  for Preliminaries"/>
      <sheetName val="Design"/>
      <sheetName val="Common"/>
      <sheetName val="Sizing Estimator - PAL Cameras"/>
      <sheetName val="Lookups"/>
      <sheetName val="Items_DVM"/>
      <sheetName val="Details"/>
      <sheetName val="Cover_Card4"/>
      <sheetName val="Bill_of_Quantity4"/>
      <sheetName val="Bill_of_Quantity_(2)4"/>
      <sheetName val="CERTIFICATE_(2)4"/>
      <sheetName val="APPRLICATION_-_14"/>
      <sheetName val="Bill_of_Quantity_(3)4"/>
      <sheetName val="(1)_-_Preliminaries4"/>
      <sheetName val="(2)_Site_works4"/>
      <sheetName val="(3)_Building_-_(A)4"/>
      <sheetName val="(4)_Building_-_(B)4"/>
      <sheetName val="Dash_Board_AED1"/>
      <sheetName val="Main_Summary-_Contractor1"/>
      <sheetName val="item_1-3-D_(2)1"/>
      <sheetName val="Liquidated_Damages1"/>
      <sheetName val="A__General_Requ_1"/>
      <sheetName val="General_Requ__Breakdown_-_P21"/>
      <sheetName val="D-Materal_on_Site1"/>
      <sheetName val="Item_3-I1"/>
      <sheetName val="Item_2-F1"/>
      <sheetName val="vehicles_type_A_&amp;_B1"/>
      <sheetName val="J-Previous_Payments1"/>
      <sheetName val="Check_List1"/>
      <sheetName val="Maintenance_office_equip_1"/>
      <sheetName val="B-Cumulative_(CON)1"/>
      <sheetName val="24__Central_Pool_Contem_(15)_1"/>
      <sheetName val="23_Central_pool_Italian_(11)_1"/>
      <sheetName val="22_Grand_Courtyard_Bali_(5)_1"/>
      <sheetName val="21__GRAND_COURTYARD_CONTEM_(4)1"/>
      <sheetName val="19_Grand_Courtyard_Medite_(16)1"/>
      <sheetName val="18__Grand_courtyard_Arabic(10)1"/>
      <sheetName val="17__GREAT_ROTUNDA__NEW_MEXI_(21"/>
      <sheetName val="16_GREAT_ROTUNDA_CONTEMP_(1)1"/>
      <sheetName val="15__Great_Rotunda_European_(131"/>
      <sheetName val="14_Great_Rotunda_Mediter(16)1"/>
      <sheetName val="13__Great_Rotunda_Arabic_(17)1"/>
      <sheetName val="12__GV__(Ranch)_(3)_1"/>
      <sheetName val="11_Gallery_View_Medi_(91)1"/>
      <sheetName val="9_CENTRAL_GALLERY_CONT(2)1"/>
      <sheetName val="8__Central_Gallery_European(9)1"/>
      <sheetName val="7_CENTRAL_GALLERY_MEDI_(3)1"/>
      <sheetName val="6__CENTRAL_GALLERY_ARABIC_(2)1"/>
      <sheetName val="4__GS_(CONTEMPORARY)_(2)1"/>
      <sheetName val="3__GRAND_STAIRCASE__EUROPEAN(31"/>
      <sheetName val="2_Grandstaircase_Med_(3)1"/>
      <sheetName val="Tender_Summary"/>
      <sheetName val="Main_Summary-_Contractor2"/>
      <sheetName val="item_1-3-D_(2)2"/>
      <sheetName val="Liquidated_Damages2"/>
      <sheetName val="A__General_Requ_2"/>
      <sheetName val="General_Requ__Breakdown_-_P22"/>
      <sheetName val="D-Materal_on_Site2"/>
      <sheetName val="Item_3-I2"/>
      <sheetName val="Item_2-F2"/>
      <sheetName val="vehicles_type_A_&amp;_B2"/>
      <sheetName val="J-Previous_Payments2"/>
      <sheetName val="Check_List2"/>
      <sheetName val="Maintenance_office_equip_2"/>
      <sheetName val="B-Cumulative_(CON)2"/>
      <sheetName val="24__Central_Pool_Contem_(15)_2"/>
      <sheetName val="23_Central_pool_Italian_(11)_2"/>
      <sheetName val="22_Grand_Courtyard_Bali_(5)_2"/>
      <sheetName val="21__GRAND_COURTYARD_CONTEM_(4)2"/>
      <sheetName val="19_Grand_Courtyard_Medite_(16)2"/>
      <sheetName val="18__Grand_courtyard_Arabic(10)2"/>
      <sheetName val="17__GREAT_ROTUNDA__NEW_MEXI_(22"/>
      <sheetName val="16_GREAT_ROTUNDA_CONTEMP_(1)2"/>
      <sheetName val="15__Great_Rotunda_European_(132"/>
      <sheetName val="14_Great_Rotunda_Mediter(16)2"/>
      <sheetName val="13__Great_Rotunda_Arabic_(17)2"/>
      <sheetName val="12__GV__(Ranch)_(3)_2"/>
      <sheetName val="11_Gallery_View_Medi_(91)2"/>
      <sheetName val="9_CENTRAL_GALLERY_CONT(2)2"/>
      <sheetName val="8__Central_Gallery_European(9)2"/>
      <sheetName val="7_CENTRAL_GALLERY_MEDI_(3)2"/>
      <sheetName val="6__CENTRAL_GALLERY_ARABIC_(2)2"/>
      <sheetName val="4__GS_(CONTEMPORARY)_(2)2"/>
      <sheetName val="3__GRAND_STAIRCASE__EUROPEAN(32"/>
      <sheetName val="2_Grandstaircase_Med_(3)2"/>
      <sheetName val="Main_Summary-_Contractor3"/>
      <sheetName val="item_1-3-D_(2)3"/>
      <sheetName val="Liquidated_Damages3"/>
      <sheetName val="A__General_Requ_3"/>
      <sheetName val="General_Requ__Breakdown_-_P23"/>
      <sheetName val="D-Materal_on_Site3"/>
      <sheetName val="Item_3-I3"/>
      <sheetName val="Item_2-F3"/>
      <sheetName val="vehicles_type_A_&amp;_B3"/>
      <sheetName val="J-Previous_Payments3"/>
      <sheetName val="Check_List3"/>
      <sheetName val="Maintenance_office_equip_3"/>
      <sheetName val="B-Cumulative_(CON)3"/>
      <sheetName val="24__Central_Pool_Contem_(15)_3"/>
      <sheetName val="23_Central_pool_Italian_(11)_3"/>
      <sheetName val="22_Grand_Courtyard_Bali_(5)_3"/>
      <sheetName val="21__GRAND_COURTYARD_CONTEM_(4)3"/>
      <sheetName val="19_Grand_Courtyard_Medite_(16)3"/>
      <sheetName val="18__Grand_courtyard_Arabic(10)3"/>
      <sheetName val="17__GREAT_ROTUNDA__NEW_MEXI_(23"/>
      <sheetName val="16_GREAT_ROTUNDA_CONTEMP_(1)3"/>
      <sheetName val="15__Great_Rotunda_European_(133"/>
      <sheetName val="14_Great_Rotunda_Mediter(16)3"/>
      <sheetName val="13__Great_Rotunda_Arabic_(17)3"/>
      <sheetName val="12__GV__(Ranch)_(3)_3"/>
      <sheetName val="11_Gallery_View_Medi_(91)3"/>
      <sheetName val="9_CENTRAL_GALLERY_CONT(2)3"/>
      <sheetName val="8__Central_Gallery_European(9)3"/>
      <sheetName val="7_CENTRAL_GALLERY_MEDI_(3)3"/>
      <sheetName val="6__CENTRAL_GALLERY_ARABIC_(2)3"/>
      <sheetName val="4__GS_(CONTEMPORARY)_(2)3"/>
      <sheetName val="3__GRAND_STAIRCASE__EUROPEAN(33"/>
      <sheetName val="2_Grandstaircase_Med_(3)3"/>
      <sheetName val="Dash_Board_AED2"/>
      <sheetName val="Main_Summary-_Contractor4"/>
      <sheetName val="item_1-3-D_(2)4"/>
      <sheetName val="Liquidated_Damages4"/>
      <sheetName val="A__General_Requ_4"/>
      <sheetName val="General_Requ__Breakdown_-_P24"/>
      <sheetName val="D-Materal_on_Site4"/>
      <sheetName val="Item_3-I4"/>
      <sheetName val="Item_2-F4"/>
      <sheetName val="vehicles_type_A_&amp;_B4"/>
      <sheetName val="J-Previous_Payments4"/>
      <sheetName val="Check_List4"/>
      <sheetName val="Maintenance_office_equip_4"/>
      <sheetName val="B-Cumulative_(CON)4"/>
      <sheetName val="24__Central_Pool_Contem_(15)_4"/>
      <sheetName val="23_Central_pool_Italian_(11)_4"/>
      <sheetName val="22_Grand_Courtyard_Bali_(5)_4"/>
      <sheetName val="21__GRAND_COURTYARD_CONTEM_(4)4"/>
      <sheetName val="19_Grand_Courtyard_Medite_(16)4"/>
      <sheetName val="18__Grand_courtyard_Arabic(10)4"/>
      <sheetName val="17__GREAT_ROTUNDA__NEW_MEXI_(24"/>
      <sheetName val="16_GREAT_ROTUNDA_CONTEMP_(1)4"/>
      <sheetName val="15__Great_Rotunda_European_(134"/>
      <sheetName val="14_Great_Rotunda_Mediter(16)4"/>
      <sheetName val="13__Great_Rotunda_Arabic_(17)4"/>
      <sheetName val="12__GV__(Ranch)_(3)_4"/>
      <sheetName val="11_Gallery_View_Medi_(91)4"/>
      <sheetName val="9_CENTRAL_GALLERY_CONT(2)4"/>
      <sheetName val="8__Central_Gallery_European(9)4"/>
      <sheetName val="7_CENTRAL_GALLERY_MEDI_(3)4"/>
      <sheetName val="6__CENTRAL_GALLERY_ARABIC_(2)4"/>
      <sheetName val="4__GS_(CONTEMPORARY)_(2)4"/>
      <sheetName val="3__GRAND_STAIRCASE__EUROPEAN(34"/>
      <sheetName val="2_Grandstaircase_Med_(3)4"/>
      <sheetName val="Dash_Board_AED3"/>
      <sheetName val="Cover_Card5"/>
      <sheetName val="Bill_of_Quantity5"/>
      <sheetName val="Bill_of_Quantity_(2)5"/>
      <sheetName val="CERTIFICATE_(2)5"/>
      <sheetName val="APPRLICATION_-_15"/>
      <sheetName val="Bill_of_Quantity_(3)5"/>
      <sheetName val="(1)_-_Preliminaries5"/>
      <sheetName val="(2)_Site_works5"/>
      <sheetName val="(3)_Building_-_(A)5"/>
      <sheetName val="(4)_Building_-_(B)5"/>
      <sheetName val="Main_Summary-_Contractor5"/>
      <sheetName val="item_1-3-D_(2)5"/>
      <sheetName val="Liquidated_Damages5"/>
      <sheetName val="A__General_Requ_5"/>
      <sheetName val="General_Requ__Breakdown_-_P25"/>
      <sheetName val="D-Materal_on_Site5"/>
      <sheetName val="Item_3-I5"/>
      <sheetName val="Item_2-F5"/>
      <sheetName val="vehicles_type_A_&amp;_B5"/>
      <sheetName val="J-Previous_Payments5"/>
      <sheetName val="Check_List5"/>
      <sheetName val="Maintenance_office_equip_5"/>
      <sheetName val="B-Cumulative_(CON)5"/>
      <sheetName val="24__Central_Pool_Contem_(15)_5"/>
      <sheetName val="23_Central_pool_Italian_(11)_5"/>
      <sheetName val="22_Grand_Courtyard_Bali_(5)_5"/>
      <sheetName val="21__GRAND_COURTYARD_CONTEM_(4)5"/>
      <sheetName val="19_Grand_Courtyard_Medite_(16)5"/>
      <sheetName val="18__Grand_courtyard_Arabic(10)5"/>
      <sheetName val="17__GREAT_ROTUNDA__NEW_MEXI_(25"/>
      <sheetName val="16_GREAT_ROTUNDA_CONTEMP_(1)5"/>
      <sheetName val="15__Great_Rotunda_European_(135"/>
      <sheetName val="14_Great_Rotunda_Mediter(16)5"/>
      <sheetName val="13__Great_Rotunda_Arabic_(17)5"/>
      <sheetName val="12__GV__(Ranch)_(3)_5"/>
      <sheetName val="11_Gallery_View_Medi_(91)5"/>
      <sheetName val="9_CENTRAL_GALLERY_CONT(2)5"/>
      <sheetName val="8__Central_Gallery_European(9)5"/>
      <sheetName val="7_CENTRAL_GALLERY_MEDI_(3)5"/>
      <sheetName val="6__CENTRAL_GALLERY_ARABIC_(2)5"/>
      <sheetName val="4__GS_(CONTEMPORARY)_(2)5"/>
      <sheetName val="3__GRAND_STAIRCASE__EUROPEAN(35"/>
      <sheetName val="2_Grandstaircase_Med_(3)5"/>
      <sheetName val="Dash_Board_AED4"/>
      <sheetName val="Cover_Card6"/>
      <sheetName val="Bill_of_Quantity6"/>
      <sheetName val="Bill_of_Quantity_(2)6"/>
      <sheetName val="CERTIFICATE_(2)6"/>
      <sheetName val="APPRLICATION_-_16"/>
      <sheetName val="Bill_of_Quantity_(3)6"/>
      <sheetName val="(1)_-_Preliminaries6"/>
      <sheetName val="(2)_Site_works6"/>
      <sheetName val="(3)_Building_-_(A)6"/>
      <sheetName val="(4)_Building_-_(B)6"/>
      <sheetName val="Main_Summary-_Contractor6"/>
      <sheetName val="item_1-3-D_(2)6"/>
      <sheetName val="Liquidated_Damages6"/>
      <sheetName val="A__General_Requ_6"/>
      <sheetName val="General_Requ__Breakdown_-_P26"/>
      <sheetName val="D-Materal_on_Site6"/>
      <sheetName val="Item_3-I6"/>
      <sheetName val="Item_2-F6"/>
      <sheetName val="vehicles_type_A_&amp;_B6"/>
      <sheetName val="J-Previous_Payments6"/>
      <sheetName val="Check_List6"/>
      <sheetName val="Maintenance_office_equip_6"/>
      <sheetName val="B-Cumulative_(CON)6"/>
      <sheetName val="24__Central_Pool_Contem_(15)_6"/>
      <sheetName val="23_Central_pool_Italian_(11)_6"/>
      <sheetName val="22_Grand_Courtyard_Bali_(5)_6"/>
      <sheetName val="21__GRAND_COURTYARD_CONTEM_(4)6"/>
      <sheetName val="19_Grand_Courtyard_Medite_(16)6"/>
      <sheetName val="18__Grand_courtyard_Arabic(10)6"/>
      <sheetName val="17__GREAT_ROTUNDA__NEW_MEXI_(26"/>
      <sheetName val="16_GREAT_ROTUNDA_CONTEMP_(1)6"/>
      <sheetName val="15__Great_Rotunda_European_(136"/>
      <sheetName val="14_Great_Rotunda_Mediter(16)6"/>
      <sheetName val="13__Great_Rotunda_Arabic_(17)6"/>
      <sheetName val="12__GV__(Ranch)_(3)_6"/>
      <sheetName val="11_Gallery_View_Medi_(91)6"/>
      <sheetName val="9_CENTRAL_GALLERY_CONT(2)6"/>
      <sheetName val="8__Central_Gallery_European(9)6"/>
      <sheetName val="7_CENTRAL_GALLERY_MEDI_(3)6"/>
      <sheetName val="6__CENTRAL_GALLERY_ARABIC_(2)6"/>
      <sheetName val="4__GS_(CONTEMPORARY)_(2)6"/>
      <sheetName val="3__GRAND_STAIRCASE__EUROPEAN(36"/>
      <sheetName val="2_Grandstaircase_Med_(3)6"/>
      <sheetName val="Dash_Board_AED5"/>
      <sheetName val="CTC"/>
      <sheetName val="Rate analysis"/>
      <sheetName val="Raw_Data2"/>
      <sheetName val="Tender_Summary1"/>
      <sheetName val="Bill_21"/>
      <sheetName val="F4_131"/>
      <sheetName val="Raw_Data1"/>
      <sheetName val="Bill_2"/>
      <sheetName val="F4_13"/>
      <sheetName val="PriceSummary"/>
      <sheetName val="workscope변경"/>
      <sheetName val="Cover_Card7"/>
      <sheetName val="Bill_of_Quantity7"/>
      <sheetName val="Bill_of_Quantity_(2)7"/>
      <sheetName val="CERTIFICATE_(2)7"/>
      <sheetName val="APPRLICATION_-_17"/>
      <sheetName val="Bill_of_Quantity_(3)7"/>
      <sheetName val="(1)_-_Preliminaries7"/>
      <sheetName val="(2)_Site_works7"/>
      <sheetName val="(3)_Building_-_(A)7"/>
      <sheetName val="(4)_Building_-_(B)7"/>
      <sheetName val="Raw_Data3"/>
      <sheetName val="Tender_Summary3"/>
      <sheetName val="Bill_23"/>
      <sheetName val="F4_133"/>
      <sheetName val="Tender_Summary2"/>
      <sheetName val="Bill_22"/>
      <sheetName val="F4_132"/>
      <sheetName val="Cover_Card8"/>
      <sheetName val="Bill_of_Quantity8"/>
      <sheetName val="Bill_of_Quantity_(2)8"/>
      <sheetName val="CERTIFICATE_(2)8"/>
      <sheetName val="APPRLICATION_-_18"/>
      <sheetName val="Bill_of_Quantity_(3)8"/>
      <sheetName val="(1)_-_Preliminaries8"/>
      <sheetName val="(2)_Site_works8"/>
      <sheetName val="rcc(_sub)"/>
      <sheetName val="Bord_"/>
      <sheetName val="Bill_5_-_Carpark"/>
      <sheetName val="(3)_Building_-_(A)8"/>
      <sheetName val="(4)_Building_-_(B)8"/>
      <sheetName val="Raw_Data4"/>
      <sheetName val="Tender_Summary4"/>
      <sheetName val="Bill_24"/>
      <sheetName val="F4_134"/>
      <sheetName val="allowances"/>
      <sheetName val="analysis"/>
      <sheetName val="Valuation"/>
      <sheetName val="S Curve Calcs"/>
      <sheetName val="sc"/>
      <sheetName val="12pb"/>
      <sheetName val="Important Details &amp; Validation"/>
      <sheetName val="Rate Library"/>
      <sheetName val="RBU List"/>
      <sheetName val="ironmongery"/>
      <sheetName val="Competitiveness Analysis"/>
      <sheetName val="Competitiveness_Analysis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Variations"/>
      <sheetName val="SCHEDULE (3)"/>
      <sheetName val="Database"/>
      <sheetName val="schedule nos"/>
      <sheetName val="data_dci"/>
      <sheetName val="data_mci"/>
      <sheetName val="behind"/>
      <sheetName val="Main"/>
      <sheetName val="Alum"/>
      <sheetName val="appl"/>
      <sheetName val="Cert"/>
      <sheetName val="Iron"/>
      <sheetName val="kitc"/>
      <sheetName val="Bldg"/>
      <sheetName val="Sewr"/>
      <sheetName val="VO"/>
      <sheetName val="??????"/>
      <sheetName val="43"/>
      <sheetName val="Sheet2"/>
      <sheetName val="Ra  stair"/>
      <sheetName val="Formulas"/>
      <sheetName val="Bill07"/>
      <sheetName val="S"/>
      <sheetName val="Project Brief"/>
      <sheetName val="labour rates"/>
      <sheetName val="Common Data"/>
      <sheetName val="Basement 1"/>
      <sheetName val="Basement 2"/>
      <sheetName val="L-Ground"/>
      <sheetName val="Ground"/>
      <sheetName val="1-Floor (Option2)"/>
      <sheetName val="Currency"/>
      <sheetName val="Generic"/>
      <sheetName val="2-Cash Flow"/>
      <sheetName val="Div Sum"/>
      <sheetName val="BOQ__Revised__for_Preliminaries"/>
      <sheetName val="%_prog_figs_-u5_and_total"/>
      <sheetName val="AoR Finishing"/>
      <sheetName val=" Estimate  "/>
      <sheetName val="cover page"/>
      <sheetName val="matl"/>
      <sheetName val="r-equip"/>
      <sheetName val="r-man"/>
      <sheetName val="Summary of Invoices"/>
      <sheetName val="M-Book for Conc"/>
      <sheetName val="M-Book for FW"/>
      <sheetName val="FINA"/>
      <sheetName val="Day work"/>
      <sheetName val="TOTAL"/>
      <sheetName val="New Rates"/>
      <sheetName val="Code Sheet"/>
      <sheetName val="VarianceAnalysis"/>
      <sheetName val="bridge # 1"/>
      <sheetName val="2gii"/>
      <sheetName val="기계내역서"/>
      <sheetName val="LTR-2"/>
      <sheetName val="Données"/>
      <sheetName val="Préfeuille"/>
      <sheetName val="ITANA"/>
      <sheetName val="RNA - Demand 1"/>
      <sheetName val="RNA - Demand 2"/>
      <sheetName val="Rna - ADR"/>
      <sheetName val="Comp Sales"/>
      <sheetName val="Cost"/>
      <sheetName val="Property Info"/>
      <sheetName val="Intro"/>
      <sheetName val="Fxvar"/>
      <sheetName val="Dropdowns"/>
      <sheetName val="Base &amp; Pod (elec)"/>
      <sheetName val="MOS-Civil "/>
      <sheetName val="Dropdown"/>
      <sheetName val="2a BH - SOA"/>
      <sheetName val="L4-L15"/>
      <sheetName val="nw4"/>
      <sheetName val="nw4 (2)"/>
      <sheetName val="입찰내역 발주처 양식"/>
      <sheetName val="Lookup data"/>
      <sheetName val="BILL 1"/>
      <sheetName val="Schedule Activities"/>
      <sheetName val="Ref. Tables"/>
      <sheetName val="Risk Impact Table"/>
      <sheetName val="RBS"/>
      <sheetName val="std"/>
      <sheetName val="Hypothèses"/>
      <sheetName val="Encadrement"/>
      <sheetName val="Bareme Materiel"/>
      <sheetName val="cantonnements 9m"/>
      <sheetName val="cantonnements 6m"/>
      <sheetName val="VG_préfa"/>
      <sheetName val="VG_longrine"/>
      <sheetName val="Grues"/>
      <sheetName val="entête"/>
      <sheetName val="Planning"/>
      <sheetName val="barême baraques"/>
      <sheetName val="AR-1"/>
      <sheetName val="4-ME"/>
      <sheetName val="Apr-05"/>
      <sheetName val="Competitiveness_Analysis1"/>
      <sheetName val="Bill_No_10-Tele"/>
      <sheetName val="Bill_No_12-Earthing"/>
      <sheetName val="Dash_Board_AED6"/>
      <sheetName val="Main_Summary-_Contractor7"/>
      <sheetName val="item_1-3-D_(2)7"/>
      <sheetName val="Liquidated_Damages7"/>
      <sheetName val="A__General_Requ_7"/>
      <sheetName val="General_Requ__Breakdown_-_P27"/>
      <sheetName val="D-Materal_on_Site7"/>
      <sheetName val="Item_3-I7"/>
      <sheetName val="Item_2-F7"/>
      <sheetName val="vehicles_type_A_&amp;_B7"/>
      <sheetName val="J-Previous_Payments7"/>
      <sheetName val="Check_List7"/>
      <sheetName val="Maintenance_office_equip_7"/>
      <sheetName val="B-Cumulative_(CON)7"/>
      <sheetName val="24__Central_Pool_Contem_(15)_7"/>
      <sheetName val="23_Central_pool_Italian_(11)_7"/>
      <sheetName val="22_Grand_Courtyard_Bali_(5)_7"/>
      <sheetName val="21__GRAND_COURTYARD_CONTEM_(4)7"/>
      <sheetName val="19_Grand_Courtyard_Medite_(16)7"/>
      <sheetName val="18__Grand_courtyard_Arabic(10)7"/>
      <sheetName val="17__GREAT_ROTUNDA__NEW_MEXI_(27"/>
      <sheetName val="16_GREAT_ROTUNDA_CONTEMP_(1)7"/>
      <sheetName val="15__Great_Rotunda_European_(137"/>
      <sheetName val="14_Great_Rotunda_Mediter(16)7"/>
      <sheetName val="13__Great_Rotunda_Arabic_(17)7"/>
      <sheetName val="12__GV__(Ranch)_(3)_7"/>
      <sheetName val="11_Gallery_View_Medi_(91)7"/>
      <sheetName val="9_CENTRAL_GALLERY_CONT(2)7"/>
      <sheetName val="8__Central_Gallery_European(9)7"/>
      <sheetName val="7_CENTRAL_GALLERY_MEDI_(3)7"/>
      <sheetName val="6__CENTRAL_GALLERY_ARABIC_(2)7"/>
      <sheetName val="4__GS_(CONTEMPORARY)_(2)7"/>
      <sheetName val="3__GRAND_STAIRCASE__EUROPEAN(37"/>
      <sheetName val="2_Grandstaircase_Med_(3)7"/>
      <sheetName val="Competitiveness_Analysis2"/>
      <sheetName val="Bill_5_-_Carpark1"/>
      <sheetName val="%_prog_figs_-u5_and_total1"/>
      <sheetName val="BOQ__Revised__for_Preliminarie1"/>
      <sheetName val="rcc(_sub)1"/>
      <sheetName val="Bord_1"/>
      <sheetName val="Bill_No_10-Tele1"/>
      <sheetName val="Bill_No_12-Earthing1"/>
      <sheetName val="Dash_Board_AED7"/>
      <sheetName val="Main_Summary-_Contractor8"/>
      <sheetName val="item_1-3-D_(2)8"/>
      <sheetName val="Liquidated_Damages8"/>
      <sheetName val="A__General_Requ_8"/>
      <sheetName val="General_Requ__Breakdown_-_P28"/>
      <sheetName val="D-Materal_on_Site8"/>
      <sheetName val="Item_3-I8"/>
      <sheetName val="Item_2-F8"/>
      <sheetName val="vehicles_type_A_&amp;_B8"/>
      <sheetName val="J-Previous_Payments8"/>
      <sheetName val="Check_List8"/>
      <sheetName val="Maintenance_office_equip_8"/>
      <sheetName val="B-Cumulative_(CON)8"/>
      <sheetName val="24__Central_Pool_Contem_(15)_8"/>
      <sheetName val="23_Central_pool_Italian_(11)_8"/>
      <sheetName val="22_Grand_Courtyard_Bali_(5)_8"/>
      <sheetName val="21__GRAND_COURTYARD_CONTEM_(4)8"/>
      <sheetName val="19_Grand_Courtyard_Medite_(16)8"/>
      <sheetName val="18__Grand_courtyard_Arabic(10)8"/>
      <sheetName val="17__GREAT_ROTUNDA__NEW_MEXI_(28"/>
      <sheetName val="16_GREAT_ROTUNDA_CONTEMP_(1)8"/>
      <sheetName val="15__Great_Rotunda_European_(138"/>
      <sheetName val="14_Great_Rotunda_Mediter(16)8"/>
      <sheetName val="13__Great_Rotunda_Arabic_(17)8"/>
      <sheetName val="12__GV__(Ranch)_(3)_8"/>
      <sheetName val="11_Gallery_View_Medi_(91)8"/>
      <sheetName val="9_CENTRAL_GALLERY_CONT(2)8"/>
      <sheetName val="8__Central_Gallery_European(9)8"/>
      <sheetName val="7_CENTRAL_GALLERY_MEDI_(3)8"/>
      <sheetName val="6__CENTRAL_GALLERY_ARABIC_(2)8"/>
      <sheetName val="4__GS_(CONTEMPORARY)_(2)8"/>
      <sheetName val="3__GRAND_STAIRCASE__EUROPEAN(38"/>
      <sheetName val="2_Grandstaircase_Med_(3)8"/>
      <sheetName val="Raw_Data5"/>
      <sheetName val="Tender_Summary5"/>
      <sheetName val="Competitiveness_Analysis3"/>
      <sheetName val="Bill_5_-_Carpark2"/>
      <sheetName val="%_prog_figs_-u5_and_total2"/>
      <sheetName val="BOQ__Revised__for_Preliminarie2"/>
      <sheetName val="rcc(_sub)2"/>
      <sheetName val="Bord_2"/>
      <sheetName val="Bill_No_10-Tele2"/>
      <sheetName val="Bill_No_12-Earthing2"/>
      <sheetName val="Cover_Card9"/>
      <sheetName val="Bill_of_Quantity9"/>
      <sheetName val="Bill_of_Quantity_(2)9"/>
      <sheetName val="CERTIFICATE_(2)9"/>
      <sheetName val="APPRLICATION_-_19"/>
      <sheetName val="Bill_of_Quantity_(3)9"/>
      <sheetName val="(1)_-_Preliminaries9"/>
      <sheetName val="(2)_Site_works9"/>
      <sheetName val="(3)_Building_-_(A)9"/>
      <sheetName val="(4)_Building_-_(B)9"/>
      <sheetName val="Dash_Board_AED8"/>
      <sheetName val="Main_Summary-_Contractor9"/>
      <sheetName val="item_1-3-D_(2)9"/>
      <sheetName val="Liquidated_Damages9"/>
      <sheetName val="A__General_Requ_9"/>
      <sheetName val="General_Requ__Breakdown_-_P29"/>
      <sheetName val="D-Materal_on_Site9"/>
      <sheetName val="Item_3-I9"/>
      <sheetName val="Item_2-F9"/>
      <sheetName val="vehicles_type_A_&amp;_B9"/>
      <sheetName val="J-Previous_Payments9"/>
      <sheetName val="Check_List9"/>
      <sheetName val="Maintenance_office_equip_9"/>
      <sheetName val="B-Cumulative_(CON)9"/>
      <sheetName val="24__Central_Pool_Contem_(15)_9"/>
      <sheetName val="23_Central_pool_Italian_(11)_9"/>
      <sheetName val="22_Grand_Courtyard_Bali_(5)_9"/>
      <sheetName val="21__GRAND_COURTYARD_CONTEM_(4)9"/>
      <sheetName val="19_Grand_Courtyard_Medite_(16)9"/>
      <sheetName val="18__Grand_courtyard_Arabic(10)9"/>
      <sheetName val="17__GREAT_ROTUNDA__NEW_MEXI_(29"/>
      <sheetName val="16_GREAT_ROTUNDA_CONTEMP_(1)9"/>
      <sheetName val="15__Great_Rotunda_European_(139"/>
      <sheetName val="14_Great_Rotunda_Mediter(16)9"/>
      <sheetName val="13__Great_Rotunda_Arabic_(17)9"/>
      <sheetName val="12__GV__(Ranch)_(3)_9"/>
      <sheetName val="11_Gallery_View_Medi_(91)9"/>
      <sheetName val="9_CENTRAL_GALLERY_CONT(2)9"/>
      <sheetName val="8__Central_Gallery_European(9)9"/>
      <sheetName val="7_CENTRAL_GALLERY_MEDI_(3)9"/>
      <sheetName val="6__CENTRAL_GALLERY_ARABIC_(2)9"/>
      <sheetName val="4__GS_(CONTEMPORARY)_(2)9"/>
      <sheetName val="3__GRAND_STAIRCASE__EUROPEAN(39"/>
      <sheetName val="2_Grandstaircase_Med_(3)9"/>
      <sheetName val="Raw_Data6"/>
      <sheetName val="Tender_Summary6"/>
      <sheetName val="Competitiveness_Analysis4"/>
      <sheetName val="Bill_5_-_Carpark3"/>
      <sheetName val="%_prog_figs_-u5_and_total3"/>
      <sheetName val="BOQ__Revised__for_Preliminarie3"/>
      <sheetName val="Bill_25"/>
      <sheetName val="F4_135"/>
      <sheetName val="rcc(_sub)3"/>
      <sheetName val="Bord_3"/>
      <sheetName val="Bill_No_10-Tele3"/>
      <sheetName val="Bill_No_12-Earthing3"/>
      <sheetName val="KEYS(DONT DELETE)"/>
      <sheetName val="PLD PRO SUM+QTY (Drwg Qty)"/>
      <sheetName val="Cad Map"/>
      <sheetName val="MAT_SUM"/>
      <sheetName val="AreaPerM"/>
      <sheetName val="FIELD"/>
      <sheetName val="SHOP"/>
      <sheetName val="TESTING"/>
      <sheetName val="WEIGHT"/>
      <sheetName val="V.Cost.Summary"/>
      <sheetName val="(A, B) BUILDER + SUB CONT WORK"/>
      <sheetName val="Estimate Detail"/>
      <sheetName val="A1-RES."/>
      <sheetName val="List"/>
      <sheetName val="3.0 pre-construction"/>
      <sheetName val="STORE-DEL-pipe"/>
      <sheetName val="Insurance Ext"/>
      <sheetName val="PB"/>
      <sheetName val="PRL"/>
      <sheetName val="SPT vs PHI"/>
      <sheetName val="Tosh"/>
      <sheetName val="Costing"/>
      <sheetName val="SEX"/>
      <sheetName val="ESCON"/>
      <sheetName val="OCT.FDN"/>
      <sheetName val="DC3"/>
      <sheetName val="Armada Development "/>
      <sheetName val="Plumtree Aquisition "/>
      <sheetName val="Project 4"/>
      <sheetName val="Project 5"/>
      <sheetName val="Project 6"/>
      <sheetName val="Project 7"/>
      <sheetName val="2851"/>
      <sheetName val="CONSULTANT PC1"/>
      <sheetName val="Project Details"/>
      <sheetName val="Calendar"/>
      <sheetName val="Cover_Card10"/>
      <sheetName val="Bill_of_Quantity10"/>
      <sheetName val="Bill_of_Quantity_(2)10"/>
      <sheetName val="CERTIFICATE_(2)10"/>
      <sheetName val="APPRLICATION_-_110"/>
      <sheetName val="Bill_of_Quantity_(3)10"/>
      <sheetName val="(1)_-_Preliminaries10"/>
      <sheetName val="(2)_Site_works10"/>
      <sheetName val="(3)_Building_-_(A)10"/>
      <sheetName val="(4)_Building_-_(B)10"/>
      <sheetName val="Main_Summary-_Contractor10"/>
      <sheetName val="item_1-3-D_(2)10"/>
      <sheetName val="Liquidated_Damages10"/>
      <sheetName val="A__General_Requ_10"/>
      <sheetName val="General_Requ__Breakdown_-_P210"/>
      <sheetName val="D-Materal_on_Site10"/>
      <sheetName val="Item_3-I10"/>
      <sheetName val="Item_2-F10"/>
      <sheetName val="vehicles_type_A_&amp;_B10"/>
      <sheetName val="J-Previous_Payments10"/>
      <sheetName val="Check_List10"/>
      <sheetName val="Maintenance_office_equip_10"/>
      <sheetName val="B-Cumulative_(CON)10"/>
      <sheetName val="24__Central_Pool_Contem_(15)_10"/>
      <sheetName val="23_Central_pool_Italian_(11)_10"/>
      <sheetName val="22_Grand_Courtyard_Bali_(5)_10"/>
      <sheetName val="21__GRAND_COURTYARD_CONTEM_(410"/>
      <sheetName val="19_Grand_Courtyard_Medite_(1610"/>
      <sheetName val="18__Grand_courtyard_Arabic(1010"/>
      <sheetName val="17__GREAT_ROTUNDA__NEW_MEXI_(10"/>
      <sheetName val="16_GREAT_ROTUNDA_CONTEMP_(1)10"/>
      <sheetName val="15__Great_Rotunda_European_(110"/>
      <sheetName val="14_Great_Rotunda_Mediter(16)10"/>
      <sheetName val="13__Great_Rotunda_Arabic_(17)10"/>
      <sheetName val="12__GV__(Ranch)_(3)_10"/>
      <sheetName val="11_Gallery_View_Medi_(91)10"/>
      <sheetName val="9_CENTRAL_GALLERY_CONT(2)10"/>
      <sheetName val="8__Central_Gallery_European(910"/>
      <sheetName val="7_CENTRAL_GALLERY_MEDI_(3)10"/>
      <sheetName val="6__CENTRAL_GALLERY_ARABIC_(2)10"/>
      <sheetName val="4__GS_(CONTEMPORARY)_(2)10"/>
      <sheetName val="3__GRAND_STAIRCASE__EUROPEAN(10"/>
      <sheetName val="2_Grandstaircase_Med_(3)10"/>
      <sheetName val="Dash_Board_AED9"/>
      <sheetName val="Raw_Data7"/>
      <sheetName val="Tender_Summary7"/>
      <sheetName val="Bill_5_-_Carpark4"/>
      <sheetName val="BOQ__Revised__for_Preliminarie4"/>
      <sheetName val="Bill_26"/>
      <sheetName val="F4_136"/>
      <sheetName val="rcc(_sub)4"/>
      <sheetName val="Bord_4"/>
      <sheetName val="%_prog_figs_-u5_and_total4"/>
      <sheetName val="Bill_No_10-Tele4"/>
      <sheetName val="Bill_No_12-Earthing4"/>
      <sheetName val="Important_Details_&amp;_Validation"/>
      <sheetName val="Rate_Library"/>
      <sheetName val="RBU_List"/>
      <sheetName val="MOS-Civil_"/>
      <sheetName val="KEYS(DONT_DELETE)"/>
      <sheetName val="PLD_PRO_SUM+QTY_(Drwg_Qty)"/>
      <sheetName val="COST_CONTROL_MATRIX"/>
      <sheetName val="Project_Details_"/>
      <sheetName val="PC,_Prov_Sums,_Quants"/>
      <sheetName val="Progress_Photos"/>
      <sheetName val="Cost_Report_Summary"/>
      <sheetName val="Provisional_Sums"/>
      <sheetName val="Cad_Map"/>
      <sheetName val="OCT_FDN"/>
      <sheetName val="AoR_Finishing"/>
      <sheetName val="BILL_1"/>
      <sheetName val="Competitiveness_Analysis5"/>
      <sheetName val="Cover_Card11"/>
      <sheetName val="Bill_of_Quantity11"/>
      <sheetName val="Bill_of_Quantity_(2)11"/>
      <sheetName val="CERTIFICATE_(2)11"/>
      <sheetName val="APPRLICATION_-_111"/>
      <sheetName val="Bill_of_Quantity_(3)11"/>
      <sheetName val="(1)_-_Preliminaries11"/>
      <sheetName val="(2)_Site_works11"/>
      <sheetName val="(3)_Building_-_(A)11"/>
      <sheetName val="(4)_Building_-_(B)11"/>
      <sheetName val="Main_Summary-_Contractor11"/>
      <sheetName val="item_1-3-D_(2)11"/>
      <sheetName val="Liquidated_Damages11"/>
      <sheetName val="A__General_Requ_11"/>
      <sheetName val="General_Requ__Breakdown_-_P211"/>
      <sheetName val="D-Materal_on_Site11"/>
      <sheetName val="Item_3-I11"/>
      <sheetName val="Item_2-F11"/>
      <sheetName val="vehicles_type_A_&amp;_B11"/>
      <sheetName val="J-Previous_Payments11"/>
      <sheetName val="Check_List11"/>
      <sheetName val="Maintenance_office_equip_11"/>
      <sheetName val="B-Cumulative_(CON)11"/>
      <sheetName val="24__Central_Pool_Contem_(15)_11"/>
      <sheetName val="23_Central_pool_Italian_(11)_11"/>
      <sheetName val="22_Grand_Courtyard_Bali_(5)_11"/>
      <sheetName val="21__GRAND_COURTYARD_CONTEM_(411"/>
      <sheetName val="19_Grand_Courtyard_Medite_(1611"/>
      <sheetName val="18__Grand_courtyard_Arabic(1011"/>
      <sheetName val="17__GREAT_ROTUNDA__NEW_MEXI_(11"/>
      <sheetName val="16_GREAT_ROTUNDA_CONTEMP_(1)11"/>
      <sheetName val="15__Great_Rotunda_European_(111"/>
      <sheetName val="14_Great_Rotunda_Mediter(16)11"/>
      <sheetName val="13__Great_Rotunda_Arabic_(17)11"/>
      <sheetName val="12__GV__(Ranch)_(3)_11"/>
      <sheetName val="11_Gallery_View_Medi_(91)11"/>
      <sheetName val="9_CENTRAL_GALLERY_CONT(2)11"/>
      <sheetName val="8__Central_Gallery_European(911"/>
      <sheetName val="7_CENTRAL_GALLERY_MEDI_(3)11"/>
      <sheetName val="6__CENTRAL_GALLERY_ARABIC_(2)11"/>
      <sheetName val="4__GS_(CONTEMPORARY)_(2)11"/>
      <sheetName val="3__GRAND_STAIRCASE__EUROPEAN(11"/>
      <sheetName val="2_Grandstaircase_Med_(3)11"/>
      <sheetName val="Dash_Board_AED10"/>
      <sheetName val="Raw_Data8"/>
      <sheetName val="Tender_Summary8"/>
      <sheetName val="Bill_5_-_Carpark5"/>
      <sheetName val="%_prog_figs_-u5_and_total5"/>
      <sheetName val="BOQ__Revised__for_Preliminarie5"/>
      <sheetName val="Bill_27"/>
      <sheetName val="F4_137"/>
      <sheetName val="Bill_No_10-Tele5"/>
      <sheetName val="Bill_No_12-Earthing5"/>
      <sheetName val="rcc(_sub)5"/>
      <sheetName val="Bord_5"/>
      <sheetName val="Important_Details_&amp;_Validation1"/>
      <sheetName val="Rate_Library1"/>
      <sheetName val="RBU_List1"/>
      <sheetName val="MOS-Civil_1"/>
      <sheetName val="KEYS(DONT_DELETE)1"/>
      <sheetName val="PLD_PRO_SUM+QTY_(Drwg_Qty)1"/>
      <sheetName val="COST_CONTROL_MATRIX1"/>
      <sheetName val="Project_Details_1"/>
      <sheetName val="PC,_Prov_Sums,_Quants1"/>
      <sheetName val="Progress_Photos1"/>
      <sheetName val="Cost_Report_Summary1"/>
      <sheetName val="Provisional_Sums1"/>
      <sheetName val="Cad_Map1"/>
      <sheetName val="OCT_FDN1"/>
      <sheetName val="AoR_Finishing1"/>
      <sheetName val="BILL_11"/>
      <sheetName val="Competitiveness_Analysis6"/>
      <sheetName val="nw4_(2)"/>
      <sheetName val="2-Cash_Flow"/>
      <sheetName val="Cover_Card12"/>
      <sheetName val="Bill_of_Quantity12"/>
      <sheetName val="Bill_of_Quantity_(2)12"/>
      <sheetName val="CERTIFICATE_(2)12"/>
      <sheetName val="APPRLICATION_-_112"/>
      <sheetName val="Bill_of_Quantity_(3)12"/>
      <sheetName val="(1)_-_Preliminaries12"/>
      <sheetName val="(2)_Site_works12"/>
      <sheetName val="(3)_Building_-_(A)12"/>
      <sheetName val="(4)_Building_-_(B)12"/>
      <sheetName val="Main_Summary-_Contractor12"/>
      <sheetName val="item_1-3-D_(2)12"/>
      <sheetName val="Liquidated_Damages12"/>
      <sheetName val="A__General_Requ_12"/>
      <sheetName val="General_Requ__Breakdown_-_P212"/>
      <sheetName val="D-Materal_on_Site12"/>
      <sheetName val="Item_3-I12"/>
      <sheetName val="Item_2-F12"/>
      <sheetName val="vehicles_type_A_&amp;_B12"/>
      <sheetName val="J-Previous_Payments12"/>
      <sheetName val="Check_List12"/>
      <sheetName val="Maintenance_office_equip_12"/>
      <sheetName val="B-Cumulative_(CON)12"/>
      <sheetName val="24__Central_Pool_Contem_(15)_12"/>
      <sheetName val="23_Central_pool_Italian_(11)_12"/>
      <sheetName val="22_Grand_Courtyard_Bali_(5)_12"/>
      <sheetName val="21__GRAND_COURTYARD_CONTEM_(412"/>
      <sheetName val="19_Grand_Courtyard_Medite_(1612"/>
      <sheetName val="18__Grand_courtyard_Arabic(1012"/>
      <sheetName val="17__GREAT_ROTUNDA__NEW_MEXI_(12"/>
      <sheetName val="16_GREAT_ROTUNDA_CONTEMP_(1)12"/>
      <sheetName val="15__Great_Rotunda_European_(112"/>
      <sheetName val="14_Great_Rotunda_Mediter(16)12"/>
      <sheetName val="13__Great_Rotunda_Arabic_(17)12"/>
      <sheetName val="12__GV__(Ranch)_(3)_12"/>
      <sheetName val="11_Gallery_View_Medi_(91)12"/>
      <sheetName val="9_CENTRAL_GALLERY_CONT(2)12"/>
      <sheetName val="8__Central_Gallery_European(912"/>
      <sheetName val="7_CENTRAL_GALLERY_MEDI_(3)12"/>
      <sheetName val="6__CENTRAL_GALLERY_ARABIC_(2)12"/>
      <sheetName val="4__GS_(CONTEMPORARY)_(2)12"/>
      <sheetName val="3__GRAND_STAIRCASE__EUROPEAN(12"/>
      <sheetName val="2_Grandstaircase_Med_(3)12"/>
      <sheetName val="Dash_Board_AED11"/>
      <sheetName val="Raw_Data9"/>
      <sheetName val="Tender_Summary9"/>
      <sheetName val="Bill_5_-_Carpark6"/>
      <sheetName val="%_prog_figs_-u5_and_total6"/>
      <sheetName val="BOQ__Revised__for_Preliminarie6"/>
      <sheetName val="Bill_28"/>
      <sheetName val="F4_138"/>
      <sheetName val="Bill_No_10-Tele6"/>
      <sheetName val="Bill_No_12-Earthing6"/>
      <sheetName val="rcc(_sub)6"/>
      <sheetName val="Bord_6"/>
      <sheetName val="Important_Details_&amp;_Validation2"/>
      <sheetName val="Rate_Library2"/>
      <sheetName val="RBU_List2"/>
      <sheetName val="MOS-Civil_2"/>
      <sheetName val="KEYS(DONT_DELETE)2"/>
      <sheetName val="PLD_PRO_SUM+QTY_(Drwg_Qty)2"/>
      <sheetName val="COST_CONTROL_MATRIX2"/>
      <sheetName val="Project_Details_2"/>
      <sheetName val="PC,_Prov_Sums,_Quants2"/>
      <sheetName val="Progress_Photos2"/>
      <sheetName val="Cost_Report_Summary2"/>
      <sheetName val="Provisional_Sums2"/>
      <sheetName val="Cad_Map2"/>
      <sheetName val="OCT_FDN2"/>
      <sheetName val="AoR_Finishing2"/>
      <sheetName val="BILL_12"/>
      <sheetName val="Competitiveness_Analysis7"/>
      <sheetName val="nw4_(2)1"/>
      <sheetName val="2-Cash_Flow1"/>
      <sheetName val="ITEM"/>
      <sheetName val="HL8"/>
      <sheetName val="Collection"/>
      <sheetName val="Prelim"/>
      <sheetName val="Substructure"/>
      <sheetName val="Additional Items"/>
      <sheetName val="Earthworks"/>
      <sheetName val="Envelope"/>
      <sheetName val="External Site Improvement"/>
      <sheetName val="Finishes"/>
      <sheetName val="Infrastructure"/>
      <sheetName val="M+E 1st Fix"/>
      <sheetName val="M+E 2nd Fix"/>
      <sheetName val="Superstructure"/>
      <sheetName val="IncStmt"/>
      <sheetName val=" Factor  "/>
      <sheetName val="Histry Price"/>
      <sheetName val="CABLERET"/>
      <sheetName val="COST SUMMARY "/>
      <sheetName val="BILL-5"/>
      <sheetName val="ALLOWANCE"/>
      <sheetName val="MH RATE"/>
      <sheetName val="COST SHEET DET"/>
      <sheetName val="Tendering Staff Rates"/>
      <sheetName val="Insurances"/>
      <sheetName val="Major Plant Durations"/>
      <sheetName val="UPA(Part C,D,E,G,H)"/>
      <sheetName val="UPA(Part F)"/>
      <sheetName val="Materials"/>
      <sheetName val="STAIR-A"/>
      <sheetName val="Budget Top sheet "/>
      <sheetName val="BAU"/>
      <sheetName val="Contract Top sheet"/>
      <sheetName val=" Top sheet Summary"/>
      <sheetName val="Sum of Prelims"/>
      <sheetName val="Mech Material"/>
      <sheetName val="Electrical Material"/>
      <sheetName val="Mech sub-contracts"/>
      <sheetName val="Closing"/>
      <sheetName val="Risk Te. Co."/>
      <sheetName val="New Contingency Monitor"/>
      <sheetName val="OPS"/>
      <sheetName val="Variation Allowances"/>
      <sheetName val="Commercial Summary"/>
      <sheetName val="NPV"/>
      <sheetName val="ARCH"/>
      <sheetName val="FT-05-02IsoBOM"/>
      <sheetName val="GRSummary"/>
      <sheetName val="MORGACTS"/>
      <sheetName val="AC"/>
      <sheetName val="Setup"/>
      <sheetName val="A.O.R r1Str"/>
      <sheetName val="Fact Finding - Highlevel"/>
      <sheetName val="Monthly Dashboard Report"/>
      <sheetName val="1.1-Project  Status Summary"/>
      <sheetName val="NOCs_Discipline (2)"/>
      <sheetName val="Executive Summary"/>
      <sheetName val="UNEC-Stage1"/>
      <sheetName val="Nesma-Stage1"/>
      <sheetName val="Al Bawani-Stage1"/>
      <sheetName val="Al Latifia-Stage1"/>
      <sheetName val="SaudiCo-Stage1"/>
      <sheetName val="Al Bawani - A.02 &amp; A.05 "/>
      <sheetName val="PGSA"/>
      <sheetName val="Qdesign"/>
      <sheetName val="Directory"/>
      <sheetName val="Comp.1 (Internal)"/>
      <sheetName val="Frontpage"/>
      <sheetName val="A2000"/>
      <sheetName val="A3100"/>
      <sheetName val="A1100"/>
      <sheetName val="Val_Total"/>
      <sheetName val="Project_Report"/>
      <sheetName val="Maintenance Tasks"/>
      <sheetName val="Capital Asset Replacement"/>
      <sheetName val="Corrective Maintenance"/>
      <sheetName val="Overhaul"/>
      <sheetName val="Bill No. 2"/>
      <sheetName val="Jeddah"/>
      <sheetName val="J056"/>
      <sheetName val="MOS-Civil_3"/>
      <sheetName val="Cover_Card13"/>
      <sheetName val="Bill_of_Quantity13"/>
      <sheetName val="Bill_of_Quantity_(2)13"/>
      <sheetName val="CERTIFICATE_(2)13"/>
      <sheetName val="APPRLICATION_-_113"/>
      <sheetName val="Bill_of_Quantity_(3)13"/>
      <sheetName val="(1)_-_Preliminaries13"/>
      <sheetName val="(2)_Site_works13"/>
      <sheetName val="(3)_Building_-_(A)13"/>
      <sheetName val="(4)_Building_-_(B)13"/>
      <sheetName val="Main_Summary-_Contractor13"/>
      <sheetName val="item_1-3-D_(2)13"/>
      <sheetName val="Liquidated_Damages13"/>
      <sheetName val="A__General_Requ_13"/>
      <sheetName val="General_Requ__Breakdown_-_P213"/>
      <sheetName val="D-Materal_on_Site13"/>
      <sheetName val="Item_3-I13"/>
      <sheetName val="Item_2-F13"/>
      <sheetName val="vehicles_type_A_&amp;_B13"/>
      <sheetName val="J-Previous_Payments13"/>
      <sheetName val="Check_List13"/>
      <sheetName val="Maintenance_office_equip_13"/>
      <sheetName val="B-Cumulative_(CON)13"/>
      <sheetName val="24__Central_Pool_Contem_(15)_13"/>
      <sheetName val="23_Central_pool_Italian_(11)_13"/>
      <sheetName val="22_Grand_Courtyard_Bali_(5)_13"/>
      <sheetName val="21__GRAND_COURTYARD_CONTEM_(413"/>
      <sheetName val="19_Grand_Courtyard_Medite_(1613"/>
      <sheetName val="18__Grand_courtyard_Arabic(1013"/>
      <sheetName val="17__GREAT_ROTUNDA__NEW_MEXI_(13"/>
      <sheetName val="16_GREAT_ROTUNDA_CONTEMP_(1)13"/>
      <sheetName val="15__Great_Rotunda_European_(113"/>
      <sheetName val="14_Great_Rotunda_Mediter(16)13"/>
      <sheetName val="13__Great_Rotunda_Arabic_(17)13"/>
      <sheetName val="12__GV__(Ranch)_(3)_13"/>
      <sheetName val="11_Gallery_View_Medi_(91)13"/>
      <sheetName val="9_CENTRAL_GALLERY_CONT(2)13"/>
      <sheetName val="8__Central_Gallery_European(913"/>
      <sheetName val="7_CENTRAL_GALLERY_MEDI_(3)13"/>
      <sheetName val="6__CENTRAL_GALLERY_ARABIC_(2)13"/>
      <sheetName val="4__GS_(CONTEMPORARY)_(2)13"/>
      <sheetName val="3__GRAND_STAIRCASE__EUROPEAN(13"/>
      <sheetName val="2_Grandstaircase_Med_(3)13"/>
      <sheetName val="Dash_Board_AED12"/>
      <sheetName val="Cover_Card18"/>
      <sheetName val="Bill_of_Quantity18"/>
      <sheetName val="Bill_of_Quantity_(2)18"/>
      <sheetName val="CERTIFICATE_(2)18"/>
      <sheetName val="APPRLICATION_-_118"/>
      <sheetName val="Bill_of_Quantity_(3)18"/>
      <sheetName val="(1)_-_Preliminaries18"/>
      <sheetName val="(2)_Site_works18"/>
      <sheetName val="(3)_Building_-_(A)18"/>
      <sheetName val="(4)_Building_-_(B)18"/>
      <sheetName val="Main_Summary-_Contractor18"/>
      <sheetName val="item_1-3-D_(2)18"/>
      <sheetName val="Liquidated_Damages18"/>
      <sheetName val="A__General_Requ_18"/>
      <sheetName val="General_Requ__Breakdown_-_P218"/>
      <sheetName val="D-Materal_on_Site18"/>
      <sheetName val="Item_3-I18"/>
      <sheetName val="Item_2-F18"/>
      <sheetName val="vehicles_type_A_&amp;_B18"/>
      <sheetName val="J-Previous_Payments18"/>
      <sheetName val="Check_List18"/>
      <sheetName val="Maintenance_office_equip_18"/>
      <sheetName val="B-Cumulative_(CON)18"/>
      <sheetName val="24__Central_Pool_Contem_(15)_18"/>
      <sheetName val="23_Central_pool_Italian_(11)_18"/>
      <sheetName val="22_Grand_Courtyard_Bali_(5)_18"/>
      <sheetName val="21__GRAND_COURTYARD_CONTEM_(418"/>
      <sheetName val="19_Grand_Courtyard_Medite_(1618"/>
      <sheetName val="18__Grand_courtyard_Arabic(1018"/>
      <sheetName val="17__GREAT_ROTUNDA__NEW_MEXI_(18"/>
      <sheetName val="16_GREAT_ROTUNDA_CONTEMP_(1)18"/>
      <sheetName val="15__Great_Rotunda_European_(118"/>
      <sheetName val="14_Great_Rotunda_Mediter(16)18"/>
      <sheetName val="13__Great_Rotunda_Arabic_(17)18"/>
      <sheetName val="12__GV__(Ranch)_(3)_18"/>
      <sheetName val="11_Gallery_View_Medi_(91)18"/>
      <sheetName val="9_CENTRAL_GALLERY_CONT(2)18"/>
      <sheetName val="8__Central_Gallery_European(918"/>
      <sheetName val="7_CENTRAL_GALLERY_MEDI_(3)18"/>
      <sheetName val="6__CENTRAL_GALLERY_ARABIC_(2)18"/>
      <sheetName val="4__GS_(CONTEMPORARY)_(2)18"/>
      <sheetName val="3__GRAND_STAIRCASE__EUROPEAN(18"/>
      <sheetName val="2_Grandstaircase_Med_(3)18"/>
      <sheetName val="Dash_Board_AED17"/>
      <sheetName val="Raw_Data14"/>
      <sheetName val="Tender_Summary13"/>
      <sheetName val="%_prog_figs_-u5_and_total11"/>
      <sheetName val="Bill_213"/>
      <sheetName val="F4_1313"/>
      <sheetName val="rcc(_sub)8"/>
      <sheetName val="Bord_8"/>
      <sheetName val="Bill_No_10-Tele7"/>
      <sheetName val="Bill_5_-_Carpark8"/>
      <sheetName val="MOS-Civil_4"/>
      <sheetName val="BOQ__Revised__for_Preliminarie8"/>
      <sheetName val="Cover_Card16"/>
      <sheetName val="Bill_of_Quantity16"/>
      <sheetName val="Bill_of_Quantity_(2)16"/>
      <sheetName val="CERTIFICATE_(2)16"/>
      <sheetName val="APPRLICATION_-_116"/>
      <sheetName val="Bill_of_Quantity_(3)16"/>
      <sheetName val="(1)_-_Preliminaries16"/>
      <sheetName val="(2)_Site_works16"/>
      <sheetName val="(3)_Building_-_(A)16"/>
      <sheetName val="(4)_Building_-_(B)16"/>
      <sheetName val="Main_Summary-_Contractor16"/>
      <sheetName val="item_1-3-D_(2)16"/>
      <sheetName val="Liquidated_Damages16"/>
      <sheetName val="A__General_Requ_16"/>
      <sheetName val="General_Requ__Breakdown_-_P216"/>
      <sheetName val="D-Materal_on_Site16"/>
      <sheetName val="Item_3-I16"/>
      <sheetName val="Item_2-F16"/>
      <sheetName val="vehicles_type_A_&amp;_B16"/>
      <sheetName val="J-Previous_Payments16"/>
      <sheetName val="Check_List16"/>
      <sheetName val="Maintenance_office_equip_16"/>
      <sheetName val="B-Cumulative_(CON)16"/>
      <sheetName val="24__Central_Pool_Contem_(15)_16"/>
      <sheetName val="23_Central_pool_Italian_(11)_16"/>
      <sheetName val="22_Grand_Courtyard_Bali_(5)_16"/>
      <sheetName val="21__GRAND_COURTYARD_CONTEM_(416"/>
      <sheetName val="19_Grand_Courtyard_Medite_(1616"/>
      <sheetName val="18__Grand_courtyard_Arabic(1016"/>
      <sheetName val="17__GREAT_ROTUNDA__NEW_MEXI_(16"/>
      <sheetName val="16_GREAT_ROTUNDA_CONTEMP_(1)16"/>
      <sheetName val="15__Great_Rotunda_European_(116"/>
      <sheetName val="14_Great_Rotunda_Mediter(16)16"/>
      <sheetName val="13__Great_Rotunda_Arabic_(17)16"/>
      <sheetName val="12__GV__(Ranch)_(3)_16"/>
      <sheetName val="11_Gallery_View_Medi_(91)16"/>
      <sheetName val="9_CENTRAL_GALLERY_CONT(2)16"/>
      <sheetName val="8__Central_Gallery_European(916"/>
      <sheetName val="7_CENTRAL_GALLERY_MEDI_(3)16"/>
      <sheetName val="6__CENTRAL_GALLERY_ARABIC_(2)16"/>
      <sheetName val="4__GS_(CONTEMPORARY)_(2)16"/>
      <sheetName val="3__GRAND_STAIRCASE__EUROPEAN(16"/>
      <sheetName val="2_Grandstaircase_Med_(3)16"/>
      <sheetName val="Dash_Board_AED15"/>
      <sheetName val="Raw_Data12"/>
      <sheetName val="Tender_Summary11"/>
      <sheetName val="%_prog_figs_-u5_and_total9"/>
      <sheetName val="Bill_211"/>
      <sheetName val="F4_1311"/>
      <sheetName val="Cover_Card14"/>
      <sheetName val="Bill_of_Quantity14"/>
      <sheetName val="Bill_of_Quantity_(2)14"/>
      <sheetName val="CERTIFICATE_(2)14"/>
      <sheetName val="APPRLICATION_-_114"/>
      <sheetName val="Bill_of_Quantity_(3)14"/>
      <sheetName val="(1)_-_Preliminaries14"/>
      <sheetName val="(2)_Site_works14"/>
      <sheetName val="(3)_Building_-_(A)14"/>
      <sheetName val="(4)_Building_-_(B)14"/>
      <sheetName val="Main_Summary-_Contractor14"/>
      <sheetName val="item_1-3-D_(2)14"/>
      <sheetName val="Liquidated_Damages14"/>
      <sheetName val="A__General_Requ_14"/>
      <sheetName val="General_Requ__Breakdown_-_P214"/>
      <sheetName val="D-Materal_on_Site14"/>
      <sheetName val="Item_3-I14"/>
      <sheetName val="Item_2-F14"/>
      <sheetName val="vehicles_type_A_&amp;_B14"/>
      <sheetName val="J-Previous_Payments14"/>
      <sheetName val="Check_List14"/>
      <sheetName val="Maintenance_office_equip_14"/>
      <sheetName val="B-Cumulative_(CON)14"/>
      <sheetName val="24__Central_Pool_Contem_(15)_14"/>
      <sheetName val="23_Central_pool_Italian_(11)_14"/>
      <sheetName val="22_Grand_Courtyard_Bali_(5)_14"/>
      <sheetName val="21__GRAND_COURTYARD_CONTEM_(414"/>
      <sheetName val="19_Grand_Courtyard_Medite_(1614"/>
      <sheetName val="18__Grand_courtyard_Arabic(1014"/>
      <sheetName val="17__GREAT_ROTUNDA__NEW_MEXI_(14"/>
      <sheetName val="16_GREAT_ROTUNDA_CONTEMP_(1)14"/>
      <sheetName val="15__Great_Rotunda_European_(114"/>
      <sheetName val="14_Great_Rotunda_Mediter(16)14"/>
      <sheetName val="13__Great_Rotunda_Arabic_(17)14"/>
      <sheetName val="12__GV__(Ranch)_(3)_14"/>
      <sheetName val="11_Gallery_View_Medi_(91)14"/>
      <sheetName val="9_CENTRAL_GALLERY_CONT(2)14"/>
      <sheetName val="8__Central_Gallery_European(914"/>
      <sheetName val="7_CENTRAL_GALLERY_MEDI_(3)14"/>
      <sheetName val="6__CENTRAL_GALLERY_ARABIC_(2)14"/>
      <sheetName val="4__GS_(CONTEMPORARY)_(2)14"/>
      <sheetName val="3__GRAND_STAIRCASE__EUROPEAN(14"/>
      <sheetName val="2_Grandstaircase_Med_(3)14"/>
      <sheetName val="Dash_Board_AED13"/>
      <sheetName val="Raw_Data10"/>
      <sheetName val="%_prog_figs_-u5_and_total7"/>
      <sheetName val="Bill_29"/>
      <sheetName val="F4_139"/>
      <sheetName val="Cover_Card15"/>
      <sheetName val="Bill_of_Quantity15"/>
      <sheetName val="Bill_of_Quantity_(2)15"/>
      <sheetName val="CERTIFICATE_(2)15"/>
      <sheetName val="APPRLICATION_-_115"/>
      <sheetName val="Bill_of_Quantity_(3)15"/>
      <sheetName val="(1)_-_Preliminaries15"/>
      <sheetName val="(2)_Site_works15"/>
      <sheetName val="(3)_Building_-_(A)15"/>
      <sheetName val="(4)_Building_-_(B)15"/>
      <sheetName val="Main_Summary-_Contractor15"/>
      <sheetName val="item_1-3-D_(2)15"/>
      <sheetName val="Liquidated_Damages15"/>
      <sheetName val="A__General_Requ_15"/>
      <sheetName val="General_Requ__Breakdown_-_P215"/>
      <sheetName val="D-Materal_on_Site15"/>
      <sheetName val="Item_3-I15"/>
      <sheetName val="Item_2-F15"/>
      <sheetName val="vehicles_type_A_&amp;_B15"/>
      <sheetName val="J-Previous_Payments15"/>
      <sheetName val="Check_List15"/>
      <sheetName val="Maintenance_office_equip_15"/>
      <sheetName val="B-Cumulative_(CON)15"/>
      <sheetName val="24__Central_Pool_Contem_(15)_15"/>
      <sheetName val="23_Central_pool_Italian_(11)_15"/>
      <sheetName val="22_Grand_Courtyard_Bali_(5)_15"/>
      <sheetName val="21__GRAND_COURTYARD_CONTEM_(415"/>
      <sheetName val="19_Grand_Courtyard_Medite_(1615"/>
      <sheetName val="18__Grand_courtyard_Arabic(1015"/>
      <sheetName val="17__GREAT_ROTUNDA__NEW_MEXI_(15"/>
      <sheetName val="16_GREAT_ROTUNDA_CONTEMP_(1)15"/>
      <sheetName val="15__Great_Rotunda_European_(115"/>
      <sheetName val="14_Great_Rotunda_Mediter(16)15"/>
      <sheetName val="13__Great_Rotunda_Arabic_(17)15"/>
      <sheetName val="12__GV__(Ranch)_(3)_15"/>
      <sheetName val="11_Gallery_View_Medi_(91)15"/>
      <sheetName val="9_CENTRAL_GALLERY_CONT(2)15"/>
      <sheetName val="8__Central_Gallery_European(915"/>
      <sheetName val="7_CENTRAL_GALLERY_MEDI_(3)15"/>
      <sheetName val="6__CENTRAL_GALLERY_ARABIC_(2)15"/>
      <sheetName val="4__GS_(CONTEMPORARY)_(2)15"/>
      <sheetName val="3__GRAND_STAIRCASE__EUROPEAN(15"/>
      <sheetName val="2_Grandstaircase_Med_(3)15"/>
      <sheetName val="Dash_Board_AED14"/>
      <sheetName val="Raw_Data11"/>
      <sheetName val="Tender_Summary10"/>
      <sheetName val="%_prog_figs_-u5_and_total8"/>
      <sheetName val="Bill_210"/>
      <sheetName val="F4_1310"/>
      <sheetName val="Cover_Card17"/>
      <sheetName val="Bill_of_Quantity17"/>
      <sheetName val="Bill_of_Quantity_(2)17"/>
      <sheetName val="CERTIFICATE_(2)17"/>
      <sheetName val="APPRLICATION_-_117"/>
      <sheetName val="Bill_of_Quantity_(3)17"/>
      <sheetName val="(1)_-_Preliminaries17"/>
      <sheetName val="(2)_Site_works17"/>
      <sheetName val="(3)_Building_-_(A)17"/>
      <sheetName val="(4)_Building_-_(B)17"/>
      <sheetName val="Main_Summary-_Contractor17"/>
      <sheetName val="item_1-3-D_(2)17"/>
      <sheetName val="Liquidated_Damages17"/>
      <sheetName val="A__General_Requ_17"/>
      <sheetName val="General_Requ__Breakdown_-_P217"/>
      <sheetName val="D-Materal_on_Site17"/>
      <sheetName val="Item_3-I17"/>
      <sheetName val="Item_2-F17"/>
      <sheetName val="vehicles_type_A_&amp;_B17"/>
      <sheetName val="J-Previous_Payments17"/>
      <sheetName val="Check_List17"/>
      <sheetName val="Maintenance_office_equip_17"/>
      <sheetName val="B-Cumulative_(CON)17"/>
      <sheetName val="24__Central_Pool_Contem_(15)_17"/>
      <sheetName val="23_Central_pool_Italian_(11)_17"/>
      <sheetName val="22_Grand_Courtyard_Bali_(5)_17"/>
      <sheetName val="21__GRAND_COURTYARD_CONTEM_(417"/>
      <sheetName val="19_Grand_Courtyard_Medite_(1617"/>
      <sheetName val="18__Grand_courtyard_Arabic(1017"/>
      <sheetName val="17__GREAT_ROTUNDA__NEW_MEXI_(17"/>
      <sheetName val="16_GREAT_ROTUNDA_CONTEMP_(1)17"/>
      <sheetName val="15__Great_Rotunda_European_(117"/>
      <sheetName val="14_Great_Rotunda_Mediter(16)17"/>
      <sheetName val="13__Great_Rotunda_Arabic_(17)17"/>
      <sheetName val="12__GV__(Ranch)_(3)_17"/>
      <sheetName val="11_Gallery_View_Medi_(91)17"/>
      <sheetName val="9_CENTRAL_GALLERY_CONT(2)17"/>
      <sheetName val="8__Central_Gallery_European(917"/>
      <sheetName val="7_CENTRAL_GALLERY_MEDI_(3)17"/>
      <sheetName val="6__CENTRAL_GALLERY_ARABIC_(2)17"/>
      <sheetName val="4__GS_(CONTEMPORARY)_(2)17"/>
      <sheetName val="3__GRAND_STAIRCASE__EUROPEAN(17"/>
      <sheetName val="2_Grandstaircase_Med_(3)17"/>
      <sheetName val="Dash_Board_AED16"/>
      <sheetName val="Raw_Data13"/>
      <sheetName val="Tender_Summary12"/>
      <sheetName val="%_prog_figs_-u5_and_total10"/>
      <sheetName val="Bill_212"/>
      <sheetName val="F4_1312"/>
      <sheetName val="Bill_5_-_Carpark7"/>
      <sheetName val="rcc(_sub)7"/>
      <sheetName val="Bord_7"/>
      <sheetName val="BOQ__Revised__for_Preliminarie7"/>
      <sheetName val="Cover_Card19"/>
      <sheetName val="Bill_of_Quantity19"/>
      <sheetName val="Bill_of_Quantity_(2)19"/>
      <sheetName val="CERTIFICATE_(2)19"/>
      <sheetName val="APPRLICATION_-_119"/>
      <sheetName val="Bill_of_Quantity_(3)19"/>
      <sheetName val="(1)_-_Preliminaries19"/>
      <sheetName val="(2)_Site_works19"/>
      <sheetName val="(3)_Building_-_(A)19"/>
      <sheetName val="(4)_Building_-_(B)19"/>
      <sheetName val="Main_Summary-_Contractor19"/>
      <sheetName val="item_1-3-D_(2)19"/>
      <sheetName val="Liquidated_Damages19"/>
      <sheetName val="A__General_Requ_19"/>
      <sheetName val="General_Requ__Breakdown_-_P219"/>
      <sheetName val="D-Materal_on_Site19"/>
      <sheetName val="Item_3-I19"/>
      <sheetName val="Item_2-F19"/>
      <sheetName val="vehicles_type_A_&amp;_B19"/>
      <sheetName val="J-Previous_Payments19"/>
      <sheetName val="Check_List19"/>
      <sheetName val="Maintenance_office_equip_19"/>
      <sheetName val="B-Cumulative_(CON)19"/>
      <sheetName val="24__Central_Pool_Contem_(15)_19"/>
      <sheetName val="23_Central_pool_Italian_(11)_19"/>
      <sheetName val="22_Grand_Courtyard_Bali_(5)_19"/>
      <sheetName val="21__GRAND_COURTYARD_CONTEM_(419"/>
      <sheetName val="19_Grand_Courtyard_Medite_(1619"/>
      <sheetName val="18__Grand_courtyard_Arabic(1019"/>
      <sheetName val="17__GREAT_ROTUNDA__NEW_MEXI_(19"/>
      <sheetName val="16_GREAT_ROTUNDA_CONTEMP_(1)19"/>
      <sheetName val="15__Great_Rotunda_European_(119"/>
      <sheetName val="14_Great_Rotunda_Mediter(16)19"/>
      <sheetName val="13__Great_Rotunda_Arabic_(17)19"/>
      <sheetName val="12__GV__(Ranch)_(3)_19"/>
      <sheetName val="11_Gallery_View_Medi_(91)19"/>
      <sheetName val="9_CENTRAL_GALLERY_CONT(2)19"/>
      <sheetName val="8__Central_Gallery_European(919"/>
      <sheetName val="7_CENTRAL_GALLERY_MEDI_(3)19"/>
      <sheetName val="6__CENTRAL_GALLERY_ARABIC_(2)19"/>
      <sheetName val="4__GS_(CONTEMPORARY)_(2)19"/>
      <sheetName val="3__GRAND_STAIRCASE__EUROPEAN(19"/>
      <sheetName val="2_Grandstaircase_Med_(3)19"/>
      <sheetName val="Dash_Board_AED18"/>
      <sheetName val="Tender_Summary14"/>
      <sheetName val="Raw_Data15"/>
      <sheetName val="%_prog_figs_-u5_and_total12"/>
      <sheetName val="Bill_214"/>
      <sheetName val="F4_1314"/>
      <sheetName val="rcc(_sub)9"/>
      <sheetName val="Bord_9"/>
      <sheetName val="Bill_5_-_Carpark9"/>
      <sheetName val="BOQ__Revised__for_Preliminarie9"/>
      <sheetName val="T&amp;M"/>
      <sheetName val="BOM"/>
      <sheetName val="MOS-Civil_5"/>
      <sheetName val="Cover_Card20"/>
      <sheetName val="Bill_of_Quantity20"/>
      <sheetName val="Bill_of_Quantity_(2)20"/>
      <sheetName val="CERTIFICATE_(2)20"/>
      <sheetName val="APPRLICATION_-_120"/>
      <sheetName val="Bill_of_Quantity_(3)20"/>
      <sheetName val="(1)_-_Preliminaries20"/>
      <sheetName val="(2)_Site_works20"/>
      <sheetName val="(3)_Building_-_(A)20"/>
      <sheetName val="(4)_Building_-_(B)20"/>
      <sheetName val="Main_Summary-_Contractor20"/>
      <sheetName val="item_1-3-D_(2)20"/>
      <sheetName val="Liquidated_Damages20"/>
      <sheetName val="A__General_Requ_20"/>
      <sheetName val="General_Requ__Breakdown_-_P220"/>
      <sheetName val="D-Materal_on_Site20"/>
      <sheetName val="Item_3-I20"/>
      <sheetName val="Item_2-F20"/>
      <sheetName val="vehicles_type_A_&amp;_B20"/>
      <sheetName val="J-Previous_Payments20"/>
      <sheetName val="Check_List20"/>
      <sheetName val="Maintenance_office_equip_20"/>
      <sheetName val="B-Cumulative_(CON)20"/>
      <sheetName val="24__Central_Pool_Contem_(15)_20"/>
      <sheetName val="23_Central_pool_Italian_(11)_20"/>
      <sheetName val="22_Grand_Courtyard_Bali_(5)_20"/>
      <sheetName val="21__GRAND_COURTYARD_CONTEM_(420"/>
      <sheetName val="19_Grand_Courtyard_Medite_(1620"/>
      <sheetName val="18__Grand_courtyard_Arabic(1020"/>
      <sheetName val="17__GREAT_ROTUNDA__NEW_MEXI_(20"/>
      <sheetName val="16_GREAT_ROTUNDA_CONTEMP_(1)20"/>
      <sheetName val="15__Great_Rotunda_European_(120"/>
      <sheetName val="14_Great_Rotunda_Mediter(16)20"/>
      <sheetName val="13__Great_Rotunda_Arabic_(17)20"/>
      <sheetName val="12__GV__(Ranch)_(3)_20"/>
      <sheetName val="11_Gallery_View_Medi_(91)20"/>
      <sheetName val="9_CENTRAL_GALLERY_CONT(2)20"/>
      <sheetName val="8__Central_Gallery_European(920"/>
      <sheetName val="7_CENTRAL_GALLERY_MEDI_(3)20"/>
      <sheetName val="6__CENTRAL_GALLERY_ARABIC_(2)20"/>
      <sheetName val="4__GS_(CONTEMPORARY)_(2)20"/>
      <sheetName val="3__GRAND_STAIRCASE__EUROPEAN(20"/>
      <sheetName val="2_Grandstaircase_Med_(3)20"/>
      <sheetName val="Dash_Board_AED19"/>
      <sheetName val="Raw_Data16"/>
      <sheetName val="Tender_Summary15"/>
      <sheetName val="%_prog_figs_-u5_and_total13"/>
      <sheetName val="Bill_215"/>
      <sheetName val="F4_1315"/>
      <sheetName val="Bill_5_-_Carpark10"/>
      <sheetName val="rcc(_sub)10"/>
      <sheetName val="Bord_10"/>
      <sheetName val="BOQ__Revised__for_Preliminari10"/>
      <sheetName val="Bill_No_10-Tele8"/>
      <sheetName val="MOS-Civil_6"/>
      <sheetName val="KEYS(DONT_DELETE)3"/>
      <sheetName val="PLD_PRO_SUM+QTY_(Drwg_Qty)3"/>
      <sheetName val="Cover_Card21"/>
      <sheetName val="Bill_of_Quantity21"/>
      <sheetName val="Bill_of_Quantity_(2)21"/>
      <sheetName val="CERTIFICATE_(2)21"/>
      <sheetName val="APPRLICATION_-_121"/>
      <sheetName val="Bill_of_Quantity_(3)21"/>
      <sheetName val="(1)_-_Preliminaries21"/>
      <sheetName val="(2)_Site_works21"/>
      <sheetName val="(3)_Building_-_(A)21"/>
      <sheetName val="(4)_Building_-_(B)21"/>
      <sheetName val="Main_Summary-_Contractor21"/>
      <sheetName val="item_1-3-D_(2)21"/>
      <sheetName val="Liquidated_Damages21"/>
      <sheetName val="A__General_Requ_21"/>
      <sheetName val="General_Requ__Breakdown_-_P221"/>
      <sheetName val="D-Materal_on_Site21"/>
      <sheetName val="Item_3-I21"/>
      <sheetName val="Item_2-F21"/>
      <sheetName val="vehicles_type_A_&amp;_B21"/>
      <sheetName val="J-Previous_Payments21"/>
      <sheetName val="Check_List21"/>
      <sheetName val="Maintenance_office_equip_21"/>
      <sheetName val="B-Cumulative_(CON)21"/>
      <sheetName val="24__Central_Pool_Contem_(15)_21"/>
      <sheetName val="23_Central_pool_Italian_(11)_21"/>
      <sheetName val="22_Grand_Courtyard_Bali_(5)_21"/>
      <sheetName val="21__GRAND_COURTYARD_CONTEM_(421"/>
      <sheetName val="19_Grand_Courtyard_Medite_(1621"/>
      <sheetName val="18__Grand_courtyard_Arabic(1021"/>
      <sheetName val="17__GREAT_ROTUNDA__NEW_MEXI_(30"/>
      <sheetName val="16_GREAT_ROTUNDA_CONTEMP_(1)21"/>
      <sheetName val="15__Great_Rotunda_European_(121"/>
      <sheetName val="14_Great_Rotunda_Mediter(16)21"/>
      <sheetName val="13__Great_Rotunda_Arabic_(17)21"/>
      <sheetName val="12__GV__(Ranch)_(3)_21"/>
      <sheetName val="11_Gallery_View_Medi_(91)21"/>
      <sheetName val="9_CENTRAL_GALLERY_CONT(2)21"/>
      <sheetName val="8__Central_Gallery_European(921"/>
      <sheetName val="7_CENTRAL_GALLERY_MEDI_(3)21"/>
      <sheetName val="6__CENTRAL_GALLERY_ARABIC_(2)21"/>
      <sheetName val="4__GS_(CONTEMPORARY)_(2)21"/>
      <sheetName val="3__GRAND_STAIRCASE__EUROPEAN(21"/>
      <sheetName val="2_Grandstaircase_Med_(3)21"/>
      <sheetName val="Dash_Board_AED20"/>
      <sheetName val="Raw_Data17"/>
      <sheetName val="Tender_Summary16"/>
      <sheetName val="%_prog_figs_-u5_and_total14"/>
      <sheetName val="Bill_216"/>
      <sheetName val="F4_1316"/>
      <sheetName val="Bill_5_-_Carpark11"/>
      <sheetName val="rcc(_sub)11"/>
      <sheetName val="Bord_11"/>
      <sheetName val="BOQ__Revised__for_Preliminari11"/>
      <sheetName val="Bill_No_10-Tele9"/>
      <sheetName val="MOS-Civil_7"/>
      <sheetName val="KEYS(DONT_DELETE)4"/>
      <sheetName val="PLD_PRO_SUM+QTY_(Drwg_Qty)4"/>
      <sheetName val="Cover_Card22"/>
      <sheetName val="Bill_of_Quantity22"/>
      <sheetName val="Bill_of_Quantity_(2)22"/>
      <sheetName val="CERTIFICATE_(2)22"/>
      <sheetName val="APPRLICATION_-_122"/>
      <sheetName val="Bill_of_Quantity_(3)22"/>
      <sheetName val="(1)_-_Preliminaries22"/>
      <sheetName val="(2)_Site_works22"/>
      <sheetName val="(3)_Building_-_(A)22"/>
      <sheetName val="(4)_Building_-_(B)22"/>
      <sheetName val="Main_Summary-_Contractor22"/>
      <sheetName val="item_1-3-D_(2)22"/>
      <sheetName val="Liquidated_Damages22"/>
      <sheetName val="A__General_Requ_22"/>
      <sheetName val="General_Requ__Breakdown_-_P222"/>
      <sheetName val="D-Materal_on_Site22"/>
      <sheetName val="Item_3-I22"/>
      <sheetName val="Item_2-F22"/>
      <sheetName val="vehicles_type_A_&amp;_B22"/>
      <sheetName val="J-Previous_Payments22"/>
      <sheetName val="Check_List22"/>
      <sheetName val="Maintenance_office_equip_22"/>
      <sheetName val="B-Cumulative_(CON)22"/>
      <sheetName val="24__Central_Pool_Contem_(15)_22"/>
      <sheetName val="23_Central_pool_Italian_(11)_22"/>
      <sheetName val="22_Grand_Courtyard_Bali_(5)_22"/>
      <sheetName val="21__GRAND_COURTYARD_CONTEM_(422"/>
      <sheetName val="19_Grand_Courtyard_Medite_(1622"/>
      <sheetName val="18__Grand_courtyard_Arabic(1022"/>
      <sheetName val="17__GREAT_ROTUNDA__NEW_MEXI_(31"/>
      <sheetName val="16_GREAT_ROTUNDA_CONTEMP_(1)22"/>
      <sheetName val="15__Great_Rotunda_European_(122"/>
      <sheetName val="14_Great_Rotunda_Mediter(16)22"/>
      <sheetName val="13__Great_Rotunda_Arabic_(17)22"/>
      <sheetName val="12__GV__(Ranch)_(3)_22"/>
      <sheetName val="11_Gallery_View_Medi_(91)22"/>
      <sheetName val="9_CENTRAL_GALLERY_CONT(2)22"/>
      <sheetName val="8__Central_Gallery_European(922"/>
      <sheetName val="7_CENTRAL_GALLERY_MEDI_(3)22"/>
      <sheetName val="6__CENTRAL_GALLERY_ARABIC_(2)22"/>
      <sheetName val="4__GS_(CONTEMPORARY)_(2)22"/>
      <sheetName val="3__GRAND_STAIRCASE__EUROPEAN(22"/>
      <sheetName val="2_Grandstaircase_Med_(3)22"/>
      <sheetName val="Dash_Board_AED21"/>
      <sheetName val="Raw_Data18"/>
      <sheetName val="Tender_Summary17"/>
      <sheetName val="%_prog_figs_-u5_and_total15"/>
      <sheetName val="Bill_217"/>
      <sheetName val="F4_1317"/>
      <sheetName val="Bill_5_-_Carpark12"/>
      <sheetName val="rcc(_sub)12"/>
      <sheetName val="Bord_12"/>
      <sheetName val="BOQ__Revised__for_Preliminari12"/>
      <sheetName val="Bill_No_10-Tele10"/>
      <sheetName val="Bill_No_12-Earthing7"/>
      <sheetName val="MOS-Civil_8"/>
      <sheetName val="KEYS(DONT_DELETE)5"/>
      <sheetName val="PLD_PRO_SUM+QTY_(Drwg_Qty)5"/>
      <sheetName val="Important_Details_&amp;_Validation3"/>
      <sheetName val="Rate_Library3"/>
      <sheetName val="RBU_List3"/>
      <sheetName val="2-Cash_Flow2"/>
      <sheetName val="Cover_Card23"/>
      <sheetName val="Bill_of_Quantity23"/>
      <sheetName val="Bill_of_Quantity_(2)23"/>
      <sheetName val="CERTIFICATE_(2)23"/>
      <sheetName val="APPRLICATION_-_123"/>
      <sheetName val="Bill_of_Quantity_(3)23"/>
      <sheetName val="(1)_-_Preliminaries23"/>
      <sheetName val="(2)_Site_works23"/>
      <sheetName val="(3)_Building_-_(A)23"/>
      <sheetName val="(4)_Building_-_(B)23"/>
      <sheetName val="Main_Summary-_Contractor23"/>
      <sheetName val="item_1-3-D_(2)23"/>
      <sheetName val="Liquidated_Damages23"/>
      <sheetName val="A__General_Requ_23"/>
      <sheetName val="General_Requ__Breakdown_-_P223"/>
      <sheetName val="D-Materal_on_Site23"/>
      <sheetName val="Item_3-I23"/>
      <sheetName val="Item_2-F23"/>
      <sheetName val="vehicles_type_A_&amp;_B23"/>
      <sheetName val="J-Previous_Payments23"/>
      <sheetName val="Check_List23"/>
      <sheetName val="Maintenance_office_equip_23"/>
      <sheetName val="B-Cumulative_(CON)23"/>
      <sheetName val="24__Central_Pool_Contem_(15)_23"/>
      <sheetName val="23_Central_pool_Italian_(11)_23"/>
      <sheetName val="22_Grand_Courtyard_Bali_(5)_23"/>
      <sheetName val="21__GRAND_COURTYARD_CONTEM_(423"/>
      <sheetName val="19_Grand_Courtyard_Medite_(1623"/>
      <sheetName val="18__Grand_courtyard_Arabic(1023"/>
      <sheetName val="17__GREAT_ROTUNDA__NEW_MEXI_(32"/>
      <sheetName val="16_GREAT_ROTUNDA_CONTEMP_(1)23"/>
      <sheetName val="15__Great_Rotunda_European_(123"/>
      <sheetName val="14_Great_Rotunda_Mediter(16)23"/>
      <sheetName val="13__Great_Rotunda_Arabic_(17)23"/>
      <sheetName val="12__GV__(Ranch)_(3)_23"/>
      <sheetName val="11_Gallery_View_Medi_(91)23"/>
      <sheetName val="9_CENTRAL_GALLERY_CONT(2)23"/>
      <sheetName val="8__Central_Gallery_European(923"/>
      <sheetName val="7_CENTRAL_GALLERY_MEDI_(3)23"/>
      <sheetName val="6__CENTRAL_GALLERY_ARABIC_(2)23"/>
      <sheetName val="4__GS_(CONTEMPORARY)_(2)23"/>
      <sheetName val="3__GRAND_STAIRCASE__EUROPEAN(23"/>
      <sheetName val="2_Grandstaircase_Med_(3)23"/>
      <sheetName val="Dash_Board_AED22"/>
      <sheetName val="Raw_Data19"/>
      <sheetName val="Tender_Summary18"/>
      <sheetName val="%_prog_figs_-u5_and_total16"/>
      <sheetName val="Bill_218"/>
      <sheetName val="F4_1318"/>
      <sheetName val="Bill_5_-_Carpark13"/>
      <sheetName val="rcc(_sub)13"/>
      <sheetName val="Bord_13"/>
      <sheetName val="BOQ__Revised__for_Preliminari13"/>
      <sheetName val="Bill_No_10-Tele11"/>
      <sheetName val="Bill_No_12-Earthing8"/>
      <sheetName val="MOS-Civil_9"/>
      <sheetName val="KEYS(DONT_DELETE)6"/>
      <sheetName val="PLD_PRO_SUM+QTY_(Drwg_Qty)6"/>
      <sheetName val="Important_Details_&amp;_Validation4"/>
      <sheetName val="Rate_Library4"/>
      <sheetName val="RBU_List4"/>
      <sheetName val="Cad_Map3"/>
      <sheetName val="2-Cash_Flow3"/>
      <sheetName val="AoR_Finishing3"/>
      <sheetName val="Cover_Card24"/>
      <sheetName val="Bill_of_Quantity24"/>
      <sheetName val="Bill_of_Quantity_(2)24"/>
      <sheetName val="CERTIFICATE_(2)24"/>
      <sheetName val="APPRLICATION_-_124"/>
      <sheetName val="Bill_of_Quantity_(3)24"/>
      <sheetName val="(1)_-_Preliminaries24"/>
      <sheetName val="(2)_Site_works24"/>
      <sheetName val="(3)_Building_-_(A)24"/>
      <sheetName val="(4)_Building_-_(B)24"/>
      <sheetName val="Main_Summary-_Contractor24"/>
      <sheetName val="item_1-3-D_(2)24"/>
      <sheetName val="Liquidated_Damages24"/>
      <sheetName val="A__General_Requ_24"/>
      <sheetName val="General_Requ__Breakdown_-_P224"/>
      <sheetName val="D-Materal_on_Site24"/>
      <sheetName val="Item_3-I24"/>
      <sheetName val="Item_2-F24"/>
      <sheetName val="vehicles_type_A_&amp;_B24"/>
      <sheetName val="J-Previous_Payments24"/>
      <sheetName val="Check_List24"/>
      <sheetName val="Maintenance_office_equip_24"/>
      <sheetName val="B-Cumulative_(CON)24"/>
      <sheetName val="24__Central_Pool_Contem_(15)_24"/>
      <sheetName val="23_Central_pool_Italian_(11)_24"/>
      <sheetName val="22_Grand_Courtyard_Bali_(5)_24"/>
      <sheetName val="21__GRAND_COURTYARD_CONTEM_(424"/>
      <sheetName val="19_Grand_Courtyard_Medite_(1624"/>
      <sheetName val="18__Grand_courtyard_Arabic(1024"/>
      <sheetName val="17__GREAT_ROTUNDA__NEW_MEXI_(33"/>
      <sheetName val="16_GREAT_ROTUNDA_CONTEMP_(1)24"/>
      <sheetName val="15__Great_Rotunda_European_(124"/>
      <sheetName val="14_Great_Rotunda_Mediter(16)24"/>
      <sheetName val="13__Great_Rotunda_Arabic_(17)24"/>
      <sheetName val="12__GV__(Ranch)_(3)_24"/>
      <sheetName val="11_Gallery_View_Medi_(91)24"/>
      <sheetName val="9_CENTRAL_GALLERY_CONT(2)24"/>
      <sheetName val="8__Central_Gallery_European(924"/>
      <sheetName val="7_CENTRAL_GALLERY_MEDI_(3)24"/>
      <sheetName val="6__CENTRAL_GALLERY_ARABIC_(2)24"/>
      <sheetName val="4__GS_(CONTEMPORARY)_(2)24"/>
      <sheetName val="3__GRAND_STAIRCASE__EUROPEAN(24"/>
      <sheetName val="2_Grandstaircase_Med_(3)24"/>
      <sheetName val="Dash_Board_AED23"/>
      <sheetName val="Raw_Data20"/>
      <sheetName val="Tender_Summary19"/>
      <sheetName val="%_prog_figs_-u5_and_total17"/>
      <sheetName val="Bill_219"/>
      <sheetName val="F4_1319"/>
      <sheetName val="Bill_5_-_Carpark14"/>
      <sheetName val="rcc(_sub)14"/>
      <sheetName val="Bord_14"/>
      <sheetName val="BOQ__Revised__for_Preliminari14"/>
      <sheetName val="Bill_No_10-Tele12"/>
      <sheetName val="Bill_No_12-Earthing9"/>
      <sheetName val="MOS-Civil_10"/>
      <sheetName val="KEYS(DONT_DELETE)7"/>
      <sheetName val="PLD_PRO_SUM+QTY_(Drwg_Qty)7"/>
      <sheetName val="Important_Details_&amp;_Validation5"/>
      <sheetName val="Rate_Library5"/>
      <sheetName val="RBU_List5"/>
      <sheetName val="Cad_Map4"/>
      <sheetName val="2-Cash_Flow4"/>
      <sheetName val="AoR_Finishing4"/>
      <sheetName val="ancillary"/>
      <sheetName val="Z"/>
      <sheetName val="Cash2"/>
      <sheetName val="(A,_B)_BUILDER_+_SUB_CONT_WORK"/>
      <sheetName val="Schedule_Activities"/>
      <sheetName val="Ref__Tables"/>
      <sheetName val="Risk_Impact_Table"/>
      <sheetName val="A1-RES_"/>
      <sheetName val="Assumption Inputs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지계"/>
      <sheetName val="Cover_Card25"/>
      <sheetName val="Bill_of_Quantity25"/>
      <sheetName val="Bill_of_Quantity_(2)25"/>
      <sheetName val="CERTIFICATE_(2)25"/>
      <sheetName val="APPRLICATION_-_125"/>
      <sheetName val="Bill_of_Quantity_(3)25"/>
      <sheetName val="(1)_-_Preliminaries25"/>
      <sheetName val="(2)_Site_works25"/>
      <sheetName val="(3)_Building_-_(A)25"/>
      <sheetName val="(4)_Building_-_(B)25"/>
      <sheetName val="Main_Summary-_Contractor25"/>
      <sheetName val="item_1-3-D_(2)25"/>
      <sheetName val="Liquidated_Damages25"/>
      <sheetName val="A__General_Requ_25"/>
      <sheetName val="General_Requ__Breakdown_-_P225"/>
      <sheetName val="D-Materal_on_Site25"/>
      <sheetName val="Item_3-I25"/>
      <sheetName val="Item_2-F25"/>
      <sheetName val="vehicles_type_A_&amp;_B25"/>
      <sheetName val="J-Previous_Payments25"/>
      <sheetName val="Check_List25"/>
      <sheetName val="Maintenance_office_equip_25"/>
      <sheetName val="B-Cumulative_(CON)25"/>
      <sheetName val="24__Central_Pool_Contem_(15)_25"/>
      <sheetName val="23_Central_pool_Italian_(11)_25"/>
      <sheetName val="22_Grand_Courtyard_Bali_(5)_25"/>
      <sheetName val="21__GRAND_COURTYARD_CONTEM_(425"/>
      <sheetName val="19_Grand_Courtyard_Medite_(1625"/>
      <sheetName val="18__Grand_courtyard_Arabic(1025"/>
      <sheetName val="17__GREAT_ROTUNDA__NEW_MEXI_(34"/>
      <sheetName val="16_GREAT_ROTUNDA_CONTEMP_(1)25"/>
      <sheetName val="15__Great_Rotunda_European_(125"/>
      <sheetName val="14_Great_Rotunda_Mediter(16)25"/>
      <sheetName val="13__Great_Rotunda_Arabic_(17)25"/>
      <sheetName val="12__GV__(Ranch)_(3)_25"/>
      <sheetName val="11_Gallery_View_Medi_(91)25"/>
      <sheetName val="9_CENTRAL_GALLERY_CONT(2)25"/>
      <sheetName val="8__Central_Gallery_European(925"/>
      <sheetName val="7_CENTRAL_GALLERY_MEDI_(3)25"/>
      <sheetName val="6__CENTRAL_GALLERY_ARABIC_(2)25"/>
      <sheetName val="4__GS_(CONTEMPORARY)_(2)25"/>
      <sheetName val="3__GRAND_STAIRCASE__EUROPEAN(25"/>
      <sheetName val="2_Grandstaircase_Med_(3)25"/>
      <sheetName val="Dash_Board_AED24"/>
      <sheetName val="Raw_Data21"/>
      <sheetName val="Tender_Summary20"/>
      <sheetName val="%_prog_figs_-u5_and_total18"/>
      <sheetName val="Bill_220"/>
      <sheetName val="F4_1320"/>
      <sheetName val="Bill_5_-_Carpark15"/>
      <sheetName val="_Factor__"/>
      <sheetName val="Histry_Price"/>
      <sheetName val="rcc(_sub)15"/>
      <sheetName val="Bord_15"/>
      <sheetName val="Bill_No_10-Tele13"/>
      <sheetName val="Bill_No_12-Earthing10"/>
      <sheetName val="MOS-Civil_11"/>
      <sheetName val="BOQ__Revised__for_Preliminari15"/>
      <sheetName val="KEYS(DONT_DELETE)8"/>
      <sheetName val="PLD_PRO_SUM+QTY_(Drwg_Qty)8"/>
      <sheetName val="Important_Details_&amp;_Validation6"/>
      <sheetName val="Rate_Library6"/>
      <sheetName val="RBU_List6"/>
      <sheetName val="Cad_Map5"/>
      <sheetName val="2-Cash_Flow5"/>
      <sheetName val="AoR_Finishing5"/>
      <sheetName val="New_Rates"/>
      <sheetName val="Estimate_Detail"/>
      <sheetName val="COST_CONTROL_MATRIX3"/>
      <sheetName val="Project_Details_3"/>
      <sheetName val="PC,_Prov_Sums,_Quants3"/>
      <sheetName val="Progress_Photos3"/>
      <sheetName val="Cost_Report_Summary3"/>
      <sheetName val="Provisional_Sums3"/>
      <sheetName val="BILL_13"/>
      <sheetName val="Competitiveness_Analysis8"/>
      <sheetName val="OCT_FDN3"/>
      <sheetName val="nw4_(2)2"/>
      <sheetName val="Cover_Card26"/>
      <sheetName val="Bill_of_Quantity26"/>
      <sheetName val="Bill_of_Quantity_(2)26"/>
      <sheetName val="CERTIFICATE_(2)26"/>
      <sheetName val="APPRLICATION_-_126"/>
      <sheetName val="Bill_of_Quantity_(3)26"/>
      <sheetName val="(1)_-_Preliminaries26"/>
      <sheetName val="(2)_Site_works26"/>
      <sheetName val="(3)_Building_-_(A)26"/>
      <sheetName val="(4)_Building_-_(B)26"/>
      <sheetName val="Main_Summary-_Contractor26"/>
      <sheetName val="item_1-3-D_(2)26"/>
      <sheetName val="Liquidated_Damages26"/>
      <sheetName val="A__General_Requ_26"/>
      <sheetName val="General_Requ__Breakdown_-_P226"/>
      <sheetName val="D-Materal_on_Site26"/>
      <sheetName val="Item_3-I26"/>
      <sheetName val="Item_2-F26"/>
      <sheetName val="vehicles_type_A_&amp;_B26"/>
      <sheetName val="J-Previous_Payments26"/>
      <sheetName val="Check_List26"/>
      <sheetName val="Maintenance_office_equip_26"/>
      <sheetName val="B-Cumulative_(CON)26"/>
      <sheetName val="24__Central_Pool_Contem_(15)_26"/>
      <sheetName val="23_Central_pool_Italian_(11)_26"/>
      <sheetName val="22_Grand_Courtyard_Bali_(5)_26"/>
      <sheetName val="21__GRAND_COURTYARD_CONTEM_(426"/>
      <sheetName val="19_Grand_Courtyard_Medite_(1626"/>
      <sheetName val="18__Grand_courtyard_Arabic(1026"/>
      <sheetName val="17__GREAT_ROTUNDA__NEW_MEXI_(35"/>
      <sheetName val="16_GREAT_ROTUNDA_CONTEMP_(1)26"/>
      <sheetName val="15__Great_Rotunda_European_(126"/>
      <sheetName val="14_Great_Rotunda_Mediter(16)26"/>
      <sheetName val="13__Great_Rotunda_Arabic_(17)26"/>
      <sheetName val="12__GV__(Ranch)_(3)_26"/>
      <sheetName val="11_Gallery_View_Medi_(91)26"/>
      <sheetName val="9_CENTRAL_GALLERY_CONT(2)26"/>
      <sheetName val="8__Central_Gallery_European(926"/>
      <sheetName val="7_CENTRAL_GALLERY_MEDI_(3)26"/>
      <sheetName val="6__CENTRAL_GALLERY_ARABIC_(2)26"/>
      <sheetName val="4__GS_(CONTEMPORARY)_(2)26"/>
      <sheetName val="3__GRAND_STAIRCASE__EUROPEAN(26"/>
      <sheetName val="2_Grandstaircase_Med_(3)26"/>
      <sheetName val="Dash_Board_AED25"/>
      <sheetName val="Raw_Data22"/>
      <sheetName val="Tender_Summary21"/>
      <sheetName val="%_prog_figs_-u5_and_total19"/>
      <sheetName val="Bill_221"/>
      <sheetName val="F4_1321"/>
      <sheetName val="rcc(_sub)16"/>
      <sheetName val="Bord_16"/>
      <sheetName val="Bill_5_-_Carpark16"/>
      <sheetName val="BOQ__Revised__for_Preliminari16"/>
      <sheetName val="Bill_No_10-Tele14"/>
      <sheetName val="Bill_No_12-Earthing11"/>
      <sheetName val="MOS-Civil_12"/>
      <sheetName val="KEYS(DONT_DELETE)9"/>
      <sheetName val="PLD_PRO_SUM+QTY_(Drwg_Qty)9"/>
      <sheetName val="Important_Details_&amp;_Validation7"/>
      <sheetName val="Rate_Library7"/>
      <sheetName val="RBU_List7"/>
      <sheetName val="COST_CONTROL_MATRIX4"/>
      <sheetName val="Project_Details_4"/>
      <sheetName val="PC,_Prov_Sums,_Quants4"/>
      <sheetName val="Progress_Photos4"/>
      <sheetName val="Cost_Report_Summary4"/>
      <sheetName val="Provisional_Sums4"/>
      <sheetName val="Cad_Map6"/>
      <sheetName val="BILL_14"/>
      <sheetName val="2-Cash_Flow6"/>
      <sheetName val="AoR_Finishing6"/>
      <sheetName val="Competitiveness_Analysis9"/>
      <sheetName val="New_Rates1"/>
      <sheetName val="Estimate_Detail1"/>
      <sheetName val="_Factor__1"/>
      <sheetName val="Histry_Price1"/>
      <sheetName val="OCT_FDN4"/>
      <sheetName val="nw4_(2)3"/>
      <sheetName val="Cover_Card27"/>
      <sheetName val="Bill_of_Quantity27"/>
      <sheetName val="Bill_of_Quantity_(2)27"/>
      <sheetName val="CERTIFICATE_(2)27"/>
      <sheetName val="APPRLICATION_-_127"/>
      <sheetName val="Bill_of_Quantity_(3)27"/>
      <sheetName val="(1)_-_Preliminaries27"/>
      <sheetName val="(2)_Site_works27"/>
      <sheetName val="(3)_Building_-_(A)27"/>
      <sheetName val="(4)_Building_-_(B)27"/>
      <sheetName val="Main_Summary-_Contractor27"/>
      <sheetName val="item_1-3-D_(2)27"/>
      <sheetName val="Liquidated_Damages27"/>
      <sheetName val="A__General_Requ_27"/>
      <sheetName val="General_Requ__Breakdown_-_P227"/>
      <sheetName val="D-Materal_on_Site27"/>
      <sheetName val="Item_3-I27"/>
      <sheetName val="Item_2-F27"/>
      <sheetName val="vehicles_type_A_&amp;_B27"/>
      <sheetName val="J-Previous_Payments27"/>
      <sheetName val="Check_List27"/>
      <sheetName val="Maintenance_office_equip_27"/>
      <sheetName val="B-Cumulative_(CON)27"/>
      <sheetName val="24__Central_Pool_Contem_(15)_27"/>
      <sheetName val="23_Central_pool_Italian_(11)_27"/>
      <sheetName val="22_Grand_Courtyard_Bali_(5)_27"/>
      <sheetName val="21__GRAND_COURTYARD_CONTEM_(427"/>
      <sheetName val="19_Grand_Courtyard_Medite_(1627"/>
      <sheetName val="18__Grand_courtyard_Arabic(1027"/>
      <sheetName val="17__GREAT_ROTUNDA__NEW_MEXI_(36"/>
      <sheetName val="16_GREAT_ROTUNDA_CONTEMP_(1)27"/>
      <sheetName val="15__Great_Rotunda_European_(127"/>
      <sheetName val="14_Great_Rotunda_Mediter(16)27"/>
      <sheetName val="13__Great_Rotunda_Arabic_(17)27"/>
      <sheetName val="12__GV__(Ranch)_(3)_27"/>
      <sheetName val="11_Gallery_View_Medi_(91)27"/>
      <sheetName val="9_CENTRAL_GALLERY_CONT(2)27"/>
      <sheetName val="8__Central_Gallery_European(927"/>
      <sheetName val="7_CENTRAL_GALLERY_MEDI_(3)27"/>
      <sheetName val="6__CENTRAL_GALLERY_ARABIC_(2)27"/>
      <sheetName val="4__GS_(CONTEMPORARY)_(2)27"/>
      <sheetName val="3__GRAND_STAIRCASE__EUROPEAN(27"/>
      <sheetName val="2_Grandstaircase_Med_(3)27"/>
      <sheetName val="Dash_Board_AED26"/>
      <sheetName val="Raw_Data23"/>
      <sheetName val="Tender_Summary22"/>
      <sheetName val="%_prog_figs_-u5_and_total20"/>
      <sheetName val="Bill_222"/>
      <sheetName val="F4_1322"/>
      <sheetName val="Bill_5_-_Carpark17"/>
      <sheetName val="rcc(_sub)17"/>
      <sheetName val="Bord_17"/>
      <sheetName val="BOQ__Revised__for_Preliminari17"/>
      <sheetName val="Bill_No_10-Tele15"/>
      <sheetName val="Bill_No_12-Earthing12"/>
      <sheetName val="MOS-Civil_13"/>
      <sheetName val="KEYS(DONT_DELETE)10"/>
      <sheetName val="PLD_PRO_SUM+QTY_(Drwg_Qty)10"/>
      <sheetName val="Important_Details_&amp;_Validation8"/>
      <sheetName val="Rate_Library8"/>
      <sheetName val="RBU_List8"/>
      <sheetName val="2-Cash_Flow7"/>
      <sheetName val="AoR_Finishing7"/>
      <sheetName val="Cad_Map7"/>
      <sheetName val="COST_CONTROL_MATRIX5"/>
      <sheetName val="Project_Details_5"/>
      <sheetName val="PC,_Prov_Sums,_Quants5"/>
      <sheetName val="Progress_Photos5"/>
      <sheetName val="Cost_Report_Summary5"/>
      <sheetName val="Provisional_Sums5"/>
      <sheetName val="BILL_15"/>
      <sheetName val="_Factor__2"/>
      <sheetName val="Histry_Price2"/>
      <sheetName val="Competitiveness_Analysis10"/>
      <sheetName val="New_Rates2"/>
      <sheetName val="Estimate_Detail2"/>
      <sheetName val="Sizing_Estimator_-_PAL_Cameras"/>
      <sheetName val="nw4_(2)4"/>
      <sheetName val="입찰내역_발주처_양식"/>
      <sheetName val="Lookup_data"/>
      <sheetName val="Rate_Analysis"/>
      <sheetName val="Base_&amp;_Pod_(elec)"/>
      <sheetName val="SCHEDULE_(3)"/>
      <sheetName val="schedule_nos"/>
      <sheetName val="Div_Sum"/>
      <sheetName val="CONSULTANT_PC1"/>
      <sheetName val="Code_Sheet"/>
      <sheetName val="Project_Details"/>
      <sheetName val="Insurance_Ext"/>
      <sheetName val="Ra__stair"/>
      <sheetName val="Common_Data"/>
      <sheetName val="labour_rates"/>
      <sheetName val="Bareme_Materiel"/>
      <sheetName val="cantonnements_9m"/>
      <sheetName val="cantonnements_6m"/>
      <sheetName val="barême_baraques"/>
      <sheetName val="Day_work"/>
      <sheetName val="Risk_Te__Co_"/>
      <sheetName val="OCT_FDN5"/>
      <sheetName val="MH_RATE"/>
      <sheetName val="COST_SHEET_DET"/>
      <sheetName val="Data Sheet"/>
      <sheetName val="Analyses"/>
      <sheetName val="Info"/>
      <sheetName val="AN2"/>
      <sheetName val="PC"/>
      <sheetName val="Admin"/>
      <sheetName val="Opening Cash Position"/>
      <sheetName val="FEEDER"/>
      <sheetName val="Settings"/>
      <sheetName val="Points"/>
      <sheetName val="Summary of Glands &amp; Lugs"/>
      <sheetName val="PARAMETERS"/>
      <sheetName val="Expiration"/>
      <sheetName val="Day_work1"/>
      <sheetName val="Ra__stair1"/>
      <sheetName val="SCHEDULE_(3)1"/>
      <sheetName val="schedule_nos1"/>
      <sheetName val="Project_Brief1"/>
      <sheetName val="labour_rates1"/>
      <sheetName val="Common_Data1"/>
      <sheetName val="Basement_11"/>
      <sheetName val="Basement_21"/>
      <sheetName val="1-Floor_(Option2)1"/>
      <sheetName val="Div_Sum1"/>
      <sheetName val="Bareme_Materiel1"/>
      <sheetName val="cantonnements_9m1"/>
      <sheetName val="cantonnements_6m1"/>
      <sheetName val="barême_baraques1"/>
      <sheetName val="_Estimate__1"/>
      <sheetName val="cover_page1"/>
      <sheetName val="Summary_of_Invoices1"/>
      <sheetName val="M-Book_for_Conc1"/>
      <sheetName val="M-Book_for_FW1"/>
      <sheetName val="Project_Brief"/>
      <sheetName val="Basement_1"/>
      <sheetName val="Basement_2"/>
      <sheetName val="1-Floor_(Option2)"/>
      <sheetName val="_Estimate__"/>
      <sheetName val="cover_page"/>
      <sheetName val="Summary_of_Invoices"/>
      <sheetName val="M-Book_for_Conc"/>
      <sheetName val="M-Book_for_FW"/>
      <sheetName val="Graphs"/>
      <sheetName val="Cash Flow_R0_Oct19"/>
      <sheetName val="Period Costs Tracker"/>
      <sheetName val="Prelims &amp; Others"/>
      <sheetName val="Sub Contractor_Program"/>
      <sheetName val="Materials Distribution"/>
      <sheetName val="HVAC"/>
      <sheetName val="PL DR"/>
      <sheetName val="ELEC"/>
      <sheetName val="FF"/>
      <sheetName val="ELV"/>
      <sheetName val="DLP"/>
      <sheetName val="Staff List _ Planned"/>
      <sheetName val="Staff Cost Forecast"/>
      <sheetName val="S_Curve_Calcs"/>
      <sheetName val="UPA(Part_C,D,E,G,H)"/>
      <sheetName val="UPA(Part_F)"/>
      <sheetName val="New_Contingency_Monitor"/>
      <sheetName val="Variation_Allowances"/>
      <sheetName val="Tendering_Staff_Rates"/>
      <sheetName val="Major_Plant_Durations"/>
      <sheetName val="bridge_#_1"/>
      <sheetName val="RNA_-_Demand_1"/>
      <sheetName val="RNA_-_Demand_2"/>
      <sheetName val="Rna_-_ADR"/>
      <sheetName val="Comp_Sales"/>
      <sheetName val="Property_Info"/>
      <sheetName val="2a_BH_-_SOA"/>
      <sheetName val="V_Cost_Summary"/>
      <sheetName val="3_0_pre-construction"/>
      <sheetName val="SPT_vs_PHI"/>
      <sheetName val="Armada_Development_"/>
      <sheetName val="Plumtree_Aquisition_"/>
      <sheetName val="Project_4"/>
      <sheetName val="Project_5"/>
      <sheetName val="Project_6"/>
      <sheetName val="Project_7"/>
      <sheetName val="Additional_Items"/>
      <sheetName val="External_Site_Improvement"/>
      <sheetName val="M+E_1st_Fix"/>
      <sheetName val="M+E_2nd_Fix"/>
      <sheetName val="COST_SUMMARY_"/>
      <sheetName val="COLUMN"/>
      <sheetName val="SS MH"/>
      <sheetName val="AC SUM"/>
      <sheetName val="PL SUM"/>
      <sheetName val="ADWEA2"/>
      <sheetName val="inter"/>
      <sheetName val="Feuil6"/>
      <sheetName val="E-Elec Progress"/>
      <sheetName val="Bill No 7-ELEC"/>
      <sheetName val="Bill No. 3-Water Supply"/>
      <sheetName val="Bill No. 4-HVAC"/>
      <sheetName val="Bill No 8-FIRE"/>
      <sheetName val="Bill No. 5-Fire F &amp; LPG"/>
      <sheetName val="Bill No. 2-Drainage"/>
      <sheetName val="Bill No. 1 (Pre)"/>
      <sheetName val="Bill No 11-Air Craft"/>
      <sheetName val="Bill No 9-Low Cu"/>
      <sheetName val="Sum workdone-A"/>
      <sheetName val="PVO10-HVAC"/>
      <sheetName val="pvo10-Drainage"/>
      <sheetName val="PVO10-Electrical "/>
      <sheetName val="PVO 10-Fire Alarm"/>
      <sheetName val="PVO 10-Telephone"/>
      <sheetName val="PVO10-Water"/>
      <sheetName val="PVO-20 sum"/>
      <sheetName val="PVO-3 Sum"/>
      <sheetName val="PVO5- Electrical"/>
      <sheetName val="PVO 5- Fire Alarm"/>
      <sheetName val="PVO-8R1 Sum "/>
      <sheetName val="M-Mech Progress"/>
      <sheetName val="3-1-1"/>
      <sheetName val="改加胶玻璃、室外栏杆"/>
      <sheetName val="Kalk_90_H2"/>
      <sheetName val="Cover Pages"/>
      <sheetName val="2-Data Sheet"/>
      <sheetName val="3-Summary"/>
      <sheetName val="4-Provisional Sum"/>
      <sheetName val="5-Dayworks"/>
      <sheetName val="6-Re-measure"/>
      <sheetName val="7.1-Variation Over-View "/>
      <sheetName val="7.2-Variation Tracker"/>
      <sheetName val="8-Claims"/>
      <sheetName val="9-Payment&amp;Dates"/>
      <sheetName val="10-Payment Tracker"/>
      <sheetName val="11-Cashflow"/>
      <sheetName val="Sales TM"/>
      <sheetName val="Addresses"/>
      <sheetName val="Arrears_pre010108"/>
      <sheetName val="Bedrooms"/>
      <sheetName val="MC_UnitTypes"/>
      <sheetName val="2008 MC Rates"/>
      <sheetName val="Bldg_SC"/>
      <sheetName val="2008_Origbilling"/>
      <sheetName val="PJ Lots"/>
      <sheetName val="PP_Alloc"/>
      <sheetName val="PP_Unalloc"/>
      <sheetName val="Prop_Ref"/>
      <sheetName val="241208_Arrears_2008Origchg"/>
      <sheetName val="CJI3 C15"/>
      <sheetName val="KSB1 C15"/>
      <sheetName val="CJI3-TSL"/>
      <sheetName val="Distri Rule"/>
      <sheetName val="CC S3"/>
      <sheetName val="Progress-Sheet"/>
      <sheetName val="KP1590_E"/>
      <sheetName val="Payment Tracker"/>
      <sheetName val="Akquise Polen"/>
      <sheetName val="Akquise SEE"/>
      <sheetName val="Akquise Porr Skopje"/>
      <sheetName val="Akquise So.Int.BB"/>
      <sheetName val="Akquise So.Int.BB_RO_Metz"/>
      <sheetName val="Auftrag Dimitrovgrad Svillengra"/>
      <sheetName val="RV_2012"/>
      <sheetName val="RV_2013"/>
      <sheetName val="LR_Pol_TI_Polen_2013ff_03"/>
      <sheetName val="LR_Pol_VWPol_2012_03"/>
      <sheetName val="LR_Pol_VWPol_2013ff_03"/>
      <sheetName val="LR_SEE_Beist_Bulg_2012_03"/>
      <sheetName val="LR_SEE_IntBB_SEE_2013ff_03"/>
      <sheetName val="LR_SEE_VWBulg_2012_03"/>
      <sheetName val="LR_SEE_VWBulg_2013ff_03"/>
      <sheetName val="LR_SEE_VWSerb_2012_03"/>
      <sheetName val="LR_SEE_VWSerb_2013ff_03"/>
      <sheetName val="LR_Skopje_Beist_Bulg_2012_03"/>
      <sheetName val="LR_Skopje_Beist_Bulg_2013ff_03"/>
      <sheetName val="LR_Skopje_ISW_Skopje_2013ff_03"/>
      <sheetName val="LR_Skopje_ISW_Skopje_2012_03"/>
      <sheetName val="LR_Skopje_VW_Skopje_2012_03"/>
      <sheetName val="LR_Skopje_VW_Skopje_2013ff_03"/>
      <sheetName val="LR_SoIntBB_Kalk_RO_2012_03"/>
      <sheetName val="LR_SoIntBB_Kalk_RO_2013ff_03"/>
      <sheetName val="LR_SoIntBB_Kalk_MENA_2012_03"/>
      <sheetName val="LR_SoIntBB_Kalk_MENA_2013ff_03"/>
      <sheetName val="LR_VW_Akquise_2012_03"/>
      <sheetName val="LR_VW_Akquise_2013ff_03"/>
      <sheetName val="LR_VW_VWIntBB_2012_03"/>
      <sheetName val="LR_VW_VWIntBB_2013ff_03"/>
      <sheetName val="Auftrag Plovdiv-Septemvri Lot3"/>
      <sheetName val="Sub_Plovdiv-Septemvril"/>
      <sheetName val="SECTION II_EQUIPMENTS"/>
      <sheetName val="HVAC Final Element-11"/>
      <sheetName val="attach(2)"/>
      <sheetName val="Details for Charts"/>
      <sheetName val="Sizing_Estimator_-_PAL_Cameras1"/>
      <sheetName val="UPA(Part_C,D,E,G,H)1"/>
      <sheetName val="UPA(Part_F)1"/>
      <sheetName val="MH_RATE1"/>
      <sheetName val="COST_SHEET_DET1"/>
      <sheetName val="입찰내역_발주처_양식1"/>
      <sheetName val="Lookup_data1"/>
      <sheetName val="Risk_Te__Co_1"/>
      <sheetName val="New_Contingency_Monitor1"/>
      <sheetName val="Variation_Allowances1"/>
      <sheetName val="CONSULTANT_PC11"/>
      <sheetName val="S_Curve_Calcs1"/>
      <sheetName val="Budget_Top_sheet_"/>
      <sheetName val="Contract_Top_sheet"/>
      <sheetName val="_Top_sheet_Summary"/>
      <sheetName val="Sum_of_Prelims"/>
      <sheetName val="Mech_Material"/>
      <sheetName val="Electrical_Material"/>
      <sheetName val="Mech_sub-contracts"/>
      <sheetName val="Commercial_Summary"/>
      <sheetName val="A_O_R_r1Str"/>
      <sheetName val="Data_Sheet"/>
      <sheetName val="Initial Data"/>
      <sheetName val="Package Status"/>
      <sheetName val="M.O."/>
      <sheetName val="13 Ext -Plu &amp; Elec"/>
      <sheetName val="COST006"/>
      <sheetName val="A1-RES_1"/>
      <sheetName val="Schedule_Activities1"/>
      <sheetName val="Ref__Tables1"/>
      <sheetName val="Risk_Impact_Table1"/>
      <sheetName val="(A,_B)_BUILDER_+_SUB_CONT_WORK1"/>
      <sheetName val="CF Input"/>
      <sheetName val="Certificates"/>
      <sheetName val="DATA INPUT"/>
      <sheetName val="EEV(Prilim)"/>
      <sheetName val="Currencies"/>
      <sheetName val="Afa 2001-2003"/>
      <sheetName val="Parameter"/>
      <sheetName val="1_Project_Profile"/>
      <sheetName val="5_Calculation"/>
      <sheetName val="Day_work2"/>
      <sheetName val="Project_Brief2"/>
      <sheetName val="labour_rates2"/>
      <sheetName val="Sizing_Estimator_-_PAL_Cameras2"/>
      <sheetName val="Ra__stair2"/>
      <sheetName val="SCHEDULE_(3)2"/>
      <sheetName val="schedule_nos2"/>
      <sheetName val="cover_page2"/>
      <sheetName val="Summary_of_Invoices2"/>
      <sheetName val="M-Book_for_Conc2"/>
      <sheetName val="M-Book_for_FW2"/>
      <sheetName val="UPA(Part_C,D,E,G,H)2"/>
      <sheetName val="UPA(Part_F)2"/>
      <sheetName val="Bareme_Materiel2"/>
      <sheetName val="cantonnements_9m2"/>
      <sheetName val="cantonnements_6m2"/>
      <sheetName val="barême_baraques2"/>
      <sheetName val="MH_RATE2"/>
      <sheetName val="COST_SHEET_DET2"/>
      <sheetName val="입찰내역_발주처_양식2"/>
      <sheetName val="Lookup_data2"/>
      <sheetName val="Risk_Te__Co_2"/>
      <sheetName val="New_Contingency_Monitor2"/>
      <sheetName val="Variation_Allowances2"/>
      <sheetName val="CONSULTANT_PC12"/>
      <sheetName val="S_Curve_Calcs2"/>
      <sheetName val="_Estimate__2"/>
      <sheetName val="Budget_Top_sheet_1"/>
      <sheetName val="Contract_Top_sheet1"/>
      <sheetName val="_Top_sheet_Summary1"/>
      <sheetName val="Sum_of_Prelims1"/>
      <sheetName val="Mech_Material1"/>
      <sheetName val="Electrical_Material1"/>
      <sheetName val="Mech_sub-contracts1"/>
      <sheetName val="Commercial_Summary1"/>
      <sheetName val="RNA_-_Demand_11"/>
      <sheetName val="RNA_-_Demand_21"/>
      <sheetName val="Rna_-_ADR1"/>
      <sheetName val="Comp_Sales1"/>
      <sheetName val="Property_Info1"/>
      <sheetName val="V_Cost_Summary1"/>
      <sheetName val="Rate_Analysis1"/>
      <sheetName val="Base_&amp;_Pod_(elec)1"/>
      <sheetName val="Additional_Items1"/>
      <sheetName val="External_Site_Improvement1"/>
      <sheetName val="M+E_1st_Fix1"/>
      <sheetName val="M+E_2nd_Fix1"/>
      <sheetName val="COST_SUMMARY_1"/>
      <sheetName val="SPT_vs_PHI1"/>
      <sheetName val="bridge_#_11"/>
      <sheetName val="Code_Sheet1"/>
      <sheetName val="A_O_R_r1Str1"/>
      <sheetName val="Data_Sheet1"/>
      <sheetName val="PRELIMIN"/>
      <sheetName val="Cover_Card28"/>
      <sheetName val="Bill_of_Quantity28"/>
      <sheetName val="Bill_of_Quantity_(2)28"/>
      <sheetName val="CERTIFICATE_(2)28"/>
      <sheetName val="APPRLICATION_-_128"/>
      <sheetName val="Bill_of_Quantity_(3)28"/>
      <sheetName val="(1)_-_Preliminaries28"/>
      <sheetName val="(2)_Site_works28"/>
      <sheetName val="(3)_Building_-_(A)28"/>
      <sheetName val="(4)_Building_-_(B)28"/>
      <sheetName val="Main_Summary-_Contractor28"/>
      <sheetName val="item_1-3-D_(2)28"/>
      <sheetName val="Liquidated_Damages28"/>
      <sheetName val="A__General_Requ_28"/>
      <sheetName val="General_Requ__Breakdown_-_P228"/>
      <sheetName val="D-Materal_on_Site28"/>
      <sheetName val="Item_3-I28"/>
      <sheetName val="Item_2-F28"/>
      <sheetName val="vehicles_type_A_&amp;_B28"/>
      <sheetName val="J-Previous_Payments28"/>
      <sheetName val="Check_List28"/>
      <sheetName val="Maintenance_office_equip_28"/>
      <sheetName val="B-Cumulative_(CON)28"/>
      <sheetName val="24__Central_Pool_Contem_(15)_28"/>
      <sheetName val="23_Central_pool_Italian_(11)_28"/>
      <sheetName val="22_Grand_Courtyard_Bali_(5)_28"/>
      <sheetName val="21__GRAND_COURTYARD_CONTEM_(428"/>
      <sheetName val="19_Grand_Courtyard_Medite_(1628"/>
      <sheetName val="18__Grand_courtyard_Arabic(1028"/>
      <sheetName val="17__GREAT_ROTUNDA__NEW_MEXI_(37"/>
      <sheetName val="16_GREAT_ROTUNDA_CONTEMP_(1)28"/>
      <sheetName val="15__Great_Rotunda_European_(128"/>
      <sheetName val="14_Great_Rotunda_Mediter(16)28"/>
      <sheetName val="13__Great_Rotunda_Arabic_(17)28"/>
      <sheetName val="12__GV__(Ranch)_(3)_28"/>
      <sheetName val="11_Gallery_View_Medi_(91)28"/>
      <sheetName val="9_CENTRAL_GALLERY_CONT(2)28"/>
      <sheetName val="8__Central_Gallery_European(928"/>
      <sheetName val="7_CENTRAL_GALLERY_MEDI_(3)28"/>
      <sheetName val="6__CENTRAL_GALLERY_ARABIC_(2)28"/>
      <sheetName val="4__GS_(CONTEMPORARY)_(2)28"/>
      <sheetName val="3__GRAND_STAIRCASE__EUROPEAN(28"/>
      <sheetName val="2_Grandstaircase_Med_(3)28"/>
      <sheetName val="Dash_Board_AED27"/>
      <sheetName val="Raw_Data24"/>
      <sheetName val="Tender_Summary23"/>
      <sheetName val="%_prog_figs_-u5_and_total21"/>
      <sheetName val="Bill_223"/>
      <sheetName val="F4_1323"/>
      <sheetName val="rcc(_sub)18"/>
      <sheetName val="Bord_18"/>
      <sheetName val="Bill_5_-_Carpark18"/>
      <sheetName val="BOQ__Revised__for_Preliminari18"/>
      <sheetName val="Bill_No_10-Tele16"/>
      <sheetName val="Bill_No_12-Earthing13"/>
      <sheetName val="MOS-Civil_14"/>
      <sheetName val="KEYS(DONT_DELETE)11"/>
      <sheetName val="PLD_PRO_SUM+QTY_(Drwg_Qty)11"/>
      <sheetName val="Important_Details_&amp;_Validation9"/>
      <sheetName val="Rate_Library9"/>
      <sheetName val="RBU_List9"/>
      <sheetName val="Cad_Map8"/>
      <sheetName val="COST_CONTROL_MATRIX6"/>
      <sheetName val="Project_Details_6"/>
      <sheetName val="PC,_Prov_Sums,_Quants6"/>
      <sheetName val="Progress_Photos6"/>
      <sheetName val="Cost_Report_Summary6"/>
      <sheetName val="Provisional_Sums6"/>
      <sheetName val="BILL_16"/>
      <sheetName val="2-Cash_Flow8"/>
      <sheetName val="AoR_Finishing8"/>
      <sheetName val="Competitiveness_Analysis11"/>
      <sheetName val="New_Rates3"/>
      <sheetName val="Estimate_Detail3"/>
      <sheetName val="_Factor__3"/>
      <sheetName val="Histry_Price3"/>
      <sheetName val="OCT_FDN6"/>
      <sheetName val="nw4_(2)5"/>
      <sheetName val="Project_Details1"/>
      <sheetName val="Insurance_Ext1"/>
      <sheetName val="Comp_1_(Internal)"/>
      <sheetName val="Cover_Card29"/>
      <sheetName val="Bill_of_Quantity29"/>
      <sheetName val="Bill_of_Quantity_(2)29"/>
      <sheetName val="CERTIFICATE_(2)29"/>
      <sheetName val="APPRLICATION_-_129"/>
      <sheetName val="Bill_of_Quantity_(3)29"/>
      <sheetName val="(1)_-_Preliminaries29"/>
      <sheetName val="(2)_Site_works29"/>
      <sheetName val="(3)_Building_-_(A)29"/>
      <sheetName val="(4)_Building_-_(B)29"/>
      <sheetName val="Main_Summary-_Contractor29"/>
      <sheetName val="item_1-3-D_(2)29"/>
      <sheetName val="Liquidated_Damages29"/>
      <sheetName val="A__General_Requ_29"/>
      <sheetName val="General_Requ__Breakdown_-_P229"/>
      <sheetName val="D-Materal_on_Site29"/>
      <sheetName val="Item_3-I29"/>
      <sheetName val="Item_2-F29"/>
      <sheetName val="vehicles_type_A_&amp;_B29"/>
      <sheetName val="J-Previous_Payments29"/>
      <sheetName val="Check_List29"/>
      <sheetName val="Maintenance_office_equip_29"/>
      <sheetName val="B-Cumulative_(CON)29"/>
      <sheetName val="24__Central_Pool_Contem_(15)_29"/>
      <sheetName val="23_Central_pool_Italian_(11)_29"/>
      <sheetName val="22_Grand_Courtyard_Bali_(5)_29"/>
      <sheetName val="21__GRAND_COURTYARD_CONTEM_(429"/>
      <sheetName val="19_Grand_Courtyard_Medite_(1629"/>
      <sheetName val="18__Grand_courtyard_Arabic(1029"/>
      <sheetName val="17__GREAT_ROTUNDA__NEW_MEXI_(38"/>
      <sheetName val="16_GREAT_ROTUNDA_CONTEMP_(1)29"/>
      <sheetName val="15__Great_Rotunda_European_(129"/>
      <sheetName val="14_Great_Rotunda_Mediter(16)29"/>
      <sheetName val="13__Great_Rotunda_Arabic_(17)29"/>
      <sheetName val="12__GV__(Ranch)_(3)_29"/>
      <sheetName val="11_Gallery_View_Medi_(91)29"/>
      <sheetName val="9_CENTRAL_GALLERY_CONT(2)29"/>
      <sheetName val="8__Central_Gallery_European(929"/>
      <sheetName val="7_CENTRAL_GALLERY_MEDI_(3)29"/>
      <sheetName val="6__CENTRAL_GALLERY_ARABIC_(2)29"/>
      <sheetName val="4__GS_(CONTEMPORARY)_(2)29"/>
      <sheetName val="3__GRAND_STAIRCASE__EUROPEAN(29"/>
      <sheetName val="2_Grandstaircase_Med_(3)29"/>
      <sheetName val="Dash_Board_AED28"/>
      <sheetName val="Raw_Data25"/>
      <sheetName val="Tender_Summary24"/>
      <sheetName val="%_prog_figs_-u5_and_total22"/>
      <sheetName val="Bill_224"/>
      <sheetName val="F4_1324"/>
      <sheetName val="rcc(_sub)19"/>
      <sheetName val="Bord_19"/>
      <sheetName val="Bill_5_-_Carpark19"/>
      <sheetName val="BOQ__Revised__for_Preliminari19"/>
      <sheetName val="Bill_No_10-Tele17"/>
      <sheetName val="Bill_No_12-Earthing14"/>
      <sheetName val="MOS-Civil_15"/>
      <sheetName val="KEYS(DONT_DELETE)12"/>
      <sheetName val="PLD_PRO_SUM+QTY_(Drwg_Qty)12"/>
      <sheetName val="Important_Details_&amp;_Validatio10"/>
      <sheetName val="Rate_Library10"/>
      <sheetName val="RBU_List10"/>
      <sheetName val="Cad_Map9"/>
      <sheetName val="COST_CONTROL_MATRIX7"/>
      <sheetName val="Project_Details_7"/>
      <sheetName val="PC,_Prov_Sums,_Quants7"/>
      <sheetName val="Progress_Photos7"/>
      <sheetName val="Cost_Report_Summary7"/>
      <sheetName val="Provisional_Sums7"/>
      <sheetName val="BILL_17"/>
      <sheetName val="2-Cash_Flow9"/>
      <sheetName val="AoR_Finishing9"/>
      <sheetName val="Competitiveness_Analysis12"/>
      <sheetName val="New_Rates4"/>
      <sheetName val="Estimate_Detail4"/>
      <sheetName val="_Factor__4"/>
      <sheetName val="Histry_Price4"/>
      <sheetName val="OCT_FDN7"/>
      <sheetName val="nw4_(2)6"/>
      <sheetName val="Rate_Analysis2"/>
      <sheetName val="Base_&amp;_Pod_(elec)2"/>
      <sheetName val="Div_Sum2"/>
      <sheetName val="Code_Sheet2"/>
      <sheetName val="Project_Details2"/>
      <sheetName val="Insurance_Ext2"/>
      <sheetName val="Common_Data2"/>
      <sheetName val="Armada_Development_1"/>
      <sheetName val="Plumtree_Aquisition_1"/>
      <sheetName val="Project_41"/>
      <sheetName val="Project_51"/>
      <sheetName val="Project_61"/>
      <sheetName val="Project_71"/>
      <sheetName val="Period -Worksheet"/>
      <sheetName val="Input"/>
      <sheetName val="Schedule_Activities2"/>
      <sheetName val="Ref__Tables2"/>
      <sheetName val="Risk_Impact_Table2"/>
      <sheetName val="(A,_B)_BUILDER_+_SUB_CONT_WORK2"/>
      <sheetName val="A1-RES_2"/>
      <sheetName val="Assumption_Inputs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Bill_No__2"/>
      <sheetName val="Maintenance_Tasks"/>
      <sheetName val="Capital_Asset_Replacement"/>
      <sheetName val="Corrective_Maintenance"/>
      <sheetName val="E-Elec_Progress"/>
      <sheetName val="Bill_No_7-ELEC"/>
      <sheetName val="Bill_No__3-Water_Supply"/>
      <sheetName val="Bill_No__4-HVAC"/>
      <sheetName val="Bill_No_8-FIRE"/>
      <sheetName val="Bill_No__5-Fire_F_&amp;_LPG"/>
      <sheetName val="Bill_No__2-Drainage"/>
      <sheetName val="Bill_No__1_(Pre)"/>
      <sheetName val="Bill_No_11-Air_Craft"/>
      <sheetName val="Bill_No_9-Low_Cu"/>
      <sheetName val="Sum_workdone-A"/>
      <sheetName val="PVO10-Electrical_"/>
      <sheetName val="PVO_10-Fire_Alarm"/>
      <sheetName val="PVO_10-Telephone"/>
      <sheetName val="PVO-20_sum"/>
      <sheetName val="PVO-3_Sum"/>
      <sheetName val="PVO5-_Electrical"/>
      <sheetName val="PVO_5-_Fire_Alarm"/>
      <sheetName val="PVO-8R1_Sum_"/>
      <sheetName val="M-Mech_Progress"/>
      <sheetName val="Cover_Pages"/>
      <sheetName val="2-Data_Sheet"/>
      <sheetName val="4-Provisional_Sum"/>
      <sheetName val="7_1-Variation_Over-View_"/>
      <sheetName val="7_2-Variation_Tracker"/>
      <sheetName val="10-Payment_Tracker"/>
      <sheetName val="Sales_TM"/>
      <sheetName val="2008_MC_Rates"/>
      <sheetName val="PJ_Lots"/>
      <sheetName val="CJI3_C15"/>
      <sheetName val="KSB1_C15"/>
      <sheetName val="Distri_Rule"/>
      <sheetName val="CC_S3"/>
      <sheetName val="Payment_Tracker"/>
      <sheetName val="Details_for_Charts"/>
      <sheetName val="Summary_of_Glands_&amp;_Lugs"/>
      <sheetName val="Fact_Finding_-_Highlevel"/>
      <sheetName val="Monthly_Dashboard_Report"/>
      <sheetName val="1_1-Project__Status_Summary"/>
      <sheetName val="NOCs_Discipline_(2)"/>
      <sheetName val="Executive_Summary"/>
      <sheetName val="Al_Bawani-Stage1"/>
      <sheetName val="Al_Latifia-Stage1"/>
      <sheetName val="Al_Bawani_-_A_02_&amp;_A_05_"/>
      <sheetName val="Opening_Cash_Position"/>
      <sheetName val="Drop Down List"/>
      <sheetName val="SCLS 1"/>
      <sheetName val="General"/>
      <sheetName val="Detail"/>
      <sheetName val="2A"/>
      <sheetName val="(MoS Summ &amp; Detail)"/>
      <sheetName val="DataInvoice!"/>
      <sheetName val="Basement_12"/>
      <sheetName val="Basement_22"/>
      <sheetName val="1-Floor_(Option2)2"/>
      <sheetName val="Akquise_Polen"/>
      <sheetName val="Akquise_SEE"/>
      <sheetName val="Akquise_Porr_Skopje"/>
      <sheetName val="Akquise_So_Int_BB"/>
      <sheetName val="Akquise_So_Int_BB_RO_Metz"/>
      <sheetName val="Auftrag_Dimitrovgrad_Svillengra"/>
      <sheetName val="Auftrag_Plovdiv-Septemvri_Lot3"/>
      <sheetName val="M_O_"/>
      <sheetName val="Initial_Data"/>
      <sheetName val="Package_Status"/>
      <sheetName val="SCHEDULE_(3)3"/>
      <sheetName val="schedule_nos3"/>
      <sheetName val="Ra__stair3"/>
      <sheetName val="Project_Brief3"/>
      <sheetName val="labour_rates3"/>
      <sheetName val="Common_Data3"/>
      <sheetName val="Basement_13"/>
      <sheetName val="Basement_23"/>
      <sheetName val="1-Floor_(Option2)3"/>
      <sheetName val="Div_Sum3"/>
      <sheetName val="Bareme_Materiel3"/>
      <sheetName val="cantonnements_9m3"/>
      <sheetName val="cantonnements_6m3"/>
      <sheetName val="barême_baraques3"/>
      <sheetName val="_Estimate__3"/>
      <sheetName val="cover_page3"/>
      <sheetName val="Summary_of_Invoices3"/>
      <sheetName val="M-Book_for_Conc3"/>
      <sheetName val="M-Book_for_FW3"/>
      <sheetName val="Comp_1_(Internal)1"/>
      <sheetName val="3_0_pre-construction1"/>
      <sheetName val="Bill_No__21"/>
      <sheetName val="Maintenance_Tasks1"/>
      <sheetName val="Capital_Asset_Replacement1"/>
      <sheetName val="Corrective_Maintenance1"/>
      <sheetName val="2a_BH_-_SOA1"/>
      <sheetName val="Assumption_Inputs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Cover_Pages1"/>
      <sheetName val="2-Data_Sheet1"/>
      <sheetName val="4-Provisional_Sum1"/>
      <sheetName val="7_1-Variation_Over-View_1"/>
      <sheetName val="7_2-Variation_Tracker1"/>
      <sheetName val="10-Payment_Tracker1"/>
      <sheetName val="Akquise_Polen1"/>
      <sheetName val="Akquise_SEE1"/>
      <sheetName val="Akquise_Porr_Skopje1"/>
      <sheetName val="Akquise_So_Int_BB1"/>
      <sheetName val="Akquise_So_Int_BB_RO_Metz1"/>
      <sheetName val="Auftrag_Dimitrovgrad_Svillengr1"/>
      <sheetName val="Auftrag_Plovdiv-Septemvri_Lot31"/>
      <sheetName val="Sales_TM1"/>
      <sheetName val="2008_MC_Rates1"/>
      <sheetName val="PJ_Lots1"/>
      <sheetName val="CJI3_C151"/>
      <sheetName val="KSB1_C151"/>
      <sheetName val="Distri_Rule1"/>
      <sheetName val="CC_S31"/>
      <sheetName val="M_O_1"/>
      <sheetName val="Initial_Data1"/>
      <sheetName val="Package_Status1"/>
      <sheetName val="Opening_Cash_Position1"/>
      <sheetName val="Cover_Card30"/>
      <sheetName val="Bill_of_Quantity30"/>
      <sheetName val="Bill_of_Quantity_(2)30"/>
      <sheetName val="CERTIFICATE_(2)30"/>
      <sheetName val="APPRLICATION_-_130"/>
      <sheetName val="Bill_of_Quantity_(3)30"/>
      <sheetName val="(1)_-_Preliminaries30"/>
      <sheetName val="(2)_Site_works30"/>
      <sheetName val="(3)_Building_-_(A)30"/>
      <sheetName val="(4)_Building_-_(B)30"/>
      <sheetName val="Main_Summary-_Contractor30"/>
      <sheetName val="item_1-3-D_(2)30"/>
      <sheetName val="Liquidated_Damages30"/>
      <sheetName val="A__General_Requ_30"/>
      <sheetName val="General_Requ__Breakdown_-_P230"/>
      <sheetName val="D-Materal_on_Site30"/>
      <sheetName val="Item_3-I30"/>
      <sheetName val="Item_2-F30"/>
      <sheetName val="vehicles_type_A_&amp;_B30"/>
      <sheetName val="J-Previous_Payments30"/>
      <sheetName val="Check_List30"/>
      <sheetName val="Maintenance_office_equip_30"/>
      <sheetName val="B-Cumulative_(CON)30"/>
      <sheetName val="24__Central_Pool_Contem_(15)_30"/>
      <sheetName val="23_Central_pool_Italian_(11)_30"/>
      <sheetName val="22_Grand_Courtyard_Bali_(5)_30"/>
      <sheetName val="21__GRAND_COURTYARD_CONTEM_(430"/>
      <sheetName val="19_Grand_Courtyard_Medite_(1630"/>
      <sheetName val="18__Grand_courtyard_Arabic(1030"/>
      <sheetName val="17__GREAT_ROTUNDA__NEW_MEXI_(39"/>
      <sheetName val="16_GREAT_ROTUNDA_CONTEMP_(1)30"/>
      <sheetName val="15__Great_Rotunda_European_(130"/>
      <sheetName val="14_Great_Rotunda_Mediter(16)30"/>
      <sheetName val="13__Great_Rotunda_Arabic_(17)30"/>
      <sheetName val="12__GV__(Ranch)_(3)_30"/>
      <sheetName val="11_Gallery_View_Medi_(91)30"/>
      <sheetName val="9_CENTRAL_GALLERY_CONT(2)30"/>
      <sheetName val="8__Central_Gallery_European(930"/>
      <sheetName val="7_CENTRAL_GALLERY_MEDI_(3)30"/>
      <sheetName val="6__CENTRAL_GALLERY_ARABIC_(2)30"/>
      <sheetName val="4__GS_(CONTEMPORARY)_(2)30"/>
      <sheetName val="3__GRAND_STAIRCASE__EUROPEAN(30"/>
      <sheetName val="2_Grandstaircase_Med_(3)30"/>
      <sheetName val="Dash_Board_AED29"/>
      <sheetName val="Raw_Data26"/>
      <sheetName val="Tender_Summary25"/>
      <sheetName val="%_prog_figs_-u5_and_total23"/>
      <sheetName val="Bill_225"/>
      <sheetName val="F4_1325"/>
      <sheetName val="Bill_5_-_Carpark20"/>
      <sheetName val="BOQ__Revised__for_Preliminari20"/>
      <sheetName val="rcc(_sub)20"/>
      <sheetName val="Bord_20"/>
      <sheetName val="Bill_No_10-Tele18"/>
      <sheetName val="Bill_No_12-Earthing15"/>
      <sheetName val="nw4_(2)7"/>
      <sheetName val="입찰내역_발주처_양식3"/>
      <sheetName val="Lookup_data3"/>
      <sheetName val="New_Rates5"/>
      <sheetName val="Important_Details_&amp;_Validatio11"/>
      <sheetName val="Rate_Library11"/>
      <sheetName val="RBU_List11"/>
      <sheetName val="Competitiveness_Analysis13"/>
      <sheetName val="CONSULTANT_PC13"/>
      <sheetName val="BILL_18"/>
      <sheetName val="AoR_Finishing10"/>
      <sheetName val="Schedule_Activities3"/>
      <sheetName val="Ref__Tables3"/>
      <sheetName val="Risk_Impact_Table3"/>
      <sheetName val="2-Cash_Flow10"/>
      <sheetName val="(A,_B)_BUILDER_+_SUB_CONT_WORK3"/>
      <sheetName val="A1-RES_3"/>
      <sheetName val="V_Cost_Summary2"/>
      <sheetName val="Estimate_Detail5"/>
      <sheetName val="MOS-Civil_16"/>
      <sheetName val="SPT_vs_PHI2"/>
      <sheetName val="COST_CONTROL_MATRIX8"/>
      <sheetName val="Project_Details_8"/>
      <sheetName val="PC,_Prov_Sums,_Quants8"/>
      <sheetName val="Progress_Photos8"/>
      <sheetName val="Cost_Report_Summary8"/>
      <sheetName val="Provisional_Sums8"/>
      <sheetName val="Comp_1_(Internal)2"/>
      <sheetName val="KEYS(DONT_DELETE)13"/>
      <sheetName val="PLD_PRO_SUM+QTY_(Drwg_Qty)13"/>
      <sheetName val="Div_Sum4"/>
      <sheetName val="MH_RATE3"/>
      <sheetName val="COST_SHEET_DET3"/>
      <sheetName val="Sizing_Estimator_-_PAL_Cameras3"/>
      <sheetName val="Base_&amp;_Pod_(elec)3"/>
      <sheetName val="Cad_Map10"/>
      <sheetName val="3_0_pre-construction2"/>
      <sheetName val="RNA_-_Demand_12"/>
      <sheetName val="RNA_-_Demand_22"/>
      <sheetName val="Rna_-_ADR2"/>
      <sheetName val="Comp_Sales2"/>
      <sheetName val="Property_Info2"/>
      <sheetName val="Common_Data4"/>
      <sheetName val="OCT_FDN8"/>
      <sheetName val="Armada_Development_2"/>
      <sheetName val="Plumtree_Aquisition_2"/>
      <sheetName val="Project_42"/>
      <sheetName val="Project_52"/>
      <sheetName val="Project_62"/>
      <sheetName val="Project_72"/>
      <sheetName val="Code_Sheet3"/>
      <sheetName val="Project_Details3"/>
      <sheetName val="Insurance_Ext3"/>
      <sheetName val="Ra__stair4"/>
      <sheetName val="Additional_Items2"/>
      <sheetName val="External_Site_Improvement2"/>
      <sheetName val="M+E_1st_Fix2"/>
      <sheetName val="M+E_2nd_Fix2"/>
      <sheetName val="_Factor__5"/>
      <sheetName val="Histry_Price5"/>
      <sheetName val="labour_rates4"/>
      <sheetName val="SCHEDULE_(3)4"/>
      <sheetName val="schedule_nos4"/>
      <sheetName val="COST_SUMMARY_2"/>
      <sheetName val="Sales_TM2"/>
      <sheetName val="2008_MC_Rates2"/>
      <sheetName val="PJ_Lots2"/>
      <sheetName val="CJI3_C152"/>
      <sheetName val="KSB1_C152"/>
      <sheetName val="Distri_Rule2"/>
      <sheetName val="CC_S32"/>
      <sheetName val="Bareme_Materiel4"/>
      <sheetName val="cantonnements_9m4"/>
      <sheetName val="cantonnements_6m4"/>
      <sheetName val="barême_baraques4"/>
      <sheetName val="Risk_Te__Co_3"/>
      <sheetName val="Project_Brief4"/>
      <sheetName val="cover_page4"/>
      <sheetName val="Summary_of_Invoices4"/>
      <sheetName val="M-Book_for_Conc4"/>
      <sheetName val="M-Book_for_FW4"/>
      <sheetName val="S_Curve_Calcs3"/>
      <sheetName val="_Estimate__4"/>
      <sheetName val="New_Contingency_Monitor3"/>
      <sheetName val="Variation_Allowances3"/>
      <sheetName val="UPA(Part_C,D,E,G,H)3"/>
      <sheetName val="UPA(Part_F)3"/>
      <sheetName val="Budget_Top_sheet_2"/>
      <sheetName val="Contract_Top_sheet2"/>
      <sheetName val="_Top_sheet_Summary2"/>
      <sheetName val="Sum_of_Prelims2"/>
      <sheetName val="Mech_Material2"/>
      <sheetName val="Electrical_Material2"/>
      <sheetName val="Mech_sub-contracts2"/>
      <sheetName val="Data_Sheet2"/>
      <sheetName val="Maintenance_Tasks2"/>
      <sheetName val="Capital_Asset_Replacement2"/>
      <sheetName val="Corrective_Maintenance2"/>
      <sheetName val="Bill_No__22"/>
      <sheetName val="Assumption_Inputs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M_O_2"/>
      <sheetName val="Initial_Data2"/>
      <sheetName val="Package_Status2"/>
      <sheetName val="Opening_Cash_Position2"/>
      <sheetName val="Basement_14"/>
      <sheetName val="Basement_24"/>
      <sheetName val="1-Floor_(Option2)4"/>
      <sheetName val="Commercial_Summary2"/>
      <sheetName val="Drop_Down_List"/>
      <sheetName val="Cover_Card31"/>
      <sheetName val="Bill_of_Quantity31"/>
      <sheetName val="Bill_of_Quantity_(2)31"/>
      <sheetName val="CERTIFICATE_(2)31"/>
      <sheetName val="APPRLICATION_-_131"/>
      <sheetName val="Bill_of_Quantity_(3)31"/>
      <sheetName val="(1)_-_Preliminaries31"/>
      <sheetName val="(2)_Site_works31"/>
      <sheetName val="(3)_Building_-_(A)31"/>
      <sheetName val="(4)_Building_-_(B)31"/>
      <sheetName val="Main_Summary-_Contractor31"/>
      <sheetName val="item_1-3-D_(2)31"/>
      <sheetName val="Liquidated_Damages31"/>
      <sheetName val="A__General_Requ_31"/>
      <sheetName val="General_Requ__Breakdown_-_P231"/>
      <sheetName val="D-Materal_on_Site31"/>
      <sheetName val="Item_3-I31"/>
      <sheetName val="Item_2-F31"/>
      <sheetName val="vehicles_type_A_&amp;_B31"/>
      <sheetName val="J-Previous_Payments31"/>
      <sheetName val="Check_List31"/>
      <sheetName val="Maintenance_office_equip_31"/>
      <sheetName val="B-Cumulative_(CON)31"/>
      <sheetName val="24__Central_Pool_Contem_(15)_31"/>
      <sheetName val="23_Central_pool_Italian_(11)_31"/>
      <sheetName val="22_Grand_Courtyard_Bali_(5)_31"/>
      <sheetName val="21__GRAND_COURTYARD_CONTEM_(431"/>
      <sheetName val="19_Grand_Courtyard_Medite_(1631"/>
      <sheetName val="18__Grand_courtyard_Arabic(1031"/>
      <sheetName val="17__GREAT_ROTUNDA__NEW_MEXI_(40"/>
      <sheetName val="16_GREAT_ROTUNDA_CONTEMP_(1)31"/>
      <sheetName val="15__Great_Rotunda_European_(140"/>
      <sheetName val="14_Great_Rotunda_Mediter(16)31"/>
      <sheetName val="13__Great_Rotunda_Arabic_(17)31"/>
      <sheetName val="12__GV__(Ranch)_(3)_31"/>
      <sheetName val="11_Gallery_View_Medi_(91)31"/>
      <sheetName val="9_CENTRAL_GALLERY_CONT(2)31"/>
      <sheetName val="8__Central_Gallery_European(931"/>
      <sheetName val="7_CENTRAL_GALLERY_MEDI_(3)31"/>
      <sheetName val="6__CENTRAL_GALLERY_ARABIC_(2)31"/>
      <sheetName val="4__GS_(CONTEMPORARY)_(2)31"/>
      <sheetName val="3__GRAND_STAIRCASE__EUROPEAN(40"/>
      <sheetName val="2_Grandstaircase_Med_(3)31"/>
      <sheetName val="Dash_Board_AED30"/>
      <sheetName val="Tender_Summary26"/>
      <sheetName val="Raw_Data27"/>
      <sheetName val="Bill_226"/>
      <sheetName val="F4_1326"/>
      <sheetName val="rcc(_sub)21"/>
      <sheetName val="Bord_21"/>
      <sheetName val="SCHEDULE_(3)5"/>
      <sheetName val="schedule_nos5"/>
      <sheetName val="Bill_5_-_Carpark21"/>
      <sheetName val="Bill_No_10-Tele19"/>
      <sheetName val="Bill_No_12-Earthing16"/>
      <sheetName val="2-Cash_Flow11"/>
      <sheetName val="BOQ__Revised__for_Preliminari21"/>
      <sheetName val="Ra__stair5"/>
      <sheetName val="%_prog_figs_-u5_and_total24"/>
      <sheetName val="Important_Details_&amp;_Validatio12"/>
      <sheetName val="Rate_Library12"/>
      <sheetName val="RBU_List12"/>
      <sheetName val="Competitiveness_Analysis14"/>
      <sheetName val="AoR_Finishing11"/>
      <sheetName val="Project_Brief5"/>
      <sheetName val="labour_rates5"/>
      <sheetName val="Common_Data5"/>
      <sheetName val="Basement_15"/>
      <sheetName val="Basement_25"/>
      <sheetName val="1-Floor_(Option2)5"/>
      <sheetName val="OCT_FDN9"/>
      <sheetName val="MOS-Civil_17"/>
      <sheetName val="Div_Sum5"/>
      <sheetName val="BILL_19"/>
      <sheetName val="Cad_Map11"/>
      <sheetName val="Bareme_Materiel5"/>
      <sheetName val="cantonnements_9m5"/>
      <sheetName val="cantonnements_6m5"/>
      <sheetName val="barême_baraques5"/>
      <sheetName val="KEYS(DONT_DELETE)14"/>
      <sheetName val="PLD_PRO_SUM+QTY_(Drwg_Qty)14"/>
      <sheetName val="COST_CONTROL_MATRIX9"/>
      <sheetName val="Project_Details_9"/>
      <sheetName val="PC,_Prov_Sums,_Quants9"/>
      <sheetName val="Progress_Photos9"/>
      <sheetName val="Cost_Report_Summary9"/>
      <sheetName val="Provisional_Sums9"/>
      <sheetName val="_Estimate__5"/>
      <sheetName val="cover_page5"/>
      <sheetName val="Summary_of_Invoices5"/>
      <sheetName val="M-Book_for_Conc5"/>
      <sheetName val="M-Book_for_FW5"/>
      <sheetName val="nw4_(2)8"/>
      <sheetName val="New_Rates6"/>
      <sheetName val="Estimate_Detail6"/>
      <sheetName val="Additional_Items3"/>
      <sheetName val="External_Site_Improvement3"/>
      <sheetName val="M+E_1st_Fix3"/>
      <sheetName val="M+E_2nd_Fix3"/>
      <sheetName val="_Factor__6"/>
      <sheetName val="Histry_Price6"/>
      <sheetName val="Sizing_Estimator_-_PAL_Cameras4"/>
      <sheetName val="입찰내역_발주처_양식4"/>
      <sheetName val="Lookup_data4"/>
      <sheetName val="Base_&amp;_Pod_(elec)4"/>
      <sheetName val="MH_RATE4"/>
      <sheetName val="COST_SHEET_DET4"/>
      <sheetName val="RNA_-_Demand_13"/>
      <sheetName val="RNA_-_Demand_23"/>
      <sheetName val="Rna_-_ADR3"/>
      <sheetName val="Comp_Sales3"/>
      <sheetName val="Property_Info3"/>
      <sheetName val="COST_SUMMARY_3"/>
      <sheetName val="SPT_vs_PHI3"/>
      <sheetName val="V_Cost_Summary3"/>
      <sheetName val="UPA(Part_C,D,E,G,H)4"/>
      <sheetName val="UPA(Part_F)4"/>
      <sheetName val="Budget_Top_sheet_3"/>
      <sheetName val="Contract_Top_sheet3"/>
      <sheetName val="_Top_sheet_Summary3"/>
      <sheetName val="Sum_of_Prelims3"/>
      <sheetName val="Mech_Material3"/>
      <sheetName val="Electrical_Material3"/>
      <sheetName val="Mech_sub-contracts3"/>
      <sheetName val="Risk_Te__Co_4"/>
      <sheetName val="New_Contingency_Monitor4"/>
      <sheetName val="Variation_Allowances4"/>
      <sheetName val="CONSULTANT_PC14"/>
      <sheetName val="S_Curve_Calcs4"/>
      <sheetName val="Commercial_Summary3"/>
      <sheetName val="Comp_1_(Internal)3"/>
      <sheetName val="3_0_pre-construction3"/>
      <sheetName val="Armada_Development_3"/>
      <sheetName val="Plumtree_Aquisition_3"/>
      <sheetName val="Project_43"/>
      <sheetName val="Project_53"/>
      <sheetName val="Project_63"/>
      <sheetName val="Project_73"/>
      <sheetName val="Code_Sheet4"/>
      <sheetName val="Project_Details4"/>
      <sheetName val="Insurance_Ext4"/>
      <sheetName val="Bill_No__23"/>
      <sheetName val="Maintenance_Tasks3"/>
      <sheetName val="Capital_Asset_Replacement3"/>
      <sheetName val="Corrective_Maintenance3"/>
      <sheetName val="Schedule_Activities4"/>
      <sheetName val="Ref__Tables4"/>
      <sheetName val="Risk_Impact_Table4"/>
      <sheetName val="bridge_#_12"/>
      <sheetName val="2a_BH_-_SOA2"/>
      <sheetName val="(A,_B)_BUILDER_+_SUB_CONT_WORK4"/>
      <sheetName val="A_O_R_r1Str2"/>
      <sheetName val="Data_Sheet3"/>
      <sheetName val="A1-RES_4"/>
      <sheetName val="Assumption_Inputs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Cover_Pages2"/>
      <sheetName val="2-Data_Sheet2"/>
      <sheetName val="4-Provisional_Sum2"/>
      <sheetName val="7_1-Variation_Over-View_2"/>
      <sheetName val="7_2-Variation_Tracker2"/>
      <sheetName val="10-Payment_Tracker2"/>
      <sheetName val="Akquise_Polen2"/>
      <sheetName val="Akquise_SEE2"/>
      <sheetName val="Akquise_Porr_Skopje2"/>
      <sheetName val="Akquise_So_Int_BB2"/>
      <sheetName val="Akquise_So_Int_BB_RO_Metz2"/>
      <sheetName val="Auftrag_Dimitrovgrad_Svillengr2"/>
      <sheetName val="Auftrag_Plovdiv-Septemvri_Lot32"/>
      <sheetName val="Sales_TM3"/>
      <sheetName val="2008_MC_Rates3"/>
      <sheetName val="PJ_Lots3"/>
      <sheetName val="CJI3_C153"/>
      <sheetName val="KSB1_C153"/>
      <sheetName val="Distri_Rule3"/>
      <sheetName val="CC_S33"/>
      <sheetName val="M_O_3"/>
      <sheetName val="Initial_Data3"/>
      <sheetName val="Package_Status3"/>
      <sheetName val="Opening_Cash_Position3"/>
      <sheetName val="HPS Slit Coil (Centralia)"/>
      <sheetName val="Maser Info"/>
      <sheetName val="Cover_Card32"/>
      <sheetName val="Bill_of_Quantity32"/>
      <sheetName val="Bill_of_Quantity_(2)32"/>
      <sheetName val="CERTIFICATE_(2)32"/>
      <sheetName val="APPRLICATION_-_132"/>
      <sheetName val="Bill_of_Quantity_(3)32"/>
      <sheetName val="(1)_-_Preliminaries32"/>
      <sheetName val="(2)_Site_works32"/>
      <sheetName val="(3)_Building_-_(A)32"/>
      <sheetName val="(4)_Building_-_(B)32"/>
      <sheetName val="Main_Summary-_Contractor32"/>
      <sheetName val="item_1-3-D_(2)32"/>
      <sheetName val="Liquidated_Damages32"/>
      <sheetName val="A__General_Requ_32"/>
      <sheetName val="General_Requ__Breakdown_-_P232"/>
      <sheetName val="D-Materal_on_Site32"/>
      <sheetName val="Item_3-I32"/>
      <sheetName val="Item_2-F32"/>
      <sheetName val="vehicles_type_A_&amp;_B32"/>
      <sheetName val="J-Previous_Payments32"/>
      <sheetName val="Check_List32"/>
      <sheetName val="Maintenance_office_equip_32"/>
      <sheetName val="B-Cumulative_(CON)32"/>
      <sheetName val="24__Central_Pool_Contem_(15)_32"/>
      <sheetName val="23_Central_pool_Italian_(11)_32"/>
      <sheetName val="22_Grand_Courtyard_Bali_(5)_32"/>
      <sheetName val="21__GRAND_COURTYARD_CONTEM_(432"/>
      <sheetName val="19_Grand_Courtyard_Medite_(1632"/>
      <sheetName val="18__Grand_courtyard_Arabic(1032"/>
      <sheetName val="17__GREAT_ROTUNDA__NEW_MEXI_(41"/>
      <sheetName val="16_GREAT_ROTUNDA_CONTEMP_(1)32"/>
      <sheetName val="15__Great_Rotunda_European_(141"/>
      <sheetName val="14_Great_Rotunda_Mediter(16)32"/>
      <sheetName val="13__Great_Rotunda_Arabic_(17)32"/>
      <sheetName val="12__GV__(Ranch)_(3)_32"/>
      <sheetName val="11_Gallery_View_Medi_(91)32"/>
      <sheetName val="9_CENTRAL_GALLERY_CONT(2)32"/>
      <sheetName val="8__Central_Gallery_European(932"/>
      <sheetName val="7_CENTRAL_GALLERY_MEDI_(3)32"/>
      <sheetName val="6__CENTRAL_GALLERY_ARABIC_(2)32"/>
      <sheetName val="4__GS_(CONTEMPORARY)_(2)32"/>
      <sheetName val="3__GRAND_STAIRCASE__EUROPEAN(41"/>
      <sheetName val="2_Grandstaircase_Med_(3)32"/>
      <sheetName val="Dash_Board_AED31"/>
      <sheetName val="Tender_Summary27"/>
      <sheetName val="Raw_Data28"/>
      <sheetName val="Bill_227"/>
      <sheetName val="F4_1327"/>
      <sheetName val="rcc(_sub)22"/>
      <sheetName val="Bord_22"/>
      <sheetName val="SCHEDULE_(3)6"/>
      <sheetName val="schedule_nos6"/>
      <sheetName val="Bill_5_-_Carpark22"/>
      <sheetName val="Bill_No_10-Tele20"/>
      <sheetName val="Bill_No_12-Earthing17"/>
      <sheetName val="2-Cash_Flow12"/>
      <sheetName val="BOQ__Revised__for_Preliminari22"/>
      <sheetName val="Ra__stair6"/>
      <sheetName val="%_prog_figs_-u5_and_total25"/>
      <sheetName val="Important_Details_&amp;_Validatio13"/>
      <sheetName val="Rate_Library13"/>
      <sheetName val="RBU_List13"/>
      <sheetName val="Competitiveness_Analysis15"/>
      <sheetName val="AoR_Finishing12"/>
      <sheetName val="Project_Brief6"/>
      <sheetName val="labour_rates6"/>
      <sheetName val="Common_Data6"/>
      <sheetName val="Basement_16"/>
      <sheetName val="Basement_26"/>
      <sheetName val="1-Floor_(Option2)6"/>
      <sheetName val="OCT_FDN10"/>
      <sheetName val="MOS-Civil_18"/>
      <sheetName val="Div_Sum6"/>
      <sheetName val="BILL_110"/>
      <sheetName val="Cad_Map12"/>
      <sheetName val="Bareme_Materiel6"/>
      <sheetName val="cantonnements_9m6"/>
      <sheetName val="cantonnements_6m6"/>
      <sheetName val="barême_baraques6"/>
      <sheetName val="KEYS(DONT_DELETE)15"/>
      <sheetName val="PLD_PRO_SUM+QTY_(Drwg_Qty)15"/>
      <sheetName val="COST_CONTROL_MATRIX10"/>
      <sheetName val="Project_Details_10"/>
      <sheetName val="PC,_Prov_Sums,_Quants10"/>
      <sheetName val="Progress_Photos10"/>
      <sheetName val="Cost_Report_Summary10"/>
      <sheetName val="Provisional_Sums10"/>
      <sheetName val="_Estimate__6"/>
      <sheetName val="cover_page6"/>
      <sheetName val="Summary_of_Invoices6"/>
      <sheetName val="M-Book_for_Conc6"/>
      <sheetName val="M-Book_for_FW6"/>
      <sheetName val="nw4_(2)9"/>
      <sheetName val="New_Rates7"/>
      <sheetName val="Estimate_Detail7"/>
      <sheetName val="Additional_Items4"/>
      <sheetName val="External_Site_Improvement4"/>
      <sheetName val="M+E_1st_Fix4"/>
      <sheetName val="M+E_2nd_Fix4"/>
      <sheetName val="_Factor__7"/>
      <sheetName val="Histry_Price7"/>
      <sheetName val="Sizing_Estimator_-_PAL_Cameras5"/>
      <sheetName val="입찰내역_발주처_양식5"/>
      <sheetName val="Lookup_data5"/>
      <sheetName val="Rate_Analysis3"/>
      <sheetName val="Base_&amp;_Pod_(elec)5"/>
      <sheetName val="MH_RATE5"/>
      <sheetName val="COST_SHEET_DET5"/>
      <sheetName val="RNA_-_Demand_14"/>
      <sheetName val="RNA_-_Demand_24"/>
      <sheetName val="Rna_-_ADR4"/>
      <sheetName val="Comp_Sales4"/>
      <sheetName val="Property_Info4"/>
      <sheetName val="COST_SUMMARY_4"/>
      <sheetName val="SPT_vs_PHI4"/>
      <sheetName val="V_Cost_Summary4"/>
      <sheetName val="UPA(Part_C,D,E,G,H)5"/>
      <sheetName val="UPA(Part_F)5"/>
      <sheetName val="Budget_Top_sheet_4"/>
      <sheetName val="Contract_Top_sheet4"/>
      <sheetName val="_Top_sheet_Summary4"/>
      <sheetName val="Sum_of_Prelims4"/>
      <sheetName val="Mech_Material4"/>
      <sheetName val="Electrical_Material4"/>
      <sheetName val="Mech_sub-contracts4"/>
      <sheetName val="Risk_Te__Co_5"/>
      <sheetName val="New_Contingency_Monitor5"/>
      <sheetName val="Variation_Allowances5"/>
      <sheetName val="CONSULTANT_PC15"/>
      <sheetName val="S_Curve_Calcs5"/>
      <sheetName val="Commercial_Summary4"/>
      <sheetName val="Comp_1_(Internal)4"/>
      <sheetName val="3_0_pre-construction4"/>
      <sheetName val="Armada_Development_4"/>
      <sheetName val="Plumtree_Aquisition_4"/>
      <sheetName val="Project_44"/>
      <sheetName val="Project_54"/>
      <sheetName val="Project_64"/>
      <sheetName val="Project_74"/>
      <sheetName val="Code_Sheet5"/>
      <sheetName val="Project_Details5"/>
      <sheetName val="Insurance_Ext5"/>
      <sheetName val="Bill_No__24"/>
      <sheetName val="Maintenance_Tasks4"/>
      <sheetName val="Capital_Asset_Replacement4"/>
      <sheetName val="Corrective_Maintenance4"/>
      <sheetName val="Schedule_Activities5"/>
      <sheetName val="Ref__Tables5"/>
      <sheetName val="Risk_Impact_Table5"/>
      <sheetName val="bridge_#_13"/>
      <sheetName val="2a_BH_-_SOA3"/>
      <sheetName val="(A,_B)_BUILDER_+_SUB_CONT_WORK5"/>
      <sheetName val="A_O_R_r1Str3"/>
      <sheetName val="Data_Sheet4"/>
      <sheetName val="A1-RES_5"/>
      <sheetName val="Assumption_Inputs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Cover_Pages3"/>
      <sheetName val="2-Data_Sheet3"/>
      <sheetName val="4-Provisional_Sum3"/>
      <sheetName val="7_1-Variation_Over-View_3"/>
      <sheetName val="7_2-Variation_Tracker3"/>
      <sheetName val="10-Payment_Tracker3"/>
      <sheetName val="Akquise_Polen3"/>
      <sheetName val="Akquise_SEE3"/>
      <sheetName val="Akquise_Porr_Skopje3"/>
      <sheetName val="Akquise_So_Int_BB3"/>
      <sheetName val="Akquise_So_Int_BB_RO_Metz3"/>
      <sheetName val="Auftrag_Dimitrovgrad_Svillengr3"/>
      <sheetName val="Auftrag_Plovdiv-Septemvri_Lot33"/>
      <sheetName val="Sales_TM4"/>
      <sheetName val="2008_MC_Rates4"/>
      <sheetName val="PJ_Lots4"/>
      <sheetName val="CJI3_C154"/>
      <sheetName val="KSB1_C154"/>
      <sheetName val="Distri_Rule4"/>
      <sheetName val="CC_S34"/>
      <sheetName val="M_O_4"/>
      <sheetName val="Initial_Data4"/>
      <sheetName val="Package_Status4"/>
      <sheetName val="Opening_Cash_Position4"/>
      <sheetName val="Cover_Card33"/>
      <sheetName val="Bill_of_Quantity33"/>
      <sheetName val="Bill_of_Quantity_(2)33"/>
      <sheetName val="CERTIFICATE_(2)33"/>
      <sheetName val="APPRLICATION_-_133"/>
      <sheetName val="Bill_of_Quantity_(3)33"/>
      <sheetName val="(1)_-_Preliminaries33"/>
      <sheetName val="(2)_Site_works33"/>
      <sheetName val="(3)_Building_-_(A)33"/>
      <sheetName val="(4)_Building_-_(B)33"/>
      <sheetName val="Main_Summary-_Contractor33"/>
      <sheetName val="item_1-3-D_(2)33"/>
      <sheetName val="Liquidated_Damages33"/>
      <sheetName val="A__General_Requ_33"/>
      <sheetName val="General_Requ__Breakdown_-_P233"/>
      <sheetName val="D-Materal_on_Site33"/>
      <sheetName val="Item_3-I33"/>
      <sheetName val="Item_2-F33"/>
      <sheetName val="vehicles_type_A_&amp;_B33"/>
      <sheetName val="J-Previous_Payments33"/>
      <sheetName val="Check_List33"/>
      <sheetName val="Maintenance_office_equip_33"/>
      <sheetName val="B-Cumulative_(CON)33"/>
      <sheetName val="24__Central_Pool_Contem_(15)_33"/>
      <sheetName val="23_Central_pool_Italian_(11)_33"/>
      <sheetName val="22_Grand_Courtyard_Bali_(5)_33"/>
      <sheetName val="21__GRAND_COURTYARD_CONTEM_(433"/>
      <sheetName val="19_Grand_Courtyard_Medite_(1633"/>
      <sheetName val="18__Grand_courtyard_Arabic(1033"/>
      <sheetName val="17__GREAT_ROTUNDA__NEW_MEXI_(42"/>
      <sheetName val="16_GREAT_ROTUNDA_CONTEMP_(1)33"/>
      <sheetName val="15__Great_Rotunda_European_(142"/>
      <sheetName val="14_Great_Rotunda_Mediter(16)33"/>
      <sheetName val="13__Great_Rotunda_Arabic_(17)33"/>
      <sheetName val="12__GV__(Ranch)_(3)_33"/>
      <sheetName val="11_Gallery_View_Medi_(91)33"/>
      <sheetName val="9_CENTRAL_GALLERY_CONT(2)33"/>
      <sheetName val="8__Central_Gallery_European(933"/>
      <sheetName val="7_CENTRAL_GALLERY_MEDI_(3)33"/>
      <sheetName val="6__CENTRAL_GALLERY_ARABIC_(2)33"/>
      <sheetName val="4__GS_(CONTEMPORARY)_(2)33"/>
      <sheetName val="3__GRAND_STAIRCASE__EUROPEAN(42"/>
      <sheetName val="2_Grandstaircase_Med_(3)33"/>
      <sheetName val="Dash_Board_AED32"/>
      <sheetName val="Tender_Summary28"/>
      <sheetName val="Raw_Data29"/>
      <sheetName val="Bill_228"/>
      <sheetName val="F4_1328"/>
      <sheetName val="rcc(_sub)23"/>
      <sheetName val="Bord_23"/>
      <sheetName val="SCHEDULE_(3)7"/>
      <sheetName val="schedule_nos7"/>
      <sheetName val="Bill_5_-_Carpark23"/>
      <sheetName val="Bill_No_10-Tele21"/>
      <sheetName val="Bill_No_12-Earthing18"/>
      <sheetName val="2-Cash_Flow13"/>
      <sheetName val="BOQ__Revised__for_Preliminari23"/>
      <sheetName val="Ra__stair7"/>
      <sheetName val="%_prog_figs_-u5_and_total26"/>
      <sheetName val="Important_Details_&amp;_Validatio14"/>
      <sheetName val="Rate_Library14"/>
      <sheetName val="RBU_List14"/>
      <sheetName val="Competitiveness_Analysis16"/>
      <sheetName val="AoR_Finishing13"/>
      <sheetName val="Project_Brief7"/>
      <sheetName val="labour_rates7"/>
      <sheetName val="Common_Data7"/>
      <sheetName val="Basement_17"/>
      <sheetName val="Basement_27"/>
      <sheetName val="1-Floor_(Option2)7"/>
      <sheetName val="OCT_FDN11"/>
      <sheetName val="MOS-Civil_19"/>
      <sheetName val="Div_Sum7"/>
      <sheetName val="BILL_111"/>
      <sheetName val="Cad_Map13"/>
      <sheetName val="Bareme_Materiel7"/>
      <sheetName val="cantonnements_9m7"/>
      <sheetName val="cantonnements_6m7"/>
      <sheetName val="barême_baraques7"/>
      <sheetName val="KEYS(DONT_DELETE)16"/>
      <sheetName val="PLD_PRO_SUM+QTY_(Drwg_Qty)16"/>
      <sheetName val="COST_CONTROL_MATRIX11"/>
      <sheetName val="Project_Details_11"/>
      <sheetName val="PC,_Prov_Sums,_Quants11"/>
      <sheetName val="Progress_Photos11"/>
      <sheetName val="Cost_Report_Summary11"/>
      <sheetName val="Provisional_Sums11"/>
      <sheetName val="_Estimate__7"/>
      <sheetName val="cover_page7"/>
      <sheetName val="Summary_of_Invoices7"/>
      <sheetName val="M-Book_for_Conc7"/>
      <sheetName val="M-Book_for_FW7"/>
      <sheetName val="nw4_(2)10"/>
      <sheetName val="New_Rates8"/>
      <sheetName val="Estimate_Detail8"/>
      <sheetName val="Additional_Items5"/>
      <sheetName val="External_Site_Improvement5"/>
      <sheetName val="M+E_1st_Fix5"/>
      <sheetName val="M+E_2nd_Fix5"/>
      <sheetName val="_Factor__8"/>
      <sheetName val="Histry_Price8"/>
      <sheetName val="Sizing_Estimator_-_PAL_Cameras6"/>
      <sheetName val="입찰내역_발주처_양식6"/>
      <sheetName val="Lookup_data6"/>
      <sheetName val="Rate_Analysis4"/>
      <sheetName val="Base_&amp;_Pod_(elec)6"/>
      <sheetName val="MH_RATE6"/>
      <sheetName val="COST_SHEET_DET6"/>
      <sheetName val="RNA_-_Demand_15"/>
      <sheetName val="RNA_-_Demand_25"/>
      <sheetName val="Rna_-_ADR5"/>
      <sheetName val="Comp_Sales5"/>
      <sheetName val="Property_Info5"/>
      <sheetName val="COST_SUMMARY_5"/>
      <sheetName val="SPT_vs_PHI5"/>
      <sheetName val="V_Cost_Summary5"/>
      <sheetName val="UPA(Part_C,D,E,G,H)6"/>
      <sheetName val="UPA(Part_F)6"/>
      <sheetName val="Budget_Top_sheet_5"/>
      <sheetName val="Contract_Top_sheet5"/>
      <sheetName val="_Top_sheet_Summary5"/>
      <sheetName val="Sum_of_Prelims5"/>
      <sheetName val="Mech_Material5"/>
      <sheetName val="Electrical_Material5"/>
      <sheetName val="Mech_sub-contracts5"/>
      <sheetName val="Risk_Te__Co_6"/>
      <sheetName val="New_Contingency_Monitor6"/>
      <sheetName val="Variation_Allowances6"/>
      <sheetName val="CONSULTANT_PC16"/>
      <sheetName val="S_Curve_Calcs6"/>
      <sheetName val="Commercial_Summary5"/>
      <sheetName val="Comp_1_(Internal)5"/>
      <sheetName val="3_0_pre-construction5"/>
      <sheetName val="Armada_Development_5"/>
      <sheetName val="Plumtree_Aquisition_5"/>
      <sheetName val="Project_45"/>
      <sheetName val="Project_55"/>
      <sheetName val="Project_65"/>
      <sheetName val="Project_75"/>
      <sheetName val="Code_Sheet6"/>
      <sheetName val="Project_Details6"/>
      <sheetName val="Insurance_Ext6"/>
      <sheetName val="Bill_No__25"/>
      <sheetName val="Maintenance_Tasks5"/>
      <sheetName val="Capital_Asset_Replacement5"/>
      <sheetName val="Corrective_Maintenance5"/>
      <sheetName val="Schedule_Activities6"/>
      <sheetName val="Ref__Tables6"/>
      <sheetName val="Risk_Impact_Table6"/>
      <sheetName val="bridge_#_14"/>
      <sheetName val="2a_BH_-_SOA4"/>
      <sheetName val="(A,_B)_BUILDER_+_SUB_CONT_WORK6"/>
      <sheetName val="A_O_R_r1Str4"/>
      <sheetName val="Data_Sheet5"/>
      <sheetName val="A1-RES_6"/>
      <sheetName val="Assumption_Inputs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Cover_Pages4"/>
      <sheetName val="2-Data_Sheet4"/>
      <sheetName val="4-Provisional_Sum4"/>
      <sheetName val="7_1-Variation_Over-View_4"/>
      <sheetName val="7_2-Variation_Tracker4"/>
      <sheetName val="10-Payment_Tracker4"/>
      <sheetName val="Akquise_Polen4"/>
      <sheetName val="Akquise_SEE4"/>
      <sheetName val="Akquise_Porr_Skopje4"/>
      <sheetName val="Akquise_So_Int_BB4"/>
      <sheetName val="Akquise_So_Int_BB_RO_Metz4"/>
      <sheetName val="Auftrag_Dimitrovgrad_Svillengr4"/>
      <sheetName val="Auftrag_Plovdiv-Septemvri_Lot34"/>
      <sheetName val="Sales_TM5"/>
      <sheetName val="2008_MC_Rates5"/>
      <sheetName val="PJ_Lots5"/>
      <sheetName val="CJI3_C155"/>
      <sheetName val="KSB1_C155"/>
      <sheetName val="Distri_Rule5"/>
      <sheetName val="CC_S35"/>
      <sheetName val="M_O_5"/>
      <sheetName val="Initial_Data5"/>
      <sheetName val="Package_Status5"/>
      <sheetName val="Opening_Cash_Position5"/>
      <sheetName val="Drop_Down_List1"/>
      <sheetName val="E-Elec_Progress1"/>
      <sheetName val="Bill_No_7-ELEC1"/>
      <sheetName val="Bill_No__3-Water_Supply1"/>
      <sheetName val="Bill_No__4-HVAC1"/>
      <sheetName val="Bill_No_8-FIRE1"/>
      <sheetName val="Bill_No__5-Fire_F_&amp;_LPG1"/>
      <sheetName val="Bill_No__2-Drainage1"/>
      <sheetName val="Bill_No__1_(Pre)1"/>
      <sheetName val="Bill_No_11-Air_Craft1"/>
      <sheetName val="Bill_No_9-Low_Cu1"/>
      <sheetName val="Sum_workdone-A1"/>
      <sheetName val="PVO10-Electrical_1"/>
      <sheetName val="PVO_10-Fire_Alarm1"/>
      <sheetName val="PVO_10-Telephone1"/>
      <sheetName val="PVO-20_sum1"/>
      <sheetName val="PVO-3_Sum1"/>
      <sheetName val="PVO5-_Electrical1"/>
      <sheetName val="PVO_5-_Fire_Alarm1"/>
      <sheetName val="PVO-8R1_Sum_1"/>
      <sheetName val="M-Mech_Progress1"/>
      <sheetName val="Cover_Card34"/>
      <sheetName val="Bill_of_Quantity34"/>
      <sheetName val="Bill_of_Quantity_(2)34"/>
      <sheetName val="CERTIFICATE_(2)34"/>
      <sheetName val="APPRLICATION_-_134"/>
      <sheetName val="Bill_of_Quantity_(3)34"/>
      <sheetName val="(1)_-_Preliminaries34"/>
      <sheetName val="(2)_Site_works34"/>
      <sheetName val="(3)_Building_-_(A)34"/>
      <sheetName val="(4)_Building_-_(B)34"/>
      <sheetName val="Main_Summary-_Contractor34"/>
      <sheetName val="item_1-3-D_(2)34"/>
      <sheetName val="Liquidated_Damages34"/>
      <sheetName val="A__General_Requ_34"/>
      <sheetName val="General_Requ__Breakdown_-_P234"/>
      <sheetName val="D-Materal_on_Site34"/>
      <sheetName val="Item_3-I34"/>
      <sheetName val="Item_2-F34"/>
      <sheetName val="vehicles_type_A_&amp;_B34"/>
      <sheetName val="J-Previous_Payments34"/>
      <sheetName val="Check_List34"/>
      <sheetName val="Maintenance_office_equip_34"/>
      <sheetName val="B-Cumulative_(CON)34"/>
      <sheetName val="24__Central_Pool_Contem_(15)_34"/>
      <sheetName val="23_Central_pool_Italian_(11)_34"/>
      <sheetName val="22_Grand_Courtyard_Bali_(5)_34"/>
      <sheetName val="21__GRAND_COURTYARD_CONTEM_(434"/>
      <sheetName val="19_Grand_Courtyard_Medite_(1634"/>
      <sheetName val="18__Grand_courtyard_Arabic(1034"/>
      <sheetName val="17__GREAT_ROTUNDA__NEW_MEXI_(43"/>
      <sheetName val="16_GREAT_ROTUNDA_CONTEMP_(1)34"/>
      <sheetName val="15__Great_Rotunda_European_(143"/>
      <sheetName val="14_Great_Rotunda_Mediter(16)34"/>
      <sheetName val="13__Great_Rotunda_Arabic_(17)34"/>
      <sheetName val="12__GV__(Ranch)_(3)_34"/>
      <sheetName val="11_Gallery_View_Medi_(91)34"/>
      <sheetName val="9_CENTRAL_GALLERY_CONT(2)34"/>
      <sheetName val="8__Central_Gallery_European(934"/>
      <sheetName val="7_CENTRAL_GALLERY_MEDI_(3)34"/>
      <sheetName val="6__CENTRAL_GALLERY_ARABIC_(2)34"/>
      <sheetName val="4__GS_(CONTEMPORARY)_(2)34"/>
      <sheetName val="3__GRAND_STAIRCASE__EUROPEAN(43"/>
      <sheetName val="2_Grandstaircase_Med_(3)34"/>
      <sheetName val="Dash_Board_AED33"/>
      <sheetName val="Tender_Summary29"/>
      <sheetName val="Raw_Data30"/>
      <sheetName val="Bill_229"/>
      <sheetName val="F4_1329"/>
      <sheetName val="rcc(_sub)24"/>
      <sheetName val="Bord_24"/>
      <sheetName val="SCHEDULE_(3)8"/>
      <sheetName val="schedule_nos8"/>
      <sheetName val="Bill_5_-_Carpark24"/>
      <sheetName val="Bill_No_10-Tele22"/>
      <sheetName val="Bill_No_12-Earthing19"/>
      <sheetName val="2-Cash_Flow14"/>
      <sheetName val="BOQ__Revised__for_Preliminari24"/>
      <sheetName val="Ra__stair8"/>
      <sheetName val="%_prog_figs_-u5_and_total27"/>
      <sheetName val="Important_Details_&amp;_Validatio15"/>
      <sheetName val="Rate_Library15"/>
      <sheetName val="RBU_List15"/>
      <sheetName val="Competitiveness_Analysis17"/>
      <sheetName val="AoR_Finishing14"/>
      <sheetName val="Project_Brief8"/>
      <sheetName val="labour_rates8"/>
      <sheetName val="Common_Data8"/>
      <sheetName val="Basement_18"/>
      <sheetName val="Basement_28"/>
      <sheetName val="1-Floor_(Option2)8"/>
      <sheetName val="OCT_FDN12"/>
      <sheetName val="MOS-Civil_20"/>
      <sheetName val="Div_Sum8"/>
      <sheetName val="BILL_112"/>
      <sheetName val="Cad_Map14"/>
      <sheetName val="Bareme_Materiel8"/>
      <sheetName val="cantonnements_9m8"/>
      <sheetName val="cantonnements_6m8"/>
      <sheetName val="barême_baraques8"/>
      <sheetName val="KEYS(DONT_DELETE)17"/>
      <sheetName val="PLD_PRO_SUM+QTY_(Drwg_Qty)17"/>
      <sheetName val="COST_CONTROL_MATRIX12"/>
      <sheetName val="Project_Details_12"/>
      <sheetName val="PC,_Prov_Sums,_Quants12"/>
      <sheetName val="Progress_Photos12"/>
      <sheetName val="Cost_Report_Summary12"/>
      <sheetName val="Provisional_Sums12"/>
      <sheetName val="_Estimate__8"/>
      <sheetName val="cover_page8"/>
      <sheetName val="Summary_of_Invoices8"/>
      <sheetName val="M-Book_for_Conc8"/>
      <sheetName val="M-Book_for_FW8"/>
      <sheetName val="nw4_(2)11"/>
      <sheetName val="New_Rates9"/>
      <sheetName val="Estimate_Detail9"/>
      <sheetName val="Additional_Items6"/>
      <sheetName val="External_Site_Improvement6"/>
      <sheetName val="M+E_1st_Fix6"/>
      <sheetName val="M+E_2nd_Fix6"/>
      <sheetName val="_Factor__9"/>
      <sheetName val="Histry_Price9"/>
      <sheetName val="Sizing_Estimator_-_PAL_Cameras7"/>
      <sheetName val="입찰내역_발주처_양식7"/>
      <sheetName val="Lookup_data7"/>
      <sheetName val="Rate_Analysis5"/>
      <sheetName val="Base_&amp;_Pod_(elec)7"/>
      <sheetName val="MH_RATE7"/>
      <sheetName val="COST_SHEET_DET7"/>
      <sheetName val="RNA_-_Demand_16"/>
      <sheetName val="RNA_-_Demand_26"/>
      <sheetName val="Rna_-_ADR6"/>
      <sheetName val="Comp_Sales6"/>
      <sheetName val="Property_Info6"/>
      <sheetName val="COST_SUMMARY_6"/>
      <sheetName val="SPT_vs_PHI6"/>
      <sheetName val="V_Cost_Summary6"/>
      <sheetName val="UPA(Part_C,D,E,G,H)7"/>
      <sheetName val="UPA(Part_F)7"/>
      <sheetName val="Budget_Top_sheet_6"/>
      <sheetName val="Contract_Top_sheet6"/>
      <sheetName val="_Top_sheet_Summary6"/>
      <sheetName val="Sum_of_Prelims6"/>
      <sheetName val="Mech_Material6"/>
      <sheetName val="Electrical_Material6"/>
      <sheetName val="Mech_sub-contracts6"/>
      <sheetName val="Risk_Te__Co_7"/>
      <sheetName val="New_Contingency_Monitor7"/>
      <sheetName val="Variation_Allowances7"/>
      <sheetName val="CONSULTANT_PC17"/>
      <sheetName val="S_Curve_Calcs7"/>
      <sheetName val="Commercial_Summary6"/>
      <sheetName val="Comp_1_(Internal)6"/>
      <sheetName val="3_0_pre-construction6"/>
      <sheetName val="Armada_Development_6"/>
      <sheetName val="Plumtree_Aquisition_6"/>
      <sheetName val="Project_46"/>
      <sheetName val="Project_56"/>
      <sheetName val="Project_66"/>
      <sheetName val="Project_76"/>
      <sheetName val="Code_Sheet7"/>
      <sheetName val="Project_Details7"/>
      <sheetName val="Insurance_Ext7"/>
      <sheetName val="Bill_No__26"/>
      <sheetName val="Maintenance_Tasks6"/>
      <sheetName val="Capital_Asset_Replacement6"/>
      <sheetName val="Corrective_Maintenance6"/>
      <sheetName val="Schedule_Activities7"/>
      <sheetName val="Ref__Tables7"/>
      <sheetName val="Risk_Impact_Table7"/>
      <sheetName val="bridge_#_15"/>
      <sheetName val="2a_BH_-_SOA5"/>
      <sheetName val="(A,_B)_BUILDER_+_SUB_CONT_WORK7"/>
      <sheetName val="A_O_R_r1Str5"/>
      <sheetName val="Data_Sheet6"/>
      <sheetName val="A1-RES_7"/>
      <sheetName val="Assumption_Inputs6"/>
      <sheetName val="_Structural6"/>
      <sheetName val="Travel_Cranes6"/>
      <sheetName val="Recap_Architect6"/>
      <sheetName val="Recap_External6"/>
      <sheetName val="Recap_Struct6"/>
      <sheetName val="Recap_Travel_Crane6"/>
      <sheetName val="Package_16"/>
      <sheetName val="Recap_Lift6"/>
      <sheetName val="Cover_Pages5"/>
      <sheetName val="2-Data_Sheet5"/>
      <sheetName val="4-Provisional_Sum5"/>
      <sheetName val="7_1-Variation_Over-View_5"/>
      <sheetName val="7_2-Variation_Tracker5"/>
      <sheetName val="10-Payment_Tracker5"/>
      <sheetName val="Akquise_Polen5"/>
      <sheetName val="Akquise_SEE5"/>
      <sheetName val="Akquise_Porr_Skopje5"/>
      <sheetName val="Akquise_So_Int_BB5"/>
      <sheetName val="Akquise_So_Int_BB_RO_Metz5"/>
      <sheetName val="Auftrag_Dimitrovgrad_Svillengr5"/>
      <sheetName val="Auftrag_Plovdiv-Septemvri_Lot35"/>
      <sheetName val="Sales_TM6"/>
      <sheetName val="2008_MC_Rates6"/>
      <sheetName val="PJ_Lots6"/>
      <sheetName val="CJI3_C156"/>
      <sheetName val="KSB1_C156"/>
      <sheetName val="Distri_Rule6"/>
      <sheetName val="CC_S36"/>
      <sheetName val="M_O_6"/>
      <sheetName val="Initial_Data6"/>
      <sheetName val="Package_Status6"/>
      <sheetName val="Opening_Cash_Position6"/>
      <sheetName val="Drop_Down_List2"/>
      <sheetName val="E-Elec_Progress2"/>
      <sheetName val="Bill_No_7-ELEC2"/>
      <sheetName val="Bill_No__3-Water_Supply2"/>
      <sheetName val="Bill_No__4-HVAC2"/>
      <sheetName val="Bill_No_8-FIRE2"/>
      <sheetName val="Bill_No__5-Fire_F_&amp;_LPG2"/>
      <sheetName val="Bill_No__2-Drainage2"/>
      <sheetName val="Bill_No__1_(Pre)2"/>
      <sheetName val="Bill_No_11-Air_Craft2"/>
      <sheetName val="Bill_No_9-Low_Cu2"/>
      <sheetName val="Sum_workdone-A2"/>
      <sheetName val="PVO10-Electrical_2"/>
      <sheetName val="PVO_10-Fire_Alarm2"/>
      <sheetName val="PVO_10-Telephone2"/>
      <sheetName val="PVO-20_sum2"/>
      <sheetName val="PVO-3_Sum2"/>
      <sheetName val="PVO5-_Electrical2"/>
      <sheetName val="PVO_5-_Fire_Alarm2"/>
      <sheetName val="PVO-8R1_Sum_2"/>
      <sheetName val="M-Mech_Progress2"/>
      <sheetName val="Cover_Card35"/>
      <sheetName val="Bill_of_Quantity35"/>
      <sheetName val="Bill_of_Quantity_(2)35"/>
      <sheetName val="CERTIFICATE_(2)35"/>
      <sheetName val="APPRLICATION_-_135"/>
      <sheetName val="Bill_of_Quantity_(3)35"/>
      <sheetName val="(1)_-_Preliminaries35"/>
      <sheetName val="(2)_Site_works35"/>
      <sheetName val="(3)_Building_-_(A)35"/>
      <sheetName val="(4)_Building_-_(B)35"/>
      <sheetName val="Main_Summary-_Contractor35"/>
      <sheetName val="item_1-3-D_(2)35"/>
      <sheetName val="Liquidated_Damages35"/>
      <sheetName val="A__General_Requ_35"/>
      <sheetName val="General_Requ__Breakdown_-_P235"/>
      <sheetName val="D-Materal_on_Site35"/>
      <sheetName val="Item_3-I35"/>
      <sheetName val="Item_2-F35"/>
      <sheetName val="vehicles_type_A_&amp;_B35"/>
      <sheetName val="J-Previous_Payments35"/>
      <sheetName val="Check_List35"/>
      <sheetName val="Maintenance_office_equip_35"/>
      <sheetName val="B-Cumulative_(CON)35"/>
      <sheetName val="24__Central_Pool_Contem_(15)_35"/>
      <sheetName val="23_Central_pool_Italian_(11)_35"/>
      <sheetName val="22_Grand_Courtyard_Bali_(5)_35"/>
      <sheetName val="21__GRAND_COURTYARD_CONTEM_(435"/>
      <sheetName val="19_Grand_Courtyard_Medite_(1635"/>
      <sheetName val="18__Grand_courtyard_Arabic(1035"/>
      <sheetName val="17__GREAT_ROTUNDA__NEW_MEXI_(44"/>
      <sheetName val="16_GREAT_ROTUNDA_CONTEMP_(1)35"/>
      <sheetName val="15__Great_Rotunda_European_(144"/>
      <sheetName val="14_Great_Rotunda_Mediter(16)35"/>
      <sheetName val="13__Great_Rotunda_Arabic_(17)35"/>
      <sheetName val="12__GV__(Ranch)_(3)_35"/>
      <sheetName val="11_Gallery_View_Medi_(91)35"/>
      <sheetName val="9_CENTRAL_GALLERY_CONT(2)35"/>
      <sheetName val="8__Central_Gallery_European(935"/>
      <sheetName val="7_CENTRAL_GALLERY_MEDI_(3)35"/>
      <sheetName val="6__CENTRAL_GALLERY_ARABIC_(2)35"/>
      <sheetName val="4__GS_(CONTEMPORARY)_(2)35"/>
      <sheetName val="3__GRAND_STAIRCASE__EUROPEAN(44"/>
      <sheetName val="2_Grandstaircase_Med_(3)35"/>
      <sheetName val="Dash_Board_AED34"/>
      <sheetName val="Tender_Summary30"/>
      <sheetName val="Raw_Data31"/>
      <sheetName val="Bill_230"/>
      <sheetName val="F4_1330"/>
      <sheetName val="rcc(_sub)25"/>
      <sheetName val="Bord_25"/>
      <sheetName val="SCHEDULE_(3)9"/>
      <sheetName val="schedule_nos9"/>
      <sheetName val="Bill_5_-_Carpark25"/>
      <sheetName val="Bill_No_10-Tele23"/>
      <sheetName val="Bill_No_12-Earthing20"/>
      <sheetName val="2-Cash_Flow15"/>
      <sheetName val="BOQ__Revised__for_Preliminari25"/>
      <sheetName val="Ra__stair9"/>
      <sheetName val="%_prog_figs_-u5_and_total28"/>
      <sheetName val="Important_Details_&amp;_Validatio16"/>
      <sheetName val="Rate_Library16"/>
      <sheetName val="RBU_List16"/>
      <sheetName val="Competitiveness_Analysis18"/>
      <sheetName val="AoR_Finishing15"/>
      <sheetName val="Project_Brief9"/>
      <sheetName val="labour_rates9"/>
      <sheetName val="Common_Data9"/>
      <sheetName val="Basement_19"/>
      <sheetName val="Basement_29"/>
      <sheetName val="1-Floor_(Option2)9"/>
      <sheetName val="OCT_FDN13"/>
      <sheetName val="MOS-Civil_21"/>
      <sheetName val="Div_Sum9"/>
      <sheetName val="BILL_113"/>
      <sheetName val="Cad_Map15"/>
      <sheetName val="Bareme_Materiel9"/>
      <sheetName val="cantonnements_9m9"/>
      <sheetName val="cantonnements_6m9"/>
      <sheetName val="barême_baraques9"/>
      <sheetName val="KEYS(DONT_DELETE)18"/>
      <sheetName val="PLD_PRO_SUM+QTY_(Drwg_Qty)18"/>
      <sheetName val="COST_CONTROL_MATRIX13"/>
      <sheetName val="Project_Details_13"/>
      <sheetName val="PC,_Prov_Sums,_Quants13"/>
      <sheetName val="Progress_Photos13"/>
      <sheetName val="Cost_Report_Summary13"/>
      <sheetName val="Provisional_Sums13"/>
      <sheetName val="_Estimate__9"/>
      <sheetName val="cover_page9"/>
      <sheetName val="Summary_of_Invoices9"/>
      <sheetName val="M-Book_for_Conc9"/>
      <sheetName val="M-Book_for_FW9"/>
      <sheetName val="nw4_(2)12"/>
      <sheetName val="New_Rates10"/>
      <sheetName val="Estimate_Detail10"/>
      <sheetName val="Additional_Items7"/>
      <sheetName val="External_Site_Improvement7"/>
      <sheetName val="M+E_1st_Fix7"/>
      <sheetName val="M+E_2nd_Fix7"/>
      <sheetName val="_Factor__10"/>
      <sheetName val="Histry_Price10"/>
      <sheetName val="Sizing_Estimator_-_PAL_Cameras8"/>
      <sheetName val="입찰내역_발주처_양식8"/>
      <sheetName val="Lookup_data8"/>
      <sheetName val="Rate_Analysis6"/>
      <sheetName val="Base_&amp;_Pod_(elec)8"/>
      <sheetName val="MH_RATE8"/>
      <sheetName val="COST_SHEET_DET8"/>
      <sheetName val="RNA_-_Demand_17"/>
      <sheetName val="RNA_-_Demand_27"/>
      <sheetName val="Rna_-_ADR7"/>
      <sheetName val="Comp_Sales7"/>
      <sheetName val="Property_Info7"/>
      <sheetName val="COST_SUMMARY_7"/>
      <sheetName val="SPT_vs_PHI7"/>
      <sheetName val="V_Cost_Summary7"/>
      <sheetName val="UPA(Part_C,D,E,G,H)8"/>
      <sheetName val="UPA(Part_F)8"/>
      <sheetName val="Budget_Top_sheet_7"/>
      <sheetName val="Contract_Top_sheet7"/>
      <sheetName val="_Top_sheet_Summary7"/>
      <sheetName val="Sum_of_Prelims7"/>
      <sheetName val="Mech_Material7"/>
      <sheetName val="Electrical_Material7"/>
      <sheetName val="Mech_sub-contracts7"/>
      <sheetName val="Risk_Te__Co_8"/>
      <sheetName val="New_Contingency_Monitor8"/>
      <sheetName val="Variation_Allowances8"/>
      <sheetName val="CONSULTANT_PC18"/>
      <sheetName val="S_Curve_Calcs8"/>
      <sheetName val="Commercial_Summary7"/>
      <sheetName val="Comp_1_(Internal)7"/>
      <sheetName val="3_0_pre-construction7"/>
      <sheetName val="Armada_Development_7"/>
      <sheetName val="Plumtree_Aquisition_7"/>
      <sheetName val="Project_47"/>
      <sheetName val="Project_57"/>
      <sheetName val="Project_67"/>
      <sheetName val="Project_77"/>
      <sheetName val="Code_Sheet8"/>
      <sheetName val="Project_Details8"/>
      <sheetName val="Insurance_Ext8"/>
      <sheetName val="Bill_No__27"/>
      <sheetName val="Maintenance_Tasks7"/>
      <sheetName val="Capital_Asset_Replacement7"/>
      <sheetName val="Corrective_Maintenance7"/>
      <sheetName val="Schedule_Activities8"/>
      <sheetName val="Ref__Tables8"/>
      <sheetName val="Risk_Impact_Table8"/>
      <sheetName val="bridge_#_16"/>
      <sheetName val="2a_BH_-_SOA6"/>
      <sheetName val="(A,_B)_BUILDER_+_SUB_CONT_WORK8"/>
      <sheetName val="A_O_R_r1Str6"/>
      <sheetName val="Data_Sheet7"/>
      <sheetName val="A1-RES_8"/>
      <sheetName val="Assumption_Inputs7"/>
      <sheetName val="_Structural7"/>
      <sheetName val="Travel_Cranes7"/>
      <sheetName val="Recap_Architect7"/>
      <sheetName val="Recap_External7"/>
      <sheetName val="Recap_Struct7"/>
      <sheetName val="Recap_Travel_Crane7"/>
      <sheetName val="Package_17"/>
      <sheetName val="Recap_Lift7"/>
      <sheetName val="Cover_Pages6"/>
      <sheetName val="2-Data_Sheet6"/>
      <sheetName val="4-Provisional_Sum6"/>
      <sheetName val="7_1-Variation_Over-View_6"/>
      <sheetName val="7_2-Variation_Tracker6"/>
      <sheetName val="10-Payment_Tracker6"/>
      <sheetName val="Akquise_Polen6"/>
      <sheetName val="Akquise_SEE6"/>
      <sheetName val="Akquise_Porr_Skopje6"/>
      <sheetName val="Akquise_So_Int_BB6"/>
      <sheetName val="Akquise_So_Int_BB_RO_Metz6"/>
      <sheetName val="Auftrag_Dimitrovgrad_Svillengr6"/>
      <sheetName val="Auftrag_Plovdiv-Septemvri_Lot36"/>
      <sheetName val="Sales_TM7"/>
      <sheetName val="2008_MC_Rates7"/>
      <sheetName val="PJ_Lots7"/>
      <sheetName val="CJI3_C157"/>
      <sheetName val="KSB1_C157"/>
      <sheetName val="Distri_Rule7"/>
      <sheetName val="CC_S37"/>
      <sheetName val="M_O_7"/>
      <sheetName val="Initial_Data7"/>
      <sheetName val="Package_Status7"/>
      <sheetName val="Opening_Cash_Position7"/>
      <sheetName val="Drop_Down_List3"/>
      <sheetName val="E-Elec_Progress3"/>
      <sheetName val="Bill_No_7-ELEC3"/>
      <sheetName val="Bill_No__3-Water_Supply3"/>
      <sheetName val="Bill_No__4-HVAC3"/>
      <sheetName val="Bill_No_8-FIRE3"/>
      <sheetName val="Bill_No__5-Fire_F_&amp;_LPG3"/>
      <sheetName val="Bill_No__2-Drainage3"/>
      <sheetName val="Bill_No__1_(Pre)3"/>
      <sheetName val="Bill_No_11-Air_Craft3"/>
      <sheetName val="Bill_No_9-Low_Cu3"/>
      <sheetName val="Sum_workdone-A3"/>
      <sheetName val="PVO10-Electrical_3"/>
      <sheetName val="PVO_10-Fire_Alarm3"/>
      <sheetName val="PVO_10-Telephone3"/>
      <sheetName val="PVO-20_sum3"/>
      <sheetName val="PVO-3_Sum3"/>
      <sheetName val="PVO5-_Electrical3"/>
      <sheetName val="PVO_5-_Fire_Alarm3"/>
      <sheetName val="PVO-8R1_Sum_3"/>
      <sheetName val="M-Mech_Progress3"/>
      <sheetName val="Abs PMRL"/>
      <sheetName val="TAB2 LOAD"/>
      <sheetName val="APP. B"/>
      <sheetName val="공장별판관비배부"/>
      <sheetName val="HITS"/>
      <sheetName val="IDCCALHYD-GOO"/>
      <sheetName val="Div Summary"/>
      <sheetName val="Equip"/>
      <sheetName val="BRT STN A1"/>
      <sheetName val="BRT STN A2"/>
      <sheetName val="BRT STN A3"/>
      <sheetName val="BRT STN B1"/>
      <sheetName val="SIVA"/>
      <sheetName val="TEXT"/>
      <sheetName val="Day_work4"/>
      <sheetName val="Day_work3"/>
      <sheetName val="Day_work5"/>
      <sheetName val="Day_work6"/>
      <sheetName val="Main Summary"/>
      <sheetName val="APPENDIX A "/>
      <sheetName val="APPENDIX B"/>
      <sheetName val="MATERIAL ON SITE "/>
      <sheetName val="MON Breakdown"/>
      <sheetName val="BILL-02"/>
      <sheetName val="Sum-Bill-2"/>
      <sheetName val="BILL-03"/>
      <sheetName val="Sum-Bill-3"/>
      <sheetName val="BILL-04"/>
      <sheetName val="Sum-Bill-4"/>
      <sheetName val="BILL-05"/>
      <sheetName val="Sum-Bill-5"/>
      <sheetName val="BILL-06"/>
      <sheetName val="Sum-Bill-6"/>
      <sheetName val="BILL-07"/>
      <sheetName val="Sum-Bill-7"/>
      <sheetName val="BILL-08"/>
      <sheetName val="Sum-Bill-8"/>
      <sheetName val="BILL-09"/>
      <sheetName val="Sum-Bill-9"/>
      <sheetName val="BILL-10"/>
      <sheetName val="Sum-Bill-10 "/>
      <sheetName val="Pipe laying report"/>
      <sheetName val="Register"/>
      <sheetName val="CIM"/>
      <sheetName val="Progress Pymt"/>
      <sheetName val="Period_-Worksheet"/>
      <sheetName val="AC_SUM"/>
      <sheetName val="PL_SUM"/>
      <sheetName val="SCLS_1"/>
      <sheetName val="SS_MH"/>
      <sheetName val="0. Index"/>
      <sheetName val="HVAC BoQ"/>
      <sheetName val="Internet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Net rent analysis"/>
      <sheetName val="Rents committed"/>
      <sheetName val="LCC profit share calculation"/>
      <sheetName val="Loan A interest guarantee"/>
      <sheetName val="SS_MH1"/>
      <sheetName val="SECTION_II_EQUIPMENTS"/>
      <sheetName val="HVAC_Final_Element-11"/>
      <sheetName val="Cash_Flow_R0_Oct19"/>
      <sheetName val="Period_Costs_Tracker"/>
      <sheetName val="Prelims_&amp;_Others"/>
      <sheetName val="Sub_Contractor_Program"/>
      <sheetName val="Materials_Distribution"/>
      <sheetName val="PL_DR"/>
      <sheetName val="Staff_List___Planned"/>
      <sheetName val="Staff_Cost_Forecast"/>
      <sheetName val="13_Ext_-Plu_&amp;_Elec"/>
      <sheetName val="APP__B"/>
      <sheetName val="OOC Form"/>
      <sheetName val=" "/>
      <sheetName val="MI Report"/>
      <sheetName val="2"/>
      <sheetName val="3"/>
      <sheetName val="Project D"/>
      <sheetName val="SECTION_II_EQUIPMENTS1"/>
      <sheetName val="HVAC_Final_Element-111"/>
      <sheetName val="SECTION_II_EQUIPMENTS2"/>
      <sheetName val="HVAC_Final_Element-112"/>
      <sheetName val="Tendering_Staff_Rates1"/>
      <sheetName val="Major_Plant_Durations1"/>
      <sheetName val="Payment_Tracker1"/>
      <sheetName val="Details_for_Charts1"/>
      <sheetName val="Summary_of_Glands_&amp;_Lugs1"/>
      <sheetName val="Apx.B"/>
      <sheetName val="Breakdowns List"/>
      <sheetName val="02"/>
      <sheetName val="03"/>
      <sheetName val="04"/>
      <sheetName val="01"/>
      <sheetName val="11"/>
      <sheetName val="Name List"/>
      <sheetName val="AUG17"/>
      <sheetName val="AUG18"/>
      <sheetName val="AUG19"/>
      <sheetName val="AUG20"/>
      <sheetName val="AUG21"/>
      <sheetName val="AUG22"/>
      <sheetName val="AUG24"/>
      <sheetName val="AUG25"/>
      <sheetName val="AUG26"/>
      <sheetName val="AUG27"/>
      <sheetName val="AUG28"/>
      <sheetName val="AUG29"/>
      <sheetName val="AUG31"/>
      <sheetName val="Recovered_Sheet1"/>
      <sheetName val="MG"/>
      <sheetName val="______"/>
      <sheetName val="4"/>
      <sheetName val="Finishing"/>
      <sheetName val="OIL SYST DATA SHTS"/>
      <sheetName val="Non-Positioin Summary"/>
      <sheetName val="AUG1"/>
      <sheetName val="AUG10"/>
      <sheetName val="AUG12"/>
      <sheetName val="AUG13"/>
      <sheetName val="AUG14"/>
      <sheetName val="AUG15"/>
      <sheetName val="AUG3"/>
      <sheetName val="AUG4"/>
      <sheetName val="AUG5"/>
      <sheetName val="AUG6"/>
      <sheetName val="AUG7"/>
      <sheetName val="AUG8"/>
      <sheetName val="Table"/>
      <sheetName val="Material Submittal"/>
      <sheetName val="Bill"/>
      <sheetName val="Trade Summary"/>
      <sheetName val="PARAMETRES"/>
      <sheetName val="PRECAST lightconc-II"/>
      <sheetName val="GS"/>
      <sheetName val="③赤紙(日文)"/>
      <sheetName val="Sales &amp; Prod"/>
      <sheetName val="billrate"/>
      <sheetName val="Electrical_database"/>
      <sheetName val="Cost_Any."/>
      <sheetName val="Mat_Cost"/>
      <sheetName val="newsales"/>
      <sheetName val="Proj Cost Sumry"/>
      <sheetName val="Sheet7"/>
      <sheetName val="deriv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/>
      <sheetData sheetId="1012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 refreshError="1"/>
      <sheetData sheetId="1392" refreshError="1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 refreshError="1"/>
      <sheetData sheetId="1699" refreshError="1"/>
      <sheetData sheetId="1700" refreshError="1"/>
      <sheetData sheetId="1701"/>
      <sheetData sheetId="1702"/>
      <sheetData sheetId="1703"/>
      <sheetData sheetId="1704"/>
      <sheetData sheetId="1705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 refreshError="1"/>
      <sheetData sheetId="1977" refreshError="1"/>
      <sheetData sheetId="1978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 refreshError="1"/>
      <sheetData sheetId="206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/>
      <sheetData sheetId="2191"/>
      <sheetData sheetId="2192"/>
      <sheetData sheetId="2193"/>
      <sheetData sheetId="2194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 refreshError="1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 refreshError="1"/>
      <sheetData sheetId="2431" refreshError="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 refreshError="1"/>
      <sheetData sheetId="2934" refreshError="1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 refreshError="1"/>
      <sheetData sheetId="3793" refreshError="1"/>
      <sheetData sheetId="3794" refreshError="1"/>
      <sheetData sheetId="3795"/>
      <sheetData sheetId="3796"/>
      <sheetData sheetId="3797"/>
      <sheetData sheetId="3798"/>
      <sheetData sheetId="3799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ries"/>
      <sheetName val="Staff"/>
      <sheetName val="Materials"/>
      <sheetName val="CapEx"/>
      <sheetName val="Plant"/>
      <sheetName val="Labour"/>
      <sheetName val="Info Sheet"/>
      <sheetName val="Input Cost Data"/>
      <sheetName val="Date"/>
      <sheetName val="Staff Rates Summary"/>
      <sheetName val="Labour Rates Summary"/>
      <sheetName val="CR Form 1"/>
      <sheetName val="Rebar _Take off"/>
      <sheetName val="Bill 1"/>
      <sheetName val="Bill 2"/>
      <sheetName val="Bill 3"/>
      <sheetName val="Bill 4"/>
      <sheetName val="Bill 5"/>
      <sheetName val="Bill 6"/>
      <sheetName val="Bill 7"/>
      <sheetName val="Beamsked"/>
      <sheetName val="Columnsked"/>
      <sheetName val="Trade Package"/>
      <sheetName val="Sheet9"/>
      <sheetName val="CHW INS-contract"/>
      <sheetName val="CERTIFICATE"/>
      <sheetName val="analysis"/>
      <sheetName val="Indices"/>
      <sheetName val="Schedules"/>
      <sheetName val="Info_Sheet"/>
      <sheetName val="Input_Cost_Data"/>
      <sheetName val="Staff_Rates_Summary"/>
      <sheetName val="Labour_Rates_Summary"/>
      <sheetName val="CR_Form_1"/>
      <sheetName val="Assumptions"/>
      <sheetName val="@risk rents and incentives"/>
      <sheetName val="Car park lease"/>
      <sheetName val="Net rent analysis"/>
      <sheetName val="Valuation"/>
      <sheetName val="Basis"/>
      <sheetName val="Validation_Data"/>
      <sheetName val="Sheet7"/>
      <sheetName val="info"/>
      <sheetName val="PB"/>
      <sheetName val="FitOutConfCentre"/>
      <sheetName val="Data"/>
      <sheetName val="Rates"/>
      <sheetName val="Cad Map"/>
      <sheetName val="MAT_SUM"/>
      <sheetName val="Basic"/>
      <sheetName val="Bechtel Norms"/>
      <sheetName val="Summary"/>
      <sheetName val="B31.1"/>
      <sheetName val="PS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26"/>
  <sheetViews>
    <sheetView tabSelected="1" view="pageBreakPreview" zoomScale="90" zoomScaleNormal="100" zoomScaleSheetLayoutView="90" workbookViewId="0">
      <selection activeCell="K4" sqref="K4"/>
    </sheetView>
  </sheetViews>
  <sheetFormatPr defaultColWidth="9.21875" defaultRowHeight="13.2" x14ac:dyDescent="0.25"/>
  <cols>
    <col min="2" max="2" width="10.5546875" customWidth="1"/>
    <col min="3" max="3" width="54.21875" bestFit="1" customWidth="1"/>
    <col min="4" max="4" width="21.77734375" customWidth="1"/>
    <col min="5" max="6" width="23.77734375" customWidth="1"/>
    <col min="7" max="7" width="26.21875" bestFit="1" customWidth="1"/>
    <col min="8" max="8" width="18.77734375" bestFit="1" customWidth="1"/>
    <col min="9" max="9" width="12.21875" customWidth="1"/>
  </cols>
  <sheetData>
    <row r="2" spans="2:9" ht="14.4" x14ac:dyDescent="0.3">
      <c r="B2" s="28"/>
      <c r="C2" s="28"/>
      <c r="D2" s="28"/>
      <c r="E2" s="28"/>
      <c r="F2" s="28"/>
    </row>
    <row r="3" spans="2:9" ht="19.2" customHeight="1" x14ac:dyDescent="0.4">
      <c r="B3" s="440" t="s">
        <v>409</v>
      </c>
      <c r="C3" s="440"/>
      <c r="D3" s="440"/>
      <c r="E3" s="440"/>
      <c r="F3" s="440"/>
      <c r="G3" s="441" t="s">
        <v>674</v>
      </c>
      <c r="H3" s="442"/>
    </row>
    <row r="4" spans="2:9" ht="31.5" customHeight="1" x14ac:dyDescent="0.25">
      <c r="B4" s="406" t="s">
        <v>274</v>
      </c>
      <c r="C4" s="406" t="s">
        <v>275</v>
      </c>
      <c r="D4" s="403" t="s">
        <v>691</v>
      </c>
      <c r="E4" s="403" t="s">
        <v>612</v>
      </c>
      <c r="F4" s="404" t="s">
        <v>690</v>
      </c>
      <c r="G4" s="405" t="s">
        <v>692</v>
      </c>
      <c r="H4" s="405" t="s">
        <v>611</v>
      </c>
    </row>
    <row r="5" spans="2:9" ht="13.8" x14ac:dyDescent="0.25">
      <c r="B5" s="384">
        <v>1</v>
      </c>
      <c r="C5" s="384" t="s">
        <v>277</v>
      </c>
      <c r="D5" s="385">
        <v>360346.23117479996</v>
      </c>
      <c r="E5" s="386">
        <v>360346.23117479996</v>
      </c>
      <c r="F5" s="387">
        <v>0</v>
      </c>
      <c r="G5" s="388">
        <v>0</v>
      </c>
      <c r="H5" s="389">
        <f>SUM(G5,D5)</f>
        <v>360346.23117479996</v>
      </c>
      <c r="I5" s="283"/>
    </row>
    <row r="6" spans="2:9" ht="13.8" x14ac:dyDescent="0.25">
      <c r="B6" s="384">
        <v>2</v>
      </c>
      <c r="C6" s="384" t="s">
        <v>412</v>
      </c>
      <c r="D6" s="385">
        <v>1996671.974550002</v>
      </c>
      <c r="E6" s="386">
        <v>2137749.572800003</v>
      </c>
      <c r="F6" s="387">
        <v>141077.59825000097</v>
      </c>
      <c r="G6" s="388">
        <f>'Sc Shedule '!AI2563</f>
        <v>137640.87425000011</v>
      </c>
      <c r="H6" s="389">
        <f t="shared" ref="H6:H15" si="0">SUM(G6,D6)</f>
        <v>2134312.8488000021</v>
      </c>
      <c r="I6" s="283"/>
    </row>
    <row r="7" spans="2:9" ht="13.8" x14ac:dyDescent="0.25">
      <c r="B7" s="384">
        <v>3</v>
      </c>
      <c r="C7" s="384" t="s">
        <v>278</v>
      </c>
      <c r="D7" s="390">
        <v>551520</v>
      </c>
      <c r="E7" s="391">
        <v>624236</v>
      </c>
      <c r="F7" s="387">
        <v>72716</v>
      </c>
      <c r="G7" s="388">
        <f>'DW - Scaffolder'!I1143</f>
        <v>72012</v>
      </c>
      <c r="H7" s="389">
        <f t="shared" si="0"/>
        <v>623532</v>
      </c>
      <c r="I7" s="283"/>
    </row>
    <row r="8" spans="2:9" ht="13.8" x14ac:dyDescent="0.25">
      <c r="B8" s="384">
        <v>4</v>
      </c>
      <c r="C8" s="384" t="s">
        <v>279</v>
      </c>
      <c r="D8" s="390">
        <v>6500</v>
      </c>
      <c r="E8" s="391">
        <v>6500</v>
      </c>
      <c r="F8" s="387">
        <v>0</v>
      </c>
      <c r="G8" s="388">
        <v>0</v>
      </c>
      <c r="H8" s="389">
        <f t="shared" si="0"/>
        <v>6500</v>
      </c>
      <c r="I8" s="283"/>
    </row>
    <row r="9" spans="2:9" ht="13.8" x14ac:dyDescent="0.25">
      <c r="B9" s="384">
        <v>5</v>
      </c>
      <c r="C9" s="384" t="s">
        <v>280</v>
      </c>
      <c r="D9" s="390">
        <v>18150</v>
      </c>
      <c r="E9" s="391">
        <v>18150</v>
      </c>
      <c r="F9" s="387">
        <v>0</v>
      </c>
      <c r="G9" s="388">
        <v>0</v>
      </c>
      <c r="H9" s="389">
        <f t="shared" si="0"/>
        <v>18150</v>
      </c>
      <c r="I9" s="283"/>
    </row>
    <row r="10" spans="2:9" ht="13.8" x14ac:dyDescent="0.25">
      <c r="B10" s="384">
        <v>6</v>
      </c>
      <c r="C10" s="384" t="s">
        <v>281</v>
      </c>
      <c r="D10" s="390">
        <v>25722.354857142855</v>
      </c>
      <c r="E10" s="391">
        <v>27140.009142857147</v>
      </c>
      <c r="F10" s="387">
        <v>1417.6542857142922</v>
      </c>
      <c r="G10" s="388">
        <f>Hire!M87</f>
        <v>1417.6542857142922</v>
      </c>
      <c r="H10" s="389">
        <f t="shared" si="0"/>
        <v>27140.009142857147</v>
      </c>
      <c r="I10" s="283"/>
    </row>
    <row r="11" spans="2:9" ht="13.8" x14ac:dyDescent="0.25">
      <c r="B11" s="384">
        <v>7</v>
      </c>
      <c r="C11" s="384" t="s">
        <v>282</v>
      </c>
      <c r="D11" s="390">
        <v>29600</v>
      </c>
      <c r="E11" s="391">
        <v>29600</v>
      </c>
      <c r="F11" s="387">
        <v>0</v>
      </c>
      <c r="G11" s="388">
        <v>0</v>
      </c>
      <c r="H11" s="389">
        <f t="shared" si="0"/>
        <v>29600</v>
      </c>
      <c r="I11" s="283"/>
    </row>
    <row r="12" spans="2:9" ht="13.8" x14ac:dyDescent="0.25">
      <c r="B12" s="384">
        <v>8</v>
      </c>
      <c r="C12" s="384" t="s">
        <v>283</v>
      </c>
      <c r="D12" s="390">
        <v>27800</v>
      </c>
      <c r="E12" s="391">
        <v>27800</v>
      </c>
      <c r="F12" s="387">
        <v>0</v>
      </c>
      <c r="G12" s="388">
        <v>0</v>
      </c>
      <c r="H12" s="389">
        <f t="shared" si="0"/>
        <v>27800</v>
      </c>
      <c r="I12" s="283"/>
    </row>
    <row r="13" spans="2:9" ht="13.8" x14ac:dyDescent="0.25">
      <c r="B13" s="384">
        <v>9</v>
      </c>
      <c r="C13" s="384" t="s">
        <v>284</v>
      </c>
      <c r="D13" s="390">
        <v>450</v>
      </c>
      <c r="E13" s="391">
        <v>450</v>
      </c>
      <c r="F13" s="387">
        <v>0</v>
      </c>
      <c r="G13" s="388">
        <v>0</v>
      </c>
      <c r="H13" s="389">
        <f t="shared" si="0"/>
        <v>450</v>
      </c>
      <c r="I13" s="283"/>
    </row>
    <row r="14" spans="2:9" ht="13.8" x14ac:dyDescent="0.25">
      <c r="B14" s="384"/>
      <c r="C14" s="392" t="s">
        <v>410</v>
      </c>
      <c r="D14" s="390"/>
      <c r="E14" s="391"/>
      <c r="F14" s="387">
        <v>0</v>
      </c>
      <c r="G14" s="388">
        <v>0</v>
      </c>
      <c r="H14" s="389">
        <f t="shared" si="0"/>
        <v>0</v>
      </c>
      <c r="I14" s="283"/>
    </row>
    <row r="15" spans="2:9" ht="13.8" x14ac:dyDescent="0.25">
      <c r="B15" s="384"/>
      <c r="C15" s="384" t="s">
        <v>415</v>
      </c>
      <c r="D15" s="390">
        <v>-32500</v>
      </c>
      <c r="E15" s="391">
        <v>-32500</v>
      </c>
      <c r="F15" s="387">
        <v>0</v>
      </c>
      <c r="G15" s="388">
        <v>-3500</v>
      </c>
      <c r="H15" s="389">
        <f t="shared" si="0"/>
        <v>-36000</v>
      </c>
      <c r="I15" s="283"/>
    </row>
    <row r="16" spans="2:9" ht="13.8" x14ac:dyDescent="0.25">
      <c r="B16" s="384"/>
      <c r="C16" s="393"/>
      <c r="D16" s="391"/>
      <c r="E16" s="391"/>
      <c r="F16" s="387">
        <v>0</v>
      </c>
      <c r="G16" s="388"/>
      <c r="H16" s="389"/>
      <c r="I16" s="283"/>
    </row>
    <row r="17" spans="2:9" ht="13.8" x14ac:dyDescent="0.25">
      <c r="B17" s="384"/>
      <c r="C17" s="384" t="s">
        <v>411</v>
      </c>
      <c r="D17" s="391"/>
      <c r="E17" s="391"/>
      <c r="F17" s="387">
        <v>0</v>
      </c>
      <c r="G17" s="394"/>
      <c r="H17" s="394"/>
    </row>
    <row r="18" spans="2:9" ht="17.399999999999999" x14ac:dyDescent="0.3">
      <c r="B18" s="384"/>
      <c r="C18" s="395" t="s">
        <v>276</v>
      </c>
      <c r="D18" s="396">
        <v>2984260.5605819449</v>
      </c>
      <c r="E18" s="396">
        <f>SUM(E5:E17)</f>
        <v>3199471.8131176601</v>
      </c>
      <c r="F18" s="397">
        <f>SUM(F5:F17)</f>
        <v>215211.25253571526</v>
      </c>
      <c r="G18" s="397">
        <f t="shared" ref="G18:H18" si="1">SUM(G5:G17)</f>
        <v>207570.5285357144</v>
      </c>
      <c r="H18" s="397">
        <f t="shared" si="1"/>
        <v>3191831.0891176593</v>
      </c>
      <c r="I18" s="283"/>
    </row>
    <row r="19" spans="2:9" ht="17.399999999999999" x14ac:dyDescent="0.3">
      <c r="B19" s="398"/>
      <c r="C19" s="399" t="s">
        <v>285</v>
      </c>
      <c r="D19" s="396">
        <v>149213.02802909724</v>
      </c>
      <c r="E19" s="396">
        <f>E18*5%</f>
        <v>159973.59065588302</v>
      </c>
      <c r="F19" s="397">
        <f>F18*5%</f>
        <v>10760.562626785764</v>
      </c>
      <c r="G19" s="397">
        <f t="shared" ref="G19:H19" si="2">G18*5%</f>
        <v>10378.52642678572</v>
      </c>
      <c r="H19" s="397">
        <f t="shared" si="2"/>
        <v>159591.55445588299</v>
      </c>
    </row>
    <row r="20" spans="2:9" ht="17.399999999999999" x14ac:dyDescent="0.3">
      <c r="B20" s="400"/>
      <c r="C20" s="401" t="s">
        <v>67</v>
      </c>
      <c r="D20" s="402">
        <v>3133473.5886110421</v>
      </c>
      <c r="E20" s="402">
        <f>E18+E19</f>
        <v>3359445.403773543</v>
      </c>
      <c r="F20" s="402">
        <f>F18+F19</f>
        <v>225971.81516250104</v>
      </c>
      <c r="G20" s="402">
        <f t="shared" ref="G20:H20" si="3">G18+G19</f>
        <v>217949.05496250011</v>
      </c>
      <c r="H20" s="402">
        <f t="shared" si="3"/>
        <v>3351422.6435735421</v>
      </c>
    </row>
    <row r="22" spans="2:9" x14ac:dyDescent="0.25">
      <c r="E22" s="1" t="s">
        <v>675</v>
      </c>
      <c r="F22" s="366">
        <v>2943129.56</v>
      </c>
      <c r="G22" s="366">
        <v>134602.08000000054</v>
      </c>
      <c r="H22" s="366">
        <v>2984260.56</v>
      </c>
    </row>
    <row r="23" spans="2:9" x14ac:dyDescent="0.25">
      <c r="E23" s="1" t="s">
        <v>676</v>
      </c>
      <c r="F23" s="283">
        <f>D18-F22</f>
        <v>41131.000581944827</v>
      </c>
      <c r="G23" s="283">
        <f>G18-G22</f>
        <v>72968.448535713862</v>
      </c>
      <c r="H23" s="283">
        <f>H18-H22</f>
        <v>207570.5291176592</v>
      </c>
    </row>
    <row r="24" spans="2:9" x14ac:dyDescent="0.25">
      <c r="F24" s="101"/>
    </row>
    <row r="25" spans="2:9" x14ac:dyDescent="0.25">
      <c r="D25" s="101"/>
      <c r="E25" s="101"/>
      <c r="F25" s="101"/>
    </row>
    <row r="26" spans="2:9" x14ac:dyDescent="0.25">
      <c r="E26" s="101"/>
      <c r="F26" s="101"/>
    </row>
  </sheetData>
  <protectedRanges>
    <protectedRange sqref="F20:H20" name="Range1" securityDescriptor="O:WDG:WDD:(A;;CC;;;S-1-5-21-2162722240-155571142-4159933717-1001)"/>
    <protectedRange sqref="G16:H17 G5:H5 G6:G14 H6:H15" name="Range1_1" securityDescriptor="O:WDG:WDD:(A;;CC;;;S-1-5-21-2162722240-155571142-4159933717-1001)"/>
    <protectedRange sqref="G15" name="Range1_1_1" securityDescriptor="O:WDG:WDD:(A;;CC;;;S-1-5-21-2162722240-155571142-4159933717-1001)"/>
  </protectedRanges>
  <mergeCells count="2">
    <mergeCell ref="B3:F3"/>
    <mergeCell ref="G3:H3"/>
  </mergeCells>
  <pageMargins left="0.7" right="0.7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2587"/>
  <sheetViews>
    <sheetView view="pageBreakPreview" topLeftCell="AA1" zoomScale="70" zoomScaleNormal="70" zoomScaleSheetLayoutView="70" workbookViewId="0">
      <pane ySplit="6" topLeftCell="A2980" activePane="bottomLeft" state="frozen"/>
      <selection pane="bottomLeft" activeCell="AS2536" sqref="AS2536"/>
    </sheetView>
  </sheetViews>
  <sheetFormatPr defaultColWidth="9.21875" defaultRowHeight="30" customHeight="1" outlineLevelCol="1" x14ac:dyDescent="0.25"/>
  <cols>
    <col min="1" max="1" width="22" style="117" bestFit="1" customWidth="1"/>
    <col min="2" max="2" width="17.77734375" style="117" hidden="1" customWidth="1"/>
    <col min="3" max="3" width="18.21875" style="213" customWidth="1"/>
    <col min="4" max="4" width="12.77734375" style="381" customWidth="1"/>
    <col min="5" max="5" width="12.5546875" style="111" bestFit="1" customWidth="1"/>
    <col min="6" max="6" width="11.5546875" style="111" hidden="1" customWidth="1"/>
    <col min="7" max="7" width="32.77734375" style="117" customWidth="1"/>
    <col min="8" max="8" width="36" style="117" bestFit="1" customWidth="1"/>
    <col min="9" max="9" width="17.77734375" style="117" hidden="1" customWidth="1"/>
    <col min="10" max="10" width="24.5546875" style="111" customWidth="1"/>
    <col min="11" max="11" width="17.77734375" style="111" customWidth="1" outlineLevel="1"/>
    <col min="12" max="12" width="20.21875" style="111" customWidth="1" outlineLevel="1"/>
    <col min="13" max="13" width="15" style="111" bestFit="1" customWidth="1" outlineLevel="1"/>
    <col min="14" max="14" width="16.77734375" style="111" bestFit="1" customWidth="1" outlineLevel="1"/>
    <col min="15" max="15" width="22.77734375" style="111" customWidth="1" outlineLevel="1"/>
    <col min="16" max="16" width="19.21875" style="111" hidden="1" customWidth="1" outlineLevel="1"/>
    <col min="17" max="17" width="22" style="111" hidden="1" customWidth="1" outlineLevel="1"/>
    <col min="18" max="18" width="19.5546875" style="111" customWidth="1" outlineLevel="1"/>
    <col min="19" max="19" width="26.44140625" style="111" customWidth="1" outlineLevel="1"/>
    <col min="20" max="20" width="21" style="111" customWidth="1" outlineLevel="1"/>
    <col min="21" max="21" width="18.5546875" style="111" customWidth="1" outlineLevel="1"/>
    <col min="22" max="22" width="18.21875" style="111" bestFit="1" customWidth="1" outlineLevel="1"/>
    <col min="23" max="23" width="29.21875" style="111" bestFit="1" customWidth="1" outlineLevel="1"/>
    <col min="24" max="24" width="36.21875" style="111" hidden="1" customWidth="1" outlineLevel="1"/>
    <col min="25" max="25" width="24.77734375" style="115" bestFit="1" customWidth="1" outlineLevel="1"/>
    <col min="26" max="26" width="27.44140625" style="116" bestFit="1" customWidth="1" outlineLevel="1"/>
    <col min="27" max="27" width="26.77734375" style="116" bestFit="1" customWidth="1" outlineLevel="1"/>
    <col min="28" max="28" width="22" style="116" bestFit="1" customWidth="1" outlineLevel="1"/>
    <col min="29" max="29" width="21" style="116" customWidth="1" outlineLevel="1"/>
    <col min="30" max="30" width="19.5546875" style="111" bestFit="1" customWidth="1" outlineLevel="1"/>
    <col min="31" max="31" width="19.21875" style="111" customWidth="1" outlineLevel="1"/>
    <col min="32" max="32" width="18" style="111" customWidth="1" outlineLevel="1"/>
    <col min="33" max="33" width="21.44140625" style="111" customWidth="1" outlineLevel="1"/>
    <col min="34" max="34" width="24" style="111" customWidth="1" outlineLevel="1"/>
    <col min="35" max="35" width="21.77734375" style="111" customWidth="1" outlineLevel="1"/>
    <col min="36" max="36" width="17.5546875" style="117" hidden="1" customWidth="1" outlineLevel="1"/>
    <col min="37" max="37" width="9.21875" style="265" hidden="1" customWidth="1"/>
    <col min="38" max="39" width="9.21875" style="272" hidden="1" customWidth="1"/>
    <col min="40" max="40" width="9.21875" style="111" hidden="1" customWidth="1"/>
    <col min="41" max="41" width="4.5546875" style="111" hidden="1" customWidth="1"/>
    <col min="42" max="42" width="0" style="111" hidden="1" customWidth="1"/>
    <col min="43" max="43" width="9.21875" style="111"/>
    <col min="44" max="44" width="25.77734375" style="363" customWidth="1"/>
    <col min="45" max="45" width="34.21875" style="363" customWidth="1"/>
    <col min="46" max="46" width="12.21875" style="363" customWidth="1"/>
    <col min="47" max="47" width="22.21875" style="111" customWidth="1"/>
    <col min="48" max="16384" width="9.21875" style="111"/>
  </cols>
  <sheetData>
    <row r="1" spans="1:46" ht="22.5" customHeight="1" x14ac:dyDescent="0.3">
      <c r="A1" s="110" t="s">
        <v>34</v>
      </c>
      <c r="B1" s="110"/>
      <c r="D1" s="370" t="s">
        <v>0</v>
      </c>
      <c r="E1" s="112"/>
      <c r="F1" s="112"/>
      <c r="G1" s="113"/>
      <c r="H1" s="112"/>
      <c r="I1" s="112"/>
      <c r="U1" s="112"/>
      <c r="V1" s="114"/>
    </row>
    <row r="2" spans="1:46" ht="15.6" x14ac:dyDescent="0.3">
      <c r="A2" s="110" t="s">
        <v>33</v>
      </c>
      <c r="B2" s="110"/>
      <c r="D2" s="370" t="s">
        <v>83</v>
      </c>
      <c r="E2" s="118"/>
      <c r="F2" s="118"/>
      <c r="G2" s="119"/>
      <c r="H2" s="118"/>
      <c r="I2" s="118"/>
      <c r="K2" s="120"/>
      <c r="L2" s="111" t="s">
        <v>553</v>
      </c>
      <c r="N2" s="121" t="s">
        <v>554</v>
      </c>
      <c r="O2" s="111" t="s">
        <v>555</v>
      </c>
      <c r="R2" s="122"/>
      <c r="S2" s="111" t="s">
        <v>556</v>
      </c>
      <c r="U2" s="112"/>
      <c r="V2" s="114"/>
    </row>
    <row r="3" spans="1:46" ht="15.6" x14ac:dyDescent="0.3">
      <c r="A3" s="110" t="s">
        <v>35</v>
      </c>
      <c r="B3" s="110"/>
      <c r="D3" s="370"/>
      <c r="E3" s="118"/>
      <c r="F3" s="118"/>
      <c r="G3" s="119"/>
      <c r="H3" s="118"/>
      <c r="I3" s="118"/>
      <c r="K3" s="123"/>
      <c r="L3" s="111" t="s">
        <v>557</v>
      </c>
      <c r="U3" s="112"/>
      <c r="V3" s="114"/>
      <c r="Y3" s="115">
        <f>2*1.225</f>
        <v>2.4500000000000002</v>
      </c>
      <c r="Z3" s="116">
        <f>R252*Y252*AA252</f>
        <v>3.5</v>
      </c>
    </row>
    <row r="4" spans="1:46" ht="15.6" x14ac:dyDescent="0.3">
      <c r="A4" s="110" t="s">
        <v>37</v>
      </c>
      <c r="B4" s="110"/>
      <c r="D4" s="371" t="s">
        <v>84</v>
      </c>
      <c r="E4" s="118"/>
      <c r="F4" s="118"/>
      <c r="G4" s="119"/>
      <c r="H4" s="118"/>
      <c r="I4" s="118"/>
      <c r="P4" s="111" t="s">
        <v>38</v>
      </c>
      <c r="U4" s="112"/>
      <c r="V4" s="114"/>
    </row>
    <row r="5" spans="1:46" ht="15.6" x14ac:dyDescent="0.3">
      <c r="A5" s="124" t="s">
        <v>6</v>
      </c>
      <c r="B5" s="124"/>
      <c r="C5" s="284">
        <v>45016</v>
      </c>
      <c r="D5" s="372"/>
      <c r="E5" s="125"/>
      <c r="F5" s="125"/>
      <c r="G5" s="126"/>
      <c r="H5" s="125"/>
      <c r="I5" s="118"/>
      <c r="U5" s="112"/>
      <c r="V5" s="114"/>
    </row>
    <row r="6" spans="1:46" s="134" customFormat="1" ht="35.25" customHeight="1" x14ac:dyDescent="0.25">
      <c r="A6" s="127" t="s">
        <v>8</v>
      </c>
      <c r="B6" s="127" t="s">
        <v>482</v>
      </c>
      <c r="C6" s="285" t="s">
        <v>7</v>
      </c>
      <c r="D6" s="128" t="s">
        <v>9</v>
      </c>
      <c r="E6" s="127" t="s">
        <v>10</v>
      </c>
      <c r="F6" s="127" t="s">
        <v>39</v>
      </c>
      <c r="G6" s="127" t="s">
        <v>11</v>
      </c>
      <c r="H6" s="127" t="s">
        <v>12</v>
      </c>
      <c r="I6" s="127" t="s">
        <v>40</v>
      </c>
      <c r="J6" s="127" t="s">
        <v>4</v>
      </c>
      <c r="K6" s="127" t="s">
        <v>1</v>
      </c>
      <c r="L6" s="127" t="s">
        <v>2</v>
      </c>
      <c r="M6" s="127" t="s">
        <v>3</v>
      </c>
      <c r="N6" s="127" t="s">
        <v>413</v>
      </c>
      <c r="O6" s="127" t="s">
        <v>414</v>
      </c>
      <c r="P6" s="127" t="s">
        <v>13</v>
      </c>
      <c r="Q6" s="127" t="s">
        <v>14</v>
      </c>
      <c r="R6" s="127" t="s">
        <v>15</v>
      </c>
      <c r="S6" s="127" t="s">
        <v>16</v>
      </c>
      <c r="T6" s="129" t="s">
        <v>17</v>
      </c>
      <c r="U6" s="129" t="s">
        <v>18</v>
      </c>
      <c r="V6" s="129" t="s">
        <v>19</v>
      </c>
      <c r="W6" s="129" t="s">
        <v>20</v>
      </c>
      <c r="X6" s="129" t="s">
        <v>32</v>
      </c>
      <c r="Y6" s="130" t="s">
        <v>21</v>
      </c>
      <c r="Z6" s="131" t="s">
        <v>22</v>
      </c>
      <c r="AA6" s="131" t="s">
        <v>23</v>
      </c>
      <c r="AB6" s="131" t="s">
        <v>24</v>
      </c>
      <c r="AC6" s="131" t="s">
        <v>25</v>
      </c>
      <c r="AD6" s="132" t="s">
        <v>26</v>
      </c>
      <c r="AE6" s="132" t="s">
        <v>27</v>
      </c>
      <c r="AF6" s="132" t="s">
        <v>28</v>
      </c>
      <c r="AG6" s="132" t="s">
        <v>29</v>
      </c>
      <c r="AH6" s="132" t="s">
        <v>5</v>
      </c>
      <c r="AI6" s="132" t="s">
        <v>30</v>
      </c>
      <c r="AJ6" s="133" t="s">
        <v>31</v>
      </c>
      <c r="AK6" s="266"/>
      <c r="AL6" s="273"/>
      <c r="AM6" s="273"/>
      <c r="AR6" s="364"/>
      <c r="AS6" s="364"/>
      <c r="AT6" s="364"/>
    </row>
    <row r="7" spans="1:46" ht="32.25" customHeight="1" x14ac:dyDescent="0.25">
      <c r="A7" s="186"/>
      <c r="B7" s="186">
        <v>1</v>
      </c>
      <c r="C7" s="187"/>
      <c r="D7" s="373">
        <v>12095</v>
      </c>
      <c r="E7" s="373">
        <v>7598</v>
      </c>
      <c r="F7" s="251"/>
      <c r="G7" s="186" t="s">
        <v>486</v>
      </c>
      <c r="H7" s="186" t="s">
        <v>36</v>
      </c>
      <c r="I7" s="186"/>
      <c r="J7" s="186" t="s">
        <v>42</v>
      </c>
      <c r="K7" s="188">
        <v>2.5</v>
      </c>
      <c r="L7" s="188">
        <v>1.3</v>
      </c>
      <c r="M7" s="188">
        <v>6</v>
      </c>
      <c r="N7" s="188">
        <v>1</v>
      </c>
      <c r="O7" s="188">
        <f t="shared" ref="O7:O38" si="0">M7-N7</f>
        <v>5</v>
      </c>
      <c r="P7" s="188"/>
      <c r="Q7" s="188"/>
      <c r="R7" s="188">
        <f t="shared" ref="R7:R70" si="1">IF(S7="m3",K7*L7*O7,IF(S7="m2-LxH",K7*O7,IF(S7="m2-LxW",K7*L7*P7,IF(S7="rm",O7,IF(S7="lm",K7,IF(S7="unit",Q7,))))))</f>
        <v>12.5</v>
      </c>
      <c r="S7" s="191" t="s">
        <v>41</v>
      </c>
      <c r="T7" s="199" t="s">
        <v>58</v>
      </c>
      <c r="U7" s="200">
        <v>44701</v>
      </c>
      <c r="V7" s="200">
        <v>44746</v>
      </c>
      <c r="W7" s="201">
        <v>1</v>
      </c>
      <c r="X7" s="202"/>
      <c r="Y7" s="196">
        <f t="shared" ref="Y7:Y70" si="2">IF(T7="on hire",$C$5-U7+1,IF(T7="off hired",V7-U7+1,0))/7</f>
        <v>6.5714285714285712</v>
      </c>
      <c r="Z7" s="219">
        <v>14</v>
      </c>
      <c r="AA7" s="219"/>
      <c r="AB7" s="197">
        <f t="shared" ref="AB7:AB70" si="3">Z7*R7</f>
        <v>175</v>
      </c>
      <c r="AC7" s="197">
        <f t="shared" ref="AC7:AC70" si="4">AA7*R7</f>
        <v>0</v>
      </c>
      <c r="AD7" s="197">
        <f t="shared" ref="AD7:AD70" si="5">0.7*R7*Z7</f>
        <v>122.5</v>
      </c>
      <c r="AE7" s="197">
        <f t="shared" ref="AE7:AE38" si="6">IF(T7="off hired",0.3*R7*Z7*W7,0)</f>
        <v>52.5</v>
      </c>
      <c r="AF7" s="197">
        <f t="shared" ref="AF7:AF70" si="7">IF(Y7&gt;X7,(Y7-X7)*R7*AA7,0)</f>
        <v>0</v>
      </c>
      <c r="AG7" s="197">
        <f t="shared" ref="AG7:AG70" si="8">AD7+AE7+AF7</f>
        <v>175</v>
      </c>
      <c r="AH7" s="197">
        <v>175</v>
      </c>
      <c r="AI7" s="197">
        <f t="shared" ref="AI7:AI70" si="9">AG7-AH7</f>
        <v>0</v>
      </c>
      <c r="AJ7" s="144"/>
      <c r="AR7" s="111"/>
      <c r="AS7" s="111"/>
      <c r="AT7" s="111"/>
    </row>
    <row r="8" spans="1:46" ht="32.25" customHeight="1" x14ac:dyDescent="0.25">
      <c r="A8" s="186"/>
      <c r="B8" s="186">
        <v>1</v>
      </c>
      <c r="C8" s="187"/>
      <c r="D8" s="373">
        <v>12093</v>
      </c>
      <c r="E8" s="373">
        <v>7569</v>
      </c>
      <c r="F8" s="251"/>
      <c r="G8" s="186" t="s">
        <v>488</v>
      </c>
      <c r="H8" s="186" t="s">
        <v>36</v>
      </c>
      <c r="I8" s="186"/>
      <c r="J8" s="186" t="s">
        <v>42</v>
      </c>
      <c r="K8" s="188">
        <v>5</v>
      </c>
      <c r="L8" s="188">
        <v>1.3</v>
      </c>
      <c r="M8" s="188">
        <v>6</v>
      </c>
      <c r="N8" s="188">
        <v>1</v>
      </c>
      <c r="O8" s="188">
        <f t="shared" si="0"/>
        <v>5</v>
      </c>
      <c r="P8" s="188"/>
      <c r="Q8" s="188"/>
      <c r="R8" s="188">
        <f t="shared" si="1"/>
        <v>25</v>
      </c>
      <c r="S8" s="191" t="s">
        <v>41</v>
      </c>
      <c r="T8" s="199" t="s">
        <v>58</v>
      </c>
      <c r="U8" s="200">
        <v>44703</v>
      </c>
      <c r="V8" s="200">
        <v>44718</v>
      </c>
      <c r="W8" s="201">
        <v>1</v>
      </c>
      <c r="X8" s="202"/>
      <c r="Y8" s="196">
        <f t="shared" si="2"/>
        <v>2.2857142857142856</v>
      </c>
      <c r="Z8" s="219">
        <v>14</v>
      </c>
      <c r="AA8" s="219"/>
      <c r="AB8" s="197">
        <f t="shared" si="3"/>
        <v>350</v>
      </c>
      <c r="AC8" s="197">
        <f t="shared" si="4"/>
        <v>0</v>
      </c>
      <c r="AD8" s="197">
        <f t="shared" si="5"/>
        <v>245</v>
      </c>
      <c r="AE8" s="197">
        <f t="shared" si="6"/>
        <v>105</v>
      </c>
      <c r="AF8" s="197">
        <f t="shared" si="7"/>
        <v>0</v>
      </c>
      <c r="AG8" s="197">
        <f t="shared" si="8"/>
        <v>350</v>
      </c>
      <c r="AH8" s="197">
        <v>350</v>
      </c>
      <c r="AI8" s="197">
        <f t="shared" si="9"/>
        <v>0</v>
      </c>
      <c r="AJ8" s="144"/>
      <c r="AR8" s="111"/>
      <c r="AS8" s="111"/>
      <c r="AT8" s="111"/>
    </row>
    <row r="9" spans="1:46" ht="32.25" customHeight="1" x14ac:dyDescent="0.25">
      <c r="A9" s="186"/>
      <c r="B9" s="186">
        <v>1</v>
      </c>
      <c r="C9" s="187"/>
      <c r="D9" s="373">
        <v>12097</v>
      </c>
      <c r="E9" s="373">
        <v>7569</v>
      </c>
      <c r="F9" s="188"/>
      <c r="G9" s="186" t="s">
        <v>45</v>
      </c>
      <c r="H9" s="186" t="s">
        <v>36</v>
      </c>
      <c r="I9" s="186"/>
      <c r="J9" s="186" t="s">
        <v>42</v>
      </c>
      <c r="K9" s="188">
        <v>5</v>
      </c>
      <c r="L9" s="188">
        <v>1.3</v>
      </c>
      <c r="M9" s="188">
        <v>5</v>
      </c>
      <c r="N9" s="188">
        <v>1</v>
      </c>
      <c r="O9" s="188">
        <f t="shared" si="0"/>
        <v>4</v>
      </c>
      <c r="P9" s="188"/>
      <c r="Q9" s="188"/>
      <c r="R9" s="188">
        <f t="shared" si="1"/>
        <v>20</v>
      </c>
      <c r="S9" s="191" t="s">
        <v>41</v>
      </c>
      <c r="T9" s="199" t="s">
        <v>58</v>
      </c>
      <c r="U9" s="200">
        <v>44703</v>
      </c>
      <c r="V9" s="200">
        <v>44718</v>
      </c>
      <c r="W9" s="201">
        <v>1</v>
      </c>
      <c r="X9" s="202"/>
      <c r="Y9" s="196">
        <f t="shared" si="2"/>
        <v>2.2857142857142856</v>
      </c>
      <c r="Z9" s="219">
        <v>14</v>
      </c>
      <c r="AA9" s="219"/>
      <c r="AB9" s="197">
        <f t="shared" si="3"/>
        <v>280</v>
      </c>
      <c r="AC9" s="197">
        <f t="shared" si="4"/>
        <v>0</v>
      </c>
      <c r="AD9" s="197">
        <f t="shared" si="5"/>
        <v>196</v>
      </c>
      <c r="AE9" s="197">
        <f t="shared" si="6"/>
        <v>84</v>
      </c>
      <c r="AF9" s="197">
        <f t="shared" si="7"/>
        <v>0</v>
      </c>
      <c r="AG9" s="197">
        <f t="shared" si="8"/>
        <v>280</v>
      </c>
      <c r="AH9" s="197">
        <v>280</v>
      </c>
      <c r="AI9" s="197">
        <f t="shared" si="9"/>
        <v>0</v>
      </c>
      <c r="AJ9" s="144"/>
      <c r="AR9" s="111"/>
      <c r="AS9" s="111"/>
      <c r="AT9" s="111"/>
    </row>
    <row r="10" spans="1:46" ht="32.25" customHeight="1" x14ac:dyDescent="0.25">
      <c r="A10" s="186"/>
      <c r="B10" s="186">
        <v>1</v>
      </c>
      <c r="C10" s="187"/>
      <c r="D10" s="373">
        <v>12098</v>
      </c>
      <c r="E10" s="373">
        <v>7552</v>
      </c>
      <c r="F10" s="188"/>
      <c r="G10" s="186" t="s">
        <v>49</v>
      </c>
      <c r="H10" s="186" t="s">
        <v>36</v>
      </c>
      <c r="I10" s="186"/>
      <c r="J10" s="186" t="s">
        <v>42</v>
      </c>
      <c r="K10" s="188">
        <v>2.5</v>
      </c>
      <c r="L10" s="188">
        <v>1.3</v>
      </c>
      <c r="M10" s="188">
        <v>6</v>
      </c>
      <c r="N10" s="188">
        <v>1</v>
      </c>
      <c r="O10" s="188">
        <f t="shared" si="0"/>
        <v>5</v>
      </c>
      <c r="P10" s="188"/>
      <c r="Q10" s="188"/>
      <c r="R10" s="188">
        <f t="shared" si="1"/>
        <v>12.5</v>
      </c>
      <c r="S10" s="191" t="s">
        <v>41</v>
      </c>
      <c r="T10" s="199" t="s">
        <v>58</v>
      </c>
      <c r="U10" s="200">
        <v>44704</v>
      </c>
      <c r="V10" s="200">
        <v>44709</v>
      </c>
      <c r="W10" s="201">
        <v>1</v>
      </c>
      <c r="X10" s="202"/>
      <c r="Y10" s="196">
        <f t="shared" si="2"/>
        <v>0.8571428571428571</v>
      </c>
      <c r="Z10" s="219">
        <v>14</v>
      </c>
      <c r="AA10" s="219"/>
      <c r="AB10" s="197">
        <f t="shared" si="3"/>
        <v>175</v>
      </c>
      <c r="AC10" s="197">
        <f t="shared" si="4"/>
        <v>0</v>
      </c>
      <c r="AD10" s="197">
        <f t="shared" si="5"/>
        <v>122.5</v>
      </c>
      <c r="AE10" s="197">
        <f t="shared" si="6"/>
        <v>52.5</v>
      </c>
      <c r="AF10" s="197">
        <f t="shared" si="7"/>
        <v>0</v>
      </c>
      <c r="AG10" s="197">
        <f t="shared" si="8"/>
        <v>175</v>
      </c>
      <c r="AH10" s="197">
        <v>175</v>
      </c>
      <c r="AI10" s="197">
        <f t="shared" si="9"/>
        <v>0</v>
      </c>
      <c r="AJ10" s="144"/>
      <c r="AR10" s="111"/>
      <c r="AS10" s="111"/>
      <c r="AT10" s="111"/>
    </row>
    <row r="11" spans="1:46" ht="32.25" customHeight="1" x14ac:dyDescent="0.25">
      <c r="A11" s="186"/>
      <c r="B11" s="186">
        <v>1</v>
      </c>
      <c r="C11" s="187"/>
      <c r="D11" s="373">
        <v>12096</v>
      </c>
      <c r="E11" s="373">
        <v>7553</v>
      </c>
      <c r="F11" s="188"/>
      <c r="G11" s="186" t="s">
        <v>50</v>
      </c>
      <c r="H11" s="186" t="s">
        <v>36</v>
      </c>
      <c r="I11" s="186"/>
      <c r="J11" s="186" t="s">
        <v>42</v>
      </c>
      <c r="K11" s="188">
        <v>2.5</v>
      </c>
      <c r="L11" s="188">
        <v>1.3</v>
      </c>
      <c r="M11" s="188">
        <v>3</v>
      </c>
      <c r="N11" s="188">
        <v>1</v>
      </c>
      <c r="O11" s="188">
        <f t="shared" si="0"/>
        <v>2</v>
      </c>
      <c r="P11" s="188"/>
      <c r="Q11" s="188"/>
      <c r="R11" s="188">
        <f t="shared" si="1"/>
        <v>5</v>
      </c>
      <c r="S11" s="191" t="s">
        <v>41</v>
      </c>
      <c r="T11" s="199" t="s">
        <v>58</v>
      </c>
      <c r="U11" s="200">
        <v>44704</v>
      </c>
      <c r="V11" s="200">
        <v>44712</v>
      </c>
      <c r="W11" s="201">
        <v>1</v>
      </c>
      <c r="X11" s="202"/>
      <c r="Y11" s="196">
        <f t="shared" si="2"/>
        <v>1.2857142857142858</v>
      </c>
      <c r="Z11" s="219">
        <v>14</v>
      </c>
      <c r="AA11" s="219"/>
      <c r="AB11" s="197">
        <f t="shared" si="3"/>
        <v>70</v>
      </c>
      <c r="AC11" s="197">
        <f t="shared" si="4"/>
        <v>0</v>
      </c>
      <c r="AD11" s="197">
        <f t="shared" si="5"/>
        <v>49</v>
      </c>
      <c r="AE11" s="197">
        <f t="shared" si="6"/>
        <v>21</v>
      </c>
      <c r="AF11" s="197">
        <f t="shared" si="7"/>
        <v>0</v>
      </c>
      <c r="AG11" s="197">
        <f t="shared" si="8"/>
        <v>70</v>
      </c>
      <c r="AH11" s="197">
        <v>70</v>
      </c>
      <c r="AI11" s="197">
        <f t="shared" si="9"/>
        <v>0</v>
      </c>
      <c r="AJ11" s="144"/>
      <c r="AR11" s="111"/>
      <c r="AS11" s="111"/>
      <c r="AT11" s="111"/>
    </row>
    <row r="12" spans="1:46" ht="32.25" customHeight="1" x14ac:dyDescent="0.25">
      <c r="A12" s="186"/>
      <c r="B12" s="186">
        <v>1</v>
      </c>
      <c r="C12" s="187"/>
      <c r="D12" s="373">
        <v>12094</v>
      </c>
      <c r="E12" s="373">
        <v>7569</v>
      </c>
      <c r="F12" s="188"/>
      <c r="G12" s="186" t="s">
        <v>440</v>
      </c>
      <c r="H12" s="186" t="s">
        <v>36</v>
      </c>
      <c r="I12" s="186"/>
      <c r="J12" s="186" t="s">
        <v>42</v>
      </c>
      <c r="K12" s="188">
        <v>4</v>
      </c>
      <c r="L12" s="188">
        <v>1.3</v>
      </c>
      <c r="M12" s="188">
        <v>4</v>
      </c>
      <c r="N12" s="188">
        <v>1</v>
      </c>
      <c r="O12" s="188">
        <f t="shared" si="0"/>
        <v>3</v>
      </c>
      <c r="P12" s="188"/>
      <c r="Q12" s="188"/>
      <c r="R12" s="188">
        <f t="shared" si="1"/>
        <v>12</v>
      </c>
      <c r="S12" s="191" t="s">
        <v>41</v>
      </c>
      <c r="T12" s="199" t="s">
        <v>58</v>
      </c>
      <c r="U12" s="200">
        <v>44704</v>
      </c>
      <c r="V12" s="200">
        <v>44718</v>
      </c>
      <c r="W12" s="201">
        <v>1</v>
      </c>
      <c r="X12" s="202"/>
      <c r="Y12" s="196">
        <f t="shared" si="2"/>
        <v>2.1428571428571428</v>
      </c>
      <c r="Z12" s="219">
        <v>14</v>
      </c>
      <c r="AA12" s="219"/>
      <c r="AB12" s="197">
        <f t="shared" si="3"/>
        <v>168</v>
      </c>
      <c r="AC12" s="197">
        <f t="shared" si="4"/>
        <v>0</v>
      </c>
      <c r="AD12" s="197">
        <f t="shared" si="5"/>
        <v>117.59999999999998</v>
      </c>
      <c r="AE12" s="197">
        <f t="shared" si="6"/>
        <v>50.399999999999991</v>
      </c>
      <c r="AF12" s="197">
        <f t="shared" si="7"/>
        <v>0</v>
      </c>
      <c r="AG12" s="197">
        <f t="shared" si="8"/>
        <v>167.99999999999997</v>
      </c>
      <c r="AH12" s="197">
        <v>167.99999999999997</v>
      </c>
      <c r="AI12" s="197">
        <f t="shared" si="9"/>
        <v>0</v>
      </c>
      <c r="AJ12" s="144"/>
      <c r="AR12" s="111"/>
      <c r="AS12" s="111"/>
      <c r="AT12" s="111"/>
    </row>
    <row r="13" spans="1:46" ht="32.25" customHeight="1" x14ac:dyDescent="0.25">
      <c r="A13" s="186"/>
      <c r="B13" s="186">
        <v>1</v>
      </c>
      <c r="C13" s="187"/>
      <c r="D13" s="373">
        <v>12099</v>
      </c>
      <c r="E13" s="373">
        <v>7551</v>
      </c>
      <c r="F13" s="188"/>
      <c r="G13" s="186" t="s">
        <v>440</v>
      </c>
      <c r="H13" s="186" t="s">
        <v>36</v>
      </c>
      <c r="I13" s="186"/>
      <c r="J13" s="186" t="s">
        <v>42</v>
      </c>
      <c r="K13" s="188">
        <v>1.8</v>
      </c>
      <c r="L13" s="188">
        <v>1.3</v>
      </c>
      <c r="M13" s="188">
        <v>5</v>
      </c>
      <c r="N13" s="188">
        <v>1</v>
      </c>
      <c r="O13" s="188">
        <f t="shared" si="0"/>
        <v>4</v>
      </c>
      <c r="P13" s="188"/>
      <c r="Q13" s="188"/>
      <c r="R13" s="188">
        <f t="shared" si="1"/>
        <v>7.2</v>
      </c>
      <c r="S13" s="191" t="s">
        <v>41</v>
      </c>
      <c r="T13" s="199" t="s">
        <v>58</v>
      </c>
      <c r="U13" s="200">
        <v>44704</v>
      </c>
      <c r="V13" s="200">
        <v>44711</v>
      </c>
      <c r="W13" s="201">
        <v>1</v>
      </c>
      <c r="X13" s="202"/>
      <c r="Y13" s="196">
        <f t="shared" si="2"/>
        <v>1.1428571428571428</v>
      </c>
      <c r="Z13" s="219">
        <v>14</v>
      </c>
      <c r="AA13" s="219"/>
      <c r="AB13" s="197">
        <f t="shared" si="3"/>
        <v>100.8</v>
      </c>
      <c r="AC13" s="197">
        <f t="shared" si="4"/>
        <v>0</v>
      </c>
      <c r="AD13" s="197">
        <f t="shared" si="5"/>
        <v>70.56</v>
      </c>
      <c r="AE13" s="197">
        <f t="shared" si="6"/>
        <v>30.240000000000002</v>
      </c>
      <c r="AF13" s="197">
        <f t="shared" si="7"/>
        <v>0</v>
      </c>
      <c r="AG13" s="197">
        <f t="shared" si="8"/>
        <v>100.80000000000001</v>
      </c>
      <c r="AH13" s="197">
        <v>100.80000000000001</v>
      </c>
      <c r="AI13" s="197">
        <f t="shared" si="9"/>
        <v>0</v>
      </c>
      <c r="AJ13" s="144"/>
      <c r="AR13" s="111"/>
      <c r="AS13" s="111"/>
      <c r="AT13" s="111"/>
    </row>
    <row r="14" spans="1:46" ht="32.25" customHeight="1" x14ac:dyDescent="0.25">
      <c r="A14" s="186"/>
      <c r="B14" s="186">
        <v>1</v>
      </c>
      <c r="C14" s="187"/>
      <c r="D14" s="373">
        <v>12101</v>
      </c>
      <c r="E14" s="373">
        <v>7551</v>
      </c>
      <c r="F14" s="188"/>
      <c r="G14" s="186" t="s">
        <v>484</v>
      </c>
      <c r="H14" s="186" t="s">
        <v>36</v>
      </c>
      <c r="I14" s="186"/>
      <c r="J14" s="186" t="s">
        <v>42</v>
      </c>
      <c r="K14" s="188">
        <v>2.5</v>
      </c>
      <c r="L14" s="188">
        <v>1.3</v>
      </c>
      <c r="M14" s="188">
        <v>4</v>
      </c>
      <c r="N14" s="188">
        <v>1</v>
      </c>
      <c r="O14" s="188">
        <f t="shared" si="0"/>
        <v>3</v>
      </c>
      <c r="P14" s="188"/>
      <c r="Q14" s="188"/>
      <c r="R14" s="188">
        <f t="shared" si="1"/>
        <v>7.5</v>
      </c>
      <c r="S14" s="191" t="s">
        <v>41</v>
      </c>
      <c r="T14" s="199" t="s">
        <v>58</v>
      </c>
      <c r="U14" s="200">
        <v>44708</v>
      </c>
      <c r="V14" s="200">
        <v>44711</v>
      </c>
      <c r="W14" s="201">
        <v>1</v>
      </c>
      <c r="X14" s="202"/>
      <c r="Y14" s="196">
        <f t="shared" si="2"/>
        <v>0.5714285714285714</v>
      </c>
      <c r="Z14" s="219">
        <v>14</v>
      </c>
      <c r="AA14" s="219"/>
      <c r="AB14" s="197">
        <f t="shared" si="3"/>
        <v>105</v>
      </c>
      <c r="AC14" s="197">
        <f t="shared" si="4"/>
        <v>0</v>
      </c>
      <c r="AD14" s="197">
        <f t="shared" si="5"/>
        <v>73.5</v>
      </c>
      <c r="AE14" s="197">
        <f t="shared" si="6"/>
        <v>31.5</v>
      </c>
      <c r="AF14" s="197">
        <f t="shared" si="7"/>
        <v>0</v>
      </c>
      <c r="AG14" s="197">
        <f t="shared" si="8"/>
        <v>105</v>
      </c>
      <c r="AH14" s="197">
        <v>105</v>
      </c>
      <c r="AI14" s="197">
        <f t="shared" si="9"/>
        <v>0</v>
      </c>
      <c r="AJ14" s="144"/>
      <c r="AR14" s="111"/>
      <c r="AS14" s="111"/>
      <c r="AT14" s="111"/>
    </row>
    <row r="15" spans="1:46" ht="32.25" customHeight="1" x14ac:dyDescent="0.25">
      <c r="A15" s="186"/>
      <c r="B15" s="186">
        <v>1</v>
      </c>
      <c r="C15" s="187"/>
      <c r="D15" s="373">
        <v>12102</v>
      </c>
      <c r="E15" s="373">
        <v>7569</v>
      </c>
      <c r="F15" s="188"/>
      <c r="G15" s="186" t="s">
        <v>489</v>
      </c>
      <c r="H15" s="186" t="s">
        <v>36</v>
      </c>
      <c r="I15" s="186"/>
      <c r="J15" s="186" t="s">
        <v>42</v>
      </c>
      <c r="K15" s="188">
        <v>2.5</v>
      </c>
      <c r="L15" s="188">
        <v>1.3</v>
      </c>
      <c r="M15" s="188">
        <v>4</v>
      </c>
      <c r="N15" s="188">
        <v>1</v>
      </c>
      <c r="O15" s="188">
        <f t="shared" si="0"/>
        <v>3</v>
      </c>
      <c r="P15" s="188"/>
      <c r="Q15" s="188"/>
      <c r="R15" s="188">
        <f t="shared" si="1"/>
        <v>7.5</v>
      </c>
      <c r="S15" s="191" t="s">
        <v>41</v>
      </c>
      <c r="T15" s="199" t="s">
        <v>58</v>
      </c>
      <c r="U15" s="200">
        <v>44708</v>
      </c>
      <c r="V15" s="200">
        <v>44718</v>
      </c>
      <c r="W15" s="201">
        <v>1</v>
      </c>
      <c r="X15" s="202"/>
      <c r="Y15" s="196">
        <f t="shared" si="2"/>
        <v>1.5714285714285714</v>
      </c>
      <c r="Z15" s="219">
        <v>14</v>
      </c>
      <c r="AA15" s="219"/>
      <c r="AB15" s="197">
        <f t="shared" si="3"/>
        <v>105</v>
      </c>
      <c r="AC15" s="197">
        <f t="shared" si="4"/>
        <v>0</v>
      </c>
      <c r="AD15" s="197">
        <f t="shared" si="5"/>
        <v>73.5</v>
      </c>
      <c r="AE15" s="197">
        <f t="shared" si="6"/>
        <v>31.5</v>
      </c>
      <c r="AF15" s="197">
        <f t="shared" si="7"/>
        <v>0</v>
      </c>
      <c r="AG15" s="197">
        <f t="shared" si="8"/>
        <v>105</v>
      </c>
      <c r="AH15" s="197">
        <v>105</v>
      </c>
      <c r="AI15" s="197">
        <f t="shared" si="9"/>
        <v>0</v>
      </c>
      <c r="AJ15" s="144"/>
      <c r="AR15" s="111"/>
      <c r="AS15" s="111"/>
      <c r="AT15" s="111"/>
    </row>
    <row r="16" spans="1:46" ht="32.25" customHeight="1" x14ac:dyDescent="0.25">
      <c r="A16" s="186"/>
      <c r="B16" s="186">
        <v>1</v>
      </c>
      <c r="C16" s="187"/>
      <c r="D16" s="373">
        <v>12120</v>
      </c>
      <c r="E16" s="373">
        <v>7554</v>
      </c>
      <c r="F16" s="188"/>
      <c r="G16" s="186" t="s">
        <v>54</v>
      </c>
      <c r="H16" s="186" t="s">
        <v>36</v>
      </c>
      <c r="I16" s="186"/>
      <c r="J16" s="186" t="s">
        <v>42</v>
      </c>
      <c r="K16" s="188">
        <v>17.5</v>
      </c>
      <c r="L16" s="188">
        <v>1.3</v>
      </c>
      <c r="M16" s="188">
        <v>5</v>
      </c>
      <c r="N16" s="188">
        <v>1</v>
      </c>
      <c r="O16" s="188">
        <f t="shared" si="0"/>
        <v>4</v>
      </c>
      <c r="P16" s="188"/>
      <c r="Q16" s="188"/>
      <c r="R16" s="188">
        <f t="shared" si="1"/>
        <v>70</v>
      </c>
      <c r="S16" s="191" t="s">
        <v>41</v>
      </c>
      <c r="T16" s="199" t="s">
        <v>58</v>
      </c>
      <c r="U16" s="200">
        <v>44710</v>
      </c>
      <c r="V16" s="200">
        <v>44713</v>
      </c>
      <c r="W16" s="201">
        <v>1</v>
      </c>
      <c r="X16" s="202"/>
      <c r="Y16" s="196">
        <f t="shared" si="2"/>
        <v>0.5714285714285714</v>
      </c>
      <c r="Z16" s="219">
        <v>14</v>
      </c>
      <c r="AA16" s="219"/>
      <c r="AB16" s="197">
        <f t="shared" si="3"/>
        <v>980</v>
      </c>
      <c r="AC16" s="197">
        <f t="shared" si="4"/>
        <v>0</v>
      </c>
      <c r="AD16" s="197">
        <f t="shared" si="5"/>
        <v>686</v>
      </c>
      <c r="AE16" s="197">
        <f t="shared" si="6"/>
        <v>294</v>
      </c>
      <c r="AF16" s="197">
        <f t="shared" si="7"/>
        <v>0</v>
      </c>
      <c r="AG16" s="197">
        <f t="shared" si="8"/>
        <v>980</v>
      </c>
      <c r="AH16" s="197">
        <v>980</v>
      </c>
      <c r="AI16" s="197">
        <f t="shared" si="9"/>
        <v>0</v>
      </c>
      <c r="AJ16" s="144"/>
      <c r="AR16" s="111"/>
      <c r="AS16" s="111"/>
      <c r="AT16" s="111"/>
    </row>
    <row r="17" spans="1:39" s="111" customFormat="1" ht="32.25" customHeight="1" x14ac:dyDescent="0.25">
      <c r="A17" s="186"/>
      <c r="B17" s="186">
        <v>1</v>
      </c>
      <c r="C17" s="187"/>
      <c r="D17" s="373">
        <v>12131</v>
      </c>
      <c r="E17" s="373">
        <v>7557</v>
      </c>
      <c r="F17" s="188"/>
      <c r="G17" s="186" t="s">
        <v>54</v>
      </c>
      <c r="H17" s="186" t="s">
        <v>36</v>
      </c>
      <c r="I17" s="186"/>
      <c r="J17" s="186" t="s">
        <v>42</v>
      </c>
      <c r="K17" s="188">
        <v>16</v>
      </c>
      <c r="L17" s="188">
        <v>1.3</v>
      </c>
      <c r="M17" s="188">
        <v>4</v>
      </c>
      <c r="N17" s="188">
        <v>1</v>
      </c>
      <c r="O17" s="188">
        <f t="shared" si="0"/>
        <v>3</v>
      </c>
      <c r="P17" s="188"/>
      <c r="Q17" s="188"/>
      <c r="R17" s="188">
        <f t="shared" si="1"/>
        <v>48</v>
      </c>
      <c r="S17" s="191" t="s">
        <v>41</v>
      </c>
      <c r="T17" s="199" t="s">
        <v>58</v>
      </c>
      <c r="U17" s="200">
        <v>44711</v>
      </c>
      <c r="V17" s="200">
        <v>44720</v>
      </c>
      <c r="W17" s="201">
        <v>1</v>
      </c>
      <c r="X17" s="202"/>
      <c r="Y17" s="196">
        <f t="shared" si="2"/>
        <v>1.4285714285714286</v>
      </c>
      <c r="Z17" s="219">
        <v>14</v>
      </c>
      <c r="AA17" s="219"/>
      <c r="AB17" s="197">
        <f t="shared" si="3"/>
        <v>672</v>
      </c>
      <c r="AC17" s="197">
        <f t="shared" si="4"/>
        <v>0</v>
      </c>
      <c r="AD17" s="197">
        <f t="shared" si="5"/>
        <v>470.39999999999992</v>
      </c>
      <c r="AE17" s="197">
        <f t="shared" si="6"/>
        <v>201.59999999999997</v>
      </c>
      <c r="AF17" s="197">
        <f t="shared" si="7"/>
        <v>0</v>
      </c>
      <c r="AG17" s="197">
        <f t="shared" si="8"/>
        <v>671.99999999999989</v>
      </c>
      <c r="AH17" s="197">
        <v>671.99999999999989</v>
      </c>
      <c r="AI17" s="197">
        <f t="shared" si="9"/>
        <v>0</v>
      </c>
      <c r="AJ17" s="144"/>
      <c r="AK17" s="265"/>
      <c r="AL17" s="272"/>
      <c r="AM17" s="272"/>
    </row>
    <row r="18" spans="1:39" s="111" customFormat="1" ht="32.25" customHeight="1" x14ac:dyDescent="0.25">
      <c r="A18" s="186"/>
      <c r="B18" s="186">
        <v>1</v>
      </c>
      <c r="C18" s="187"/>
      <c r="D18" s="373">
        <v>12105</v>
      </c>
      <c r="E18" s="373">
        <v>7551</v>
      </c>
      <c r="F18" s="188"/>
      <c r="G18" s="186" t="s">
        <v>490</v>
      </c>
      <c r="H18" s="186" t="s">
        <v>36</v>
      </c>
      <c r="I18" s="186"/>
      <c r="J18" s="186" t="s">
        <v>42</v>
      </c>
      <c r="K18" s="188">
        <v>2.5</v>
      </c>
      <c r="L18" s="188">
        <v>1.8</v>
      </c>
      <c r="M18" s="188">
        <v>4</v>
      </c>
      <c r="N18" s="188">
        <v>1</v>
      </c>
      <c r="O18" s="188">
        <f t="shared" si="0"/>
        <v>3</v>
      </c>
      <c r="P18" s="188"/>
      <c r="Q18" s="188"/>
      <c r="R18" s="188">
        <f t="shared" si="1"/>
        <v>7.5</v>
      </c>
      <c r="S18" s="191" t="s">
        <v>41</v>
      </c>
      <c r="T18" s="199" t="s">
        <v>58</v>
      </c>
      <c r="U18" s="200">
        <v>44708</v>
      </c>
      <c r="V18" s="200">
        <v>44711</v>
      </c>
      <c r="W18" s="201">
        <v>1</v>
      </c>
      <c r="X18" s="202"/>
      <c r="Y18" s="196">
        <f t="shared" si="2"/>
        <v>0.5714285714285714</v>
      </c>
      <c r="Z18" s="219">
        <v>18</v>
      </c>
      <c r="AA18" s="219"/>
      <c r="AB18" s="197">
        <f t="shared" si="3"/>
        <v>135</v>
      </c>
      <c r="AC18" s="197">
        <f t="shared" si="4"/>
        <v>0</v>
      </c>
      <c r="AD18" s="197">
        <f t="shared" si="5"/>
        <v>94.5</v>
      </c>
      <c r="AE18" s="197">
        <f t="shared" si="6"/>
        <v>40.5</v>
      </c>
      <c r="AF18" s="197">
        <f t="shared" si="7"/>
        <v>0</v>
      </c>
      <c r="AG18" s="197">
        <f t="shared" si="8"/>
        <v>135</v>
      </c>
      <c r="AH18" s="197">
        <v>135</v>
      </c>
      <c r="AI18" s="197">
        <f t="shared" si="9"/>
        <v>0</v>
      </c>
      <c r="AJ18" s="144"/>
      <c r="AK18" s="265"/>
      <c r="AL18" s="272"/>
      <c r="AM18" s="272"/>
    </row>
    <row r="19" spans="1:39" s="111" customFormat="1" ht="32.25" customHeight="1" x14ac:dyDescent="0.25">
      <c r="A19" s="186"/>
      <c r="B19" s="186">
        <v>1</v>
      </c>
      <c r="C19" s="187"/>
      <c r="D19" s="373">
        <v>12103</v>
      </c>
      <c r="E19" s="373">
        <v>7572</v>
      </c>
      <c r="F19" s="188"/>
      <c r="G19" s="186" t="s">
        <v>491</v>
      </c>
      <c r="H19" s="186" t="s">
        <v>60</v>
      </c>
      <c r="I19" s="186"/>
      <c r="J19" s="186" t="s">
        <v>61</v>
      </c>
      <c r="K19" s="188">
        <v>13</v>
      </c>
      <c r="L19" s="188">
        <v>5</v>
      </c>
      <c r="M19" s="188">
        <v>6</v>
      </c>
      <c r="N19" s="188">
        <v>1</v>
      </c>
      <c r="O19" s="188">
        <f t="shared" si="0"/>
        <v>5</v>
      </c>
      <c r="P19" s="188"/>
      <c r="Q19" s="188"/>
      <c r="R19" s="188">
        <f t="shared" si="1"/>
        <v>325</v>
      </c>
      <c r="S19" s="191" t="s">
        <v>62</v>
      </c>
      <c r="T19" s="199" t="s">
        <v>58</v>
      </c>
      <c r="U19" s="200">
        <v>44708</v>
      </c>
      <c r="V19" s="200">
        <v>44727</v>
      </c>
      <c r="W19" s="201">
        <v>1</v>
      </c>
      <c r="X19" s="202"/>
      <c r="Y19" s="196">
        <f t="shared" si="2"/>
        <v>2.8571428571428572</v>
      </c>
      <c r="Z19" s="219">
        <v>7.5</v>
      </c>
      <c r="AA19" s="219"/>
      <c r="AB19" s="197">
        <f t="shared" si="3"/>
        <v>2437.5</v>
      </c>
      <c r="AC19" s="197">
        <f t="shared" si="4"/>
        <v>0</v>
      </c>
      <c r="AD19" s="197">
        <f t="shared" si="5"/>
        <v>1706.2499999999998</v>
      </c>
      <c r="AE19" s="197">
        <f t="shared" si="6"/>
        <v>731.25</v>
      </c>
      <c r="AF19" s="197">
        <f t="shared" si="7"/>
        <v>0</v>
      </c>
      <c r="AG19" s="197">
        <f t="shared" si="8"/>
        <v>2437.5</v>
      </c>
      <c r="AH19" s="197">
        <v>2437.5</v>
      </c>
      <c r="AI19" s="197">
        <f t="shared" si="9"/>
        <v>0</v>
      </c>
      <c r="AJ19" s="144"/>
      <c r="AK19" s="265"/>
      <c r="AL19" s="272"/>
      <c r="AM19" s="272"/>
    </row>
    <row r="20" spans="1:39" s="111" customFormat="1" ht="32.25" customHeight="1" x14ac:dyDescent="0.25">
      <c r="A20" s="186"/>
      <c r="B20" s="186">
        <v>1</v>
      </c>
      <c r="C20" s="187"/>
      <c r="D20" s="373">
        <v>12104</v>
      </c>
      <c r="E20" s="373">
        <v>7598</v>
      </c>
      <c r="F20" s="188"/>
      <c r="G20" s="186" t="s">
        <v>491</v>
      </c>
      <c r="H20" s="186" t="s">
        <v>60</v>
      </c>
      <c r="I20" s="186"/>
      <c r="J20" s="186" t="s">
        <v>61</v>
      </c>
      <c r="K20" s="188">
        <v>5</v>
      </c>
      <c r="L20" s="188">
        <v>2.5</v>
      </c>
      <c r="M20" s="188">
        <v>4</v>
      </c>
      <c r="N20" s="188">
        <v>1</v>
      </c>
      <c r="O20" s="188">
        <f t="shared" si="0"/>
        <v>3</v>
      </c>
      <c r="P20" s="188"/>
      <c r="Q20" s="188"/>
      <c r="R20" s="188">
        <f t="shared" si="1"/>
        <v>37.5</v>
      </c>
      <c r="S20" s="191" t="s">
        <v>62</v>
      </c>
      <c r="T20" s="199" t="s">
        <v>58</v>
      </c>
      <c r="U20" s="200">
        <v>44708</v>
      </c>
      <c r="V20" s="200">
        <v>44746</v>
      </c>
      <c r="W20" s="201">
        <v>1</v>
      </c>
      <c r="X20" s="202"/>
      <c r="Y20" s="196">
        <f t="shared" si="2"/>
        <v>5.5714285714285712</v>
      </c>
      <c r="Z20" s="219">
        <v>7.5</v>
      </c>
      <c r="AA20" s="219"/>
      <c r="AB20" s="197">
        <f t="shared" si="3"/>
        <v>281.25</v>
      </c>
      <c r="AC20" s="197">
        <f t="shared" si="4"/>
        <v>0</v>
      </c>
      <c r="AD20" s="197">
        <f t="shared" si="5"/>
        <v>196.875</v>
      </c>
      <c r="AE20" s="197">
        <f t="shared" si="6"/>
        <v>84.375</v>
      </c>
      <c r="AF20" s="197">
        <f t="shared" si="7"/>
        <v>0</v>
      </c>
      <c r="AG20" s="197">
        <f t="shared" si="8"/>
        <v>281.25</v>
      </c>
      <c r="AH20" s="197">
        <v>281.25</v>
      </c>
      <c r="AI20" s="197">
        <f t="shared" si="9"/>
        <v>0</v>
      </c>
      <c r="AJ20" s="144"/>
      <c r="AK20" s="265"/>
      <c r="AL20" s="272"/>
      <c r="AM20" s="272"/>
    </row>
    <row r="21" spans="1:39" s="111" customFormat="1" ht="32.25" customHeight="1" x14ac:dyDescent="0.25">
      <c r="A21" s="186"/>
      <c r="B21" s="186">
        <v>1</v>
      </c>
      <c r="C21" s="187"/>
      <c r="D21" s="373">
        <v>12121</v>
      </c>
      <c r="E21" s="373">
        <v>7598</v>
      </c>
      <c r="F21" s="188"/>
      <c r="G21" s="186" t="s">
        <v>491</v>
      </c>
      <c r="H21" s="186" t="s">
        <v>60</v>
      </c>
      <c r="I21" s="186"/>
      <c r="J21" s="186" t="s">
        <v>61</v>
      </c>
      <c r="K21" s="188">
        <v>3.8</v>
      </c>
      <c r="L21" s="188">
        <v>2.5</v>
      </c>
      <c r="M21" s="188">
        <v>3</v>
      </c>
      <c r="N21" s="188">
        <v>1</v>
      </c>
      <c r="O21" s="188">
        <f t="shared" si="0"/>
        <v>2</v>
      </c>
      <c r="P21" s="188"/>
      <c r="Q21" s="188"/>
      <c r="R21" s="188">
        <f t="shared" si="1"/>
        <v>19</v>
      </c>
      <c r="S21" s="191" t="s">
        <v>62</v>
      </c>
      <c r="T21" s="199" t="s">
        <v>58</v>
      </c>
      <c r="U21" s="200">
        <v>44710</v>
      </c>
      <c r="V21" s="200">
        <v>44746</v>
      </c>
      <c r="W21" s="201">
        <v>1</v>
      </c>
      <c r="X21" s="202"/>
      <c r="Y21" s="196">
        <f t="shared" si="2"/>
        <v>5.2857142857142856</v>
      </c>
      <c r="Z21" s="219">
        <v>7.5</v>
      </c>
      <c r="AA21" s="219"/>
      <c r="AB21" s="197">
        <f t="shared" si="3"/>
        <v>142.5</v>
      </c>
      <c r="AC21" s="197">
        <f t="shared" si="4"/>
        <v>0</v>
      </c>
      <c r="AD21" s="197">
        <f t="shared" si="5"/>
        <v>99.749999999999986</v>
      </c>
      <c r="AE21" s="197">
        <f t="shared" si="6"/>
        <v>42.75</v>
      </c>
      <c r="AF21" s="197">
        <f t="shared" si="7"/>
        <v>0</v>
      </c>
      <c r="AG21" s="197">
        <f t="shared" si="8"/>
        <v>142.5</v>
      </c>
      <c r="AH21" s="197">
        <v>142.5</v>
      </c>
      <c r="AI21" s="197">
        <f t="shared" si="9"/>
        <v>0</v>
      </c>
      <c r="AJ21" s="144"/>
      <c r="AK21" s="265"/>
      <c r="AL21" s="272"/>
      <c r="AM21" s="272"/>
    </row>
    <row r="22" spans="1:39" s="111" customFormat="1" ht="32.25" customHeight="1" x14ac:dyDescent="0.25">
      <c r="A22" s="186"/>
      <c r="B22" s="186">
        <v>1</v>
      </c>
      <c r="C22" s="187">
        <v>258</v>
      </c>
      <c r="D22" s="373">
        <v>12372</v>
      </c>
      <c r="E22" s="373">
        <v>7711</v>
      </c>
      <c r="F22" s="188"/>
      <c r="G22" s="186" t="s">
        <v>440</v>
      </c>
      <c r="H22" s="186" t="s">
        <v>94</v>
      </c>
      <c r="I22" s="186"/>
      <c r="J22" s="186" t="s">
        <v>69</v>
      </c>
      <c r="K22" s="188">
        <v>2.5</v>
      </c>
      <c r="L22" s="188">
        <v>1.3</v>
      </c>
      <c r="M22" s="188">
        <v>5</v>
      </c>
      <c r="N22" s="188">
        <v>1</v>
      </c>
      <c r="O22" s="188">
        <f t="shared" si="0"/>
        <v>4</v>
      </c>
      <c r="P22" s="188"/>
      <c r="Q22" s="188"/>
      <c r="R22" s="188">
        <f t="shared" si="1"/>
        <v>4</v>
      </c>
      <c r="S22" s="191" t="s">
        <v>70</v>
      </c>
      <c r="T22" s="199" t="s">
        <v>58</v>
      </c>
      <c r="U22" s="200">
        <v>44728</v>
      </c>
      <c r="V22" s="200">
        <v>44756</v>
      </c>
      <c r="W22" s="201">
        <v>1</v>
      </c>
      <c r="X22" s="202"/>
      <c r="Y22" s="196">
        <f t="shared" si="2"/>
        <v>4.1428571428571432</v>
      </c>
      <c r="Z22" s="219">
        <v>135</v>
      </c>
      <c r="AA22" s="219">
        <v>12.25</v>
      </c>
      <c r="AB22" s="197">
        <f t="shared" si="3"/>
        <v>540</v>
      </c>
      <c r="AC22" s="197">
        <f t="shared" si="4"/>
        <v>49</v>
      </c>
      <c r="AD22" s="197">
        <f t="shared" si="5"/>
        <v>378</v>
      </c>
      <c r="AE22" s="197">
        <f t="shared" si="6"/>
        <v>162</v>
      </c>
      <c r="AF22" s="197">
        <f t="shared" si="7"/>
        <v>203.00000000000003</v>
      </c>
      <c r="AG22" s="197">
        <f t="shared" si="8"/>
        <v>743</v>
      </c>
      <c r="AH22" s="197">
        <v>743</v>
      </c>
      <c r="AI22" s="197">
        <f t="shared" si="9"/>
        <v>0</v>
      </c>
      <c r="AJ22" s="144"/>
      <c r="AK22" s="265"/>
      <c r="AL22" s="272"/>
      <c r="AM22" s="272"/>
    </row>
    <row r="23" spans="1:39" s="111" customFormat="1" ht="32.25" customHeight="1" x14ac:dyDescent="0.25">
      <c r="A23" s="186"/>
      <c r="B23" s="186">
        <v>1</v>
      </c>
      <c r="C23" s="187">
        <v>257</v>
      </c>
      <c r="D23" s="373">
        <v>12371</v>
      </c>
      <c r="E23" s="373">
        <v>7705</v>
      </c>
      <c r="F23" s="188"/>
      <c r="G23" s="186" t="s">
        <v>106</v>
      </c>
      <c r="H23" s="186" t="s">
        <v>94</v>
      </c>
      <c r="I23" s="186"/>
      <c r="J23" s="186" t="s">
        <v>69</v>
      </c>
      <c r="K23" s="188">
        <v>2.5</v>
      </c>
      <c r="L23" s="188">
        <v>1.3</v>
      </c>
      <c r="M23" s="188">
        <v>5</v>
      </c>
      <c r="N23" s="188">
        <v>1</v>
      </c>
      <c r="O23" s="188">
        <f t="shared" si="0"/>
        <v>4</v>
      </c>
      <c r="P23" s="188"/>
      <c r="Q23" s="188"/>
      <c r="R23" s="188">
        <f t="shared" si="1"/>
        <v>4</v>
      </c>
      <c r="S23" s="191" t="s">
        <v>70</v>
      </c>
      <c r="T23" s="199" t="s">
        <v>58</v>
      </c>
      <c r="U23" s="200">
        <v>44728</v>
      </c>
      <c r="V23" s="200">
        <v>44749</v>
      </c>
      <c r="W23" s="201">
        <v>1</v>
      </c>
      <c r="X23" s="202"/>
      <c r="Y23" s="196">
        <f t="shared" si="2"/>
        <v>3.1428571428571428</v>
      </c>
      <c r="Z23" s="219">
        <v>135</v>
      </c>
      <c r="AA23" s="219">
        <v>12.25</v>
      </c>
      <c r="AB23" s="197">
        <f t="shared" si="3"/>
        <v>540</v>
      </c>
      <c r="AC23" s="197">
        <f t="shared" si="4"/>
        <v>49</v>
      </c>
      <c r="AD23" s="197">
        <f t="shared" si="5"/>
        <v>378</v>
      </c>
      <c r="AE23" s="197">
        <f t="shared" si="6"/>
        <v>162</v>
      </c>
      <c r="AF23" s="197">
        <f t="shared" si="7"/>
        <v>154</v>
      </c>
      <c r="AG23" s="197">
        <f t="shared" si="8"/>
        <v>694</v>
      </c>
      <c r="AH23" s="197">
        <v>694</v>
      </c>
      <c r="AI23" s="197">
        <f t="shared" si="9"/>
        <v>0</v>
      </c>
      <c r="AJ23" s="144"/>
      <c r="AK23" s="265"/>
      <c r="AL23" s="272"/>
      <c r="AM23" s="272"/>
    </row>
    <row r="24" spans="1:39" s="111" customFormat="1" ht="32.25" customHeight="1" x14ac:dyDescent="0.25">
      <c r="A24" s="186"/>
      <c r="B24" s="186">
        <v>1</v>
      </c>
      <c r="C24" s="187">
        <v>257</v>
      </c>
      <c r="D24" s="373">
        <v>12371</v>
      </c>
      <c r="E24" s="373">
        <v>7705</v>
      </c>
      <c r="F24" s="188"/>
      <c r="G24" s="186" t="s">
        <v>106</v>
      </c>
      <c r="H24" s="186" t="s">
        <v>94</v>
      </c>
      <c r="I24" s="186"/>
      <c r="J24" s="186" t="s">
        <v>69</v>
      </c>
      <c r="K24" s="188">
        <v>4</v>
      </c>
      <c r="L24" s="188">
        <v>1.3</v>
      </c>
      <c r="M24" s="188">
        <v>5</v>
      </c>
      <c r="N24" s="188">
        <v>1</v>
      </c>
      <c r="O24" s="188">
        <f t="shared" si="0"/>
        <v>4</v>
      </c>
      <c r="P24" s="188"/>
      <c r="Q24" s="188"/>
      <c r="R24" s="188">
        <f t="shared" si="1"/>
        <v>4</v>
      </c>
      <c r="S24" s="191" t="s">
        <v>70</v>
      </c>
      <c r="T24" s="199" t="s">
        <v>58</v>
      </c>
      <c r="U24" s="200">
        <v>44728</v>
      </c>
      <c r="V24" s="200">
        <v>44749</v>
      </c>
      <c r="W24" s="201">
        <v>1</v>
      </c>
      <c r="X24" s="202"/>
      <c r="Y24" s="196">
        <f t="shared" si="2"/>
        <v>3.1428571428571428</v>
      </c>
      <c r="Z24" s="219">
        <v>135</v>
      </c>
      <c r="AA24" s="219">
        <v>12.25</v>
      </c>
      <c r="AB24" s="197">
        <f t="shared" si="3"/>
        <v>540</v>
      </c>
      <c r="AC24" s="197">
        <f t="shared" si="4"/>
        <v>49</v>
      </c>
      <c r="AD24" s="197">
        <f t="shared" si="5"/>
        <v>378</v>
      </c>
      <c r="AE24" s="197">
        <f t="shared" si="6"/>
        <v>162</v>
      </c>
      <c r="AF24" s="197">
        <f t="shared" si="7"/>
        <v>154</v>
      </c>
      <c r="AG24" s="197">
        <f t="shared" si="8"/>
        <v>694</v>
      </c>
      <c r="AH24" s="197">
        <v>694</v>
      </c>
      <c r="AI24" s="197">
        <f t="shared" si="9"/>
        <v>0</v>
      </c>
      <c r="AJ24" s="144"/>
      <c r="AK24" s="265"/>
      <c r="AL24" s="272"/>
      <c r="AM24" s="272"/>
    </row>
    <row r="25" spans="1:39" s="111" customFormat="1" ht="32.25" customHeight="1" x14ac:dyDescent="0.25">
      <c r="A25" s="186"/>
      <c r="B25" s="186">
        <v>1</v>
      </c>
      <c r="C25" s="187">
        <v>260</v>
      </c>
      <c r="D25" s="373">
        <v>12374</v>
      </c>
      <c r="E25" s="373">
        <v>7578</v>
      </c>
      <c r="F25" s="188"/>
      <c r="G25" s="186" t="s">
        <v>106</v>
      </c>
      <c r="H25" s="186" t="s">
        <v>94</v>
      </c>
      <c r="I25" s="186"/>
      <c r="J25" s="186" t="s">
        <v>69</v>
      </c>
      <c r="K25" s="188">
        <v>2.5</v>
      </c>
      <c r="L25" s="188">
        <v>2.5</v>
      </c>
      <c r="M25" s="188">
        <v>6</v>
      </c>
      <c r="N25" s="188">
        <v>1</v>
      </c>
      <c r="O25" s="188">
        <f t="shared" si="0"/>
        <v>5</v>
      </c>
      <c r="P25" s="188"/>
      <c r="Q25" s="188"/>
      <c r="R25" s="188">
        <f t="shared" si="1"/>
        <v>5</v>
      </c>
      <c r="S25" s="191" t="s">
        <v>70</v>
      </c>
      <c r="T25" s="199" t="s">
        <v>58</v>
      </c>
      <c r="U25" s="200">
        <v>44728</v>
      </c>
      <c r="V25" s="200">
        <v>44734</v>
      </c>
      <c r="W25" s="201">
        <v>1</v>
      </c>
      <c r="X25" s="202"/>
      <c r="Y25" s="196">
        <f t="shared" si="2"/>
        <v>1</v>
      </c>
      <c r="Z25" s="219">
        <v>135</v>
      </c>
      <c r="AA25" s="219">
        <v>12.25</v>
      </c>
      <c r="AB25" s="197">
        <f t="shared" si="3"/>
        <v>675</v>
      </c>
      <c r="AC25" s="197">
        <f t="shared" si="4"/>
        <v>61.25</v>
      </c>
      <c r="AD25" s="197">
        <f t="shared" si="5"/>
        <v>472.5</v>
      </c>
      <c r="AE25" s="197">
        <f t="shared" si="6"/>
        <v>202.5</v>
      </c>
      <c r="AF25" s="197">
        <f t="shared" si="7"/>
        <v>61.25</v>
      </c>
      <c r="AG25" s="197">
        <f t="shared" si="8"/>
        <v>736.25</v>
      </c>
      <c r="AH25" s="197">
        <v>736.25</v>
      </c>
      <c r="AI25" s="197">
        <f t="shared" si="9"/>
        <v>0</v>
      </c>
      <c r="AJ25" s="144"/>
      <c r="AK25" s="265"/>
      <c r="AL25" s="272"/>
      <c r="AM25" s="272"/>
    </row>
    <row r="26" spans="1:39" s="111" customFormat="1" ht="32.25" customHeight="1" x14ac:dyDescent="0.25">
      <c r="A26" s="186"/>
      <c r="B26" s="186">
        <v>1</v>
      </c>
      <c r="C26" s="187">
        <v>273</v>
      </c>
      <c r="D26" s="373">
        <v>12387</v>
      </c>
      <c r="E26" s="373">
        <v>6732</v>
      </c>
      <c r="F26" s="188"/>
      <c r="G26" s="186" t="s">
        <v>484</v>
      </c>
      <c r="H26" s="186" t="s">
        <v>94</v>
      </c>
      <c r="I26" s="186"/>
      <c r="J26" s="186" t="s">
        <v>69</v>
      </c>
      <c r="K26" s="188">
        <v>2.5</v>
      </c>
      <c r="L26" s="188">
        <v>1.3</v>
      </c>
      <c r="M26" s="188">
        <v>6</v>
      </c>
      <c r="N26" s="188">
        <v>1</v>
      </c>
      <c r="O26" s="188">
        <f t="shared" si="0"/>
        <v>5</v>
      </c>
      <c r="P26" s="188"/>
      <c r="Q26" s="188"/>
      <c r="R26" s="188">
        <f t="shared" si="1"/>
        <v>5</v>
      </c>
      <c r="S26" s="191" t="s">
        <v>70</v>
      </c>
      <c r="T26" s="199" t="s">
        <v>58</v>
      </c>
      <c r="U26" s="200">
        <v>44729</v>
      </c>
      <c r="V26" s="200">
        <v>44832</v>
      </c>
      <c r="W26" s="201">
        <v>1</v>
      </c>
      <c r="X26" s="202"/>
      <c r="Y26" s="196">
        <f t="shared" si="2"/>
        <v>14.857142857142858</v>
      </c>
      <c r="Z26" s="219">
        <v>135</v>
      </c>
      <c r="AA26" s="219">
        <v>12.25</v>
      </c>
      <c r="AB26" s="197">
        <f t="shared" si="3"/>
        <v>675</v>
      </c>
      <c r="AC26" s="197">
        <f t="shared" si="4"/>
        <v>61.25</v>
      </c>
      <c r="AD26" s="197">
        <f t="shared" si="5"/>
        <v>472.5</v>
      </c>
      <c r="AE26" s="197">
        <f t="shared" si="6"/>
        <v>202.5</v>
      </c>
      <c r="AF26" s="197">
        <f t="shared" si="7"/>
        <v>910.00000000000011</v>
      </c>
      <c r="AG26" s="197">
        <f t="shared" si="8"/>
        <v>1585</v>
      </c>
      <c r="AH26" s="197">
        <v>1585</v>
      </c>
      <c r="AI26" s="197">
        <f t="shared" si="9"/>
        <v>0</v>
      </c>
      <c r="AJ26" s="144"/>
      <c r="AK26" s="265"/>
      <c r="AL26" s="272"/>
      <c r="AM26" s="272"/>
    </row>
    <row r="27" spans="1:39" s="111" customFormat="1" ht="32.25" customHeight="1" x14ac:dyDescent="0.25">
      <c r="A27" s="186"/>
      <c r="B27" s="186">
        <v>1</v>
      </c>
      <c r="C27" s="187">
        <v>286</v>
      </c>
      <c r="D27" s="373">
        <v>12394</v>
      </c>
      <c r="E27" s="373">
        <v>7705</v>
      </c>
      <c r="F27" s="188"/>
      <c r="G27" s="186" t="s">
        <v>492</v>
      </c>
      <c r="H27" s="186" t="s">
        <v>94</v>
      </c>
      <c r="I27" s="186"/>
      <c r="J27" s="186" t="s">
        <v>69</v>
      </c>
      <c r="K27" s="188">
        <v>2.5</v>
      </c>
      <c r="L27" s="188">
        <v>1.3</v>
      </c>
      <c r="M27" s="188">
        <v>6</v>
      </c>
      <c r="N27" s="188">
        <v>1</v>
      </c>
      <c r="O27" s="188">
        <f t="shared" si="0"/>
        <v>5</v>
      </c>
      <c r="P27" s="188"/>
      <c r="Q27" s="188"/>
      <c r="R27" s="188">
        <f t="shared" si="1"/>
        <v>5</v>
      </c>
      <c r="S27" s="191" t="s">
        <v>70</v>
      </c>
      <c r="T27" s="199" t="s">
        <v>58</v>
      </c>
      <c r="U27" s="200">
        <v>44731</v>
      </c>
      <c r="V27" s="200">
        <v>44749</v>
      </c>
      <c r="W27" s="201">
        <v>1</v>
      </c>
      <c r="X27" s="202"/>
      <c r="Y27" s="196">
        <f t="shared" si="2"/>
        <v>2.7142857142857144</v>
      </c>
      <c r="Z27" s="219">
        <v>135</v>
      </c>
      <c r="AA27" s="219">
        <v>12.25</v>
      </c>
      <c r="AB27" s="197">
        <f t="shared" si="3"/>
        <v>675</v>
      </c>
      <c r="AC27" s="197">
        <f t="shared" si="4"/>
        <v>61.25</v>
      </c>
      <c r="AD27" s="197">
        <f t="shared" si="5"/>
        <v>472.5</v>
      </c>
      <c r="AE27" s="197">
        <f t="shared" si="6"/>
        <v>202.5</v>
      </c>
      <c r="AF27" s="197">
        <f t="shared" si="7"/>
        <v>166.25000000000003</v>
      </c>
      <c r="AG27" s="197">
        <f t="shared" si="8"/>
        <v>841.25</v>
      </c>
      <c r="AH27" s="197">
        <v>841.25</v>
      </c>
      <c r="AI27" s="197">
        <f t="shared" si="9"/>
        <v>0</v>
      </c>
      <c r="AJ27" s="144"/>
      <c r="AK27" s="265"/>
      <c r="AL27" s="272"/>
      <c r="AM27" s="272"/>
    </row>
    <row r="28" spans="1:39" s="111" customFormat="1" ht="32.25" customHeight="1" x14ac:dyDescent="0.25">
      <c r="A28" s="186"/>
      <c r="B28" s="186">
        <v>1</v>
      </c>
      <c r="C28" s="187">
        <v>287</v>
      </c>
      <c r="D28" s="373">
        <v>12394</v>
      </c>
      <c r="E28" s="373">
        <v>7705</v>
      </c>
      <c r="F28" s="188"/>
      <c r="G28" s="186" t="s">
        <v>492</v>
      </c>
      <c r="H28" s="186" t="s">
        <v>94</v>
      </c>
      <c r="I28" s="186"/>
      <c r="J28" s="186" t="s">
        <v>69</v>
      </c>
      <c r="K28" s="188">
        <v>2.5</v>
      </c>
      <c r="L28" s="188">
        <v>1.3</v>
      </c>
      <c r="M28" s="188">
        <v>6</v>
      </c>
      <c r="N28" s="188">
        <v>1</v>
      </c>
      <c r="O28" s="188">
        <f t="shared" si="0"/>
        <v>5</v>
      </c>
      <c r="P28" s="188"/>
      <c r="Q28" s="188"/>
      <c r="R28" s="188">
        <f t="shared" si="1"/>
        <v>5</v>
      </c>
      <c r="S28" s="191" t="s">
        <v>70</v>
      </c>
      <c r="T28" s="199" t="s">
        <v>58</v>
      </c>
      <c r="U28" s="200">
        <v>44731</v>
      </c>
      <c r="V28" s="200">
        <v>44749</v>
      </c>
      <c r="W28" s="201">
        <v>1</v>
      </c>
      <c r="X28" s="202"/>
      <c r="Y28" s="196">
        <f t="shared" si="2"/>
        <v>2.7142857142857144</v>
      </c>
      <c r="Z28" s="219">
        <v>135</v>
      </c>
      <c r="AA28" s="219">
        <v>12.25</v>
      </c>
      <c r="AB28" s="197">
        <f t="shared" si="3"/>
        <v>675</v>
      </c>
      <c r="AC28" s="197">
        <f t="shared" si="4"/>
        <v>61.25</v>
      </c>
      <c r="AD28" s="197">
        <f t="shared" si="5"/>
        <v>472.5</v>
      </c>
      <c r="AE28" s="197">
        <f t="shared" si="6"/>
        <v>202.5</v>
      </c>
      <c r="AF28" s="197">
        <f t="shared" si="7"/>
        <v>166.25000000000003</v>
      </c>
      <c r="AG28" s="197">
        <f t="shared" si="8"/>
        <v>841.25</v>
      </c>
      <c r="AH28" s="197">
        <v>841.25</v>
      </c>
      <c r="AI28" s="197">
        <f t="shared" si="9"/>
        <v>0</v>
      </c>
      <c r="AJ28" s="144"/>
      <c r="AK28" s="265"/>
      <c r="AL28" s="272"/>
      <c r="AM28" s="272"/>
    </row>
    <row r="29" spans="1:39" s="111" customFormat="1" ht="32.25" customHeight="1" x14ac:dyDescent="0.25">
      <c r="A29" s="186"/>
      <c r="B29" s="186">
        <v>1</v>
      </c>
      <c r="C29" s="187">
        <v>299</v>
      </c>
      <c r="D29" s="373">
        <v>12406</v>
      </c>
      <c r="E29" s="373">
        <v>7702</v>
      </c>
      <c r="F29" s="188"/>
      <c r="G29" s="186" t="s">
        <v>440</v>
      </c>
      <c r="H29" s="186" t="s">
        <v>94</v>
      </c>
      <c r="I29" s="186"/>
      <c r="J29" s="186" t="s">
        <v>69</v>
      </c>
      <c r="K29" s="188">
        <v>2.5</v>
      </c>
      <c r="L29" s="188">
        <v>1.3</v>
      </c>
      <c r="M29" s="188">
        <v>5</v>
      </c>
      <c r="N29" s="188">
        <v>1</v>
      </c>
      <c r="O29" s="188">
        <f t="shared" si="0"/>
        <v>4</v>
      </c>
      <c r="P29" s="188"/>
      <c r="Q29" s="188"/>
      <c r="R29" s="188">
        <f t="shared" si="1"/>
        <v>4</v>
      </c>
      <c r="S29" s="191" t="s">
        <v>70</v>
      </c>
      <c r="T29" s="199" t="s">
        <v>58</v>
      </c>
      <c r="U29" s="200">
        <v>44731</v>
      </c>
      <c r="V29" s="200">
        <v>44748</v>
      </c>
      <c r="W29" s="201">
        <v>1</v>
      </c>
      <c r="X29" s="202"/>
      <c r="Y29" s="196">
        <f t="shared" si="2"/>
        <v>2.5714285714285716</v>
      </c>
      <c r="Z29" s="219">
        <v>135</v>
      </c>
      <c r="AA29" s="219">
        <v>12.25</v>
      </c>
      <c r="AB29" s="197">
        <f t="shared" si="3"/>
        <v>540</v>
      </c>
      <c r="AC29" s="197">
        <f t="shared" si="4"/>
        <v>49</v>
      </c>
      <c r="AD29" s="197">
        <f t="shared" si="5"/>
        <v>378</v>
      </c>
      <c r="AE29" s="197">
        <f t="shared" si="6"/>
        <v>162</v>
      </c>
      <c r="AF29" s="197">
        <f t="shared" si="7"/>
        <v>126.00000000000001</v>
      </c>
      <c r="AG29" s="197">
        <f t="shared" si="8"/>
        <v>666</v>
      </c>
      <c r="AH29" s="197">
        <v>666</v>
      </c>
      <c r="AI29" s="197">
        <f t="shared" si="9"/>
        <v>0</v>
      </c>
      <c r="AJ29" s="144"/>
      <c r="AK29" s="265"/>
      <c r="AL29" s="272"/>
      <c r="AM29" s="272"/>
    </row>
    <row r="30" spans="1:39" s="111" customFormat="1" ht="32.25" customHeight="1" x14ac:dyDescent="0.25">
      <c r="A30" s="186"/>
      <c r="B30" s="186">
        <v>1</v>
      </c>
      <c r="C30" s="187">
        <v>306</v>
      </c>
      <c r="D30" s="373">
        <v>12410</v>
      </c>
      <c r="E30" s="373">
        <v>7721</v>
      </c>
      <c r="F30" s="188"/>
      <c r="G30" s="186" t="s">
        <v>106</v>
      </c>
      <c r="H30" s="186" t="s">
        <v>94</v>
      </c>
      <c r="I30" s="186"/>
      <c r="J30" s="186" t="s">
        <v>69</v>
      </c>
      <c r="K30" s="188">
        <v>1.8</v>
      </c>
      <c r="L30" s="188">
        <v>1.3</v>
      </c>
      <c r="M30" s="188">
        <v>6</v>
      </c>
      <c r="N30" s="188">
        <v>1</v>
      </c>
      <c r="O30" s="188">
        <f t="shared" si="0"/>
        <v>5</v>
      </c>
      <c r="P30" s="188"/>
      <c r="Q30" s="188"/>
      <c r="R30" s="188">
        <f t="shared" si="1"/>
        <v>5</v>
      </c>
      <c r="S30" s="191" t="s">
        <v>70</v>
      </c>
      <c r="T30" s="199" t="s">
        <v>58</v>
      </c>
      <c r="U30" s="200">
        <v>44732</v>
      </c>
      <c r="V30" s="200">
        <v>44759</v>
      </c>
      <c r="W30" s="201">
        <v>1</v>
      </c>
      <c r="X30" s="202"/>
      <c r="Y30" s="196">
        <f t="shared" si="2"/>
        <v>4</v>
      </c>
      <c r="Z30" s="219">
        <v>135</v>
      </c>
      <c r="AA30" s="219">
        <v>12.25</v>
      </c>
      <c r="AB30" s="197">
        <f t="shared" si="3"/>
        <v>675</v>
      </c>
      <c r="AC30" s="197">
        <f t="shared" si="4"/>
        <v>61.25</v>
      </c>
      <c r="AD30" s="197">
        <f t="shared" si="5"/>
        <v>472.5</v>
      </c>
      <c r="AE30" s="197">
        <f t="shared" si="6"/>
        <v>202.5</v>
      </c>
      <c r="AF30" s="197">
        <f t="shared" si="7"/>
        <v>245</v>
      </c>
      <c r="AG30" s="197">
        <f t="shared" si="8"/>
        <v>920</v>
      </c>
      <c r="AH30" s="197">
        <v>920</v>
      </c>
      <c r="AI30" s="197">
        <f t="shared" si="9"/>
        <v>0</v>
      </c>
      <c r="AJ30" s="144"/>
      <c r="AK30" s="265"/>
      <c r="AL30" s="272"/>
      <c r="AM30" s="272"/>
    </row>
    <row r="31" spans="1:39" s="111" customFormat="1" ht="32.25" customHeight="1" x14ac:dyDescent="0.25">
      <c r="A31" s="186"/>
      <c r="B31" s="186">
        <v>1</v>
      </c>
      <c r="C31" s="187">
        <v>373</v>
      </c>
      <c r="D31" s="373">
        <v>12530</v>
      </c>
      <c r="E31" s="373">
        <v>7836</v>
      </c>
      <c r="F31" s="188"/>
      <c r="G31" s="186" t="s">
        <v>106</v>
      </c>
      <c r="H31" s="186" t="s">
        <v>94</v>
      </c>
      <c r="I31" s="186"/>
      <c r="J31" s="186" t="s">
        <v>69</v>
      </c>
      <c r="K31" s="188">
        <v>3.5</v>
      </c>
      <c r="L31" s="188">
        <v>2.5</v>
      </c>
      <c r="M31" s="188">
        <v>6</v>
      </c>
      <c r="N31" s="188">
        <v>1</v>
      </c>
      <c r="O31" s="188">
        <f t="shared" si="0"/>
        <v>5</v>
      </c>
      <c r="P31" s="188"/>
      <c r="Q31" s="188"/>
      <c r="R31" s="188">
        <f t="shared" si="1"/>
        <v>5</v>
      </c>
      <c r="S31" s="191" t="s">
        <v>70</v>
      </c>
      <c r="T31" s="199" t="s">
        <v>58</v>
      </c>
      <c r="U31" s="200">
        <v>44739</v>
      </c>
      <c r="V31" s="200">
        <v>44791</v>
      </c>
      <c r="W31" s="201">
        <v>1</v>
      </c>
      <c r="X31" s="202"/>
      <c r="Y31" s="196">
        <f t="shared" si="2"/>
        <v>7.5714285714285712</v>
      </c>
      <c r="Z31" s="219">
        <v>135</v>
      </c>
      <c r="AA31" s="219">
        <v>12.25</v>
      </c>
      <c r="AB31" s="197">
        <f t="shared" si="3"/>
        <v>675</v>
      </c>
      <c r="AC31" s="197">
        <f t="shared" si="4"/>
        <v>61.25</v>
      </c>
      <c r="AD31" s="197">
        <f t="shared" si="5"/>
        <v>472.5</v>
      </c>
      <c r="AE31" s="197">
        <f t="shared" si="6"/>
        <v>202.5</v>
      </c>
      <c r="AF31" s="197">
        <f t="shared" si="7"/>
        <v>463.74999999999994</v>
      </c>
      <c r="AG31" s="197">
        <f t="shared" si="8"/>
        <v>1138.75</v>
      </c>
      <c r="AH31" s="197">
        <v>1138.75</v>
      </c>
      <c r="AI31" s="197">
        <f t="shared" si="9"/>
        <v>0</v>
      </c>
      <c r="AJ31" s="144"/>
      <c r="AK31" s="265"/>
      <c r="AL31" s="272"/>
      <c r="AM31" s="272"/>
    </row>
    <row r="32" spans="1:39" s="111" customFormat="1" ht="32.25" customHeight="1" x14ac:dyDescent="0.25">
      <c r="A32" s="186"/>
      <c r="B32" s="186">
        <v>1</v>
      </c>
      <c r="C32" s="187">
        <v>119</v>
      </c>
      <c r="D32" s="373">
        <v>12142</v>
      </c>
      <c r="E32" s="373">
        <v>7569</v>
      </c>
      <c r="F32" s="188"/>
      <c r="G32" s="186" t="s">
        <v>54</v>
      </c>
      <c r="H32" s="186" t="s">
        <v>36</v>
      </c>
      <c r="I32" s="186"/>
      <c r="J32" s="186" t="s">
        <v>42</v>
      </c>
      <c r="K32" s="188">
        <v>4</v>
      </c>
      <c r="L32" s="188">
        <v>1.3</v>
      </c>
      <c r="M32" s="188">
        <v>4</v>
      </c>
      <c r="N32" s="188">
        <v>1</v>
      </c>
      <c r="O32" s="188">
        <f t="shared" si="0"/>
        <v>3</v>
      </c>
      <c r="P32" s="188"/>
      <c r="Q32" s="188"/>
      <c r="R32" s="188">
        <f t="shared" si="1"/>
        <v>12</v>
      </c>
      <c r="S32" s="191" t="s">
        <v>41</v>
      </c>
      <c r="T32" s="199" t="s">
        <v>58</v>
      </c>
      <c r="U32" s="200">
        <v>44713</v>
      </c>
      <c r="V32" s="200">
        <v>44718</v>
      </c>
      <c r="W32" s="201">
        <v>1</v>
      </c>
      <c r="X32" s="202"/>
      <c r="Y32" s="196">
        <f t="shared" si="2"/>
        <v>0.8571428571428571</v>
      </c>
      <c r="Z32" s="219">
        <v>14</v>
      </c>
      <c r="AA32" s="219"/>
      <c r="AB32" s="197">
        <f t="shared" si="3"/>
        <v>168</v>
      </c>
      <c r="AC32" s="197">
        <f t="shared" si="4"/>
        <v>0</v>
      </c>
      <c r="AD32" s="197">
        <f t="shared" si="5"/>
        <v>117.59999999999998</v>
      </c>
      <c r="AE32" s="197">
        <f t="shared" si="6"/>
        <v>50.399999999999991</v>
      </c>
      <c r="AF32" s="197">
        <f t="shared" si="7"/>
        <v>0</v>
      </c>
      <c r="AG32" s="197">
        <f t="shared" si="8"/>
        <v>167.99999999999997</v>
      </c>
      <c r="AH32" s="197">
        <v>167.99999999999997</v>
      </c>
      <c r="AI32" s="197">
        <f t="shared" si="9"/>
        <v>0</v>
      </c>
      <c r="AJ32" s="144"/>
      <c r="AK32" s="265"/>
      <c r="AL32" s="272"/>
      <c r="AM32" s="272"/>
    </row>
    <row r="33" spans="1:39" s="111" customFormat="1" ht="32.25" customHeight="1" x14ac:dyDescent="0.25">
      <c r="A33" s="186"/>
      <c r="B33" s="186">
        <v>1</v>
      </c>
      <c r="C33" s="187">
        <v>88</v>
      </c>
      <c r="D33" s="373">
        <v>12206</v>
      </c>
      <c r="E33" s="373">
        <v>7572</v>
      </c>
      <c r="F33" s="188"/>
      <c r="G33" s="186" t="s">
        <v>497</v>
      </c>
      <c r="H33" s="186" t="s">
        <v>36</v>
      </c>
      <c r="I33" s="186"/>
      <c r="J33" s="186" t="s">
        <v>42</v>
      </c>
      <c r="K33" s="188">
        <v>22.5</v>
      </c>
      <c r="L33" s="188">
        <v>1.3</v>
      </c>
      <c r="M33" s="188">
        <v>3</v>
      </c>
      <c r="N33" s="188">
        <v>1</v>
      </c>
      <c r="O33" s="188">
        <f t="shared" si="0"/>
        <v>2</v>
      </c>
      <c r="P33" s="188"/>
      <c r="Q33" s="188"/>
      <c r="R33" s="188">
        <f t="shared" si="1"/>
        <v>45</v>
      </c>
      <c r="S33" s="191" t="s">
        <v>41</v>
      </c>
      <c r="T33" s="199" t="s">
        <v>58</v>
      </c>
      <c r="U33" s="200">
        <v>44714</v>
      </c>
      <c r="V33" s="200">
        <v>44727</v>
      </c>
      <c r="W33" s="201">
        <v>1</v>
      </c>
      <c r="X33" s="202"/>
      <c r="Y33" s="196">
        <f t="shared" si="2"/>
        <v>2</v>
      </c>
      <c r="Z33" s="219">
        <v>14</v>
      </c>
      <c r="AA33" s="219"/>
      <c r="AB33" s="197">
        <f t="shared" si="3"/>
        <v>630</v>
      </c>
      <c r="AC33" s="197">
        <f t="shared" si="4"/>
        <v>0</v>
      </c>
      <c r="AD33" s="197">
        <f t="shared" si="5"/>
        <v>440.99999999999994</v>
      </c>
      <c r="AE33" s="197">
        <f t="shared" si="6"/>
        <v>189</v>
      </c>
      <c r="AF33" s="197">
        <f t="shared" si="7"/>
        <v>0</v>
      </c>
      <c r="AG33" s="197">
        <f t="shared" si="8"/>
        <v>630</v>
      </c>
      <c r="AH33" s="197">
        <v>630</v>
      </c>
      <c r="AI33" s="197">
        <f t="shared" si="9"/>
        <v>0</v>
      </c>
      <c r="AJ33" s="144"/>
      <c r="AK33" s="265"/>
      <c r="AL33" s="272"/>
      <c r="AM33" s="272"/>
    </row>
    <row r="34" spans="1:39" s="111" customFormat="1" ht="32.25" customHeight="1" x14ac:dyDescent="0.25">
      <c r="A34" s="186"/>
      <c r="B34" s="186">
        <v>1</v>
      </c>
      <c r="C34" s="187">
        <v>52</v>
      </c>
      <c r="D34" s="373">
        <v>12207</v>
      </c>
      <c r="E34" s="373">
        <v>7572</v>
      </c>
      <c r="F34" s="188"/>
      <c r="G34" s="186" t="s">
        <v>54</v>
      </c>
      <c r="H34" s="186" t="s">
        <v>36</v>
      </c>
      <c r="I34" s="186"/>
      <c r="J34" s="186" t="s">
        <v>42</v>
      </c>
      <c r="K34" s="188">
        <v>10</v>
      </c>
      <c r="L34" s="188">
        <v>1.3</v>
      </c>
      <c r="M34" s="188">
        <v>4</v>
      </c>
      <c r="N34" s="188">
        <v>1</v>
      </c>
      <c r="O34" s="188">
        <f t="shared" si="0"/>
        <v>3</v>
      </c>
      <c r="P34" s="188"/>
      <c r="Q34" s="188"/>
      <c r="R34" s="188">
        <f t="shared" si="1"/>
        <v>30</v>
      </c>
      <c r="S34" s="191" t="s">
        <v>41</v>
      </c>
      <c r="T34" s="199" t="s">
        <v>58</v>
      </c>
      <c r="U34" s="200">
        <v>44714</v>
      </c>
      <c r="V34" s="200">
        <v>44727</v>
      </c>
      <c r="W34" s="201">
        <v>1</v>
      </c>
      <c r="X34" s="202"/>
      <c r="Y34" s="196">
        <f t="shared" si="2"/>
        <v>2</v>
      </c>
      <c r="Z34" s="219">
        <v>14</v>
      </c>
      <c r="AA34" s="219"/>
      <c r="AB34" s="197">
        <f t="shared" si="3"/>
        <v>420</v>
      </c>
      <c r="AC34" s="197">
        <f t="shared" si="4"/>
        <v>0</v>
      </c>
      <c r="AD34" s="197">
        <f t="shared" si="5"/>
        <v>294</v>
      </c>
      <c r="AE34" s="197">
        <f t="shared" si="6"/>
        <v>126</v>
      </c>
      <c r="AF34" s="197">
        <f t="shared" si="7"/>
        <v>0</v>
      </c>
      <c r="AG34" s="197">
        <f t="shared" si="8"/>
        <v>420</v>
      </c>
      <c r="AH34" s="197">
        <v>420</v>
      </c>
      <c r="AI34" s="197">
        <f t="shared" si="9"/>
        <v>0</v>
      </c>
      <c r="AJ34" s="144"/>
      <c r="AK34" s="265"/>
      <c r="AL34" s="272"/>
      <c r="AM34" s="272"/>
    </row>
    <row r="35" spans="1:39" s="111" customFormat="1" ht="32.25" customHeight="1" x14ac:dyDescent="0.25">
      <c r="A35" s="186"/>
      <c r="B35" s="186">
        <v>1</v>
      </c>
      <c r="C35" s="187">
        <v>222</v>
      </c>
      <c r="D35" s="373">
        <v>12319</v>
      </c>
      <c r="E35" s="373">
        <v>7578</v>
      </c>
      <c r="F35" s="188"/>
      <c r="G35" s="186" t="s">
        <v>500</v>
      </c>
      <c r="H35" s="186" t="s">
        <v>36</v>
      </c>
      <c r="I35" s="186"/>
      <c r="J35" s="186" t="s">
        <v>42</v>
      </c>
      <c r="K35" s="188">
        <v>1.3</v>
      </c>
      <c r="L35" s="188">
        <v>1.3</v>
      </c>
      <c r="M35" s="188">
        <v>5</v>
      </c>
      <c r="N35" s="188">
        <v>1</v>
      </c>
      <c r="O35" s="188">
        <f t="shared" si="0"/>
        <v>4</v>
      </c>
      <c r="P35" s="188"/>
      <c r="Q35" s="188"/>
      <c r="R35" s="188">
        <f t="shared" si="1"/>
        <v>5.2</v>
      </c>
      <c r="S35" s="191" t="s">
        <v>41</v>
      </c>
      <c r="T35" s="199" t="s">
        <v>58</v>
      </c>
      <c r="U35" s="200">
        <v>44724</v>
      </c>
      <c r="V35" s="200">
        <v>44734</v>
      </c>
      <c r="W35" s="201">
        <v>1</v>
      </c>
      <c r="X35" s="202"/>
      <c r="Y35" s="196">
        <f t="shared" si="2"/>
        <v>1.5714285714285714</v>
      </c>
      <c r="Z35" s="219">
        <v>14</v>
      </c>
      <c r="AA35" s="219"/>
      <c r="AB35" s="197">
        <f t="shared" si="3"/>
        <v>72.8</v>
      </c>
      <c r="AC35" s="197">
        <f t="shared" si="4"/>
        <v>0</v>
      </c>
      <c r="AD35" s="197">
        <f t="shared" si="5"/>
        <v>50.959999999999994</v>
      </c>
      <c r="AE35" s="197">
        <f t="shared" si="6"/>
        <v>21.84</v>
      </c>
      <c r="AF35" s="197">
        <f t="shared" si="7"/>
        <v>0</v>
      </c>
      <c r="AG35" s="197">
        <f t="shared" si="8"/>
        <v>72.8</v>
      </c>
      <c r="AH35" s="197">
        <v>72.8</v>
      </c>
      <c r="AI35" s="197">
        <f t="shared" si="9"/>
        <v>0</v>
      </c>
      <c r="AJ35" s="144"/>
      <c r="AK35" s="265"/>
      <c r="AL35" s="272"/>
      <c r="AM35" s="272"/>
    </row>
    <row r="36" spans="1:39" s="111" customFormat="1" ht="32.25" customHeight="1" x14ac:dyDescent="0.25">
      <c r="A36" s="186"/>
      <c r="B36" s="186">
        <v>1</v>
      </c>
      <c r="C36" s="187">
        <v>227</v>
      </c>
      <c r="D36" s="373">
        <v>12324</v>
      </c>
      <c r="E36" s="373">
        <v>7820</v>
      </c>
      <c r="F36" s="188"/>
      <c r="G36" s="186" t="s">
        <v>122</v>
      </c>
      <c r="H36" s="186" t="s">
        <v>36</v>
      </c>
      <c r="I36" s="186"/>
      <c r="J36" s="186" t="s">
        <v>42</v>
      </c>
      <c r="K36" s="188">
        <v>2.5</v>
      </c>
      <c r="L36" s="188">
        <v>1.3</v>
      </c>
      <c r="M36" s="188">
        <v>4</v>
      </c>
      <c r="N36" s="188">
        <v>1</v>
      </c>
      <c r="O36" s="188">
        <f t="shared" si="0"/>
        <v>3</v>
      </c>
      <c r="P36" s="188"/>
      <c r="Q36" s="188"/>
      <c r="R36" s="188">
        <f t="shared" si="1"/>
        <v>7.5</v>
      </c>
      <c r="S36" s="191" t="s">
        <v>41</v>
      </c>
      <c r="T36" s="199" t="s">
        <v>58</v>
      </c>
      <c r="U36" s="200">
        <v>44725</v>
      </c>
      <c r="V36" s="200">
        <v>44785</v>
      </c>
      <c r="W36" s="201">
        <v>1</v>
      </c>
      <c r="X36" s="202"/>
      <c r="Y36" s="196">
        <f t="shared" si="2"/>
        <v>8.7142857142857135</v>
      </c>
      <c r="Z36" s="219">
        <v>14</v>
      </c>
      <c r="AA36" s="219"/>
      <c r="AB36" s="197">
        <f t="shared" si="3"/>
        <v>105</v>
      </c>
      <c r="AC36" s="197">
        <f t="shared" si="4"/>
        <v>0</v>
      </c>
      <c r="AD36" s="197">
        <f t="shared" si="5"/>
        <v>73.5</v>
      </c>
      <c r="AE36" s="197">
        <f t="shared" si="6"/>
        <v>31.5</v>
      </c>
      <c r="AF36" s="197">
        <f t="shared" si="7"/>
        <v>0</v>
      </c>
      <c r="AG36" s="197">
        <f t="shared" si="8"/>
        <v>105</v>
      </c>
      <c r="AH36" s="197">
        <v>105</v>
      </c>
      <c r="AI36" s="197">
        <f t="shared" si="9"/>
        <v>0</v>
      </c>
      <c r="AJ36" s="144"/>
      <c r="AK36" s="265"/>
      <c r="AL36" s="272"/>
      <c r="AM36" s="272"/>
    </row>
    <row r="37" spans="1:39" s="111" customFormat="1" ht="32.25" customHeight="1" x14ac:dyDescent="0.25">
      <c r="A37" s="186"/>
      <c r="B37" s="186">
        <v>1</v>
      </c>
      <c r="C37" s="187">
        <v>88</v>
      </c>
      <c r="D37" s="373">
        <v>12238</v>
      </c>
      <c r="E37" s="373">
        <v>7573</v>
      </c>
      <c r="F37" s="188"/>
      <c r="G37" s="186" t="s">
        <v>497</v>
      </c>
      <c r="H37" s="186" t="s">
        <v>36</v>
      </c>
      <c r="I37" s="186"/>
      <c r="J37" s="186" t="s">
        <v>42</v>
      </c>
      <c r="K37" s="188">
        <v>8</v>
      </c>
      <c r="L37" s="188">
        <v>1.3</v>
      </c>
      <c r="M37" s="188">
        <v>4</v>
      </c>
      <c r="N37" s="188">
        <v>1</v>
      </c>
      <c r="O37" s="188">
        <f t="shared" si="0"/>
        <v>3</v>
      </c>
      <c r="P37" s="188"/>
      <c r="Q37" s="188"/>
      <c r="R37" s="188">
        <f t="shared" si="1"/>
        <v>24</v>
      </c>
      <c r="S37" s="191" t="s">
        <v>41</v>
      </c>
      <c r="T37" s="199" t="s">
        <v>58</v>
      </c>
      <c r="U37" s="200">
        <v>44715</v>
      </c>
      <c r="V37" s="200">
        <v>44726</v>
      </c>
      <c r="W37" s="201">
        <v>1</v>
      </c>
      <c r="X37" s="202"/>
      <c r="Y37" s="196">
        <f t="shared" si="2"/>
        <v>1.7142857142857142</v>
      </c>
      <c r="Z37" s="219">
        <v>14</v>
      </c>
      <c r="AA37" s="219">
        <v>0.84</v>
      </c>
      <c r="AB37" s="197">
        <f t="shared" si="3"/>
        <v>336</v>
      </c>
      <c r="AC37" s="197">
        <f t="shared" si="4"/>
        <v>20.16</v>
      </c>
      <c r="AD37" s="197">
        <f t="shared" si="5"/>
        <v>235.19999999999996</v>
      </c>
      <c r="AE37" s="197">
        <f t="shared" si="6"/>
        <v>100.79999999999998</v>
      </c>
      <c r="AF37" s="197">
        <f t="shared" si="7"/>
        <v>34.559999999999995</v>
      </c>
      <c r="AG37" s="197">
        <f t="shared" si="8"/>
        <v>370.55999999999995</v>
      </c>
      <c r="AH37" s="197">
        <v>370.55999999999995</v>
      </c>
      <c r="AI37" s="197">
        <f t="shared" si="9"/>
        <v>0</v>
      </c>
      <c r="AJ37" s="144"/>
      <c r="AK37" s="265"/>
      <c r="AL37" s="272"/>
      <c r="AM37" s="272"/>
    </row>
    <row r="38" spans="1:39" s="111" customFormat="1" ht="32.25" customHeight="1" x14ac:dyDescent="0.25">
      <c r="A38" s="186"/>
      <c r="B38" s="186">
        <v>1</v>
      </c>
      <c r="C38" s="187">
        <v>140</v>
      </c>
      <c r="D38" s="373">
        <v>12241</v>
      </c>
      <c r="E38" s="373">
        <v>7589</v>
      </c>
      <c r="F38" s="188"/>
      <c r="G38" s="186" t="s">
        <v>106</v>
      </c>
      <c r="H38" s="186" t="s">
        <v>36</v>
      </c>
      <c r="I38" s="186"/>
      <c r="J38" s="186" t="s">
        <v>42</v>
      </c>
      <c r="K38" s="188">
        <v>7.5</v>
      </c>
      <c r="L38" s="188">
        <v>1.3</v>
      </c>
      <c r="M38" s="188">
        <v>5</v>
      </c>
      <c r="N38" s="188">
        <v>1</v>
      </c>
      <c r="O38" s="188">
        <f t="shared" si="0"/>
        <v>4</v>
      </c>
      <c r="P38" s="188"/>
      <c r="Q38" s="188"/>
      <c r="R38" s="188">
        <f t="shared" si="1"/>
        <v>30</v>
      </c>
      <c r="S38" s="191" t="s">
        <v>41</v>
      </c>
      <c r="T38" s="199" t="s">
        <v>58</v>
      </c>
      <c r="U38" s="200">
        <v>44717</v>
      </c>
      <c r="V38" s="200">
        <v>44740</v>
      </c>
      <c r="W38" s="201">
        <v>1</v>
      </c>
      <c r="X38" s="202"/>
      <c r="Y38" s="196">
        <f t="shared" si="2"/>
        <v>3.4285714285714284</v>
      </c>
      <c r="Z38" s="219">
        <v>14</v>
      </c>
      <c r="AA38" s="219">
        <v>0.84</v>
      </c>
      <c r="AB38" s="197">
        <f t="shared" si="3"/>
        <v>420</v>
      </c>
      <c r="AC38" s="197">
        <f t="shared" si="4"/>
        <v>25.2</v>
      </c>
      <c r="AD38" s="197">
        <f t="shared" si="5"/>
        <v>294</v>
      </c>
      <c r="AE38" s="197">
        <f t="shared" si="6"/>
        <v>126</v>
      </c>
      <c r="AF38" s="197">
        <f t="shared" si="7"/>
        <v>86.399999999999991</v>
      </c>
      <c r="AG38" s="197">
        <f t="shared" si="8"/>
        <v>506.4</v>
      </c>
      <c r="AH38" s="197">
        <v>506.4</v>
      </c>
      <c r="AI38" s="197">
        <f t="shared" si="9"/>
        <v>0</v>
      </c>
      <c r="AJ38" s="144"/>
      <c r="AK38" s="265"/>
      <c r="AL38" s="272"/>
      <c r="AM38" s="272"/>
    </row>
    <row r="39" spans="1:39" s="111" customFormat="1" ht="32.25" customHeight="1" x14ac:dyDescent="0.25">
      <c r="A39" s="186"/>
      <c r="B39" s="186">
        <v>1</v>
      </c>
      <c r="C39" s="187">
        <v>113</v>
      </c>
      <c r="D39" s="373">
        <v>12229</v>
      </c>
      <c r="E39" s="373">
        <v>7711</v>
      </c>
      <c r="F39" s="188"/>
      <c r="G39" s="186" t="s">
        <v>106</v>
      </c>
      <c r="H39" s="186" t="s">
        <v>36</v>
      </c>
      <c r="I39" s="186"/>
      <c r="J39" s="186" t="s">
        <v>42</v>
      </c>
      <c r="K39" s="188">
        <v>7</v>
      </c>
      <c r="L39" s="188">
        <v>1.3</v>
      </c>
      <c r="M39" s="188">
        <v>5</v>
      </c>
      <c r="N39" s="188">
        <v>1</v>
      </c>
      <c r="O39" s="188">
        <f t="shared" ref="O39:O70" si="10">M39-N39</f>
        <v>4</v>
      </c>
      <c r="P39" s="188"/>
      <c r="Q39" s="188"/>
      <c r="R39" s="188">
        <f t="shared" si="1"/>
        <v>28</v>
      </c>
      <c r="S39" s="191" t="s">
        <v>41</v>
      </c>
      <c r="T39" s="199" t="s">
        <v>58</v>
      </c>
      <c r="U39" s="200">
        <v>44717</v>
      </c>
      <c r="V39" s="200">
        <v>44756</v>
      </c>
      <c r="W39" s="201">
        <v>1</v>
      </c>
      <c r="X39" s="202"/>
      <c r="Y39" s="196">
        <f t="shared" si="2"/>
        <v>5.7142857142857144</v>
      </c>
      <c r="Z39" s="219">
        <v>14</v>
      </c>
      <c r="AA39" s="219">
        <v>0.84</v>
      </c>
      <c r="AB39" s="197">
        <f t="shared" si="3"/>
        <v>392</v>
      </c>
      <c r="AC39" s="197">
        <f t="shared" si="4"/>
        <v>23.52</v>
      </c>
      <c r="AD39" s="197">
        <f t="shared" si="5"/>
        <v>274.39999999999998</v>
      </c>
      <c r="AE39" s="197">
        <f t="shared" ref="AE39:AE70" si="11">IF(T39="off hired",0.3*R39*Z39*W39,0)</f>
        <v>117.60000000000001</v>
      </c>
      <c r="AF39" s="197">
        <f t="shared" si="7"/>
        <v>134.4</v>
      </c>
      <c r="AG39" s="197">
        <f t="shared" si="8"/>
        <v>526.4</v>
      </c>
      <c r="AH39" s="197">
        <v>526.4</v>
      </c>
      <c r="AI39" s="197">
        <f t="shared" si="9"/>
        <v>0</v>
      </c>
      <c r="AJ39" s="144"/>
      <c r="AK39" s="265"/>
      <c r="AL39" s="272"/>
      <c r="AM39" s="272"/>
    </row>
    <row r="40" spans="1:39" s="111" customFormat="1" ht="32.25" customHeight="1" x14ac:dyDescent="0.25">
      <c r="A40" s="186"/>
      <c r="B40" s="186">
        <v>1</v>
      </c>
      <c r="C40" s="187"/>
      <c r="D40" s="373">
        <v>12230</v>
      </c>
      <c r="E40" s="373">
        <v>7812</v>
      </c>
      <c r="F40" s="188"/>
      <c r="G40" s="186" t="s">
        <v>106</v>
      </c>
      <c r="H40" s="186" t="s">
        <v>36</v>
      </c>
      <c r="I40" s="186"/>
      <c r="J40" s="186" t="s">
        <v>42</v>
      </c>
      <c r="K40" s="188">
        <v>2.5</v>
      </c>
      <c r="L40" s="188">
        <v>1.3</v>
      </c>
      <c r="M40" s="188">
        <v>5</v>
      </c>
      <c r="N40" s="188">
        <v>1</v>
      </c>
      <c r="O40" s="188">
        <f t="shared" si="10"/>
        <v>4</v>
      </c>
      <c r="P40" s="188"/>
      <c r="Q40" s="188"/>
      <c r="R40" s="188">
        <f t="shared" si="1"/>
        <v>10</v>
      </c>
      <c r="S40" s="191" t="s">
        <v>41</v>
      </c>
      <c r="T40" s="199" t="s">
        <v>58</v>
      </c>
      <c r="U40" s="200">
        <v>44717</v>
      </c>
      <c r="V40" s="200">
        <v>44782</v>
      </c>
      <c r="W40" s="201">
        <v>1</v>
      </c>
      <c r="X40" s="202"/>
      <c r="Y40" s="196">
        <f t="shared" si="2"/>
        <v>9.4285714285714288</v>
      </c>
      <c r="Z40" s="219">
        <v>14</v>
      </c>
      <c r="AA40" s="219">
        <v>0.84</v>
      </c>
      <c r="AB40" s="197">
        <f t="shared" si="3"/>
        <v>140</v>
      </c>
      <c r="AC40" s="197">
        <f t="shared" si="4"/>
        <v>8.4</v>
      </c>
      <c r="AD40" s="197">
        <f t="shared" si="5"/>
        <v>98</v>
      </c>
      <c r="AE40" s="197">
        <f t="shared" si="11"/>
        <v>42</v>
      </c>
      <c r="AF40" s="197">
        <f t="shared" si="7"/>
        <v>79.2</v>
      </c>
      <c r="AG40" s="197">
        <f t="shared" si="8"/>
        <v>219.2</v>
      </c>
      <c r="AH40" s="197">
        <v>219.2</v>
      </c>
      <c r="AI40" s="197">
        <f t="shared" si="9"/>
        <v>0</v>
      </c>
      <c r="AJ40" s="144"/>
      <c r="AK40" s="265"/>
      <c r="AL40" s="272"/>
      <c r="AM40" s="272"/>
    </row>
    <row r="41" spans="1:39" s="111" customFormat="1" ht="32.25" customHeight="1" x14ac:dyDescent="0.25">
      <c r="A41" s="186"/>
      <c r="B41" s="186">
        <v>1</v>
      </c>
      <c r="C41" s="187">
        <v>168</v>
      </c>
      <c r="D41" s="373">
        <v>12164</v>
      </c>
      <c r="E41" s="373">
        <v>7573</v>
      </c>
      <c r="F41" s="188"/>
      <c r="G41" s="186" t="s">
        <v>106</v>
      </c>
      <c r="H41" s="186" t="s">
        <v>36</v>
      </c>
      <c r="I41" s="186"/>
      <c r="J41" s="186" t="s">
        <v>42</v>
      </c>
      <c r="K41" s="188">
        <v>2.5</v>
      </c>
      <c r="L41" s="188">
        <v>1.3</v>
      </c>
      <c r="M41" s="188">
        <v>5</v>
      </c>
      <c r="N41" s="188">
        <v>1</v>
      </c>
      <c r="O41" s="188">
        <f t="shared" si="10"/>
        <v>4</v>
      </c>
      <c r="P41" s="188"/>
      <c r="Q41" s="188"/>
      <c r="R41" s="188">
        <f t="shared" si="1"/>
        <v>10</v>
      </c>
      <c r="S41" s="191" t="s">
        <v>41</v>
      </c>
      <c r="T41" s="199" t="s">
        <v>58</v>
      </c>
      <c r="U41" s="200">
        <v>44719</v>
      </c>
      <c r="V41" s="200">
        <v>44726</v>
      </c>
      <c r="W41" s="201">
        <v>1</v>
      </c>
      <c r="X41" s="202"/>
      <c r="Y41" s="196">
        <f t="shared" si="2"/>
        <v>1.1428571428571428</v>
      </c>
      <c r="Z41" s="219">
        <v>14</v>
      </c>
      <c r="AA41" s="219">
        <v>0.84</v>
      </c>
      <c r="AB41" s="197">
        <f t="shared" si="3"/>
        <v>140</v>
      </c>
      <c r="AC41" s="197">
        <f t="shared" si="4"/>
        <v>8.4</v>
      </c>
      <c r="AD41" s="197">
        <f t="shared" si="5"/>
        <v>98</v>
      </c>
      <c r="AE41" s="197">
        <f t="shared" si="11"/>
        <v>42</v>
      </c>
      <c r="AF41" s="197">
        <f t="shared" si="7"/>
        <v>9.5999999999999979</v>
      </c>
      <c r="AG41" s="197">
        <f t="shared" si="8"/>
        <v>149.6</v>
      </c>
      <c r="AH41" s="197">
        <v>149.6</v>
      </c>
      <c r="AI41" s="197">
        <f t="shared" si="9"/>
        <v>0</v>
      </c>
      <c r="AJ41" s="144"/>
      <c r="AK41" s="265"/>
      <c r="AL41" s="272"/>
      <c r="AM41" s="272"/>
    </row>
    <row r="42" spans="1:39" s="111" customFormat="1" ht="32.25" customHeight="1" x14ac:dyDescent="0.25">
      <c r="A42" s="186"/>
      <c r="B42" s="186">
        <v>1</v>
      </c>
      <c r="C42" s="187">
        <v>169</v>
      </c>
      <c r="D42" s="373">
        <v>12165</v>
      </c>
      <c r="E42" s="373">
        <v>7573</v>
      </c>
      <c r="F42" s="188"/>
      <c r="G42" s="186" t="s">
        <v>106</v>
      </c>
      <c r="H42" s="186" t="s">
        <v>36</v>
      </c>
      <c r="I42" s="186"/>
      <c r="J42" s="186" t="s">
        <v>42</v>
      </c>
      <c r="K42" s="188">
        <v>2.5</v>
      </c>
      <c r="L42" s="188">
        <v>1.3</v>
      </c>
      <c r="M42" s="188">
        <v>5</v>
      </c>
      <c r="N42" s="188">
        <v>1</v>
      </c>
      <c r="O42" s="188">
        <f t="shared" si="10"/>
        <v>4</v>
      </c>
      <c r="P42" s="188"/>
      <c r="Q42" s="188"/>
      <c r="R42" s="188">
        <f t="shared" si="1"/>
        <v>10</v>
      </c>
      <c r="S42" s="191" t="s">
        <v>41</v>
      </c>
      <c r="T42" s="199" t="s">
        <v>58</v>
      </c>
      <c r="U42" s="200">
        <v>44719</v>
      </c>
      <c r="V42" s="200">
        <v>44726</v>
      </c>
      <c r="W42" s="201">
        <v>1</v>
      </c>
      <c r="X42" s="202"/>
      <c r="Y42" s="196">
        <f t="shared" si="2"/>
        <v>1.1428571428571428</v>
      </c>
      <c r="Z42" s="219">
        <v>14</v>
      </c>
      <c r="AA42" s="219">
        <v>0.84</v>
      </c>
      <c r="AB42" s="197">
        <f t="shared" si="3"/>
        <v>140</v>
      </c>
      <c r="AC42" s="197">
        <f t="shared" si="4"/>
        <v>8.4</v>
      </c>
      <c r="AD42" s="197">
        <f t="shared" si="5"/>
        <v>98</v>
      </c>
      <c r="AE42" s="197">
        <f t="shared" si="11"/>
        <v>42</v>
      </c>
      <c r="AF42" s="197">
        <f t="shared" si="7"/>
        <v>9.5999999999999979</v>
      </c>
      <c r="AG42" s="197">
        <f t="shared" si="8"/>
        <v>149.6</v>
      </c>
      <c r="AH42" s="197">
        <v>149.6</v>
      </c>
      <c r="AI42" s="197">
        <f t="shared" si="9"/>
        <v>0</v>
      </c>
      <c r="AJ42" s="144"/>
      <c r="AK42" s="265"/>
      <c r="AL42" s="272"/>
      <c r="AM42" s="272"/>
    </row>
    <row r="43" spans="1:39" s="111" customFormat="1" ht="32.25" customHeight="1" x14ac:dyDescent="0.25">
      <c r="A43" s="186"/>
      <c r="B43" s="186">
        <v>1</v>
      </c>
      <c r="C43" s="187">
        <v>204</v>
      </c>
      <c r="D43" s="373">
        <v>12301</v>
      </c>
      <c r="E43" s="373">
        <v>7573</v>
      </c>
      <c r="F43" s="188"/>
      <c r="G43" s="186" t="s">
        <v>106</v>
      </c>
      <c r="H43" s="186" t="s">
        <v>36</v>
      </c>
      <c r="I43" s="186"/>
      <c r="J43" s="186" t="s">
        <v>42</v>
      </c>
      <c r="K43" s="188">
        <v>15</v>
      </c>
      <c r="L43" s="188">
        <v>1.3</v>
      </c>
      <c r="M43" s="188">
        <v>5</v>
      </c>
      <c r="N43" s="188">
        <v>1</v>
      </c>
      <c r="O43" s="188">
        <f t="shared" si="10"/>
        <v>4</v>
      </c>
      <c r="P43" s="188"/>
      <c r="Q43" s="188"/>
      <c r="R43" s="188">
        <f t="shared" si="1"/>
        <v>60</v>
      </c>
      <c r="S43" s="191" t="s">
        <v>41</v>
      </c>
      <c r="T43" s="199" t="s">
        <v>58</v>
      </c>
      <c r="U43" s="200">
        <v>44722</v>
      </c>
      <c r="V43" s="200">
        <v>44726</v>
      </c>
      <c r="W43" s="201">
        <v>1</v>
      </c>
      <c r="X43" s="202"/>
      <c r="Y43" s="196">
        <f t="shared" si="2"/>
        <v>0.7142857142857143</v>
      </c>
      <c r="Z43" s="219">
        <v>14</v>
      </c>
      <c r="AA43" s="219">
        <v>0.84</v>
      </c>
      <c r="AB43" s="197">
        <f t="shared" si="3"/>
        <v>840</v>
      </c>
      <c r="AC43" s="197">
        <f t="shared" si="4"/>
        <v>50.4</v>
      </c>
      <c r="AD43" s="197">
        <f t="shared" si="5"/>
        <v>588</v>
      </c>
      <c r="AE43" s="197">
        <f t="shared" si="11"/>
        <v>252</v>
      </c>
      <c r="AF43" s="197">
        <f t="shared" si="7"/>
        <v>36</v>
      </c>
      <c r="AG43" s="197">
        <f t="shared" si="8"/>
        <v>876</v>
      </c>
      <c r="AH43" s="197">
        <v>876</v>
      </c>
      <c r="AI43" s="197">
        <f t="shared" si="9"/>
        <v>0</v>
      </c>
      <c r="AJ43" s="144"/>
      <c r="AK43" s="265"/>
      <c r="AL43" s="272"/>
      <c r="AM43" s="272"/>
    </row>
    <row r="44" spans="1:39" s="111" customFormat="1" ht="32.25" customHeight="1" x14ac:dyDescent="0.25">
      <c r="A44" s="186"/>
      <c r="B44" s="186">
        <v>1</v>
      </c>
      <c r="C44" s="187">
        <v>207</v>
      </c>
      <c r="D44" s="373">
        <v>12303</v>
      </c>
      <c r="E44" s="373">
        <v>7574</v>
      </c>
      <c r="F44" s="188"/>
      <c r="G44" s="186" t="s">
        <v>440</v>
      </c>
      <c r="H44" s="186" t="s">
        <v>36</v>
      </c>
      <c r="I44" s="186"/>
      <c r="J44" s="186" t="s">
        <v>42</v>
      </c>
      <c r="K44" s="188">
        <v>10</v>
      </c>
      <c r="L44" s="188">
        <v>1.3</v>
      </c>
      <c r="M44" s="188">
        <v>5</v>
      </c>
      <c r="N44" s="188">
        <v>1</v>
      </c>
      <c r="O44" s="188">
        <f t="shared" si="10"/>
        <v>4</v>
      </c>
      <c r="P44" s="188"/>
      <c r="Q44" s="188"/>
      <c r="R44" s="188">
        <f t="shared" si="1"/>
        <v>40</v>
      </c>
      <c r="S44" s="191" t="s">
        <v>41</v>
      </c>
      <c r="T44" s="199" t="s">
        <v>58</v>
      </c>
      <c r="U44" s="200">
        <v>44722</v>
      </c>
      <c r="V44" s="200">
        <v>44731</v>
      </c>
      <c r="W44" s="201">
        <v>1</v>
      </c>
      <c r="X44" s="202"/>
      <c r="Y44" s="196">
        <f t="shared" si="2"/>
        <v>1.4285714285714286</v>
      </c>
      <c r="Z44" s="219">
        <v>14</v>
      </c>
      <c r="AA44" s="219">
        <v>0.84</v>
      </c>
      <c r="AB44" s="197">
        <f t="shared" si="3"/>
        <v>560</v>
      </c>
      <c r="AC44" s="197">
        <f t="shared" si="4"/>
        <v>33.6</v>
      </c>
      <c r="AD44" s="197">
        <f t="shared" si="5"/>
        <v>392</v>
      </c>
      <c r="AE44" s="197">
        <f t="shared" si="11"/>
        <v>168</v>
      </c>
      <c r="AF44" s="197">
        <f t="shared" si="7"/>
        <v>48</v>
      </c>
      <c r="AG44" s="197">
        <f t="shared" si="8"/>
        <v>608</v>
      </c>
      <c r="AH44" s="197">
        <v>608</v>
      </c>
      <c r="AI44" s="197">
        <f t="shared" si="9"/>
        <v>0</v>
      </c>
      <c r="AJ44" s="144"/>
      <c r="AK44" s="265"/>
      <c r="AL44" s="272"/>
      <c r="AM44" s="272"/>
    </row>
    <row r="45" spans="1:39" s="111" customFormat="1" ht="32.25" customHeight="1" x14ac:dyDescent="0.25">
      <c r="A45" s="186"/>
      <c r="B45" s="186">
        <v>1</v>
      </c>
      <c r="C45" s="187">
        <v>209</v>
      </c>
      <c r="D45" s="373">
        <v>12306</v>
      </c>
      <c r="E45" s="373">
        <v>7574</v>
      </c>
      <c r="F45" s="188"/>
      <c r="G45" s="186" t="s">
        <v>54</v>
      </c>
      <c r="H45" s="186" t="s">
        <v>36</v>
      </c>
      <c r="I45" s="186"/>
      <c r="J45" s="186" t="s">
        <v>42</v>
      </c>
      <c r="K45" s="188">
        <v>10</v>
      </c>
      <c r="L45" s="188">
        <v>1.3</v>
      </c>
      <c r="M45" s="188">
        <v>6</v>
      </c>
      <c r="N45" s="188">
        <v>1</v>
      </c>
      <c r="O45" s="188">
        <f t="shared" si="10"/>
        <v>5</v>
      </c>
      <c r="P45" s="188"/>
      <c r="Q45" s="188"/>
      <c r="R45" s="188">
        <f t="shared" si="1"/>
        <v>50</v>
      </c>
      <c r="S45" s="191" t="s">
        <v>41</v>
      </c>
      <c r="T45" s="199" t="s">
        <v>58</v>
      </c>
      <c r="U45" s="200">
        <v>44724</v>
      </c>
      <c r="V45" s="200">
        <v>44731</v>
      </c>
      <c r="W45" s="201">
        <v>1</v>
      </c>
      <c r="X45" s="202"/>
      <c r="Y45" s="196">
        <f t="shared" si="2"/>
        <v>1.1428571428571428</v>
      </c>
      <c r="Z45" s="219">
        <v>14</v>
      </c>
      <c r="AA45" s="219">
        <v>0.84</v>
      </c>
      <c r="AB45" s="197">
        <f t="shared" si="3"/>
        <v>700</v>
      </c>
      <c r="AC45" s="197">
        <f t="shared" si="4"/>
        <v>42</v>
      </c>
      <c r="AD45" s="197">
        <f t="shared" si="5"/>
        <v>490</v>
      </c>
      <c r="AE45" s="197">
        <f t="shared" si="11"/>
        <v>210</v>
      </c>
      <c r="AF45" s="197">
        <f t="shared" si="7"/>
        <v>47.999999999999993</v>
      </c>
      <c r="AG45" s="197">
        <f t="shared" si="8"/>
        <v>748</v>
      </c>
      <c r="AH45" s="197">
        <v>748</v>
      </c>
      <c r="AI45" s="197">
        <f t="shared" si="9"/>
        <v>0</v>
      </c>
      <c r="AJ45" s="144"/>
      <c r="AK45" s="265"/>
      <c r="AL45" s="272"/>
      <c r="AM45" s="272"/>
    </row>
    <row r="46" spans="1:39" s="111" customFormat="1" ht="32.25" customHeight="1" x14ac:dyDescent="0.25">
      <c r="A46" s="186"/>
      <c r="B46" s="186">
        <v>1</v>
      </c>
      <c r="C46" s="187">
        <v>228</v>
      </c>
      <c r="D46" s="373">
        <v>12325</v>
      </c>
      <c r="E46" s="373">
        <v>7578</v>
      </c>
      <c r="F46" s="188"/>
      <c r="G46" s="186" t="s">
        <v>54</v>
      </c>
      <c r="H46" s="186" t="s">
        <v>36</v>
      </c>
      <c r="I46" s="186"/>
      <c r="J46" s="186" t="s">
        <v>42</v>
      </c>
      <c r="K46" s="188">
        <v>5</v>
      </c>
      <c r="L46" s="188">
        <v>1.3</v>
      </c>
      <c r="M46" s="188">
        <v>4</v>
      </c>
      <c r="N46" s="188">
        <v>1</v>
      </c>
      <c r="O46" s="188">
        <f t="shared" si="10"/>
        <v>3</v>
      </c>
      <c r="P46" s="188"/>
      <c r="Q46" s="188"/>
      <c r="R46" s="188">
        <f t="shared" si="1"/>
        <v>15</v>
      </c>
      <c r="S46" s="191" t="s">
        <v>41</v>
      </c>
      <c r="T46" s="199" t="s">
        <v>58</v>
      </c>
      <c r="U46" s="200">
        <v>44725</v>
      </c>
      <c r="V46" s="200">
        <v>44734</v>
      </c>
      <c r="W46" s="201">
        <v>1</v>
      </c>
      <c r="X46" s="202"/>
      <c r="Y46" s="196">
        <f t="shared" si="2"/>
        <v>1.4285714285714286</v>
      </c>
      <c r="Z46" s="219">
        <v>14</v>
      </c>
      <c r="AA46" s="219">
        <v>0.84</v>
      </c>
      <c r="AB46" s="197">
        <f t="shared" si="3"/>
        <v>210</v>
      </c>
      <c r="AC46" s="197">
        <f t="shared" si="4"/>
        <v>12.6</v>
      </c>
      <c r="AD46" s="197">
        <f t="shared" si="5"/>
        <v>147</v>
      </c>
      <c r="AE46" s="197">
        <f t="shared" si="11"/>
        <v>63</v>
      </c>
      <c r="AF46" s="197">
        <f t="shared" si="7"/>
        <v>18</v>
      </c>
      <c r="AG46" s="197">
        <f t="shared" si="8"/>
        <v>228</v>
      </c>
      <c r="AH46" s="197">
        <v>228</v>
      </c>
      <c r="AI46" s="197">
        <f t="shared" si="9"/>
        <v>0</v>
      </c>
      <c r="AJ46" s="144"/>
      <c r="AK46" s="265"/>
      <c r="AL46" s="272"/>
      <c r="AM46" s="272"/>
    </row>
    <row r="47" spans="1:39" s="111" customFormat="1" ht="32.25" customHeight="1" x14ac:dyDescent="0.25">
      <c r="A47" s="186"/>
      <c r="B47" s="186">
        <v>1</v>
      </c>
      <c r="C47" s="187">
        <v>248</v>
      </c>
      <c r="D47" s="373">
        <v>12363</v>
      </c>
      <c r="E47" s="373">
        <v>7704</v>
      </c>
      <c r="F47" s="188"/>
      <c r="G47" s="186" t="s">
        <v>54</v>
      </c>
      <c r="H47" s="186" t="s">
        <v>36</v>
      </c>
      <c r="I47" s="186"/>
      <c r="J47" s="186" t="s">
        <v>42</v>
      </c>
      <c r="K47" s="188">
        <v>5</v>
      </c>
      <c r="L47" s="188">
        <v>1.3</v>
      </c>
      <c r="M47" s="188">
        <v>5</v>
      </c>
      <c r="N47" s="188">
        <v>1</v>
      </c>
      <c r="O47" s="188">
        <f t="shared" si="10"/>
        <v>4</v>
      </c>
      <c r="P47" s="188"/>
      <c r="Q47" s="188"/>
      <c r="R47" s="188">
        <f t="shared" si="1"/>
        <v>20</v>
      </c>
      <c r="S47" s="191" t="s">
        <v>41</v>
      </c>
      <c r="T47" s="199" t="s">
        <v>58</v>
      </c>
      <c r="U47" s="200">
        <v>44727</v>
      </c>
      <c r="V47" s="200">
        <v>44748</v>
      </c>
      <c r="W47" s="201">
        <v>1</v>
      </c>
      <c r="X47" s="202"/>
      <c r="Y47" s="196">
        <f t="shared" si="2"/>
        <v>3.1428571428571428</v>
      </c>
      <c r="Z47" s="219">
        <v>14</v>
      </c>
      <c r="AA47" s="219">
        <v>0.84</v>
      </c>
      <c r="AB47" s="197">
        <f t="shared" si="3"/>
        <v>280</v>
      </c>
      <c r="AC47" s="197">
        <f t="shared" si="4"/>
        <v>16.8</v>
      </c>
      <c r="AD47" s="197">
        <f t="shared" si="5"/>
        <v>196</v>
      </c>
      <c r="AE47" s="197">
        <f t="shared" si="11"/>
        <v>84</v>
      </c>
      <c r="AF47" s="197">
        <f t="shared" si="7"/>
        <v>52.8</v>
      </c>
      <c r="AG47" s="197">
        <f t="shared" si="8"/>
        <v>332.8</v>
      </c>
      <c r="AH47" s="197">
        <v>332.8</v>
      </c>
      <c r="AI47" s="197">
        <f t="shared" si="9"/>
        <v>0</v>
      </c>
      <c r="AJ47" s="144"/>
      <c r="AK47" s="265"/>
      <c r="AL47" s="272"/>
      <c r="AM47" s="272"/>
    </row>
    <row r="48" spans="1:39" s="111" customFormat="1" ht="32.25" customHeight="1" x14ac:dyDescent="0.25">
      <c r="A48" s="186"/>
      <c r="B48" s="186">
        <v>1</v>
      </c>
      <c r="C48" s="187">
        <v>247</v>
      </c>
      <c r="D48" s="373">
        <v>12362</v>
      </c>
      <c r="E48" s="373">
        <v>7704</v>
      </c>
      <c r="F48" s="188"/>
      <c r="G48" s="186" t="s">
        <v>54</v>
      </c>
      <c r="H48" s="186" t="s">
        <v>36</v>
      </c>
      <c r="I48" s="186"/>
      <c r="J48" s="186" t="s">
        <v>42</v>
      </c>
      <c r="K48" s="188">
        <v>4</v>
      </c>
      <c r="L48" s="188">
        <v>1.3</v>
      </c>
      <c r="M48" s="188">
        <v>5</v>
      </c>
      <c r="N48" s="188">
        <v>1</v>
      </c>
      <c r="O48" s="188">
        <f t="shared" si="10"/>
        <v>4</v>
      </c>
      <c r="P48" s="188"/>
      <c r="Q48" s="188"/>
      <c r="R48" s="188">
        <f t="shared" si="1"/>
        <v>16</v>
      </c>
      <c r="S48" s="191" t="s">
        <v>41</v>
      </c>
      <c r="T48" s="199" t="s">
        <v>58</v>
      </c>
      <c r="U48" s="200">
        <v>44727</v>
      </c>
      <c r="V48" s="200">
        <v>44748</v>
      </c>
      <c r="W48" s="201">
        <v>1</v>
      </c>
      <c r="X48" s="202"/>
      <c r="Y48" s="196">
        <f t="shared" si="2"/>
        <v>3.1428571428571428</v>
      </c>
      <c r="Z48" s="219">
        <v>14</v>
      </c>
      <c r="AA48" s="219">
        <v>0.84</v>
      </c>
      <c r="AB48" s="197">
        <f t="shared" si="3"/>
        <v>224</v>
      </c>
      <c r="AC48" s="197">
        <f t="shared" si="4"/>
        <v>13.44</v>
      </c>
      <c r="AD48" s="197">
        <f t="shared" si="5"/>
        <v>156.79999999999998</v>
      </c>
      <c r="AE48" s="197">
        <f t="shared" si="11"/>
        <v>67.2</v>
      </c>
      <c r="AF48" s="197">
        <f t="shared" si="7"/>
        <v>42.239999999999995</v>
      </c>
      <c r="AG48" s="197">
        <f t="shared" si="8"/>
        <v>266.24</v>
      </c>
      <c r="AH48" s="197">
        <v>266.24</v>
      </c>
      <c r="AI48" s="197">
        <f t="shared" si="9"/>
        <v>0</v>
      </c>
      <c r="AJ48" s="144"/>
      <c r="AK48" s="265"/>
      <c r="AL48" s="272"/>
      <c r="AM48" s="272"/>
    </row>
    <row r="49" spans="1:39" s="111" customFormat="1" ht="32.25" customHeight="1" x14ac:dyDescent="0.25">
      <c r="A49" s="186"/>
      <c r="B49" s="186">
        <v>1</v>
      </c>
      <c r="C49" s="187">
        <v>240</v>
      </c>
      <c r="D49" s="373">
        <v>12355</v>
      </c>
      <c r="E49" s="373">
        <v>7827</v>
      </c>
      <c r="F49" s="188"/>
      <c r="G49" s="186" t="s">
        <v>54</v>
      </c>
      <c r="H49" s="186" t="s">
        <v>36</v>
      </c>
      <c r="I49" s="186"/>
      <c r="J49" s="186" t="s">
        <v>42</v>
      </c>
      <c r="K49" s="188">
        <v>5</v>
      </c>
      <c r="L49" s="188">
        <v>1.3</v>
      </c>
      <c r="M49" s="188">
        <v>5</v>
      </c>
      <c r="N49" s="188">
        <v>1</v>
      </c>
      <c r="O49" s="188">
        <f t="shared" si="10"/>
        <v>4</v>
      </c>
      <c r="P49" s="188"/>
      <c r="Q49" s="188"/>
      <c r="R49" s="188">
        <f t="shared" si="1"/>
        <v>20</v>
      </c>
      <c r="S49" s="191" t="s">
        <v>41</v>
      </c>
      <c r="T49" s="199" t="s">
        <v>58</v>
      </c>
      <c r="U49" s="200">
        <v>44727</v>
      </c>
      <c r="V49" s="200">
        <v>44789</v>
      </c>
      <c r="W49" s="201">
        <v>1</v>
      </c>
      <c r="X49" s="202"/>
      <c r="Y49" s="196">
        <f t="shared" si="2"/>
        <v>9</v>
      </c>
      <c r="Z49" s="219">
        <v>14</v>
      </c>
      <c r="AA49" s="219">
        <v>0.84</v>
      </c>
      <c r="AB49" s="197">
        <f t="shared" si="3"/>
        <v>280</v>
      </c>
      <c r="AC49" s="197">
        <f t="shared" si="4"/>
        <v>16.8</v>
      </c>
      <c r="AD49" s="197">
        <f t="shared" si="5"/>
        <v>196</v>
      </c>
      <c r="AE49" s="197">
        <f t="shared" si="11"/>
        <v>84</v>
      </c>
      <c r="AF49" s="197">
        <f t="shared" si="7"/>
        <v>151.19999999999999</v>
      </c>
      <c r="AG49" s="197">
        <f t="shared" si="8"/>
        <v>431.2</v>
      </c>
      <c r="AH49" s="197">
        <v>431.2</v>
      </c>
      <c r="AI49" s="197">
        <f t="shared" si="9"/>
        <v>0</v>
      </c>
      <c r="AJ49" s="144"/>
      <c r="AK49" s="265"/>
      <c r="AL49" s="272"/>
      <c r="AM49" s="272"/>
    </row>
    <row r="50" spans="1:39" s="111" customFormat="1" ht="32.25" customHeight="1" x14ac:dyDescent="0.25">
      <c r="A50" s="186"/>
      <c r="B50" s="186">
        <v>1</v>
      </c>
      <c r="C50" s="187">
        <v>239</v>
      </c>
      <c r="D50" s="373">
        <v>12354</v>
      </c>
      <c r="E50" s="373">
        <v>7704</v>
      </c>
      <c r="F50" s="188"/>
      <c r="G50" s="186" t="s">
        <v>54</v>
      </c>
      <c r="H50" s="186" t="s">
        <v>36</v>
      </c>
      <c r="I50" s="186"/>
      <c r="J50" s="186" t="s">
        <v>42</v>
      </c>
      <c r="K50" s="188">
        <v>10</v>
      </c>
      <c r="L50" s="188">
        <v>1.3</v>
      </c>
      <c r="M50" s="188">
        <v>4</v>
      </c>
      <c r="N50" s="188">
        <v>1</v>
      </c>
      <c r="O50" s="188">
        <f t="shared" si="10"/>
        <v>3</v>
      </c>
      <c r="P50" s="188"/>
      <c r="Q50" s="188"/>
      <c r="R50" s="188">
        <f t="shared" si="1"/>
        <v>30</v>
      </c>
      <c r="S50" s="191" t="s">
        <v>41</v>
      </c>
      <c r="T50" s="199" t="s">
        <v>58</v>
      </c>
      <c r="U50" s="200">
        <v>44727</v>
      </c>
      <c r="V50" s="200">
        <v>44748</v>
      </c>
      <c r="W50" s="201">
        <v>1</v>
      </c>
      <c r="X50" s="202"/>
      <c r="Y50" s="196">
        <f t="shared" si="2"/>
        <v>3.1428571428571428</v>
      </c>
      <c r="Z50" s="219">
        <v>14</v>
      </c>
      <c r="AA50" s="219">
        <v>0.84</v>
      </c>
      <c r="AB50" s="197">
        <f t="shared" si="3"/>
        <v>420</v>
      </c>
      <c r="AC50" s="197">
        <f t="shared" si="4"/>
        <v>25.2</v>
      </c>
      <c r="AD50" s="197">
        <f t="shared" si="5"/>
        <v>294</v>
      </c>
      <c r="AE50" s="197">
        <f t="shared" si="11"/>
        <v>126</v>
      </c>
      <c r="AF50" s="197">
        <f t="shared" si="7"/>
        <v>79.199999999999989</v>
      </c>
      <c r="AG50" s="197">
        <f t="shared" si="8"/>
        <v>499.2</v>
      </c>
      <c r="AH50" s="197">
        <v>499.2</v>
      </c>
      <c r="AI50" s="197">
        <f t="shared" si="9"/>
        <v>0</v>
      </c>
      <c r="AJ50" s="144"/>
      <c r="AK50" s="265"/>
      <c r="AL50" s="272"/>
      <c r="AM50" s="272"/>
    </row>
    <row r="51" spans="1:39" s="111" customFormat="1" ht="32.25" customHeight="1" x14ac:dyDescent="0.25">
      <c r="A51" s="186"/>
      <c r="B51" s="186">
        <v>1</v>
      </c>
      <c r="C51" s="187" t="s">
        <v>141</v>
      </c>
      <c r="D51" s="373">
        <v>12405</v>
      </c>
      <c r="E51" s="373">
        <v>7703</v>
      </c>
      <c r="F51" s="188"/>
      <c r="G51" s="186" t="s">
        <v>106</v>
      </c>
      <c r="H51" s="186" t="s">
        <v>36</v>
      </c>
      <c r="I51" s="186"/>
      <c r="J51" s="186" t="s">
        <v>42</v>
      </c>
      <c r="K51" s="188">
        <v>6</v>
      </c>
      <c r="L51" s="188">
        <v>1.3</v>
      </c>
      <c r="M51" s="188">
        <v>4.5</v>
      </c>
      <c r="N51" s="188">
        <v>1</v>
      </c>
      <c r="O51" s="188">
        <f t="shared" si="10"/>
        <v>3.5</v>
      </c>
      <c r="P51" s="188"/>
      <c r="Q51" s="188"/>
      <c r="R51" s="188">
        <f t="shared" si="1"/>
        <v>21</v>
      </c>
      <c r="S51" s="191" t="s">
        <v>41</v>
      </c>
      <c r="T51" s="199" t="s">
        <v>58</v>
      </c>
      <c r="U51" s="200">
        <v>44731</v>
      </c>
      <c r="V51" s="200">
        <v>44749</v>
      </c>
      <c r="W51" s="201">
        <v>1</v>
      </c>
      <c r="X51" s="202"/>
      <c r="Y51" s="196">
        <f t="shared" si="2"/>
        <v>2.7142857142857144</v>
      </c>
      <c r="Z51" s="219">
        <v>14</v>
      </c>
      <c r="AA51" s="219">
        <v>0.84</v>
      </c>
      <c r="AB51" s="197">
        <f t="shared" si="3"/>
        <v>294</v>
      </c>
      <c r="AC51" s="197">
        <f t="shared" si="4"/>
        <v>17.64</v>
      </c>
      <c r="AD51" s="197">
        <f t="shared" si="5"/>
        <v>205.79999999999998</v>
      </c>
      <c r="AE51" s="197">
        <f t="shared" si="11"/>
        <v>88.2</v>
      </c>
      <c r="AF51" s="197">
        <f t="shared" si="7"/>
        <v>47.879999999999995</v>
      </c>
      <c r="AG51" s="197">
        <f t="shared" si="8"/>
        <v>341.88</v>
      </c>
      <c r="AH51" s="197">
        <v>341.88</v>
      </c>
      <c r="AI51" s="197">
        <f t="shared" si="9"/>
        <v>0</v>
      </c>
      <c r="AJ51" s="144"/>
      <c r="AK51" s="265"/>
      <c r="AL51" s="272"/>
      <c r="AM51" s="272"/>
    </row>
    <row r="52" spans="1:39" s="111" customFormat="1" ht="32.25" customHeight="1" x14ac:dyDescent="0.25">
      <c r="A52" s="186"/>
      <c r="B52" s="186">
        <v>1</v>
      </c>
      <c r="C52" s="187">
        <v>300</v>
      </c>
      <c r="D52" s="373">
        <v>12407</v>
      </c>
      <c r="E52" s="373">
        <v>7579</v>
      </c>
      <c r="F52" s="188"/>
      <c r="G52" s="186" t="s">
        <v>106</v>
      </c>
      <c r="H52" s="186" t="s">
        <v>36</v>
      </c>
      <c r="I52" s="186"/>
      <c r="J52" s="186" t="s">
        <v>42</v>
      </c>
      <c r="K52" s="188">
        <v>5</v>
      </c>
      <c r="L52" s="188">
        <v>1.3</v>
      </c>
      <c r="M52" s="188">
        <v>5</v>
      </c>
      <c r="N52" s="188">
        <v>1</v>
      </c>
      <c r="O52" s="188">
        <f t="shared" si="10"/>
        <v>4</v>
      </c>
      <c r="P52" s="188"/>
      <c r="Q52" s="188"/>
      <c r="R52" s="188">
        <f t="shared" si="1"/>
        <v>20</v>
      </c>
      <c r="S52" s="191" t="s">
        <v>41</v>
      </c>
      <c r="T52" s="199" t="s">
        <v>58</v>
      </c>
      <c r="U52" s="200">
        <v>44731</v>
      </c>
      <c r="V52" s="200">
        <v>44735</v>
      </c>
      <c r="W52" s="201">
        <v>1</v>
      </c>
      <c r="X52" s="202"/>
      <c r="Y52" s="196">
        <f t="shared" si="2"/>
        <v>0.7142857142857143</v>
      </c>
      <c r="Z52" s="219">
        <v>14</v>
      </c>
      <c r="AA52" s="219">
        <v>0.84</v>
      </c>
      <c r="AB52" s="197">
        <f t="shared" si="3"/>
        <v>280</v>
      </c>
      <c r="AC52" s="197">
        <f t="shared" si="4"/>
        <v>16.8</v>
      </c>
      <c r="AD52" s="197">
        <f t="shared" si="5"/>
        <v>196</v>
      </c>
      <c r="AE52" s="197">
        <f t="shared" si="11"/>
        <v>84</v>
      </c>
      <c r="AF52" s="197">
        <f t="shared" si="7"/>
        <v>12</v>
      </c>
      <c r="AG52" s="197">
        <f t="shared" si="8"/>
        <v>292</v>
      </c>
      <c r="AH52" s="197">
        <v>292</v>
      </c>
      <c r="AI52" s="197">
        <f t="shared" si="9"/>
        <v>0</v>
      </c>
      <c r="AJ52" s="144"/>
      <c r="AK52" s="265"/>
      <c r="AL52" s="272"/>
      <c r="AM52" s="272"/>
    </row>
    <row r="53" spans="1:39" s="111" customFormat="1" ht="32.25" customHeight="1" x14ac:dyDescent="0.25">
      <c r="A53" s="186"/>
      <c r="B53" s="186">
        <v>1</v>
      </c>
      <c r="C53" s="187">
        <v>288</v>
      </c>
      <c r="D53" s="373">
        <v>12394</v>
      </c>
      <c r="E53" s="373">
        <v>7578</v>
      </c>
      <c r="F53" s="188"/>
      <c r="G53" s="186" t="s">
        <v>106</v>
      </c>
      <c r="H53" s="186" t="s">
        <v>36</v>
      </c>
      <c r="I53" s="186"/>
      <c r="J53" s="186" t="s">
        <v>42</v>
      </c>
      <c r="K53" s="188">
        <v>10</v>
      </c>
      <c r="L53" s="188">
        <v>1.3</v>
      </c>
      <c r="M53" s="188">
        <v>6</v>
      </c>
      <c r="N53" s="188">
        <v>1</v>
      </c>
      <c r="O53" s="188">
        <f t="shared" si="10"/>
        <v>5</v>
      </c>
      <c r="P53" s="188"/>
      <c r="Q53" s="188"/>
      <c r="R53" s="188">
        <f t="shared" si="1"/>
        <v>50</v>
      </c>
      <c r="S53" s="191" t="s">
        <v>41</v>
      </c>
      <c r="T53" s="199" t="s">
        <v>58</v>
      </c>
      <c r="U53" s="200">
        <v>44731</v>
      </c>
      <c r="V53" s="200">
        <v>44734</v>
      </c>
      <c r="W53" s="201">
        <v>1</v>
      </c>
      <c r="X53" s="202"/>
      <c r="Y53" s="196">
        <f t="shared" si="2"/>
        <v>0.5714285714285714</v>
      </c>
      <c r="Z53" s="219">
        <v>14</v>
      </c>
      <c r="AA53" s="219">
        <v>0.84</v>
      </c>
      <c r="AB53" s="197">
        <f t="shared" si="3"/>
        <v>700</v>
      </c>
      <c r="AC53" s="197">
        <f t="shared" si="4"/>
        <v>42</v>
      </c>
      <c r="AD53" s="197">
        <f t="shared" si="5"/>
        <v>490</v>
      </c>
      <c r="AE53" s="197">
        <f t="shared" si="11"/>
        <v>210</v>
      </c>
      <c r="AF53" s="197">
        <f t="shared" si="7"/>
        <v>23.999999999999996</v>
      </c>
      <c r="AG53" s="197">
        <f t="shared" si="8"/>
        <v>724</v>
      </c>
      <c r="AH53" s="197">
        <v>724</v>
      </c>
      <c r="AI53" s="197">
        <f t="shared" si="9"/>
        <v>0</v>
      </c>
      <c r="AJ53" s="144"/>
      <c r="AK53" s="265"/>
      <c r="AL53" s="272"/>
      <c r="AM53" s="272"/>
    </row>
    <row r="54" spans="1:39" s="111" customFormat="1" ht="32.25" customHeight="1" x14ac:dyDescent="0.25">
      <c r="A54" s="186"/>
      <c r="B54" s="186">
        <v>1</v>
      </c>
      <c r="C54" s="187"/>
      <c r="D54" s="373">
        <v>12411</v>
      </c>
      <c r="E54" s="373">
        <v>7703</v>
      </c>
      <c r="F54" s="188"/>
      <c r="G54" s="186" t="s">
        <v>106</v>
      </c>
      <c r="H54" s="186" t="s">
        <v>36</v>
      </c>
      <c r="I54" s="186"/>
      <c r="J54" s="186" t="s">
        <v>42</v>
      </c>
      <c r="K54" s="188">
        <v>10</v>
      </c>
      <c r="L54" s="188">
        <v>1.3</v>
      </c>
      <c r="M54" s="188">
        <v>3</v>
      </c>
      <c r="N54" s="188">
        <v>1</v>
      </c>
      <c r="O54" s="188">
        <f t="shared" si="10"/>
        <v>2</v>
      </c>
      <c r="P54" s="188"/>
      <c r="Q54" s="188"/>
      <c r="R54" s="188">
        <f t="shared" si="1"/>
        <v>20</v>
      </c>
      <c r="S54" s="191" t="s">
        <v>41</v>
      </c>
      <c r="T54" s="199" t="s">
        <v>58</v>
      </c>
      <c r="U54" s="200">
        <v>44728</v>
      </c>
      <c r="V54" s="200">
        <v>44749</v>
      </c>
      <c r="W54" s="201">
        <v>1</v>
      </c>
      <c r="X54" s="202"/>
      <c r="Y54" s="196">
        <f t="shared" si="2"/>
        <v>3.1428571428571428</v>
      </c>
      <c r="Z54" s="219">
        <v>14</v>
      </c>
      <c r="AA54" s="219">
        <v>0.84</v>
      </c>
      <c r="AB54" s="197">
        <f t="shared" si="3"/>
        <v>280</v>
      </c>
      <c r="AC54" s="197">
        <f t="shared" si="4"/>
        <v>16.8</v>
      </c>
      <c r="AD54" s="197">
        <f t="shared" si="5"/>
        <v>196</v>
      </c>
      <c r="AE54" s="197">
        <f t="shared" si="11"/>
        <v>84</v>
      </c>
      <c r="AF54" s="197">
        <f t="shared" si="7"/>
        <v>52.8</v>
      </c>
      <c r="AG54" s="197">
        <f t="shared" si="8"/>
        <v>332.8</v>
      </c>
      <c r="AH54" s="197">
        <v>332.8</v>
      </c>
      <c r="AI54" s="197">
        <f t="shared" si="9"/>
        <v>0</v>
      </c>
      <c r="AJ54" s="144"/>
      <c r="AK54" s="265"/>
      <c r="AL54" s="272"/>
      <c r="AM54" s="272"/>
    </row>
    <row r="55" spans="1:39" s="111" customFormat="1" ht="32.25" customHeight="1" x14ac:dyDescent="0.25">
      <c r="A55" s="186"/>
      <c r="B55" s="186">
        <v>1</v>
      </c>
      <c r="C55" s="187">
        <v>274</v>
      </c>
      <c r="D55" s="373">
        <v>12388</v>
      </c>
      <c r="E55" s="373">
        <v>7589</v>
      </c>
      <c r="F55" s="188"/>
      <c r="G55" s="186" t="s">
        <v>106</v>
      </c>
      <c r="H55" s="186" t="s">
        <v>36</v>
      </c>
      <c r="I55" s="186"/>
      <c r="J55" s="186" t="s">
        <v>42</v>
      </c>
      <c r="K55" s="188">
        <v>5</v>
      </c>
      <c r="L55" s="188">
        <v>1.3</v>
      </c>
      <c r="M55" s="188">
        <v>5</v>
      </c>
      <c r="N55" s="188">
        <v>1</v>
      </c>
      <c r="O55" s="188">
        <f t="shared" si="10"/>
        <v>4</v>
      </c>
      <c r="P55" s="188"/>
      <c r="Q55" s="188"/>
      <c r="R55" s="188">
        <f t="shared" si="1"/>
        <v>20</v>
      </c>
      <c r="S55" s="191" t="s">
        <v>41</v>
      </c>
      <c r="T55" s="199" t="s">
        <v>58</v>
      </c>
      <c r="U55" s="200">
        <v>44729</v>
      </c>
      <c r="V55" s="200">
        <v>44740</v>
      </c>
      <c r="W55" s="201">
        <v>1</v>
      </c>
      <c r="X55" s="202"/>
      <c r="Y55" s="196">
        <f t="shared" si="2"/>
        <v>1.7142857142857142</v>
      </c>
      <c r="Z55" s="219">
        <v>14</v>
      </c>
      <c r="AA55" s="219">
        <v>0.84</v>
      </c>
      <c r="AB55" s="197">
        <f t="shared" si="3"/>
        <v>280</v>
      </c>
      <c r="AC55" s="197">
        <f t="shared" si="4"/>
        <v>16.8</v>
      </c>
      <c r="AD55" s="197">
        <f t="shared" si="5"/>
        <v>196</v>
      </c>
      <c r="AE55" s="197">
        <f t="shared" si="11"/>
        <v>84</v>
      </c>
      <c r="AF55" s="197">
        <f t="shared" si="7"/>
        <v>28.799999999999997</v>
      </c>
      <c r="AG55" s="197">
        <f t="shared" si="8"/>
        <v>308.8</v>
      </c>
      <c r="AH55" s="197">
        <v>308.8</v>
      </c>
      <c r="AI55" s="197">
        <f t="shared" si="9"/>
        <v>0</v>
      </c>
      <c r="AJ55" s="144"/>
      <c r="AK55" s="265"/>
      <c r="AL55" s="272"/>
      <c r="AM55" s="272"/>
    </row>
    <row r="56" spans="1:39" s="111" customFormat="1" ht="32.25" customHeight="1" x14ac:dyDescent="0.25">
      <c r="A56" s="186"/>
      <c r="B56" s="186">
        <v>1</v>
      </c>
      <c r="C56" s="187">
        <v>319</v>
      </c>
      <c r="D56" s="373">
        <v>12420</v>
      </c>
      <c r="E56" s="373">
        <v>7579</v>
      </c>
      <c r="F56" s="188"/>
      <c r="G56" s="186" t="s">
        <v>106</v>
      </c>
      <c r="H56" s="186" t="s">
        <v>36</v>
      </c>
      <c r="I56" s="186"/>
      <c r="J56" s="186" t="s">
        <v>42</v>
      </c>
      <c r="K56" s="188">
        <v>26</v>
      </c>
      <c r="L56" s="188">
        <v>1.3</v>
      </c>
      <c r="M56" s="188">
        <v>4</v>
      </c>
      <c r="N56" s="188">
        <v>1</v>
      </c>
      <c r="O56" s="188">
        <f t="shared" si="10"/>
        <v>3</v>
      </c>
      <c r="P56" s="188"/>
      <c r="Q56" s="188"/>
      <c r="R56" s="188">
        <f t="shared" si="1"/>
        <v>78</v>
      </c>
      <c r="S56" s="191" t="s">
        <v>41</v>
      </c>
      <c r="T56" s="199" t="s">
        <v>58</v>
      </c>
      <c r="U56" s="200">
        <v>44733</v>
      </c>
      <c r="V56" s="200">
        <v>44735</v>
      </c>
      <c r="W56" s="201">
        <v>1</v>
      </c>
      <c r="X56" s="202"/>
      <c r="Y56" s="196">
        <f t="shared" si="2"/>
        <v>0.42857142857142855</v>
      </c>
      <c r="Z56" s="219">
        <v>14</v>
      </c>
      <c r="AA56" s="219">
        <v>0.84</v>
      </c>
      <c r="AB56" s="197">
        <f t="shared" si="3"/>
        <v>1092</v>
      </c>
      <c r="AC56" s="197">
        <f t="shared" si="4"/>
        <v>65.52</v>
      </c>
      <c r="AD56" s="197">
        <f t="shared" si="5"/>
        <v>764.39999999999986</v>
      </c>
      <c r="AE56" s="197">
        <f t="shared" si="11"/>
        <v>327.59999999999997</v>
      </c>
      <c r="AF56" s="197">
        <f t="shared" si="7"/>
        <v>28.079999999999995</v>
      </c>
      <c r="AG56" s="197">
        <f t="shared" si="8"/>
        <v>1120.0799999999997</v>
      </c>
      <c r="AH56" s="197">
        <v>1120.0799999999997</v>
      </c>
      <c r="AI56" s="197">
        <f t="shared" si="9"/>
        <v>0</v>
      </c>
      <c r="AJ56" s="144"/>
      <c r="AK56" s="265"/>
      <c r="AL56" s="272"/>
      <c r="AM56" s="272"/>
    </row>
    <row r="57" spans="1:39" s="111" customFormat="1" ht="32.25" customHeight="1" x14ac:dyDescent="0.25">
      <c r="A57" s="186"/>
      <c r="B57" s="186">
        <v>1</v>
      </c>
      <c r="C57" s="187"/>
      <c r="D57" s="373">
        <v>12501</v>
      </c>
      <c r="E57" s="373">
        <v>7812</v>
      </c>
      <c r="F57" s="188"/>
      <c r="G57" s="186" t="s">
        <v>106</v>
      </c>
      <c r="H57" s="186" t="s">
        <v>36</v>
      </c>
      <c r="I57" s="186"/>
      <c r="J57" s="186" t="s">
        <v>42</v>
      </c>
      <c r="K57" s="188">
        <v>4</v>
      </c>
      <c r="L57" s="188">
        <v>1.3</v>
      </c>
      <c r="M57" s="188">
        <v>5</v>
      </c>
      <c r="N57" s="188">
        <v>1</v>
      </c>
      <c r="O57" s="188">
        <f t="shared" si="10"/>
        <v>4</v>
      </c>
      <c r="P57" s="188"/>
      <c r="Q57" s="188"/>
      <c r="R57" s="188">
        <f t="shared" si="1"/>
        <v>16</v>
      </c>
      <c r="S57" s="191" t="s">
        <v>41</v>
      </c>
      <c r="T57" s="199" t="s">
        <v>58</v>
      </c>
      <c r="U57" s="200">
        <v>44736</v>
      </c>
      <c r="V57" s="200">
        <v>44782</v>
      </c>
      <c r="W57" s="201">
        <v>1</v>
      </c>
      <c r="X57" s="202"/>
      <c r="Y57" s="196">
        <f t="shared" si="2"/>
        <v>6.7142857142857144</v>
      </c>
      <c r="Z57" s="219">
        <v>14</v>
      </c>
      <c r="AA57" s="219">
        <v>0.84</v>
      </c>
      <c r="AB57" s="197">
        <f t="shared" si="3"/>
        <v>224</v>
      </c>
      <c r="AC57" s="197">
        <f t="shared" si="4"/>
        <v>13.44</v>
      </c>
      <c r="AD57" s="197">
        <f t="shared" si="5"/>
        <v>156.79999999999998</v>
      </c>
      <c r="AE57" s="197">
        <f t="shared" si="11"/>
        <v>67.2</v>
      </c>
      <c r="AF57" s="197">
        <f t="shared" si="7"/>
        <v>90.24</v>
      </c>
      <c r="AG57" s="197">
        <f t="shared" si="8"/>
        <v>314.24</v>
      </c>
      <c r="AH57" s="197">
        <v>314.24</v>
      </c>
      <c r="AI57" s="197">
        <f t="shared" si="9"/>
        <v>0</v>
      </c>
      <c r="AJ57" s="144"/>
      <c r="AK57" s="265"/>
      <c r="AL57" s="272"/>
      <c r="AM57" s="272"/>
    </row>
    <row r="58" spans="1:39" s="111" customFormat="1" ht="32.25" customHeight="1" x14ac:dyDescent="0.25">
      <c r="A58" s="186"/>
      <c r="B58" s="186">
        <v>1</v>
      </c>
      <c r="C58" s="187">
        <v>256</v>
      </c>
      <c r="D58" s="373">
        <v>12370</v>
      </c>
      <c r="E58" s="373">
        <v>7722</v>
      </c>
      <c r="F58" s="188"/>
      <c r="G58" s="186" t="s">
        <v>502</v>
      </c>
      <c r="H58" s="186" t="s">
        <v>36</v>
      </c>
      <c r="I58" s="186"/>
      <c r="J58" s="186" t="s">
        <v>42</v>
      </c>
      <c r="K58" s="188">
        <v>4</v>
      </c>
      <c r="L58" s="188">
        <v>1.8</v>
      </c>
      <c r="M58" s="188">
        <v>5</v>
      </c>
      <c r="N58" s="188">
        <v>1</v>
      </c>
      <c r="O58" s="188">
        <f t="shared" si="10"/>
        <v>4</v>
      </c>
      <c r="P58" s="188"/>
      <c r="Q58" s="188"/>
      <c r="R58" s="188">
        <f t="shared" si="1"/>
        <v>16</v>
      </c>
      <c r="S58" s="191" t="s">
        <v>41</v>
      </c>
      <c r="T58" s="199" t="s">
        <v>58</v>
      </c>
      <c r="U58" s="200">
        <v>44728</v>
      </c>
      <c r="V58" s="200">
        <v>44759</v>
      </c>
      <c r="W58" s="201">
        <v>1</v>
      </c>
      <c r="X58" s="202"/>
      <c r="Y58" s="196">
        <f t="shared" si="2"/>
        <v>4.5714285714285712</v>
      </c>
      <c r="Z58" s="219">
        <v>18</v>
      </c>
      <c r="AA58" s="219">
        <v>1.05</v>
      </c>
      <c r="AB58" s="197">
        <f t="shared" si="3"/>
        <v>288</v>
      </c>
      <c r="AC58" s="197">
        <f t="shared" si="4"/>
        <v>16.8</v>
      </c>
      <c r="AD58" s="197">
        <f t="shared" si="5"/>
        <v>201.6</v>
      </c>
      <c r="AE58" s="197">
        <f t="shared" si="11"/>
        <v>86.399999999999991</v>
      </c>
      <c r="AF58" s="197">
        <f t="shared" si="7"/>
        <v>76.8</v>
      </c>
      <c r="AG58" s="197">
        <f t="shared" si="8"/>
        <v>364.8</v>
      </c>
      <c r="AH58" s="197">
        <v>364.8</v>
      </c>
      <c r="AI58" s="197">
        <f t="shared" si="9"/>
        <v>0</v>
      </c>
      <c r="AJ58" s="144"/>
      <c r="AK58" s="265"/>
      <c r="AL58" s="272"/>
      <c r="AM58" s="272"/>
    </row>
    <row r="59" spans="1:39" s="111" customFormat="1" ht="32.25" customHeight="1" x14ac:dyDescent="0.25">
      <c r="A59" s="186"/>
      <c r="B59" s="186">
        <v>1</v>
      </c>
      <c r="C59" s="187">
        <v>210</v>
      </c>
      <c r="D59" s="373">
        <v>12307</v>
      </c>
      <c r="E59" s="373">
        <v>7579</v>
      </c>
      <c r="F59" s="188"/>
      <c r="G59" s="186" t="s">
        <v>106</v>
      </c>
      <c r="H59" s="186" t="s">
        <v>60</v>
      </c>
      <c r="I59" s="186"/>
      <c r="J59" s="186" t="s">
        <v>61</v>
      </c>
      <c r="K59" s="188">
        <v>7.5</v>
      </c>
      <c r="L59" s="188">
        <v>3.5</v>
      </c>
      <c r="M59" s="188">
        <v>6</v>
      </c>
      <c r="N59" s="188">
        <v>1</v>
      </c>
      <c r="O59" s="188">
        <f t="shared" si="10"/>
        <v>5</v>
      </c>
      <c r="P59" s="188"/>
      <c r="Q59" s="188"/>
      <c r="R59" s="188">
        <f t="shared" si="1"/>
        <v>131.25</v>
      </c>
      <c r="S59" s="191" t="s">
        <v>62</v>
      </c>
      <c r="T59" s="199" t="s">
        <v>58</v>
      </c>
      <c r="U59" s="200">
        <v>44724</v>
      </c>
      <c r="V59" s="200">
        <v>44735</v>
      </c>
      <c r="W59" s="201">
        <v>1</v>
      </c>
      <c r="X59" s="202"/>
      <c r="Y59" s="196">
        <f t="shared" si="2"/>
        <v>1.7142857142857142</v>
      </c>
      <c r="Z59" s="219">
        <v>7.5</v>
      </c>
      <c r="AA59" s="219">
        <v>0.7</v>
      </c>
      <c r="AB59" s="197">
        <f t="shared" si="3"/>
        <v>984.375</v>
      </c>
      <c r="AC59" s="197">
        <f t="shared" si="4"/>
        <v>91.875</v>
      </c>
      <c r="AD59" s="197">
        <f t="shared" si="5"/>
        <v>689.0625</v>
      </c>
      <c r="AE59" s="197">
        <f t="shared" si="11"/>
        <v>295.3125</v>
      </c>
      <c r="AF59" s="197">
        <f t="shared" si="7"/>
        <v>157.5</v>
      </c>
      <c r="AG59" s="197">
        <f t="shared" si="8"/>
        <v>1141.875</v>
      </c>
      <c r="AH59" s="197">
        <v>1141.875</v>
      </c>
      <c r="AI59" s="197">
        <f t="shared" si="9"/>
        <v>0</v>
      </c>
      <c r="AJ59" s="144"/>
      <c r="AK59" s="265"/>
      <c r="AL59" s="272"/>
      <c r="AM59" s="272"/>
    </row>
    <row r="60" spans="1:39" s="111" customFormat="1" ht="32.25" customHeight="1" x14ac:dyDescent="0.25">
      <c r="A60" s="186"/>
      <c r="B60" s="186">
        <v>1</v>
      </c>
      <c r="C60" s="187">
        <v>285</v>
      </c>
      <c r="D60" s="373">
        <v>12393</v>
      </c>
      <c r="E60" s="373">
        <v>7734</v>
      </c>
      <c r="F60" s="188"/>
      <c r="G60" s="186" t="s">
        <v>440</v>
      </c>
      <c r="H60" s="186" t="s">
        <v>60</v>
      </c>
      <c r="I60" s="186"/>
      <c r="J60" s="186" t="s">
        <v>61</v>
      </c>
      <c r="K60" s="188">
        <v>7.5</v>
      </c>
      <c r="L60" s="188">
        <v>2.5</v>
      </c>
      <c r="M60" s="188">
        <v>5</v>
      </c>
      <c r="N60" s="188">
        <v>1</v>
      </c>
      <c r="O60" s="188">
        <f t="shared" si="10"/>
        <v>4</v>
      </c>
      <c r="P60" s="188"/>
      <c r="Q60" s="188"/>
      <c r="R60" s="188">
        <f t="shared" si="1"/>
        <v>75</v>
      </c>
      <c r="S60" s="191" t="s">
        <v>62</v>
      </c>
      <c r="T60" s="199" t="s">
        <v>58</v>
      </c>
      <c r="U60" s="200">
        <v>44731</v>
      </c>
      <c r="V60" s="200">
        <v>44767</v>
      </c>
      <c r="W60" s="201">
        <v>1</v>
      </c>
      <c r="X60" s="202"/>
      <c r="Y60" s="196">
        <f t="shared" si="2"/>
        <v>5.2857142857142856</v>
      </c>
      <c r="Z60" s="219">
        <v>7.5</v>
      </c>
      <c r="AA60" s="219">
        <v>0.7</v>
      </c>
      <c r="AB60" s="197">
        <f t="shared" si="3"/>
        <v>562.5</v>
      </c>
      <c r="AC60" s="197">
        <f t="shared" si="4"/>
        <v>52.5</v>
      </c>
      <c r="AD60" s="197">
        <f t="shared" si="5"/>
        <v>393.75</v>
      </c>
      <c r="AE60" s="197">
        <f t="shared" si="11"/>
        <v>168.75</v>
      </c>
      <c r="AF60" s="197">
        <f t="shared" si="7"/>
        <v>277.5</v>
      </c>
      <c r="AG60" s="197">
        <f t="shared" si="8"/>
        <v>840</v>
      </c>
      <c r="AH60" s="197">
        <v>840</v>
      </c>
      <c r="AI60" s="197">
        <f t="shared" si="9"/>
        <v>0</v>
      </c>
      <c r="AJ60" s="144"/>
      <c r="AK60" s="265"/>
      <c r="AL60" s="272"/>
      <c r="AM60" s="272"/>
    </row>
    <row r="61" spans="1:39" s="111" customFormat="1" ht="32.25" customHeight="1" x14ac:dyDescent="0.25">
      <c r="A61" s="186"/>
      <c r="B61" s="186">
        <v>1</v>
      </c>
      <c r="C61" s="187">
        <v>381</v>
      </c>
      <c r="D61" s="373">
        <v>12544</v>
      </c>
      <c r="E61" s="373">
        <v>8118</v>
      </c>
      <c r="F61" s="188"/>
      <c r="G61" s="186" t="s">
        <v>492</v>
      </c>
      <c r="H61" s="186" t="s">
        <v>60</v>
      </c>
      <c r="I61" s="186"/>
      <c r="J61" s="186" t="s">
        <v>61</v>
      </c>
      <c r="K61" s="188">
        <v>5</v>
      </c>
      <c r="L61" s="188">
        <v>5</v>
      </c>
      <c r="M61" s="188">
        <v>3</v>
      </c>
      <c r="N61" s="188">
        <v>1</v>
      </c>
      <c r="O61" s="188">
        <f t="shared" si="10"/>
        <v>2</v>
      </c>
      <c r="P61" s="188"/>
      <c r="Q61" s="188"/>
      <c r="R61" s="188">
        <f t="shared" si="1"/>
        <v>50</v>
      </c>
      <c r="S61" s="191" t="s">
        <v>62</v>
      </c>
      <c r="T61" s="199" t="s">
        <v>58</v>
      </c>
      <c r="U61" s="200">
        <v>44738</v>
      </c>
      <c r="V61" s="200">
        <v>44852</v>
      </c>
      <c r="W61" s="201">
        <v>1</v>
      </c>
      <c r="X61" s="202"/>
      <c r="Y61" s="196">
        <f t="shared" si="2"/>
        <v>16.428571428571427</v>
      </c>
      <c r="Z61" s="219">
        <v>7.5</v>
      </c>
      <c r="AA61" s="219">
        <v>0.7</v>
      </c>
      <c r="AB61" s="197">
        <f t="shared" si="3"/>
        <v>375</v>
      </c>
      <c r="AC61" s="197">
        <f t="shared" si="4"/>
        <v>35</v>
      </c>
      <c r="AD61" s="197">
        <f t="shared" si="5"/>
        <v>262.5</v>
      </c>
      <c r="AE61" s="197">
        <f t="shared" si="11"/>
        <v>112.5</v>
      </c>
      <c r="AF61" s="197">
        <f t="shared" si="7"/>
        <v>574.99999999999989</v>
      </c>
      <c r="AG61" s="197">
        <f t="shared" si="8"/>
        <v>949.99999999999989</v>
      </c>
      <c r="AH61" s="197">
        <v>949.99999999999989</v>
      </c>
      <c r="AI61" s="197">
        <f t="shared" si="9"/>
        <v>0</v>
      </c>
      <c r="AJ61" s="145"/>
      <c r="AK61" s="265"/>
      <c r="AL61" s="272"/>
      <c r="AM61" s="272"/>
    </row>
    <row r="62" spans="1:39" s="111" customFormat="1" ht="32.25" customHeight="1" x14ac:dyDescent="0.25">
      <c r="A62" s="186"/>
      <c r="B62" s="186">
        <v>1</v>
      </c>
      <c r="C62" s="187">
        <v>429</v>
      </c>
      <c r="D62" s="373">
        <v>12589</v>
      </c>
      <c r="E62" s="373">
        <v>7820</v>
      </c>
      <c r="F62" s="188"/>
      <c r="G62" s="186" t="s">
        <v>106</v>
      </c>
      <c r="H62" s="186" t="s">
        <v>94</v>
      </c>
      <c r="I62" s="186"/>
      <c r="J62" s="186" t="s">
        <v>69</v>
      </c>
      <c r="K62" s="188">
        <v>2.5</v>
      </c>
      <c r="L62" s="188">
        <v>1.3</v>
      </c>
      <c r="M62" s="188">
        <v>6</v>
      </c>
      <c r="N62" s="188">
        <v>1</v>
      </c>
      <c r="O62" s="188">
        <f t="shared" si="10"/>
        <v>5</v>
      </c>
      <c r="P62" s="188"/>
      <c r="Q62" s="188"/>
      <c r="R62" s="188">
        <f t="shared" si="1"/>
        <v>5</v>
      </c>
      <c r="S62" s="191" t="s">
        <v>70</v>
      </c>
      <c r="T62" s="199" t="s">
        <v>58</v>
      </c>
      <c r="U62" s="200">
        <v>44745</v>
      </c>
      <c r="V62" s="200">
        <v>44785</v>
      </c>
      <c r="W62" s="201">
        <v>1</v>
      </c>
      <c r="X62" s="202"/>
      <c r="Y62" s="196">
        <f t="shared" si="2"/>
        <v>5.8571428571428568</v>
      </c>
      <c r="Z62" s="219">
        <v>135</v>
      </c>
      <c r="AA62" s="219">
        <v>12.25</v>
      </c>
      <c r="AB62" s="197">
        <f t="shared" si="3"/>
        <v>675</v>
      </c>
      <c r="AC62" s="197">
        <f t="shared" si="4"/>
        <v>61.25</v>
      </c>
      <c r="AD62" s="197">
        <f t="shared" si="5"/>
        <v>472.5</v>
      </c>
      <c r="AE62" s="197">
        <f t="shared" si="11"/>
        <v>202.5</v>
      </c>
      <c r="AF62" s="197">
        <f t="shared" si="7"/>
        <v>358.75</v>
      </c>
      <c r="AG62" s="197">
        <f t="shared" si="8"/>
        <v>1033.75</v>
      </c>
      <c r="AH62" s="197">
        <v>1033.75</v>
      </c>
      <c r="AI62" s="197">
        <f t="shared" si="9"/>
        <v>0</v>
      </c>
      <c r="AJ62" s="146"/>
      <c r="AK62" s="265"/>
      <c r="AL62" s="272"/>
      <c r="AM62" s="272"/>
    </row>
    <row r="63" spans="1:39" s="111" customFormat="1" ht="32.25" customHeight="1" x14ac:dyDescent="0.25">
      <c r="A63" s="186"/>
      <c r="B63" s="186">
        <v>1</v>
      </c>
      <c r="C63" s="187">
        <v>438</v>
      </c>
      <c r="D63" s="373">
        <v>12596</v>
      </c>
      <c r="E63" s="373">
        <v>7727</v>
      </c>
      <c r="F63" s="188"/>
      <c r="G63" s="186" t="s">
        <v>106</v>
      </c>
      <c r="H63" s="186" t="s">
        <v>94</v>
      </c>
      <c r="I63" s="186"/>
      <c r="J63" s="186" t="s">
        <v>69</v>
      </c>
      <c r="K63" s="188">
        <v>1.8</v>
      </c>
      <c r="L63" s="188">
        <v>1.3</v>
      </c>
      <c r="M63" s="188">
        <v>6</v>
      </c>
      <c r="N63" s="188">
        <v>1</v>
      </c>
      <c r="O63" s="188">
        <f t="shared" si="10"/>
        <v>5</v>
      </c>
      <c r="P63" s="188"/>
      <c r="Q63" s="188"/>
      <c r="R63" s="188">
        <f t="shared" si="1"/>
        <v>5</v>
      </c>
      <c r="S63" s="191" t="s">
        <v>70</v>
      </c>
      <c r="T63" s="199" t="s">
        <v>58</v>
      </c>
      <c r="U63" s="200">
        <v>44746</v>
      </c>
      <c r="V63" s="200">
        <v>44760</v>
      </c>
      <c r="W63" s="201">
        <v>1</v>
      </c>
      <c r="X63" s="202"/>
      <c r="Y63" s="196">
        <f t="shared" si="2"/>
        <v>2.1428571428571428</v>
      </c>
      <c r="Z63" s="219">
        <v>135</v>
      </c>
      <c r="AA63" s="219">
        <v>12.25</v>
      </c>
      <c r="AB63" s="197">
        <f t="shared" si="3"/>
        <v>675</v>
      </c>
      <c r="AC63" s="197">
        <f t="shared" si="4"/>
        <v>61.25</v>
      </c>
      <c r="AD63" s="197">
        <f t="shared" si="5"/>
        <v>472.5</v>
      </c>
      <c r="AE63" s="197">
        <f t="shared" si="11"/>
        <v>202.5</v>
      </c>
      <c r="AF63" s="197">
        <f t="shared" si="7"/>
        <v>131.25</v>
      </c>
      <c r="AG63" s="197">
        <f t="shared" si="8"/>
        <v>806.25</v>
      </c>
      <c r="AH63" s="197">
        <v>806.25</v>
      </c>
      <c r="AI63" s="197">
        <f t="shared" si="9"/>
        <v>0</v>
      </c>
      <c r="AJ63" s="146"/>
      <c r="AK63" s="265"/>
      <c r="AL63" s="272"/>
      <c r="AM63" s="272"/>
    </row>
    <row r="64" spans="1:39" s="111" customFormat="1" ht="32.25" customHeight="1" x14ac:dyDescent="0.25">
      <c r="A64" s="186"/>
      <c r="B64" s="186">
        <v>1</v>
      </c>
      <c r="C64" s="187"/>
      <c r="D64" s="373">
        <v>12638</v>
      </c>
      <c r="E64" s="373">
        <v>8116</v>
      </c>
      <c r="F64" s="188"/>
      <c r="G64" s="186" t="s">
        <v>440</v>
      </c>
      <c r="H64" s="186" t="s">
        <v>94</v>
      </c>
      <c r="I64" s="186"/>
      <c r="J64" s="186" t="s">
        <v>69</v>
      </c>
      <c r="K64" s="188">
        <v>6</v>
      </c>
      <c r="L64" s="188">
        <v>2.5</v>
      </c>
      <c r="M64" s="188">
        <v>7</v>
      </c>
      <c r="N64" s="188">
        <v>1</v>
      </c>
      <c r="O64" s="188">
        <f t="shared" si="10"/>
        <v>6</v>
      </c>
      <c r="P64" s="188"/>
      <c r="Q64" s="188"/>
      <c r="R64" s="188">
        <f t="shared" si="1"/>
        <v>6</v>
      </c>
      <c r="S64" s="191" t="s">
        <v>70</v>
      </c>
      <c r="T64" s="199" t="s">
        <v>58</v>
      </c>
      <c r="U64" s="200">
        <v>44748</v>
      </c>
      <c r="V64" s="200">
        <v>44852</v>
      </c>
      <c r="W64" s="201">
        <v>1</v>
      </c>
      <c r="X64" s="202"/>
      <c r="Y64" s="196">
        <f t="shared" si="2"/>
        <v>15</v>
      </c>
      <c r="Z64" s="219">
        <v>135</v>
      </c>
      <c r="AA64" s="219">
        <v>12.25</v>
      </c>
      <c r="AB64" s="197">
        <f t="shared" si="3"/>
        <v>810</v>
      </c>
      <c r="AC64" s="197">
        <f t="shared" si="4"/>
        <v>73.5</v>
      </c>
      <c r="AD64" s="197">
        <f t="shared" si="5"/>
        <v>566.99999999999989</v>
      </c>
      <c r="AE64" s="197">
        <f t="shared" si="11"/>
        <v>242.99999999999997</v>
      </c>
      <c r="AF64" s="197">
        <f t="shared" si="7"/>
        <v>1102.5</v>
      </c>
      <c r="AG64" s="197">
        <f t="shared" si="8"/>
        <v>1912.5</v>
      </c>
      <c r="AH64" s="197">
        <v>1912.5</v>
      </c>
      <c r="AI64" s="197">
        <f t="shared" si="9"/>
        <v>0</v>
      </c>
      <c r="AJ64" s="146"/>
      <c r="AK64" s="265"/>
      <c r="AL64" s="272"/>
      <c r="AM64" s="272"/>
    </row>
    <row r="65" spans="1:39" s="111" customFormat="1" ht="32.25" customHeight="1" x14ac:dyDescent="0.25">
      <c r="A65" s="186"/>
      <c r="B65" s="186">
        <v>1</v>
      </c>
      <c r="C65" s="187">
        <v>503</v>
      </c>
      <c r="D65" s="373">
        <v>12708</v>
      </c>
      <c r="E65" s="373">
        <v>7708</v>
      </c>
      <c r="F65" s="188"/>
      <c r="G65" s="186" t="s">
        <v>106</v>
      </c>
      <c r="H65" s="186" t="s">
        <v>94</v>
      </c>
      <c r="I65" s="186"/>
      <c r="J65" s="186" t="s">
        <v>69</v>
      </c>
      <c r="K65" s="188">
        <v>2.5</v>
      </c>
      <c r="L65" s="188">
        <v>2.5</v>
      </c>
      <c r="M65" s="188">
        <v>3</v>
      </c>
      <c r="N65" s="188">
        <v>1</v>
      </c>
      <c r="O65" s="188">
        <f t="shared" si="10"/>
        <v>2</v>
      </c>
      <c r="P65" s="188"/>
      <c r="Q65" s="188"/>
      <c r="R65" s="188">
        <f t="shared" si="1"/>
        <v>2</v>
      </c>
      <c r="S65" s="191" t="s">
        <v>70</v>
      </c>
      <c r="T65" s="199" t="s">
        <v>58</v>
      </c>
      <c r="U65" s="200">
        <v>44749</v>
      </c>
      <c r="V65" s="200">
        <v>44755</v>
      </c>
      <c r="W65" s="201">
        <v>1</v>
      </c>
      <c r="X65" s="202"/>
      <c r="Y65" s="196">
        <f t="shared" si="2"/>
        <v>1</v>
      </c>
      <c r="Z65" s="219">
        <v>135</v>
      </c>
      <c r="AA65" s="219">
        <v>12.25</v>
      </c>
      <c r="AB65" s="197">
        <f t="shared" si="3"/>
        <v>270</v>
      </c>
      <c r="AC65" s="197">
        <f t="shared" si="4"/>
        <v>24.5</v>
      </c>
      <c r="AD65" s="197">
        <f t="shared" si="5"/>
        <v>189</v>
      </c>
      <c r="AE65" s="197">
        <f t="shared" si="11"/>
        <v>81</v>
      </c>
      <c r="AF65" s="197">
        <f t="shared" si="7"/>
        <v>24.5</v>
      </c>
      <c r="AG65" s="197">
        <f t="shared" si="8"/>
        <v>294.5</v>
      </c>
      <c r="AH65" s="197">
        <v>294.5</v>
      </c>
      <c r="AI65" s="197">
        <f t="shared" si="9"/>
        <v>0</v>
      </c>
      <c r="AJ65" s="146"/>
      <c r="AK65" s="265"/>
      <c r="AL65" s="272"/>
      <c r="AM65" s="272"/>
    </row>
    <row r="66" spans="1:39" s="111" customFormat="1" ht="32.25" customHeight="1" x14ac:dyDescent="0.25">
      <c r="A66" s="186"/>
      <c r="B66" s="186">
        <v>1</v>
      </c>
      <c r="C66" s="187">
        <v>503</v>
      </c>
      <c r="D66" s="373">
        <v>12708</v>
      </c>
      <c r="E66" s="373">
        <v>7708</v>
      </c>
      <c r="F66" s="188"/>
      <c r="G66" s="186" t="s">
        <v>106</v>
      </c>
      <c r="H66" s="186" t="s">
        <v>94</v>
      </c>
      <c r="I66" s="186"/>
      <c r="J66" s="186" t="s">
        <v>69</v>
      </c>
      <c r="K66" s="188">
        <v>2.5</v>
      </c>
      <c r="L66" s="188">
        <v>2.5</v>
      </c>
      <c r="M66" s="188">
        <v>3</v>
      </c>
      <c r="N66" s="188">
        <v>1</v>
      </c>
      <c r="O66" s="188">
        <f t="shared" si="10"/>
        <v>2</v>
      </c>
      <c r="P66" s="188"/>
      <c r="Q66" s="188"/>
      <c r="R66" s="188">
        <f t="shared" si="1"/>
        <v>2</v>
      </c>
      <c r="S66" s="191" t="s">
        <v>70</v>
      </c>
      <c r="T66" s="199" t="s">
        <v>58</v>
      </c>
      <c r="U66" s="200">
        <v>44749</v>
      </c>
      <c r="V66" s="200">
        <v>44755</v>
      </c>
      <c r="W66" s="201">
        <v>1</v>
      </c>
      <c r="X66" s="202"/>
      <c r="Y66" s="196">
        <f t="shared" si="2"/>
        <v>1</v>
      </c>
      <c r="Z66" s="219">
        <v>135</v>
      </c>
      <c r="AA66" s="219">
        <v>12.25</v>
      </c>
      <c r="AB66" s="197">
        <f t="shared" si="3"/>
        <v>270</v>
      </c>
      <c r="AC66" s="197">
        <f t="shared" si="4"/>
        <v>24.5</v>
      </c>
      <c r="AD66" s="197">
        <f t="shared" si="5"/>
        <v>189</v>
      </c>
      <c r="AE66" s="197">
        <f t="shared" si="11"/>
        <v>81</v>
      </c>
      <c r="AF66" s="197">
        <f t="shared" si="7"/>
        <v>24.5</v>
      </c>
      <c r="AG66" s="197">
        <f t="shared" si="8"/>
        <v>294.5</v>
      </c>
      <c r="AH66" s="197">
        <v>294.5</v>
      </c>
      <c r="AI66" s="197">
        <f t="shared" si="9"/>
        <v>0</v>
      </c>
      <c r="AJ66" s="146"/>
      <c r="AK66" s="265"/>
      <c r="AL66" s="272"/>
      <c r="AM66" s="272"/>
    </row>
    <row r="67" spans="1:39" s="111" customFormat="1" ht="32.25" customHeight="1" x14ac:dyDescent="0.25">
      <c r="A67" s="186"/>
      <c r="B67" s="186">
        <v>1</v>
      </c>
      <c r="C67" s="187">
        <v>498</v>
      </c>
      <c r="D67" s="373">
        <v>12702</v>
      </c>
      <c r="E67" s="373">
        <v>7731</v>
      </c>
      <c r="F67" s="188"/>
      <c r="G67" s="186" t="s">
        <v>440</v>
      </c>
      <c r="H67" s="186" t="s">
        <v>94</v>
      </c>
      <c r="I67" s="186"/>
      <c r="J67" s="186" t="s">
        <v>69</v>
      </c>
      <c r="K67" s="188">
        <v>2.5</v>
      </c>
      <c r="L67" s="188">
        <v>1.3</v>
      </c>
      <c r="M67" s="188">
        <v>6</v>
      </c>
      <c r="N67" s="188">
        <v>1</v>
      </c>
      <c r="O67" s="188">
        <f t="shared" si="10"/>
        <v>5</v>
      </c>
      <c r="P67" s="188"/>
      <c r="Q67" s="188"/>
      <c r="R67" s="188">
        <f t="shared" si="1"/>
        <v>5</v>
      </c>
      <c r="S67" s="191" t="s">
        <v>70</v>
      </c>
      <c r="T67" s="199" t="s">
        <v>58</v>
      </c>
      <c r="U67" s="200">
        <v>44754</v>
      </c>
      <c r="V67" s="200">
        <v>44762</v>
      </c>
      <c r="W67" s="201">
        <v>1</v>
      </c>
      <c r="X67" s="202"/>
      <c r="Y67" s="196">
        <f t="shared" si="2"/>
        <v>1.2857142857142858</v>
      </c>
      <c r="Z67" s="219">
        <v>135</v>
      </c>
      <c r="AA67" s="219">
        <v>12.25</v>
      </c>
      <c r="AB67" s="197">
        <f t="shared" si="3"/>
        <v>675</v>
      </c>
      <c r="AC67" s="197">
        <f t="shared" si="4"/>
        <v>61.25</v>
      </c>
      <c r="AD67" s="197">
        <f t="shared" si="5"/>
        <v>472.5</v>
      </c>
      <c r="AE67" s="197">
        <f t="shared" si="11"/>
        <v>202.5</v>
      </c>
      <c r="AF67" s="197">
        <f t="shared" si="7"/>
        <v>78.75</v>
      </c>
      <c r="AG67" s="197">
        <f t="shared" si="8"/>
        <v>753.75</v>
      </c>
      <c r="AH67" s="197">
        <v>753.75</v>
      </c>
      <c r="AI67" s="197">
        <f t="shared" si="9"/>
        <v>0</v>
      </c>
      <c r="AJ67" s="146"/>
      <c r="AK67" s="265"/>
      <c r="AL67" s="272"/>
      <c r="AM67" s="272"/>
    </row>
    <row r="68" spans="1:39" s="111" customFormat="1" ht="32.25" customHeight="1" x14ac:dyDescent="0.25">
      <c r="A68" s="186"/>
      <c r="B68" s="186">
        <v>1</v>
      </c>
      <c r="C68" s="187">
        <v>540</v>
      </c>
      <c r="D68" s="373">
        <v>12750</v>
      </c>
      <c r="E68" s="373">
        <v>8118</v>
      </c>
      <c r="F68" s="188"/>
      <c r="G68" s="186" t="s">
        <v>106</v>
      </c>
      <c r="H68" s="186" t="s">
        <v>94</v>
      </c>
      <c r="I68" s="186"/>
      <c r="J68" s="186" t="s">
        <v>69</v>
      </c>
      <c r="K68" s="188">
        <v>1.3</v>
      </c>
      <c r="L68" s="188">
        <v>1</v>
      </c>
      <c r="M68" s="188">
        <v>5</v>
      </c>
      <c r="N68" s="188">
        <v>1</v>
      </c>
      <c r="O68" s="188">
        <f t="shared" si="10"/>
        <v>4</v>
      </c>
      <c r="P68" s="188"/>
      <c r="Q68" s="188"/>
      <c r="R68" s="188">
        <f t="shared" si="1"/>
        <v>4</v>
      </c>
      <c r="S68" s="191" t="s">
        <v>70</v>
      </c>
      <c r="T68" s="199" t="s">
        <v>58</v>
      </c>
      <c r="U68" s="200">
        <v>44760</v>
      </c>
      <c r="V68" s="200">
        <v>44852</v>
      </c>
      <c r="W68" s="201">
        <v>1</v>
      </c>
      <c r="X68" s="202"/>
      <c r="Y68" s="196">
        <f t="shared" si="2"/>
        <v>13.285714285714286</v>
      </c>
      <c r="Z68" s="219">
        <v>135</v>
      </c>
      <c r="AA68" s="219">
        <v>12.25</v>
      </c>
      <c r="AB68" s="197">
        <f t="shared" si="3"/>
        <v>540</v>
      </c>
      <c r="AC68" s="197">
        <f t="shared" si="4"/>
        <v>49</v>
      </c>
      <c r="AD68" s="197">
        <f t="shared" si="5"/>
        <v>378</v>
      </c>
      <c r="AE68" s="197">
        <f t="shared" si="11"/>
        <v>162</v>
      </c>
      <c r="AF68" s="197">
        <f t="shared" si="7"/>
        <v>651</v>
      </c>
      <c r="AG68" s="197">
        <f t="shared" si="8"/>
        <v>1191</v>
      </c>
      <c r="AH68" s="197">
        <v>1191</v>
      </c>
      <c r="AI68" s="197">
        <f t="shared" si="9"/>
        <v>0</v>
      </c>
      <c r="AJ68" s="146"/>
      <c r="AK68" s="265"/>
      <c r="AL68" s="272"/>
      <c r="AM68" s="272"/>
    </row>
    <row r="69" spans="1:39" s="111" customFormat="1" ht="32.25" customHeight="1" x14ac:dyDescent="0.25">
      <c r="A69" s="186"/>
      <c r="B69" s="186">
        <v>1</v>
      </c>
      <c r="C69" s="187">
        <v>564</v>
      </c>
      <c r="D69" s="373">
        <v>12777</v>
      </c>
      <c r="E69" s="373">
        <v>7741</v>
      </c>
      <c r="F69" s="188"/>
      <c r="G69" s="186" t="s">
        <v>106</v>
      </c>
      <c r="H69" s="186" t="s">
        <v>94</v>
      </c>
      <c r="I69" s="186"/>
      <c r="J69" s="186" t="s">
        <v>69</v>
      </c>
      <c r="K69" s="188">
        <v>1.8</v>
      </c>
      <c r="L69" s="188">
        <v>1.3</v>
      </c>
      <c r="M69" s="188">
        <v>5</v>
      </c>
      <c r="N69" s="188">
        <v>1</v>
      </c>
      <c r="O69" s="188">
        <f t="shared" si="10"/>
        <v>4</v>
      </c>
      <c r="P69" s="188"/>
      <c r="Q69" s="188"/>
      <c r="R69" s="188">
        <f t="shared" si="1"/>
        <v>4</v>
      </c>
      <c r="S69" s="191" t="s">
        <v>70</v>
      </c>
      <c r="T69" s="199" t="s">
        <v>58</v>
      </c>
      <c r="U69" s="200">
        <v>44763</v>
      </c>
      <c r="V69" s="200">
        <v>44771</v>
      </c>
      <c r="W69" s="201">
        <v>1</v>
      </c>
      <c r="X69" s="202"/>
      <c r="Y69" s="196">
        <f t="shared" si="2"/>
        <v>1.2857142857142858</v>
      </c>
      <c r="Z69" s="219">
        <v>135</v>
      </c>
      <c r="AA69" s="219">
        <v>12.25</v>
      </c>
      <c r="AB69" s="197">
        <f t="shared" si="3"/>
        <v>540</v>
      </c>
      <c r="AC69" s="197">
        <f t="shared" si="4"/>
        <v>49</v>
      </c>
      <c r="AD69" s="197">
        <f t="shared" si="5"/>
        <v>378</v>
      </c>
      <c r="AE69" s="197">
        <f t="shared" si="11"/>
        <v>162</v>
      </c>
      <c r="AF69" s="197">
        <f t="shared" si="7"/>
        <v>63.000000000000007</v>
      </c>
      <c r="AG69" s="197">
        <f t="shared" si="8"/>
        <v>603</v>
      </c>
      <c r="AH69" s="197">
        <v>603</v>
      </c>
      <c r="AI69" s="197">
        <f t="shared" si="9"/>
        <v>0</v>
      </c>
      <c r="AJ69" s="146"/>
      <c r="AK69" s="265"/>
      <c r="AL69" s="272"/>
      <c r="AM69" s="272"/>
    </row>
    <row r="70" spans="1:39" s="111" customFormat="1" ht="32.25" customHeight="1" x14ac:dyDescent="0.25">
      <c r="A70" s="216"/>
      <c r="B70" s="186">
        <v>1</v>
      </c>
      <c r="C70" s="243">
        <v>568</v>
      </c>
      <c r="D70" s="374">
        <v>12787</v>
      </c>
      <c r="E70" s="374">
        <v>7863</v>
      </c>
      <c r="F70" s="215"/>
      <c r="G70" s="216" t="s">
        <v>507</v>
      </c>
      <c r="H70" s="216" t="s">
        <v>36</v>
      </c>
      <c r="I70" s="216"/>
      <c r="J70" s="216" t="s">
        <v>42</v>
      </c>
      <c r="K70" s="215">
        <v>6.5</v>
      </c>
      <c r="L70" s="215">
        <v>1.3</v>
      </c>
      <c r="M70" s="215">
        <v>4.5</v>
      </c>
      <c r="N70" s="188">
        <v>1</v>
      </c>
      <c r="O70" s="188">
        <f t="shared" si="10"/>
        <v>3.5</v>
      </c>
      <c r="P70" s="215"/>
      <c r="Q70" s="215"/>
      <c r="R70" s="188">
        <f t="shared" si="1"/>
        <v>22.75</v>
      </c>
      <c r="S70" s="243" t="s">
        <v>41</v>
      </c>
      <c r="T70" s="252" t="s">
        <v>58</v>
      </c>
      <c r="U70" s="253">
        <v>44763</v>
      </c>
      <c r="V70" s="253">
        <v>44805</v>
      </c>
      <c r="W70" s="254">
        <v>1</v>
      </c>
      <c r="X70" s="255"/>
      <c r="Y70" s="196">
        <f t="shared" si="2"/>
        <v>6.1428571428571432</v>
      </c>
      <c r="Z70" s="220">
        <v>14</v>
      </c>
      <c r="AA70" s="220"/>
      <c r="AB70" s="197">
        <f t="shared" si="3"/>
        <v>318.5</v>
      </c>
      <c r="AC70" s="197">
        <f t="shared" si="4"/>
        <v>0</v>
      </c>
      <c r="AD70" s="197">
        <f t="shared" si="5"/>
        <v>222.95</v>
      </c>
      <c r="AE70" s="197">
        <f t="shared" si="11"/>
        <v>95.55</v>
      </c>
      <c r="AF70" s="197">
        <f t="shared" si="7"/>
        <v>0</v>
      </c>
      <c r="AG70" s="197">
        <f t="shared" si="8"/>
        <v>318.5</v>
      </c>
      <c r="AH70" s="197">
        <v>318.5</v>
      </c>
      <c r="AI70" s="197">
        <f t="shared" si="9"/>
        <v>0</v>
      </c>
      <c r="AJ70" s="147"/>
      <c r="AK70" s="265"/>
      <c r="AL70" s="272"/>
      <c r="AM70" s="272"/>
    </row>
    <row r="71" spans="1:39" s="111" customFormat="1" ht="32.25" customHeight="1" x14ac:dyDescent="0.25">
      <c r="A71" s="216"/>
      <c r="B71" s="186">
        <v>1</v>
      </c>
      <c r="C71" s="243">
        <v>406</v>
      </c>
      <c r="D71" s="374">
        <v>12567</v>
      </c>
      <c r="E71" s="374">
        <v>8116</v>
      </c>
      <c r="F71" s="215"/>
      <c r="G71" s="186" t="s">
        <v>106</v>
      </c>
      <c r="H71" s="216" t="s">
        <v>36</v>
      </c>
      <c r="I71" s="216"/>
      <c r="J71" s="216" t="s">
        <v>42</v>
      </c>
      <c r="K71" s="215">
        <v>12</v>
      </c>
      <c r="L71" s="215">
        <v>1.3</v>
      </c>
      <c r="M71" s="215">
        <v>3</v>
      </c>
      <c r="N71" s="188">
        <v>1</v>
      </c>
      <c r="O71" s="188">
        <f t="shared" ref="O71:O102" si="12">M71-N71</f>
        <v>2</v>
      </c>
      <c r="P71" s="215"/>
      <c r="Q71" s="215"/>
      <c r="R71" s="188">
        <f t="shared" ref="R71:R134" si="13">IF(S71="m3",K71*L71*O71,IF(S71="m2-LxH",K71*O71,IF(S71="m2-LxW",K71*L71*P71,IF(S71="rm",O71,IF(S71="lm",K71,IF(S71="unit",Q71,))))))</f>
        <v>24</v>
      </c>
      <c r="S71" s="243" t="s">
        <v>41</v>
      </c>
      <c r="T71" s="252" t="s">
        <v>58</v>
      </c>
      <c r="U71" s="253">
        <v>44742</v>
      </c>
      <c r="V71" s="253">
        <v>44852</v>
      </c>
      <c r="W71" s="254">
        <v>1</v>
      </c>
      <c r="X71" s="255"/>
      <c r="Y71" s="196">
        <f t="shared" ref="Y71:Y134" si="14">IF(T71="on hire",$C$5-U71+1,IF(T71="off hired",V71-U71+1,0))/7</f>
        <v>15.857142857142858</v>
      </c>
      <c r="Z71" s="220">
        <v>14</v>
      </c>
      <c r="AA71" s="220">
        <v>0.84</v>
      </c>
      <c r="AB71" s="197">
        <f t="shared" ref="AB71:AB134" si="15">Z71*R71</f>
        <v>336</v>
      </c>
      <c r="AC71" s="197">
        <f t="shared" ref="AC71:AC134" si="16">AA71*R71</f>
        <v>20.16</v>
      </c>
      <c r="AD71" s="197">
        <f t="shared" ref="AD71:AD134" si="17">0.7*R71*Z71</f>
        <v>235.19999999999996</v>
      </c>
      <c r="AE71" s="197">
        <f t="shared" ref="AE71:AE94" si="18">IF(T71="off hired",0.3*R71*Z71*W71,0)</f>
        <v>100.79999999999998</v>
      </c>
      <c r="AF71" s="197">
        <f t="shared" ref="AF71:AF134" si="19">IF(Y71&gt;X71,(Y71-X71)*R71*AA71,0)</f>
        <v>319.67999999999995</v>
      </c>
      <c r="AG71" s="197">
        <f t="shared" ref="AG71:AG134" si="20">AD71+AE71+AF71</f>
        <v>655.67999999999984</v>
      </c>
      <c r="AH71" s="197">
        <v>655.67999999999984</v>
      </c>
      <c r="AI71" s="197">
        <f t="shared" ref="AI71:AI134" si="21">AG71-AH71</f>
        <v>0</v>
      </c>
      <c r="AJ71" s="147"/>
      <c r="AK71" s="265"/>
      <c r="AL71" s="272"/>
      <c r="AM71" s="272"/>
    </row>
    <row r="72" spans="1:39" s="111" customFormat="1" ht="32.25" customHeight="1" x14ac:dyDescent="0.25">
      <c r="A72" s="216"/>
      <c r="B72" s="186">
        <v>1</v>
      </c>
      <c r="C72" s="243">
        <v>405</v>
      </c>
      <c r="D72" s="374">
        <v>12566</v>
      </c>
      <c r="E72" s="374">
        <v>7721</v>
      </c>
      <c r="F72" s="215"/>
      <c r="G72" s="186" t="s">
        <v>106</v>
      </c>
      <c r="H72" s="216" t="s">
        <v>36</v>
      </c>
      <c r="I72" s="216"/>
      <c r="J72" s="216" t="s">
        <v>42</v>
      </c>
      <c r="K72" s="215">
        <v>4.2</v>
      </c>
      <c r="L72" s="215">
        <v>1.3</v>
      </c>
      <c r="M72" s="215">
        <v>5.5</v>
      </c>
      <c r="N72" s="188">
        <v>1</v>
      </c>
      <c r="O72" s="188">
        <f t="shared" si="12"/>
        <v>4.5</v>
      </c>
      <c r="P72" s="215"/>
      <c r="Q72" s="215"/>
      <c r="R72" s="188">
        <f t="shared" si="13"/>
        <v>18.900000000000002</v>
      </c>
      <c r="S72" s="243" t="s">
        <v>41</v>
      </c>
      <c r="T72" s="252" t="s">
        <v>58</v>
      </c>
      <c r="U72" s="253">
        <v>44742</v>
      </c>
      <c r="V72" s="253">
        <v>44759</v>
      </c>
      <c r="W72" s="254">
        <v>1</v>
      </c>
      <c r="X72" s="255"/>
      <c r="Y72" s="196">
        <f t="shared" si="14"/>
        <v>2.5714285714285716</v>
      </c>
      <c r="Z72" s="220">
        <v>14</v>
      </c>
      <c r="AA72" s="220">
        <v>0.84</v>
      </c>
      <c r="AB72" s="197">
        <f t="shared" si="15"/>
        <v>264.60000000000002</v>
      </c>
      <c r="AC72" s="197">
        <f t="shared" si="16"/>
        <v>15.876000000000001</v>
      </c>
      <c r="AD72" s="197">
        <f t="shared" si="17"/>
        <v>185.22</v>
      </c>
      <c r="AE72" s="197">
        <f t="shared" si="18"/>
        <v>79.38000000000001</v>
      </c>
      <c r="AF72" s="197">
        <f t="shared" si="19"/>
        <v>40.824000000000005</v>
      </c>
      <c r="AG72" s="197">
        <f t="shared" si="20"/>
        <v>305.42400000000004</v>
      </c>
      <c r="AH72" s="197">
        <v>305.42400000000004</v>
      </c>
      <c r="AI72" s="197">
        <f t="shared" si="21"/>
        <v>0</v>
      </c>
      <c r="AJ72" s="147"/>
      <c r="AK72" s="265"/>
      <c r="AL72" s="272"/>
      <c r="AM72" s="272"/>
    </row>
    <row r="73" spans="1:39" s="111" customFormat="1" ht="32.25" customHeight="1" x14ac:dyDescent="0.25">
      <c r="A73" s="216"/>
      <c r="B73" s="186">
        <v>1</v>
      </c>
      <c r="C73" s="243">
        <v>469</v>
      </c>
      <c r="D73" s="374">
        <v>12624</v>
      </c>
      <c r="E73" s="374">
        <v>6746</v>
      </c>
      <c r="F73" s="215"/>
      <c r="G73" s="216" t="s">
        <v>483</v>
      </c>
      <c r="H73" s="216" t="s">
        <v>36</v>
      </c>
      <c r="I73" s="216"/>
      <c r="J73" s="216" t="s">
        <v>42</v>
      </c>
      <c r="K73" s="215">
        <v>15</v>
      </c>
      <c r="L73" s="215">
        <v>1.3</v>
      </c>
      <c r="M73" s="215">
        <v>9</v>
      </c>
      <c r="N73" s="188">
        <v>1</v>
      </c>
      <c r="O73" s="188">
        <f t="shared" si="12"/>
        <v>8</v>
      </c>
      <c r="P73" s="215"/>
      <c r="Q73" s="215"/>
      <c r="R73" s="188">
        <f t="shared" si="13"/>
        <v>120</v>
      </c>
      <c r="S73" s="243" t="s">
        <v>41</v>
      </c>
      <c r="T73" s="252" t="s">
        <v>58</v>
      </c>
      <c r="U73" s="253">
        <v>44749</v>
      </c>
      <c r="V73" s="253">
        <v>44833</v>
      </c>
      <c r="W73" s="254">
        <v>1</v>
      </c>
      <c r="X73" s="255"/>
      <c r="Y73" s="196">
        <f t="shared" si="14"/>
        <v>12.142857142857142</v>
      </c>
      <c r="Z73" s="220">
        <v>14</v>
      </c>
      <c r="AA73" s="220">
        <v>0.84</v>
      </c>
      <c r="AB73" s="197">
        <f t="shared" si="15"/>
        <v>1680</v>
      </c>
      <c r="AC73" s="197">
        <f t="shared" si="16"/>
        <v>100.8</v>
      </c>
      <c r="AD73" s="197">
        <f t="shared" si="17"/>
        <v>1176</v>
      </c>
      <c r="AE73" s="197">
        <f t="shared" si="18"/>
        <v>504</v>
      </c>
      <c r="AF73" s="197">
        <f t="shared" si="19"/>
        <v>1224</v>
      </c>
      <c r="AG73" s="197">
        <f t="shared" si="20"/>
        <v>2904</v>
      </c>
      <c r="AH73" s="197">
        <v>2904</v>
      </c>
      <c r="AI73" s="197">
        <f t="shared" si="21"/>
        <v>0</v>
      </c>
      <c r="AJ73" s="147"/>
      <c r="AK73" s="265"/>
      <c r="AL73" s="272"/>
      <c r="AM73" s="272"/>
    </row>
    <row r="74" spans="1:39" s="111" customFormat="1" ht="32.25" customHeight="1" x14ac:dyDescent="0.25">
      <c r="A74" s="216"/>
      <c r="B74" s="186">
        <v>1</v>
      </c>
      <c r="C74" s="243">
        <v>485</v>
      </c>
      <c r="D74" s="374">
        <v>12636</v>
      </c>
      <c r="E74" s="374">
        <v>7809</v>
      </c>
      <c r="F74" s="215"/>
      <c r="G74" s="216" t="s">
        <v>490</v>
      </c>
      <c r="H74" s="216" t="s">
        <v>36</v>
      </c>
      <c r="I74" s="216"/>
      <c r="J74" s="216" t="s">
        <v>42</v>
      </c>
      <c r="K74" s="215">
        <v>56</v>
      </c>
      <c r="L74" s="215">
        <v>1.3</v>
      </c>
      <c r="M74" s="215">
        <v>4.5</v>
      </c>
      <c r="N74" s="188">
        <v>1</v>
      </c>
      <c r="O74" s="188">
        <f t="shared" si="12"/>
        <v>3.5</v>
      </c>
      <c r="P74" s="215"/>
      <c r="Q74" s="215"/>
      <c r="R74" s="188">
        <f t="shared" si="13"/>
        <v>196</v>
      </c>
      <c r="S74" s="243" t="s">
        <v>41</v>
      </c>
      <c r="T74" s="252" t="s">
        <v>58</v>
      </c>
      <c r="U74" s="253">
        <v>44749</v>
      </c>
      <c r="V74" s="253">
        <v>44768</v>
      </c>
      <c r="W74" s="254">
        <v>1</v>
      </c>
      <c r="X74" s="255"/>
      <c r="Y74" s="196">
        <f t="shared" si="14"/>
        <v>2.8571428571428572</v>
      </c>
      <c r="Z74" s="220">
        <v>14</v>
      </c>
      <c r="AA74" s="220">
        <v>0.84</v>
      </c>
      <c r="AB74" s="197">
        <f t="shared" si="15"/>
        <v>2744</v>
      </c>
      <c r="AC74" s="197">
        <f t="shared" si="16"/>
        <v>164.64</v>
      </c>
      <c r="AD74" s="197">
        <f t="shared" si="17"/>
        <v>1920.7999999999997</v>
      </c>
      <c r="AE74" s="197">
        <f t="shared" si="18"/>
        <v>823.19999999999993</v>
      </c>
      <c r="AF74" s="197">
        <f t="shared" si="19"/>
        <v>470.4</v>
      </c>
      <c r="AG74" s="197">
        <f t="shared" si="20"/>
        <v>3214.3999999999996</v>
      </c>
      <c r="AH74" s="197">
        <v>3214.3999999999996</v>
      </c>
      <c r="AI74" s="197">
        <f t="shared" si="21"/>
        <v>0</v>
      </c>
      <c r="AJ74" s="148"/>
      <c r="AK74" s="267"/>
      <c r="AL74" s="274"/>
      <c r="AM74" s="272"/>
    </row>
    <row r="75" spans="1:39" s="111" customFormat="1" ht="32.25" customHeight="1" x14ac:dyDescent="0.25">
      <c r="A75" s="216"/>
      <c r="B75" s="186">
        <v>1</v>
      </c>
      <c r="C75" s="243">
        <v>512</v>
      </c>
      <c r="D75" s="374">
        <v>12717</v>
      </c>
      <c r="E75" s="374">
        <v>7737</v>
      </c>
      <c r="F75" s="215"/>
      <c r="G75" s="216" t="s">
        <v>440</v>
      </c>
      <c r="H75" s="216" t="s">
        <v>36</v>
      </c>
      <c r="I75" s="216"/>
      <c r="J75" s="216" t="s">
        <v>42</v>
      </c>
      <c r="K75" s="215">
        <v>4</v>
      </c>
      <c r="L75" s="215">
        <v>1.3</v>
      </c>
      <c r="M75" s="215">
        <v>3</v>
      </c>
      <c r="N75" s="188">
        <v>1</v>
      </c>
      <c r="O75" s="188">
        <f t="shared" si="12"/>
        <v>2</v>
      </c>
      <c r="P75" s="215"/>
      <c r="Q75" s="215"/>
      <c r="R75" s="188">
        <f t="shared" si="13"/>
        <v>8</v>
      </c>
      <c r="S75" s="243" t="s">
        <v>41</v>
      </c>
      <c r="T75" s="252" t="s">
        <v>58</v>
      </c>
      <c r="U75" s="253">
        <v>44756</v>
      </c>
      <c r="V75" s="253">
        <v>44768</v>
      </c>
      <c r="W75" s="254">
        <v>1</v>
      </c>
      <c r="X75" s="255"/>
      <c r="Y75" s="196">
        <f t="shared" si="14"/>
        <v>1.8571428571428572</v>
      </c>
      <c r="Z75" s="220">
        <v>14</v>
      </c>
      <c r="AA75" s="220"/>
      <c r="AB75" s="197">
        <f t="shared" si="15"/>
        <v>112</v>
      </c>
      <c r="AC75" s="197">
        <f t="shared" si="16"/>
        <v>0</v>
      </c>
      <c r="AD75" s="197">
        <f t="shared" si="17"/>
        <v>78.399999999999991</v>
      </c>
      <c r="AE75" s="197">
        <f t="shared" si="18"/>
        <v>33.6</v>
      </c>
      <c r="AF75" s="197">
        <f t="shared" si="19"/>
        <v>0</v>
      </c>
      <c r="AG75" s="197">
        <f t="shared" si="20"/>
        <v>112</v>
      </c>
      <c r="AH75" s="197">
        <v>112</v>
      </c>
      <c r="AI75" s="197">
        <f t="shared" si="21"/>
        <v>0</v>
      </c>
      <c r="AJ75" s="148"/>
      <c r="AK75" s="265"/>
      <c r="AL75" s="272"/>
      <c r="AM75" s="272"/>
    </row>
    <row r="76" spans="1:39" s="111" customFormat="1" ht="32.25" customHeight="1" x14ac:dyDescent="0.25">
      <c r="A76" s="216"/>
      <c r="B76" s="186">
        <v>1</v>
      </c>
      <c r="C76" s="243">
        <v>523</v>
      </c>
      <c r="D76" s="374">
        <v>12731</v>
      </c>
      <c r="E76" s="374">
        <v>7731</v>
      </c>
      <c r="F76" s="215"/>
      <c r="G76" s="216" t="s">
        <v>440</v>
      </c>
      <c r="H76" s="216" t="s">
        <v>36</v>
      </c>
      <c r="I76" s="216"/>
      <c r="J76" s="216" t="s">
        <v>42</v>
      </c>
      <c r="K76" s="215">
        <v>4</v>
      </c>
      <c r="L76" s="215">
        <v>1.3</v>
      </c>
      <c r="M76" s="215">
        <v>3</v>
      </c>
      <c r="N76" s="188">
        <v>1</v>
      </c>
      <c r="O76" s="188">
        <f t="shared" si="12"/>
        <v>2</v>
      </c>
      <c r="P76" s="215"/>
      <c r="Q76" s="215"/>
      <c r="R76" s="188">
        <f t="shared" si="13"/>
        <v>8</v>
      </c>
      <c r="S76" s="243" t="s">
        <v>41</v>
      </c>
      <c r="T76" s="252" t="s">
        <v>58</v>
      </c>
      <c r="U76" s="253">
        <v>44757</v>
      </c>
      <c r="V76" s="253">
        <v>44762</v>
      </c>
      <c r="W76" s="254">
        <v>1</v>
      </c>
      <c r="X76" s="255"/>
      <c r="Y76" s="196">
        <f t="shared" si="14"/>
        <v>0.8571428571428571</v>
      </c>
      <c r="Z76" s="220">
        <v>14</v>
      </c>
      <c r="AA76" s="220">
        <v>0.84</v>
      </c>
      <c r="AB76" s="197">
        <f t="shared" si="15"/>
        <v>112</v>
      </c>
      <c r="AC76" s="197">
        <f t="shared" si="16"/>
        <v>6.72</v>
      </c>
      <c r="AD76" s="197">
        <f t="shared" si="17"/>
        <v>78.399999999999991</v>
      </c>
      <c r="AE76" s="197">
        <f t="shared" si="18"/>
        <v>33.6</v>
      </c>
      <c r="AF76" s="197">
        <f t="shared" si="19"/>
        <v>5.76</v>
      </c>
      <c r="AG76" s="197">
        <f t="shared" si="20"/>
        <v>117.76</v>
      </c>
      <c r="AH76" s="197">
        <v>117.76</v>
      </c>
      <c r="AI76" s="197">
        <f t="shared" si="21"/>
        <v>0</v>
      </c>
      <c r="AJ76" s="147"/>
      <c r="AK76" s="265"/>
      <c r="AL76" s="272"/>
      <c r="AM76" s="272"/>
    </row>
    <row r="77" spans="1:39" s="111" customFormat="1" ht="32.25" customHeight="1" x14ac:dyDescent="0.25">
      <c r="A77" s="216"/>
      <c r="B77" s="186">
        <v>1</v>
      </c>
      <c r="C77" s="243">
        <v>532</v>
      </c>
      <c r="D77" s="374">
        <v>12743</v>
      </c>
      <c r="E77" s="374">
        <v>7731</v>
      </c>
      <c r="F77" s="215"/>
      <c r="G77" s="216" t="s">
        <v>106</v>
      </c>
      <c r="H77" s="216" t="s">
        <v>36</v>
      </c>
      <c r="I77" s="216"/>
      <c r="J77" s="216" t="s">
        <v>42</v>
      </c>
      <c r="K77" s="215">
        <v>4</v>
      </c>
      <c r="L77" s="215">
        <v>1.3</v>
      </c>
      <c r="M77" s="215">
        <v>3</v>
      </c>
      <c r="N77" s="188">
        <v>1</v>
      </c>
      <c r="O77" s="188">
        <f t="shared" si="12"/>
        <v>2</v>
      </c>
      <c r="P77" s="215"/>
      <c r="Q77" s="215"/>
      <c r="R77" s="188">
        <f t="shared" si="13"/>
        <v>8</v>
      </c>
      <c r="S77" s="243" t="s">
        <v>41</v>
      </c>
      <c r="T77" s="252" t="s">
        <v>58</v>
      </c>
      <c r="U77" s="253">
        <v>44759</v>
      </c>
      <c r="V77" s="253">
        <v>44762</v>
      </c>
      <c r="W77" s="254">
        <v>1</v>
      </c>
      <c r="X77" s="255"/>
      <c r="Y77" s="196">
        <f t="shared" si="14"/>
        <v>0.5714285714285714</v>
      </c>
      <c r="Z77" s="220">
        <v>14</v>
      </c>
      <c r="AA77" s="220">
        <v>0.84</v>
      </c>
      <c r="AB77" s="197">
        <f t="shared" si="15"/>
        <v>112</v>
      </c>
      <c r="AC77" s="197">
        <f t="shared" si="16"/>
        <v>6.72</v>
      </c>
      <c r="AD77" s="197">
        <f t="shared" si="17"/>
        <v>78.399999999999991</v>
      </c>
      <c r="AE77" s="197">
        <f t="shared" si="18"/>
        <v>33.6</v>
      </c>
      <c r="AF77" s="197">
        <f t="shared" si="19"/>
        <v>3.84</v>
      </c>
      <c r="AG77" s="197">
        <f t="shared" si="20"/>
        <v>115.84</v>
      </c>
      <c r="AH77" s="197">
        <v>115.84</v>
      </c>
      <c r="AI77" s="197">
        <f t="shared" si="21"/>
        <v>0</v>
      </c>
      <c r="AJ77" s="147"/>
      <c r="AK77" s="265"/>
      <c r="AL77" s="272"/>
      <c r="AM77" s="272"/>
    </row>
    <row r="78" spans="1:39" s="111" customFormat="1" ht="32.25" customHeight="1" x14ac:dyDescent="0.25">
      <c r="A78" s="216"/>
      <c r="B78" s="186">
        <v>1</v>
      </c>
      <c r="C78" s="243">
        <v>531</v>
      </c>
      <c r="D78" s="374">
        <v>12742</v>
      </c>
      <c r="E78" s="374">
        <v>7734</v>
      </c>
      <c r="F78" s="215"/>
      <c r="G78" s="216" t="s">
        <v>106</v>
      </c>
      <c r="H78" s="216" t="s">
        <v>36</v>
      </c>
      <c r="I78" s="216"/>
      <c r="J78" s="216" t="s">
        <v>42</v>
      </c>
      <c r="K78" s="215">
        <v>8</v>
      </c>
      <c r="L78" s="215">
        <v>0.6</v>
      </c>
      <c r="M78" s="215">
        <v>5</v>
      </c>
      <c r="N78" s="188">
        <v>1</v>
      </c>
      <c r="O78" s="188">
        <f t="shared" si="12"/>
        <v>4</v>
      </c>
      <c r="P78" s="215"/>
      <c r="Q78" s="215"/>
      <c r="R78" s="188">
        <f t="shared" si="13"/>
        <v>32</v>
      </c>
      <c r="S78" s="243" t="s">
        <v>41</v>
      </c>
      <c r="T78" s="252" t="s">
        <v>58</v>
      </c>
      <c r="U78" s="253">
        <v>44759</v>
      </c>
      <c r="V78" s="253">
        <v>44767</v>
      </c>
      <c r="W78" s="254">
        <v>1</v>
      </c>
      <c r="X78" s="255"/>
      <c r="Y78" s="196">
        <f t="shared" si="14"/>
        <v>1.2857142857142858</v>
      </c>
      <c r="Z78" s="220">
        <v>14</v>
      </c>
      <c r="AA78" s="220">
        <v>0.84</v>
      </c>
      <c r="AB78" s="197">
        <f t="shared" si="15"/>
        <v>448</v>
      </c>
      <c r="AC78" s="197">
        <f t="shared" si="16"/>
        <v>26.88</v>
      </c>
      <c r="AD78" s="197">
        <f t="shared" si="17"/>
        <v>313.59999999999997</v>
      </c>
      <c r="AE78" s="197">
        <f t="shared" si="18"/>
        <v>134.4</v>
      </c>
      <c r="AF78" s="197">
        <f t="shared" si="19"/>
        <v>34.56</v>
      </c>
      <c r="AG78" s="197">
        <f t="shared" si="20"/>
        <v>482.56</v>
      </c>
      <c r="AH78" s="197">
        <v>482.56</v>
      </c>
      <c r="AI78" s="197">
        <f t="shared" si="21"/>
        <v>0</v>
      </c>
      <c r="AJ78" s="147"/>
      <c r="AK78" s="265"/>
      <c r="AL78" s="272"/>
      <c r="AM78" s="272"/>
    </row>
    <row r="79" spans="1:39" s="111" customFormat="1" ht="32.25" customHeight="1" x14ac:dyDescent="0.25">
      <c r="A79" s="216"/>
      <c r="B79" s="186">
        <v>1</v>
      </c>
      <c r="C79" s="243">
        <v>541</v>
      </c>
      <c r="D79" s="374">
        <v>12751</v>
      </c>
      <c r="E79" s="374">
        <v>8118</v>
      </c>
      <c r="F79" s="215"/>
      <c r="G79" s="216" t="s">
        <v>106</v>
      </c>
      <c r="H79" s="216" t="s">
        <v>36</v>
      </c>
      <c r="I79" s="216"/>
      <c r="J79" s="216" t="s">
        <v>42</v>
      </c>
      <c r="K79" s="215">
        <v>7.5</v>
      </c>
      <c r="L79" s="215">
        <v>1.3</v>
      </c>
      <c r="M79" s="215">
        <v>5.5</v>
      </c>
      <c r="N79" s="188">
        <v>1</v>
      </c>
      <c r="O79" s="188">
        <f t="shared" si="12"/>
        <v>4.5</v>
      </c>
      <c r="P79" s="215"/>
      <c r="Q79" s="215"/>
      <c r="R79" s="188">
        <f t="shared" si="13"/>
        <v>33.75</v>
      </c>
      <c r="S79" s="243" t="s">
        <v>41</v>
      </c>
      <c r="T79" s="252" t="s">
        <v>58</v>
      </c>
      <c r="U79" s="253">
        <v>44759</v>
      </c>
      <c r="V79" s="253">
        <v>44852</v>
      </c>
      <c r="W79" s="254">
        <v>1</v>
      </c>
      <c r="X79" s="255"/>
      <c r="Y79" s="196">
        <f t="shared" si="14"/>
        <v>13.428571428571429</v>
      </c>
      <c r="Z79" s="220">
        <v>14</v>
      </c>
      <c r="AA79" s="220">
        <v>0.84</v>
      </c>
      <c r="AB79" s="197">
        <f t="shared" si="15"/>
        <v>472.5</v>
      </c>
      <c r="AC79" s="197">
        <f t="shared" si="16"/>
        <v>28.349999999999998</v>
      </c>
      <c r="AD79" s="197">
        <f t="shared" si="17"/>
        <v>330.75</v>
      </c>
      <c r="AE79" s="197">
        <f t="shared" si="18"/>
        <v>141.75</v>
      </c>
      <c r="AF79" s="197">
        <f t="shared" si="19"/>
        <v>380.7</v>
      </c>
      <c r="AG79" s="197">
        <f t="shared" si="20"/>
        <v>853.2</v>
      </c>
      <c r="AH79" s="197">
        <v>853.2</v>
      </c>
      <c r="AI79" s="197">
        <f t="shared" si="21"/>
        <v>0</v>
      </c>
      <c r="AJ79" s="147"/>
      <c r="AK79" s="265"/>
      <c r="AL79" s="272"/>
      <c r="AM79" s="272"/>
    </row>
    <row r="80" spans="1:39" s="111" customFormat="1" ht="32.25" customHeight="1" x14ac:dyDescent="0.25">
      <c r="A80" s="216"/>
      <c r="B80" s="186">
        <v>1</v>
      </c>
      <c r="C80" s="243">
        <v>546</v>
      </c>
      <c r="D80" s="374">
        <v>12757</v>
      </c>
      <c r="E80" s="374">
        <v>6746</v>
      </c>
      <c r="F80" s="215"/>
      <c r="G80" s="216" t="s">
        <v>106</v>
      </c>
      <c r="H80" s="216" t="s">
        <v>36</v>
      </c>
      <c r="I80" s="216"/>
      <c r="J80" s="216" t="s">
        <v>42</v>
      </c>
      <c r="K80" s="215">
        <v>5</v>
      </c>
      <c r="L80" s="215">
        <v>1.3</v>
      </c>
      <c r="M80" s="215">
        <v>6</v>
      </c>
      <c r="N80" s="188">
        <v>1</v>
      </c>
      <c r="O80" s="188">
        <f t="shared" si="12"/>
        <v>5</v>
      </c>
      <c r="P80" s="215"/>
      <c r="Q80" s="215"/>
      <c r="R80" s="188">
        <f t="shared" si="13"/>
        <v>25</v>
      </c>
      <c r="S80" s="243" t="s">
        <v>41</v>
      </c>
      <c r="T80" s="252" t="s">
        <v>58</v>
      </c>
      <c r="U80" s="253">
        <v>44761</v>
      </c>
      <c r="V80" s="253">
        <v>44833</v>
      </c>
      <c r="W80" s="254">
        <v>1</v>
      </c>
      <c r="X80" s="255"/>
      <c r="Y80" s="196">
        <f t="shared" si="14"/>
        <v>10.428571428571429</v>
      </c>
      <c r="Z80" s="220">
        <v>14</v>
      </c>
      <c r="AA80" s="220">
        <v>0.84</v>
      </c>
      <c r="AB80" s="197">
        <f t="shared" si="15"/>
        <v>350</v>
      </c>
      <c r="AC80" s="197">
        <f t="shared" si="16"/>
        <v>21</v>
      </c>
      <c r="AD80" s="197">
        <f t="shared" si="17"/>
        <v>245</v>
      </c>
      <c r="AE80" s="197">
        <f t="shared" si="18"/>
        <v>105</v>
      </c>
      <c r="AF80" s="197">
        <f t="shared" si="19"/>
        <v>219</v>
      </c>
      <c r="AG80" s="197">
        <f t="shared" si="20"/>
        <v>569</v>
      </c>
      <c r="AH80" s="197">
        <v>569</v>
      </c>
      <c r="AI80" s="197">
        <f t="shared" si="21"/>
        <v>0</v>
      </c>
      <c r="AJ80" s="147"/>
      <c r="AK80" s="265"/>
      <c r="AL80" s="272"/>
      <c r="AM80" s="272"/>
    </row>
    <row r="81" spans="1:47" ht="32.25" customHeight="1" x14ac:dyDescent="0.25">
      <c r="A81" s="216"/>
      <c r="B81" s="186">
        <v>1</v>
      </c>
      <c r="C81" s="243">
        <v>548</v>
      </c>
      <c r="D81" s="374">
        <v>12759</v>
      </c>
      <c r="E81" s="374">
        <v>7737</v>
      </c>
      <c r="F81" s="215"/>
      <c r="G81" s="216" t="s">
        <v>490</v>
      </c>
      <c r="H81" s="216" t="s">
        <v>36</v>
      </c>
      <c r="I81" s="216"/>
      <c r="J81" s="216" t="s">
        <v>42</v>
      </c>
      <c r="K81" s="215">
        <v>4</v>
      </c>
      <c r="L81" s="215">
        <v>1.3</v>
      </c>
      <c r="M81" s="215">
        <v>4</v>
      </c>
      <c r="N81" s="188">
        <v>1</v>
      </c>
      <c r="O81" s="188">
        <f t="shared" si="12"/>
        <v>3</v>
      </c>
      <c r="P81" s="215"/>
      <c r="Q81" s="215"/>
      <c r="R81" s="188">
        <f t="shared" si="13"/>
        <v>12</v>
      </c>
      <c r="S81" s="243" t="s">
        <v>41</v>
      </c>
      <c r="T81" s="252" t="s">
        <v>58</v>
      </c>
      <c r="U81" s="253">
        <v>44761</v>
      </c>
      <c r="V81" s="253">
        <v>44768</v>
      </c>
      <c r="W81" s="254">
        <v>1</v>
      </c>
      <c r="X81" s="255"/>
      <c r="Y81" s="196">
        <f t="shared" si="14"/>
        <v>1.1428571428571428</v>
      </c>
      <c r="Z81" s="220">
        <v>14</v>
      </c>
      <c r="AA81" s="220">
        <v>0.84</v>
      </c>
      <c r="AB81" s="197">
        <f t="shared" si="15"/>
        <v>168</v>
      </c>
      <c r="AC81" s="197">
        <f t="shared" si="16"/>
        <v>10.08</v>
      </c>
      <c r="AD81" s="197">
        <f t="shared" si="17"/>
        <v>117.59999999999998</v>
      </c>
      <c r="AE81" s="197">
        <f t="shared" si="18"/>
        <v>50.399999999999991</v>
      </c>
      <c r="AF81" s="197">
        <f t="shared" si="19"/>
        <v>11.52</v>
      </c>
      <c r="AG81" s="197">
        <f t="shared" si="20"/>
        <v>179.51999999999998</v>
      </c>
      <c r="AH81" s="197">
        <v>179.51999999999998</v>
      </c>
      <c r="AI81" s="197">
        <f t="shared" si="21"/>
        <v>0</v>
      </c>
      <c r="AJ81" s="147"/>
      <c r="AR81" s="111"/>
      <c r="AS81" s="111"/>
      <c r="AT81" s="111"/>
    </row>
    <row r="82" spans="1:47" ht="32.25" customHeight="1" x14ac:dyDescent="0.25">
      <c r="A82" s="216"/>
      <c r="B82" s="186">
        <v>1</v>
      </c>
      <c r="C82" s="243">
        <v>467</v>
      </c>
      <c r="D82" s="374">
        <v>12623</v>
      </c>
      <c r="E82" s="374">
        <v>7742</v>
      </c>
      <c r="F82" s="215"/>
      <c r="G82" s="216" t="s">
        <v>520</v>
      </c>
      <c r="H82" s="216" t="s">
        <v>60</v>
      </c>
      <c r="I82" s="216"/>
      <c r="J82" s="216" t="s">
        <v>42</v>
      </c>
      <c r="K82" s="215">
        <v>5</v>
      </c>
      <c r="L82" s="215">
        <v>1.8</v>
      </c>
      <c r="M82" s="215">
        <v>4.5</v>
      </c>
      <c r="N82" s="188">
        <v>1</v>
      </c>
      <c r="O82" s="188">
        <f t="shared" si="12"/>
        <v>3.5</v>
      </c>
      <c r="P82" s="215"/>
      <c r="Q82" s="215"/>
      <c r="R82" s="188">
        <f t="shared" si="13"/>
        <v>17.5</v>
      </c>
      <c r="S82" s="191" t="s">
        <v>41</v>
      </c>
      <c r="T82" s="252" t="s">
        <v>58</v>
      </c>
      <c r="U82" s="253">
        <v>44749</v>
      </c>
      <c r="V82" s="253">
        <v>44769</v>
      </c>
      <c r="W82" s="254">
        <v>1</v>
      </c>
      <c r="X82" s="255"/>
      <c r="Y82" s="196">
        <f t="shared" si="14"/>
        <v>3</v>
      </c>
      <c r="Z82" s="220">
        <v>18</v>
      </c>
      <c r="AA82" s="220">
        <v>1.05</v>
      </c>
      <c r="AB82" s="197">
        <f t="shared" si="15"/>
        <v>315</v>
      </c>
      <c r="AC82" s="197">
        <f t="shared" si="16"/>
        <v>18.375</v>
      </c>
      <c r="AD82" s="197">
        <f t="shared" si="17"/>
        <v>220.5</v>
      </c>
      <c r="AE82" s="197">
        <f t="shared" si="18"/>
        <v>94.5</v>
      </c>
      <c r="AF82" s="197">
        <f t="shared" si="19"/>
        <v>55.125</v>
      </c>
      <c r="AG82" s="197">
        <f t="shared" si="20"/>
        <v>370.125</v>
      </c>
      <c r="AH82" s="197">
        <v>370.125</v>
      </c>
      <c r="AI82" s="197">
        <f t="shared" si="21"/>
        <v>0</v>
      </c>
      <c r="AJ82" s="147"/>
      <c r="AR82" s="111"/>
      <c r="AS82" s="111"/>
      <c r="AT82" s="111"/>
    </row>
    <row r="83" spans="1:47" ht="32.25" customHeight="1" x14ac:dyDescent="0.25">
      <c r="A83" s="216"/>
      <c r="B83" s="186">
        <v>1</v>
      </c>
      <c r="C83" s="243">
        <v>565</v>
      </c>
      <c r="D83" s="374">
        <v>12788</v>
      </c>
      <c r="E83" s="374">
        <v>8416</v>
      </c>
      <c r="F83" s="215"/>
      <c r="G83" s="216" t="s">
        <v>440</v>
      </c>
      <c r="H83" s="216" t="s">
        <v>60</v>
      </c>
      <c r="I83" s="216"/>
      <c r="J83" s="216" t="s">
        <v>42</v>
      </c>
      <c r="K83" s="215">
        <v>5</v>
      </c>
      <c r="L83" s="215">
        <v>1.8</v>
      </c>
      <c r="M83" s="215">
        <v>5</v>
      </c>
      <c r="N83" s="188">
        <v>1</v>
      </c>
      <c r="O83" s="188">
        <f t="shared" si="12"/>
        <v>4</v>
      </c>
      <c r="P83" s="215"/>
      <c r="Q83" s="215"/>
      <c r="R83" s="188">
        <f t="shared" si="13"/>
        <v>20</v>
      </c>
      <c r="S83" s="191" t="s">
        <v>41</v>
      </c>
      <c r="T83" s="199" t="s">
        <v>58</v>
      </c>
      <c r="U83" s="253">
        <v>44763</v>
      </c>
      <c r="V83" s="253">
        <v>44938</v>
      </c>
      <c r="W83" s="254">
        <v>1</v>
      </c>
      <c r="X83" s="255"/>
      <c r="Y83" s="196">
        <f t="shared" si="14"/>
        <v>25.142857142857142</v>
      </c>
      <c r="Z83" s="220">
        <v>18</v>
      </c>
      <c r="AA83" s="220">
        <v>1.05</v>
      </c>
      <c r="AB83" s="197">
        <f t="shared" si="15"/>
        <v>360</v>
      </c>
      <c r="AC83" s="197">
        <f t="shared" si="16"/>
        <v>21</v>
      </c>
      <c r="AD83" s="197">
        <f t="shared" si="17"/>
        <v>252</v>
      </c>
      <c r="AE83" s="197">
        <f t="shared" si="18"/>
        <v>108</v>
      </c>
      <c r="AF83" s="197">
        <f t="shared" si="19"/>
        <v>528</v>
      </c>
      <c r="AG83" s="197">
        <f t="shared" si="20"/>
        <v>888</v>
      </c>
      <c r="AH83" s="197">
        <v>888</v>
      </c>
      <c r="AI83" s="197">
        <f t="shared" si="21"/>
        <v>0</v>
      </c>
      <c r="AJ83" s="147"/>
      <c r="AR83" s="111"/>
      <c r="AS83" s="111"/>
      <c r="AT83" s="111"/>
    </row>
    <row r="84" spans="1:47" ht="32.25" customHeight="1" x14ac:dyDescent="0.25">
      <c r="A84" s="216"/>
      <c r="B84" s="186">
        <v>1</v>
      </c>
      <c r="C84" s="243">
        <v>580</v>
      </c>
      <c r="D84" s="374">
        <v>12795</v>
      </c>
      <c r="E84" s="374">
        <v>7833</v>
      </c>
      <c r="F84" s="215"/>
      <c r="G84" s="216" t="s">
        <v>106</v>
      </c>
      <c r="H84" s="216" t="s">
        <v>60</v>
      </c>
      <c r="I84" s="216"/>
      <c r="J84" s="216" t="s">
        <v>42</v>
      </c>
      <c r="K84" s="215">
        <v>10</v>
      </c>
      <c r="L84" s="215">
        <v>1.8</v>
      </c>
      <c r="M84" s="215">
        <v>5</v>
      </c>
      <c r="N84" s="188">
        <v>1</v>
      </c>
      <c r="O84" s="188">
        <f t="shared" si="12"/>
        <v>4</v>
      </c>
      <c r="P84" s="215"/>
      <c r="Q84" s="215"/>
      <c r="R84" s="188">
        <f t="shared" si="13"/>
        <v>40</v>
      </c>
      <c r="S84" s="191" t="s">
        <v>41</v>
      </c>
      <c r="T84" s="252" t="s">
        <v>58</v>
      </c>
      <c r="U84" s="253">
        <v>44766</v>
      </c>
      <c r="V84" s="253">
        <v>44792</v>
      </c>
      <c r="W84" s="254">
        <v>1</v>
      </c>
      <c r="X84" s="255"/>
      <c r="Y84" s="196">
        <f t="shared" si="14"/>
        <v>3.8571428571428572</v>
      </c>
      <c r="Z84" s="220">
        <v>18</v>
      </c>
      <c r="AA84" s="220">
        <v>1.05</v>
      </c>
      <c r="AB84" s="197">
        <f t="shared" si="15"/>
        <v>720</v>
      </c>
      <c r="AC84" s="197">
        <f t="shared" si="16"/>
        <v>42</v>
      </c>
      <c r="AD84" s="197">
        <f t="shared" si="17"/>
        <v>504</v>
      </c>
      <c r="AE84" s="197">
        <f t="shared" si="18"/>
        <v>216</v>
      </c>
      <c r="AF84" s="197">
        <f t="shared" si="19"/>
        <v>162</v>
      </c>
      <c r="AG84" s="197">
        <f t="shared" si="20"/>
        <v>882</v>
      </c>
      <c r="AH84" s="197">
        <v>882</v>
      </c>
      <c r="AI84" s="197">
        <f t="shared" si="21"/>
        <v>0</v>
      </c>
      <c r="AJ84" s="147"/>
      <c r="AR84" s="111"/>
      <c r="AS84" s="111"/>
      <c r="AT84" s="111"/>
    </row>
    <row r="85" spans="1:47" ht="32.25" customHeight="1" x14ac:dyDescent="0.25">
      <c r="A85" s="216"/>
      <c r="B85" s="186">
        <v>1</v>
      </c>
      <c r="C85" s="243">
        <v>587</v>
      </c>
      <c r="D85" s="374">
        <v>12804</v>
      </c>
      <c r="E85" s="374">
        <v>6712</v>
      </c>
      <c r="F85" s="215"/>
      <c r="G85" s="216" t="s">
        <v>106</v>
      </c>
      <c r="H85" s="216" t="s">
        <v>60</v>
      </c>
      <c r="I85" s="216"/>
      <c r="J85" s="216" t="s">
        <v>42</v>
      </c>
      <c r="K85" s="215">
        <v>10</v>
      </c>
      <c r="L85" s="215">
        <v>1.8</v>
      </c>
      <c r="M85" s="215">
        <v>5</v>
      </c>
      <c r="N85" s="188">
        <v>1</v>
      </c>
      <c r="O85" s="188">
        <f t="shared" si="12"/>
        <v>4</v>
      </c>
      <c r="P85" s="215"/>
      <c r="Q85" s="215"/>
      <c r="R85" s="188">
        <f t="shared" si="13"/>
        <v>40</v>
      </c>
      <c r="S85" s="191" t="s">
        <v>41</v>
      </c>
      <c r="T85" s="252" t="s">
        <v>58</v>
      </c>
      <c r="U85" s="253">
        <v>44767</v>
      </c>
      <c r="V85" s="253">
        <v>44828</v>
      </c>
      <c r="W85" s="254">
        <v>1</v>
      </c>
      <c r="X85" s="255"/>
      <c r="Y85" s="196">
        <f t="shared" si="14"/>
        <v>8.8571428571428577</v>
      </c>
      <c r="Z85" s="220">
        <v>18</v>
      </c>
      <c r="AA85" s="220">
        <v>1.05</v>
      </c>
      <c r="AB85" s="197">
        <f t="shared" si="15"/>
        <v>720</v>
      </c>
      <c r="AC85" s="197">
        <f t="shared" si="16"/>
        <v>42</v>
      </c>
      <c r="AD85" s="197">
        <f t="shared" si="17"/>
        <v>504</v>
      </c>
      <c r="AE85" s="197">
        <f t="shared" si="18"/>
        <v>216</v>
      </c>
      <c r="AF85" s="197">
        <f t="shared" si="19"/>
        <v>372.00000000000006</v>
      </c>
      <c r="AG85" s="197">
        <f t="shared" si="20"/>
        <v>1092</v>
      </c>
      <c r="AH85" s="197">
        <v>1092</v>
      </c>
      <c r="AI85" s="197">
        <f t="shared" si="21"/>
        <v>0</v>
      </c>
      <c r="AJ85" s="147"/>
      <c r="AR85" s="111"/>
      <c r="AS85" s="111"/>
      <c r="AT85" s="111"/>
    </row>
    <row r="86" spans="1:47" ht="32.25" customHeight="1" x14ac:dyDescent="0.25">
      <c r="A86" s="216"/>
      <c r="B86" s="186">
        <v>1</v>
      </c>
      <c r="C86" s="243">
        <v>578</v>
      </c>
      <c r="D86" s="374">
        <v>12794</v>
      </c>
      <c r="E86" s="374">
        <v>6701</v>
      </c>
      <c r="F86" s="215"/>
      <c r="G86" s="216" t="s">
        <v>514</v>
      </c>
      <c r="H86" s="216" t="s">
        <v>60</v>
      </c>
      <c r="I86" s="216"/>
      <c r="J86" s="216" t="s">
        <v>42</v>
      </c>
      <c r="K86" s="215">
        <v>12</v>
      </c>
      <c r="L86" s="215">
        <v>1.8</v>
      </c>
      <c r="M86" s="215">
        <v>6</v>
      </c>
      <c r="N86" s="188">
        <v>1</v>
      </c>
      <c r="O86" s="188">
        <f t="shared" si="12"/>
        <v>5</v>
      </c>
      <c r="P86" s="215"/>
      <c r="Q86" s="215"/>
      <c r="R86" s="188">
        <f t="shared" si="13"/>
        <v>60</v>
      </c>
      <c r="S86" s="191" t="s">
        <v>41</v>
      </c>
      <c r="T86" s="252" t="s">
        <v>58</v>
      </c>
      <c r="U86" s="253">
        <v>44766</v>
      </c>
      <c r="V86" s="253">
        <v>44823</v>
      </c>
      <c r="W86" s="254">
        <v>1</v>
      </c>
      <c r="X86" s="255"/>
      <c r="Y86" s="196">
        <f t="shared" si="14"/>
        <v>8.2857142857142865</v>
      </c>
      <c r="Z86" s="220">
        <v>18</v>
      </c>
      <c r="AA86" s="220">
        <v>1.05</v>
      </c>
      <c r="AB86" s="197">
        <f t="shared" si="15"/>
        <v>1080</v>
      </c>
      <c r="AC86" s="197">
        <f t="shared" si="16"/>
        <v>63</v>
      </c>
      <c r="AD86" s="197">
        <f t="shared" si="17"/>
        <v>756</v>
      </c>
      <c r="AE86" s="197">
        <f t="shared" si="18"/>
        <v>324</v>
      </c>
      <c r="AF86" s="197">
        <f t="shared" si="19"/>
        <v>522</v>
      </c>
      <c r="AG86" s="197">
        <f t="shared" si="20"/>
        <v>1602</v>
      </c>
      <c r="AH86" s="197">
        <v>1602</v>
      </c>
      <c r="AI86" s="197">
        <f t="shared" si="21"/>
        <v>0</v>
      </c>
      <c r="AJ86" s="148"/>
      <c r="AR86" s="111"/>
      <c r="AS86" s="111"/>
      <c r="AT86" s="111"/>
    </row>
    <row r="87" spans="1:47" ht="32.25" customHeight="1" x14ac:dyDescent="0.25">
      <c r="A87" s="186"/>
      <c r="B87" s="186">
        <v>1</v>
      </c>
      <c r="C87" s="187">
        <v>577</v>
      </c>
      <c r="D87" s="373">
        <v>12793</v>
      </c>
      <c r="E87" s="373">
        <v>7839</v>
      </c>
      <c r="F87" s="188"/>
      <c r="G87" s="186" t="s">
        <v>515</v>
      </c>
      <c r="H87" s="186" t="s">
        <v>60</v>
      </c>
      <c r="I87" s="186"/>
      <c r="J87" s="186" t="s">
        <v>61</v>
      </c>
      <c r="K87" s="188">
        <v>7.5</v>
      </c>
      <c r="L87" s="188">
        <v>4</v>
      </c>
      <c r="M87" s="188">
        <f>5</f>
        <v>5</v>
      </c>
      <c r="N87" s="188">
        <v>1</v>
      </c>
      <c r="O87" s="188">
        <f t="shared" si="12"/>
        <v>4</v>
      </c>
      <c r="P87" s="188"/>
      <c r="Q87" s="188"/>
      <c r="R87" s="188">
        <f t="shared" si="13"/>
        <v>120</v>
      </c>
      <c r="S87" s="191" t="s">
        <v>62</v>
      </c>
      <c r="T87" s="199" t="s">
        <v>58</v>
      </c>
      <c r="U87" s="200">
        <v>44766</v>
      </c>
      <c r="V87" s="200">
        <v>44796</v>
      </c>
      <c r="W87" s="201">
        <v>1</v>
      </c>
      <c r="X87" s="202"/>
      <c r="Y87" s="196">
        <f t="shared" si="14"/>
        <v>4.4285714285714288</v>
      </c>
      <c r="Z87" s="219">
        <v>7.5</v>
      </c>
      <c r="AA87" s="219"/>
      <c r="AB87" s="197">
        <f t="shared" si="15"/>
        <v>900</v>
      </c>
      <c r="AC87" s="197">
        <f t="shared" si="16"/>
        <v>0</v>
      </c>
      <c r="AD87" s="197">
        <f t="shared" si="17"/>
        <v>630</v>
      </c>
      <c r="AE87" s="197">
        <f t="shared" si="18"/>
        <v>270</v>
      </c>
      <c r="AF87" s="197">
        <f t="shared" si="19"/>
        <v>0</v>
      </c>
      <c r="AG87" s="197">
        <f t="shared" si="20"/>
        <v>900</v>
      </c>
      <c r="AH87" s="197">
        <v>900</v>
      </c>
      <c r="AI87" s="197">
        <f t="shared" si="21"/>
        <v>0</v>
      </c>
      <c r="AJ87" s="146"/>
      <c r="AR87" s="111"/>
      <c r="AS87" s="111"/>
      <c r="AT87" s="111"/>
    </row>
    <row r="88" spans="1:47" ht="32.25" customHeight="1" x14ac:dyDescent="0.25">
      <c r="A88" s="186"/>
      <c r="B88" s="186">
        <v>1</v>
      </c>
      <c r="C88" s="187">
        <v>381</v>
      </c>
      <c r="D88" s="373">
        <v>12553</v>
      </c>
      <c r="E88" s="373">
        <v>8161</v>
      </c>
      <c r="F88" s="188"/>
      <c r="G88" s="186" t="s">
        <v>515</v>
      </c>
      <c r="H88" s="186" t="s">
        <v>60</v>
      </c>
      <c r="I88" s="186"/>
      <c r="J88" s="186" t="s">
        <v>61</v>
      </c>
      <c r="K88" s="188">
        <v>5</v>
      </c>
      <c r="L88" s="188">
        <v>5</v>
      </c>
      <c r="M88" s="188">
        <f>3</f>
        <v>3</v>
      </c>
      <c r="N88" s="188">
        <v>1</v>
      </c>
      <c r="O88" s="188">
        <f t="shared" si="12"/>
        <v>2</v>
      </c>
      <c r="P88" s="188"/>
      <c r="Q88" s="188"/>
      <c r="R88" s="188">
        <f t="shared" si="13"/>
        <v>50</v>
      </c>
      <c r="S88" s="191" t="s">
        <v>62</v>
      </c>
      <c r="T88" s="199" t="s">
        <v>58</v>
      </c>
      <c r="U88" s="200">
        <v>44740</v>
      </c>
      <c r="V88" s="200">
        <v>44862</v>
      </c>
      <c r="W88" s="201">
        <v>1</v>
      </c>
      <c r="X88" s="202"/>
      <c r="Y88" s="196">
        <f t="shared" si="14"/>
        <v>17.571428571428573</v>
      </c>
      <c r="Z88" s="219">
        <v>7.5</v>
      </c>
      <c r="AA88" s="219">
        <v>0.7</v>
      </c>
      <c r="AB88" s="197">
        <f t="shared" si="15"/>
        <v>375</v>
      </c>
      <c r="AC88" s="197">
        <f t="shared" si="16"/>
        <v>35</v>
      </c>
      <c r="AD88" s="197">
        <f t="shared" si="17"/>
        <v>262.5</v>
      </c>
      <c r="AE88" s="197">
        <f t="shared" si="18"/>
        <v>112.5</v>
      </c>
      <c r="AF88" s="197">
        <f t="shared" si="19"/>
        <v>615</v>
      </c>
      <c r="AG88" s="197">
        <f t="shared" si="20"/>
        <v>990</v>
      </c>
      <c r="AH88" s="197">
        <v>990</v>
      </c>
      <c r="AI88" s="197">
        <f t="shared" si="21"/>
        <v>0</v>
      </c>
      <c r="AJ88" s="146"/>
      <c r="AR88" s="111"/>
      <c r="AS88" s="111"/>
      <c r="AT88" s="111"/>
    </row>
    <row r="89" spans="1:47" ht="32.25" customHeight="1" x14ac:dyDescent="0.25">
      <c r="A89" s="186"/>
      <c r="B89" s="186">
        <v>1</v>
      </c>
      <c r="C89" s="187">
        <v>389</v>
      </c>
      <c r="D89" s="373">
        <v>12555</v>
      </c>
      <c r="E89" s="373">
        <v>7722</v>
      </c>
      <c r="F89" s="188"/>
      <c r="G89" s="186" t="s">
        <v>515</v>
      </c>
      <c r="H89" s="186" t="s">
        <v>60</v>
      </c>
      <c r="I89" s="186"/>
      <c r="J89" s="186" t="s">
        <v>61</v>
      </c>
      <c r="K89" s="188">
        <v>7</v>
      </c>
      <c r="L89" s="188">
        <v>3</v>
      </c>
      <c r="M89" s="188">
        <f>4</f>
        <v>4</v>
      </c>
      <c r="N89" s="188">
        <v>1</v>
      </c>
      <c r="O89" s="188">
        <f t="shared" si="12"/>
        <v>3</v>
      </c>
      <c r="P89" s="188"/>
      <c r="Q89" s="188"/>
      <c r="R89" s="188">
        <f t="shared" si="13"/>
        <v>63</v>
      </c>
      <c r="S89" s="191" t="s">
        <v>62</v>
      </c>
      <c r="T89" s="199" t="s">
        <v>58</v>
      </c>
      <c r="U89" s="200">
        <v>44741</v>
      </c>
      <c r="V89" s="200">
        <v>44759</v>
      </c>
      <c r="W89" s="201">
        <v>1</v>
      </c>
      <c r="X89" s="202"/>
      <c r="Y89" s="196">
        <f t="shared" si="14"/>
        <v>2.7142857142857144</v>
      </c>
      <c r="Z89" s="219">
        <v>7.5</v>
      </c>
      <c r="AA89" s="219">
        <v>0.7</v>
      </c>
      <c r="AB89" s="197">
        <f t="shared" si="15"/>
        <v>472.5</v>
      </c>
      <c r="AC89" s="197">
        <f t="shared" si="16"/>
        <v>44.099999999999994</v>
      </c>
      <c r="AD89" s="197">
        <f t="shared" si="17"/>
        <v>330.74999999999994</v>
      </c>
      <c r="AE89" s="197">
        <f t="shared" si="18"/>
        <v>141.75</v>
      </c>
      <c r="AF89" s="197">
        <f t="shared" si="19"/>
        <v>119.69999999999999</v>
      </c>
      <c r="AG89" s="197">
        <f t="shared" si="20"/>
        <v>592.19999999999993</v>
      </c>
      <c r="AH89" s="197">
        <v>592.19999999999993</v>
      </c>
      <c r="AI89" s="197">
        <f t="shared" si="21"/>
        <v>0</v>
      </c>
      <c r="AJ89" s="146"/>
      <c r="AR89" s="111"/>
      <c r="AS89" s="111"/>
      <c r="AT89" s="111"/>
    </row>
    <row r="90" spans="1:47" ht="32.25" customHeight="1" x14ac:dyDescent="0.25">
      <c r="A90" s="186"/>
      <c r="B90" s="186">
        <v>1</v>
      </c>
      <c r="C90" s="187">
        <v>400</v>
      </c>
      <c r="D90" s="373">
        <v>12561</v>
      </c>
      <c r="E90" s="373">
        <v>7721</v>
      </c>
      <c r="F90" s="188"/>
      <c r="G90" s="186" t="s">
        <v>515</v>
      </c>
      <c r="H90" s="186" t="s">
        <v>60</v>
      </c>
      <c r="I90" s="186"/>
      <c r="J90" s="186" t="s">
        <v>61</v>
      </c>
      <c r="K90" s="188">
        <v>5</v>
      </c>
      <c r="L90" s="188">
        <v>5</v>
      </c>
      <c r="M90" s="188">
        <f>4</f>
        <v>4</v>
      </c>
      <c r="N90" s="188">
        <v>1</v>
      </c>
      <c r="O90" s="188">
        <f t="shared" si="12"/>
        <v>3</v>
      </c>
      <c r="P90" s="188"/>
      <c r="Q90" s="188"/>
      <c r="R90" s="188">
        <f t="shared" si="13"/>
        <v>75</v>
      </c>
      <c r="S90" s="191" t="s">
        <v>62</v>
      </c>
      <c r="T90" s="199" t="s">
        <v>58</v>
      </c>
      <c r="U90" s="200">
        <v>44741</v>
      </c>
      <c r="V90" s="200">
        <v>44759</v>
      </c>
      <c r="W90" s="201">
        <v>1</v>
      </c>
      <c r="X90" s="202"/>
      <c r="Y90" s="196">
        <f t="shared" si="14"/>
        <v>2.7142857142857144</v>
      </c>
      <c r="Z90" s="219">
        <v>7.5</v>
      </c>
      <c r="AA90" s="219">
        <v>0.7</v>
      </c>
      <c r="AB90" s="197">
        <f t="shared" si="15"/>
        <v>562.5</v>
      </c>
      <c r="AC90" s="197">
        <f t="shared" si="16"/>
        <v>52.5</v>
      </c>
      <c r="AD90" s="197">
        <f t="shared" si="17"/>
        <v>393.75</v>
      </c>
      <c r="AE90" s="197">
        <f t="shared" si="18"/>
        <v>168.75</v>
      </c>
      <c r="AF90" s="197">
        <f t="shared" si="19"/>
        <v>142.5</v>
      </c>
      <c r="AG90" s="197">
        <f t="shared" si="20"/>
        <v>705</v>
      </c>
      <c r="AH90" s="197">
        <v>705</v>
      </c>
      <c r="AI90" s="197">
        <f t="shared" si="21"/>
        <v>0</v>
      </c>
      <c r="AJ90" s="146"/>
      <c r="AR90" s="111"/>
      <c r="AS90" s="111"/>
      <c r="AT90" s="111"/>
    </row>
    <row r="91" spans="1:47" ht="32.25" customHeight="1" x14ac:dyDescent="0.25">
      <c r="A91" s="186"/>
      <c r="B91" s="186">
        <v>1</v>
      </c>
      <c r="C91" s="187">
        <v>407</v>
      </c>
      <c r="D91" s="373">
        <v>12568</v>
      </c>
      <c r="E91" s="373"/>
      <c r="F91" s="188"/>
      <c r="G91" s="186" t="s">
        <v>515</v>
      </c>
      <c r="H91" s="186" t="s">
        <v>60</v>
      </c>
      <c r="I91" s="186"/>
      <c r="J91" s="186" t="s">
        <v>61</v>
      </c>
      <c r="K91" s="188">
        <v>5</v>
      </c>
      <c r="L91" s="188">
        <v>5</v>
      </c>
      <c r="M91" s="188">
        <f>3.5</f>
        <v>3.5</v>
      </c>
      <c r="N91" s="188">
        <v>1</v>
      </c>
      <c r="O91" s="188">
        <f t="shared" si="12"/>
        <v>2.5</v>
      </c>
      <c r="P91" s="188"/>
      <c r="Q91" s="188"/>
      <c r="R91" s="188">
        <f t="shared" si="13"/>
        <v>62.5</v>
      </c>
      <c r="S91" s="191" t="s">
        <v>62</v>
      </c>
      <c r="T91" s="199" t="s">
        <v>86</v>
      </c>
      <c r="U91" s="200">
        <v>44742</v>
      </c>
      <c r="V91" s="200"/>
      <c r="W91" s="201">
        <v>1</v>
      </c>
      <c r="X91" s="202"/>
      <c r="Y91" s="196">
        <f t="shared" si="14"/>
        <v>39.285714285714285</v>
      </c>
      <c r="Z91" s="219">
        <v>7.5</v>
      </c>
      <c r="AA91" s="219">
        <v>0.7</v>
      </c>
      <c r="AB91" s="197">
        <f t="shared" si="15"/>
        <v>468.75</v>
      </c>
      <c r="AC91" s="197">
        <f t="shared" si="16"/>
        <v>43.75</v>
      </c>
      <c r="AD91" s="197">
        <f t="shared" si="17"/>
        <v>328.125</v>
      </c>
      <c r="AE91" s="197">
        <f t="shared" si="18"/>
        <v>0</v>
      </c>
      <c r="AF91" s="197">
        <f t="shared" si="19"/>
        <v>1718.7499999999998</v>
      </c>
      <c r="AG91" s="197">
        <f t="shared" si="20"/>
        <v>2046.8749999999998</v>
      </c>
      <c r="AH91" s="197">
        <v>1853.1249999999998</v>
      </c>
      <c r="AI91" s="197">
        <f t="shared" si="21"/>
        <v>193.75</v>
      </c>
      <c r="AJ91" s="146"/>
      <c r="AR91" s="363">
        <f>SUMIF('[27]Sc Shedule '!$D$3:$D$2546,D91,'[27]Sc Shedule '!$AC$3:$AC$2546)</f>
        <v>2046.8749999999998</v>
      </c>
      <c r="AS91" s="363">
        <f ca="1">SUMIF($D$91:$D$2561,D91,$AG$91:$AG$2559)</f>
        <v>2046.8749999999998</v>
      </c>
      <c r="AT91" s="363">
        <f ca="1">AR91-AS91</f>
        <v>0</v>
      </c>
      <c r="AU91" s="365"/>
    </row>
    <row r="92" spans="1:47" ht="32.25" customHeight="1" x14ac:dyDescent="0.25">
      <c r="A92" s="186"/>
      <c r="B92" s="186">
        <v>1</v>
      </c>
      <c r="C92" s="187">
        <v>468</v>
      </c>
      <c r="D92" s="373">
        <v>12625</v>
      </c>
      <c r="E92" s="373">
        <v>7801</v>
      </c>
      <c r="F92" s="188"/>
      <c r="G92" s="186" t="s">
        <v>106</v>
      </c>
      <c r="H92" s="186" t="s">
        <v>60</v>
      </c>
      <c r="I92" s="186"/>
      <c r="J92" s="186" t="s">
        <v>61</v>
      </c>
      <c r="K92" s="188">
        <v>8.5</v>
      </c>
      <c r="L92" s="188">
        <v>3</v>
      </c>
      <c r="M92" s="188">
        <f>4</f>
        <v>4</v>
      </c>
      <c r="N92" s="188">
        <v>1</v>
      </c>
      <c r="O92" s="188">
        <f t="shared" si="12"/>
        <v>3</v>
      </c>
      <c r="P92" s="188"/>
      <c r="Q92" s="188"/>
      <c r="R92" s="188">
        <f t="shared" si="13"/>
        <v>76.5</v>
      </c>
      <c r="S92" s="191" t="s">
        <v>62</v>
      </c>
      <c r="T92" s="199" t="s">
        <v>58</v>
      </c>
      <c r="U92" s="200">
        <v>44749</v>
      </c>
      <c r="V92" s="200">
        <v>44776</v>
      </c>
      <c r="W92" s="201">
        <v>1</v>
      </c>
      <c r="X92" s="202"/>
      <c r="Y92" s="196">
        <f t="shared" si="14"/>
        <v>4</v>
      </c>
      <c r="Z92" s="219">
        <v>7.5</v>
      </c>
      <c r="AA92" s="219">
        <v>0.7</v>
      </c>
      <c r="AB92" s="197">
        <f t="shared" si="15"/>
        <v>573.75</v>
      </c>
      <c r="AC92" s="197">
        <f t="shared" si="16"/>
        <v>53.55</v>
      </c>
      <c r="AD92" s="197">
        <f t="shared" si="17"/>
        <v>401.625</v>
      </c>
      <c r="AE92" s="197">
        <f t="shared" si="18"/>
        <v>172.125</v>
      </c>
      <c r="AF92" s="197">
        <f t="shared" si="19"/>
        <v>214.2</v>
      </c>
      <c r="AG92" s="197">
        <f t="shared" si="20"/>
        <v>787.95</v>
      </c>
      <c r="AH92" s="197">
        <v>787.95</v>
      </c>
      <c r="AI92" s="197">
        <f t="shared" si="21"/>
        <v>0</v>
      </c>
      <c r="AJ92" s="146"/>
      <c r="AR92" s="111"/>
      <c r="AS92" s="111"/>
      <c r="AT92" s="111"/>
    </row>
    <row r="93" spans="1:47" ht="32.25" customHeight="1" x14ac:dyDescent="0.25">
      <c r="A93" s="186"/>
      <c r="B93" s="186">
        <v>1</v>
      </c>
      <c r="C93" s="187">
        <v>545</v>
      </c>
      <c r="D93" s="373">
        <v>12756</v>
      </c>
      <c r="E93" s="373">
        <v>7820</v>
      </c>
      <c r="F93" s="188"/>
      <c r="G93" s="186" t="s">
        <v>440</v>
      </c>
      <c r="H93" s="186" t="s">
        <v>60</v>
      </c>
      <c r="I93" s="186"/>
      <c r="J93" s="186" t="s">
        <v>61</v>
      </c>
      <c r="K93" s="188">
        <v>6</v>
      </c>
      <c r="L93" s="188">
        <v>4</v>
      </c>
      <c r="M93" s="188">
        <f>5</f>
        <v>5</v>
      </c>
      <c r="N93" s="188">
        <v>1</v>
      </c>
      <c r="O93" s="188">
        <f t="shared" si="12"/>
        <v>4</v>
      </c>
      <c r="P93" s="188"/>
      <c r="Q93" s="188"/>
      <c r="R93" s="188">
        <f t="shared" si="13"/>
        <v>96</v>
      </c>
      <c r="S93" s="191" t="s">
        <v>62</v>
      </c>
      <c r="T93" s="199" t="s">
        <v>58</v>
      </c>
      <c r="U93" s="200">
        <v>44760</v>
      </c>
      <c r="V93" s="200">
        <v>44785</v>
      </c>
      <c r="W93" s="201">
        <v>1</v>
      </c>
      <c r="X93" s="202"/>
      <c r="Y93" s="196">
        <f t="shared" si="14"/>
        <v>3.7142857142857144</v>
      </c>
      <c r="Z93" s="219">
        <v>7.5</v>
      </c>
      <c r="AA93" s="219">
        <v>0.7</v>
      </c>
      <c r="AB93" s="197">
        <f t="shared" si="15"/>
        <v>720</v>
      </c>
      <c r="AC93" s="197">
        <f t="shared" si="16"/>
        <v>67.199999999999989</v>
      </c>
      <c r="AD93" s="197">
        <f t="shared" si="17"/>
        <v>503.99999999999989</v>
      </c>
      <c r="AE93" s="197">
        <f t="shared" si="18"/>
        <v>215.99999999999997</v>
      </c>
      <c r="AF93" s="197">
        <f t="shared" si="19"/>
        <v>249.59999999999997</v>
      </c>
      <c r="AG93" s="197">
        <f t="shared" si="20"/>
        <v>969.59999999999991</v>
      </c>
      <c r="AH93" s="197">
        <v>969.59999999999991</v>
      </c>
      <c r="AI93" s="197">
        <f t="shared" si="21"/>
        <v>0</v>
      </c>
      <c r="AJ93" s="146"/>
      <c r="AR93" s="111"/>
      <c r="AS93" s="111"/>
      <c r="AT93" s="111"/>
    </row>
    <row r="94" spans="1:47" ht="32.25" customHeight="1" x14ac:dyDescent="0.25">
      <c r="A94" s="186"/>
      <c r="B94" s="186">
        <v>1</v>
      </c>
      <c r="C94" s="187">
        <v>550</v>
      </c>
      <c r="D94" s="373">
        <v>12760</v>
      </c>
      <c r="E94" s="373">
        <v>7742</v>
      </c>
      <c r="F94" s="188"/>
      <c r="G94" s="186" t="s">
        <v>106</v>
      </c>
      <c r="H94" s="186" t="s">
        <v>60</v>
      </c>
      <c r="I94" s="186"/>
      <c r="J94" s="186" t="s">
        <v>61</v>
      </c>
      <c r="K94" s="188">
        <v>2.5</v>
      </c>
      <c r="L94" s="188">
        <v>2.5</v>
      </c>
      <c r="M94" s="188">
        <f>5.5</f>
        <v>5.5</v>
      </c>
      <c r="N94" s="188">
        <v>1</v>
      </c>
      <c r="O94" s="188">
        <f t="shared" si="12"/>
        <v>4.5</v>
      </c>
      <c r="P94" s="188"/>
      <c r="Q94" s="188"/>
      <c r="R94" s="188">
        <f t="shared" si="13"/>
        <v>28.125</v>
      </c>
      <c r="S94" s="191" t="s">
        <v>62</v>
      </c>
      <c r="T94" s="199" t="s">
        <v>58</v>
      </c>
      <c r="U94" s="200">
        <v>44761</v>
      </c>
      <c r="V94" s="200">
        <v>44769</v>
      </c>
      <c r="W94" s="201">
        <v>1</v>
      </c>
      <c r="X94" s="202"/>
      <c r="Y94" s="196">
        <f t="shared" si="14"/>
        <v>1.2857142857142858</v>
      </c>
      <c r="Z94" s="219">
        <v>7.5</v>
      </c>
      <c r="AA94" s="219">
        <v>0.7</v>
      </c>
      <c r="AB94" s="197">
        <f t="shared" si="15"/>
        <v>210.9375</v>
      </c>
      <c r="AC94" s="197">
        <f t="shared" si="16"/>
        <v>19.6875</v>
      </c>
      <c r="AD94" s="197">
        <f t="shared" si="17"/>
        <v>147.65625</v>
      </c>
      <c r="AE94" s="197">
        <f t="shared" si="18"/>
        <v>63.28125</v>
      </c>
      <c r="AF94" s="197">
        <f t="shared" si="19"/>
        <v>25.312500000000004</v>
      </c>
      <c r="AG94" s="197">
        <f t="shared" si="20"/>
        <v>236.25</v>
      </c>
      <c r="AH94" s="197">
        <v>236.25</v>
      </c>
      <c r="AI94" s="197">
        <f t="shared" si="21"/>
        <v>0</v>
      </c>
      <c r="AJ94" s="146"/>
      <c r="AR94" s="111"/>
      <c r="AS94" s="111"/>
      <c r="AT94" s="111"/>
    </row>
    <row r="95" spans="1:47" ht="32.25" customHeight="1" x14ac:dyDescent="0.25">
      <c r="A95" s="186"/>
      <c r="B95" s="186">
        <v>1</v>
      </c>
      <c r="C95" s="187">
        <v>559</v>
      </c>
      <c r="D95" s="373">
        <v>12772</v>
      </c>
      <c r="E95" s="373">
        <v>7734</v>
      </c>
      <c r="F95" s="188"/>
      <c r="G95" s="186" t="s">
        <v>106</v>
      </c>
      <c r="H95" s="186" t="s">
        <v>60</v>
      </c>
      <c r="I95" s="186"/>
      <c r="J95" s="186" t="s">
        <v>61</v>
      </c>
      <c r="K95" s="188">
        <v>3</v>
      </c>
      <c r="L95" s="188">
        <v>3</v>
      </c>
      <c r="M95" s="188">
        <f>5.5</f>
        <v>5.5</v>
      </c>
      <c r="N95" s="188">
        <v>1</v>
      </c>
      <c r="O95" s="188">
        <f t="shared" si="12"/>
        <v>4.5</v>
      </c>
      <c r="P95" s="188"/>
      <c r="Q95" s="188"/>
      <c r="R95" s="188">
        <f t="shared" si="13"/>
        <v>40.5</v>
      </c>
      <c r="S95" s="191" t="s">
        <v>62</v>
      </c>
      <c r="T95" s="199" t="s">
        <v>58</v>
      </c>
      <c r="U95" s="200">
        <v>44762</v>
      </c>
      <c r="V95" s="200">
        <v>44767</v>
      </c>
      <c r="W95" s="201">
        <v>1</v>
      </c>
      <c r="X95" s="202"/>
      <c r="Y95" s="196">
        <f t="shared" si="14"/>
        <v>0.8571428571428571</v>
      </c>
      <c r="Z95" s="219">
        <v>7.5</v>
      </c>
      <c r="AA95" s="219">
        <v>0.7</v>
      </c>
      <c r="AB95" s="197">
        <f t="shared" si="15"/>
        <v>303.75</v>
      </c>
      <c r="AC95" s="197">
        <f t="shared" si="16"/>
        <v>28.349999999999998</v>
      </c>
      <c r="AD95" s="197">
        <f t="shared" si="17"/>
        <v>212.62499999999997</v>
      </c>
      <c r="AE95" s="197">
        <v>12.38</v>
      </c>
      <c r="AF95" s="197">
        <f t="shared" si="19"/>
        <v>24.3</v>
      </c>
      <c r="AG95" s="197">
        <f t="shared" si="20"/>
        <v>249.30499999999998</v>
      </c>
      <c r="AH95" s="197">
        <v>249.30499999999998</v>
      </c>
      <c r="AI95" s="197">
        <f t="shared" si="21"/>
        <v>0</v>
      </c>
      <c r="AJ95" s="146"/>
      <c r="AR95" s="111"/>
      <c r="AS95" s="111"/>
      <c r="AT95" s="111"/>
    </row>
    <row r="96" spans="1:47" ht="32.25" customHeight="1" x14ac:dyDescent="0.25">
      <c r="A96" s="186"/>
      <c r="B96" s="186">
        <v>1</v>
      </c>
      <c r="C96" s="187">
        <v>486</v>
      </c>
      <c r="D96" s="373">
        <v>12768</v>
      </c>
      <c r="E96" s="373">
        <v>6712</v>
      </c>
      <c r="F96" s="188"/>
      <c r="G96" s="186" t="s">
        <v>440</v>
      </c>
      <c r="H96" s="186" t="s">
        <v>60</v>
      </c>
      <c r="I96" s="186"/>
      <c r="J96" s="186" t="s">
        <v>61</v>
      </c>
      <c r="K96" s="188">
        <v>5</v>
      </c>
      <c r="L96" s="188">
        <v>3</v>
      </c>
      <c r="M96" s="188">
        <f>6</f>
        <v>6</v>
      </c>
      <c r="N96" s="188">
        <v>1</v>
      </c>
      <c r="O96" s="188">
        <f t="shared" si="12"/>
        <v>5</v>
      </c>
      <c r="P96" s="188"/>
      <c r="Q96" s="188"/>
      <c r="R96" s="188">
        <f t="shared" si="13"/>
        <v>75</v>
      </c>
      <c r="S96" s="191" t="s">
        <v>62</v>
      </c>
      <c r="T96" s="199" t="s">
        <v>58</v>
      </c>
      <c r="U96" s="200">
        <v>44762</v>
      </c>
      <c r="V96" s="200">
        <v>44828</v>
      </c>
      <c r="W96" s="201">
        <v>1</v>
      </c>
      <c r="X96" s="202"/>
      <c r="Y96" s="196">
        <f t="shared" si="14"/>
        <v>9.5714285714285712</v>
      </c>
      <c r="Z96" s="219">
        <v>7.5</v>
      </c>
      <c r="AA96" s="219">
        <v>0.7</v>
      </c>
      <c r="AB96" s="197">
        <f t="shared" si="15"/>
        <v>562.5</v>
      </c>
      <c r="AC96" s="197">
        <f t="shared" si="16"/>
        <v>52.5</v>
      </c>
      <c r="AD96" s="197">
        <f t="shared" si="17"/>
        <v>393.75</v>
      </c>
      <c r="AE96" s="197">
        <f t="shared" ref="AE96:AE127" si="22">IF(T96="off hired",0.3*R96*Z96*W96,0)</f>
        <v>168.75</v>
      </c>
      <c r="AF96" s="197">
        <f t="shared" si="19"/>
        <v>502.5</v>
      </c>
      <c r="AG96" s="197">
        <f t="shared" si="20"/>
        <v>1065</v>
      </c>
      <c r="AH96" s="197">
        <v>1065</v>
      </c>
      <c r="AI96" s="197">
        <f t="shared" si="21"/>
        <v>0</v>
      </c>
      <c r="AJ96" s="146"/>
      <c r="AR96" s="111"/>
      <c r="AS96" s="111"/>
      <c r="AT96" s="111"/>
    </row>
    <row r="97" spans="1:39" s="111" customFormat="1" ht="32.25" customHeight="1" x14ac:dyDescent="0.25">
      <c r="A97" s="186"/>
      <c r="B97" s="186">
        <v>1</v>
      </c>
      <c r="C97" s="187">
        <v>575</v>
      </c>
      <c r="D97" s="373">
        <v>12791</v>
      </c>
      <c r="E97" s="373">
        <v>7742</v>
      </c>
      <c r="F97" s="188"/>
      <c r="G97" s="186" t="s">
        <v>106</v>
      </c>
      <c r="H97" s="186" t="s">
        <v>60</v>
      </c>
      <c r="I97" s="186"/>
      <c r="J97" s="186" t="s">
        <v>61</v>
      </c>
      <c r="K97" s="188">
        <v>3.5</v>
      </c>
      <c r="L97" s="188">
        <v>2.5</v>
      </c>
      <c r="M97" s="188">
        <f>6</f>
        <v>6</v>
      </c>
      <c r="N97" s="188">
        <v>1</v>
      </c>
      <c r="O97" s="188">
        <f t="shared" si="12"/>
        <v>5</v>
      </c>
      <c r="P97" s="188"/>
      <c r="Q97" s="188"/>
      <c r="R97" s="188">
        <f t="shared" si="13"/>
        <v>43.75</v>
      </c>
      <c r="S97" s="191" t="s">
        <v>62</v>
      </c>
      <c r="T97" s="199" t="s">
        <v>58</v>
      </c>
      <c r="U97" s="200">
        <v>44766</v>
      </c>
      <c r="V97" s="200">
        <v>44769</v>
      </c>
      <c r="W97" s="201">
        <v>1</v>
      </c>
      <c r="X97" s="202"/>
      <c r="Y97" s="196">
        <f t="shared" si="14"/>
        <v>0.5714285714285714</v>
      </c>
      <c r="Z97" s="219">
        <v>7.5</v>
      </c>
      <c r="AA97" s="219">
        <v>0.7</v>
      </c>
      <c r="AB97" s="197">
        <f t="shared" si="15"/>
        <v>328.125</v>
      </c>
      <c r="AC97" s="197">
        <f t="shared" si="16"/>
        <v>30.624999999999996</v>
      </c>
      <c r="AD97" s="197">
        <f t="shared" si="17"/>
        <v>229.68749999999997</v>
      </c>
      <c r="AE97" s="197">
        <f t="shared" si="22"/>
        <v>98.4375</v>
      </c>
      <c r="AF97" s="197">
        <f t="shared" si="19"/>
        <v>17.5</v>
      </c>
      <c r="AG97" s="197">
        <f t="shared" si="20"/>
        <v>345.625</v>
      </c>
      <c r="AH97" s="197">
        <v>345.625</v>
      </c>
      <c r="AI97" s="197">
        <f t="shared" si="21"/>
        <v>0</v>
      </c>
      <c r="AJ97" s="146"/>
      <c r="AK97" s="265"/>
      <c r="AL97" s="272"/>
      <c r="AM97" s="272"/>
    </row>
    <row r="98" spans="1:39" s="111" customFormat="1" ht="32.25" customHeight="1" x14ac:dyDescent="0.25">
      <c r="A98" s="186"/>
      <c r="B98" s="186">
        <v>1</v>
      </c>
      <c r="C98" s="187">
        <v>576</v>
      </c>
      <c r="D98" s="373">
        <v>12792</v>
      </c>
      <c r="E98" s="373">
        <v>7801</v>
      </c>
      <c r="F98" s="188"/>
      <c r="G98" s="186" t="s">
        <v>440</v>
      </c>
      <c r="H98" s="186" t="s">
        <v>60</v>
      </c>
      <c r="I98" s="186"/>
      <c r="J98" s="186" t="s">
        <v>61</v>
      </c>
      <c r="K98" s="188">
        <v>10</v>
      </c>
      <c r="L98" s="188">
        <v>9</v>
      </c>
      <c r="M98" s="188">
        <f>5</f>
        <v>5</v>
      </c>
      <c r="N98" s="188">
        <v>1</v>
      </c>
      <c r="O98" s="188">
        <f t="shared" si="12"/>
        <v>4</v>
      </c>
      <c r="P98" s="188"/>
      <c r="Q98" s="188"/>
      <c r="R98" s="188">
        <f t="shared" si="13"/>
        <v>360</v>
      </c>
      <c r="S98" s="191" t="s">
        <v>62</v>
      </c>
      <c r="T98" s="199" t="s">
        <v>58</v>
      </c>
      <c r="U98" s="200">
        <v>44766</v>
      </c>
      <c r="V98" s="200">
        <v>44776</v>
      </c>
      <c r="W98" s="201">
        <v>1</v>
      </c>
      <c r="X98" s="202"/>
      <c r="Y98" s="196">
        <f t="shared" si="14"/>
        <v>1.5714285714285714</v>
      </c>
      <c r="Z98" s="219">
        <v>7.5</v>
      </c>
      <c r="AA98" s="219">
        <v>0.7</v>
      </c>
      <c r="AB98" s="197">
        <f t="shared" si="15"/>
        <v>2700</v>
      </c>
      <c r="AC98" s="197">
        <f t="shared" si="16"/>
        <v>251.99999999999997</v>
      </c>
      <c r="AD98" s="197">
        <f t="shared" si="17"/>
        <v>1889.9999999999998</v>
      </c>
      <c r="AE98" s="197">
        <f t="shared" si="22"/>
        <v>810</v>
      </c>
      <c r="AF98" s="197">
        <f t="shared" si="19"/>
        <v>395.99999999999994</v>
      </c>
      <c r="AG98" s="197">
        <f t="shared" si="20"/>
        <v>3096</v>
      </c>
      <c r="AH98" s="197">
        <v>3096</v>
      </c>
      <c r="AI98" s="197">
        <f t="shared" si="21"/>
        <v>0</v>
      </c>
      <c r="AJ98" s="146"/>
      <c r="AK98" s="265"/>
      <c r="AL98" s="272"/>
      <c r="AM98" s="272"/>
    </row>
    <row r="99" spans="1:39" s="111" customFormat="1" ht="32.25" customHeight="1" x14ac:dyDescent="0.25">
      <c r="A99" s="186"/>
      <c r="B99" s="186">
        <v>1</v>
      </c>
      <c r="C99" s="187">
        <v>590</v>
      </c>
      <c r="D99" s="373">
        <v>12808</v>
      </c>
      <c r="E99" s="373">
        <v>7836</v>
      </c>
      <c r="F99" s="188"/>
      <c r="G99" s="186" t="s">
        <v>106</v>
      </c>
      <c r="H99" s="186" t="s">
        <v>60</v>
      </c>
      <c r="I99" s="186"/>
      <c r="J99" s="186" t="s">
        <v>61</v>
      </c>
      <c r="K99" s="188">
        <v>8</v>
      </c>
      <c r="L99" s="188">
        <v>5</v>
      </c>
      <c r="M99" s="188">
        <f>5</f>
        <v>5</v>
      </c>
      <c r="N99" s="188">
        <v>1</v>
      </c>
      <c r="O99" s="188">
        <f t="shared" si="12"/>
        <v>4</v>
      </c>
      <c r="P99" s="188"/>
      <c r="Q99" s="188"/>
      <c r="R99" s="188">
        <f t="shared" si="13"/>
        <v>160</v>
      </c>
      <c r="S99" s="191" t="s">
        <v>62</v>
      </c>
      <c r="T99" s="199" t="s">
        <v>58</v>
      </c>
      <c r="U99" s="200">
        <v>44767</v>
      </c>
      <c r="V99" s="200">
        <v>44791</v>
      </c>
      <c r="W99" s="201">
        <v>1</v>
      </c>
      <c r="X99" s="202"/>
      <c r="Y99" s="196">
        <f t="shared" si="14"/>
        <v>3.5714285714285716</v>
      </c>
      <c r="Z99" s="219">
        <v>7.5</v>
      </c>
      <c r="AA99" s="219">
        <v>0.7</v>
      </c>
      <c r="AB99" s="197">
        <f t="shared" si="15"/>
        <v>1200</v>
      </c>
      <c r="AC99" s="197">
        <f t="shared" si="16"/>
        <v>112</v>
      </c>
      <c r="AD99" s="197">
        <f t="shared" si="17"/>
        <v>840</v>
      </c>
      <c r="AE99" s="197">
        <f t="shared" si="22"/>
        <v>360</v>
      </c>
      <c r="AF99" s="197">
        <f t="shared" si="19"/>
        <v>400</v>
      </c>
      <c r="AG99" s="197">
        <f t="shared" si="20"/>
        <v>1600</v>
      </c>
      <c r="AH99" s="197">
        <v>1600</v>
      </c>
      <c r="AI99" s="197">
        <f t="shared" si="21"/>
        <v>0</v>
      </c>
      <c r="AJ99" s="146"/>
      <c r="AK99" s="265"/>
      <c r="AL99" s="272"/>
      <c r="AM99" s="272"/>
    </row>
    <row r="100" spans="1:39" s="111" customFormat="1" ht="32.25" customHeight="1" x14ac:dyDescent="0.25">
      <c r="A100" s="186"/>
      <c r="B100" s="186">
        <v>1</v>
      </c>
      <c r="C100" s="187">
        <v>728</v>
      </c>
      <c r="D100" s="373">
        <v>12984</v>
      </c>
      <c r="E100" s="373">
        <v>7839</v>
      </c>
      <c r="F100" s="188"/>
      <c r="G100" s="186" t="s">
        <v>440</v>
      </c>
      <c r="H100" s="186" t="s">
        <v>36</v>
      </c>
      <c r="I100" s="186"/>
      <c r="J100" s="186" t="s">
        <v>69</v>
      </c>
      <c r="K100" s="188">
        <v>1.3</v>
      </c>
      <c r="L100" s="188">
        <v>1.3</v>
      </c>
      <c r="M100" s="188">
        <v>3</v>
      </c>
      <c r="N100" s="188">
        <v>1</v>
      </c>
      <c r="O100" s="188">
        <f t="shared" si="12"/>
        <v>2</v>
      </c>
      <c r="P100" s="188"/>
      <c r="Q100" s="188"/>
      <c r="R100" s="188">
        <f t="shared" si="13"/>
        <v>2</v>
      </c>
      <c r="S100" s="191" t="s">
        <v>70</v>
      </c>
      <c r="T100" s="199" t="s">
        <v>58</v>
      </c>
      <c r="U100" s="200">
        <v>44785</v>
      </c>
      <c r="V100" s="200">
        <v>44796</v>
      </c>
      <c r="W100" s="201">
        <v>1</v>
      </c>
      <c r="X100" s="202"/>
      <c r="Y100" s="196">
        <f t="shared" si="14"/>
        <v>1.7142857142857142</v>
      </c>
      <c r="Z100" s="220">
        <v>135</v>
      </c>
      <c r="AA100" s="219">
        <v>12.25</v>
      </c>
      <c r="AB100" s="197">
        <f t="shared" si="15"/>
        <v>270</v>
      </c>
      <c r="AC100" s="197">
        <f t="shared" si="16"/>
        <v>24.5</v>
      </c>
      <c r="AD100" s="197">
        <f t="shared" si="17"/>
        <v>189</v>
      </c>
      <c r="AE100" s="197">
        <f t="shared" si="22"/>
        <v>81</v>
      </c>
      <c r="AF100" s="197">
        <f t="shared" si="19"/>
        <v>42</v>
      </c>
      <c r="AG100" s="197">
        <f t="shared" si="20"/>
        <v>312</v>
      </c>
      <c r="AH100" s="197">
        <v>312</v>
      </c>
      <c r="AI100" s="197">
        <f t="shared" si="21"/>
        <v>0</v>
      </c>
      <c r="AJ100" s="146"/>
      <c r="AK100" s="265"/>
      <c r="AL100" s="272"/>
      <c r="AM100" s="272"/>
    </row>
    <row r="101" spans="1:39" s="111" customFormat="1" ht="32.25" customHeight="1" x14ac:dyDescent="0.25">
      <c r="A101" s="186"/>
      <c r="B101" s="186">
        <v>1</v>
      </c>
      <c r="C101" s="187">
        <v>760</v>
      </c>
      <c r="D101" s="373">
        <v>13025</v>
      </c>
      <c r="E101" s="373">
        <v>7863</v>
      </c>
      <c r="F101" s="188"/>
      <c r="G101" s="186" t="s">
        <v>106</v>
      </c>
      <c r="H101" s="186" t="s">
        <v>36</v>
      </c>
      <c r="I101" s="186"/>
      <c r="J101" s="186" t="s">
        <v>69</v>
      </c>
      <c r="K101" s="188">
        <v>2.5</v>
      </c>
      <c r="L101" s="188">
        <v>1.3</v>
      </c>
      <c r="M101" s="188">
        <v>2.5</v>
      </c>
      <c r="N101" s="188">
        <v>1</v>
      </c>
      <c r="O101" s="188">
        <f t="shared" si="12"/>
        <v>1.5</v>
      </c>
      <c r="P101" s="188"/>
      <c r="Q101" s="188"/>
      <c r="R101" s="188">
        <f t="shared" si="13"/>
        <v>1.5</v>
      </c>
      <c r="S101" s="191" t="s">
        <v>70</v>
      </c>
      <c r="T101" s="199" t="s">
        <v>58</v>
      </c>
      <c r="U101" s="200">
        <v>44790</v>
      </c>
      <c r="V101" s="200">
        <v>44805</v>
      </c>
      <c r="W101" s="201">
        <v>1</v>
      </c>
      <c r="X101" s="202"/>
      <c r="Y101" s="196">
        <f t="shared" si="14"/>
        <v>2.2857142857142856</v>
      </c>
      <c r="Z101" s="220">
        <v>135</v>
      </c>
      <c r="AA101" s="219">
        <v>12.25</v>
      </c>
      <c r="AB101" s="197">
        <f t="shared" si="15"/>
        <v>202.5</v>
      </c>
      <c r="AC101" s="197">
        <f t="shared" si="16"/>
        <v>18.375</v>
      </c>
      <c r="AD101" s="197">
        <f t="shared" si="17"/>
        <v>141.74999999999997</v>
      </c>
      <c r="AE101" s="197">
        <f t="shared" si="22"/>
        <v>60.749999999999993</v>
      </c>
      <c r="AF101" s="197">
        <f t="shared" si="19"/>
        <v>42</v>
      </c>
      <c r="AG101" s="197">
        <f t="shared" si="20"/>
        <v>244.49999999999997</v>
      </c>
      <c r="AH101" s="197">
        <v>244.49999999999997</v>
      </c>
      <c r="AI101" s="197">
        <f t="shared" si="21"/>
        <v>0</v>
      </c>
      <c r="AJ101" s="146"/>
      <c r="AK101" s="265"/>
      <c r="AL101" s="272"/>
      <c r="AM101" s="272"/>
    </row>
    <row r="102" spans="1:39" s="111" customFormat="1" ht="32.25" customHeight="1" x14ac:dyDescent="0.25">
      <c r="A102" s="186"/>
      <c r="B102" s="186">
        <v>1</v>
      </c>
      <c r="C102" s="187">
        <v>768</v>
      </c>
      <c r="D102" s="373">
        <v>13030</v>
      </c>
      <c r="E102" s="373">
        <v>7873</v>
      </c>
      <c r="F102" s="188"/>
      <c r="G102" s="186" t="s">
        <v>106</v>
      </c>
      <c r="H102" s="186" t="s">
        <v>36</v>
      </c>
      <c r="I102" s="186"/>
      <c r="J102" s="186" t="s">
        <v>69</v>
      </c>
      <c r="K102" s="188">
        <v>2.5</v>
      </c>
      <c r="L102" s="188">
        <v>1.8</v>
      </c>
      <c r="M102" s="188">
        <v>4</v>
      </c>
      <c r="N102" s="188">
        <v>1</v>
      </c>
      <c r="O102" s="188">
        <f t="shared" si="12"/>
        <v>3</v>
      </c>
      <c r="P102" s="188"/>
      <c r="Q102" s="188"/>
      <c r="R102" s="188">
        <f t="shared" si="13"/>
        <v>3</v>
      </c>
      <c r="S102" s="191" t="s">
        <v>70</v>
      </c>
      <c r="T102" s="199" t="s">
        <v>58</v>
      </c>
      <c r="U102" s="200">
        <v>44792</v>
      </c>
      <c r="V102" s="200">
        <v>44810</v>
      </c>
      <c r="W102" s="201">
        <v>1</v>
      </c>
      <c r="X102" s="202"/>
      <c r="Y102" s="196">
        <f t="shared" si="14"/>
        <v>2.7142857142857144</v>
      </c>
      <c r="Z102" s="220">
        <v>135</v>
      </c>
      <c r="AA102" s="219">
        <v>12.25</v>
      </c>
      <c r="AB102" s="197">
        <f t="shared" si="15"/>
        <v>405</v>
      </c>
      <c r="AC102" s="197">
        <f t="shared" si="16"/>
        <v>36.75</v>
      </c>
      <c r="AD102" s="197">
        <f t="shared" si="17"/>
        <v>283.49999999999994</v>
      </c>
      <c r="AE102" s="197">
        <f t="shared" si="22"/>
        <v>121.49999999999999</v>
      </c>
      <c r="AF102" s="197">
        <f t="shared" si="19"/>
        <v>99.75</v>
      </c>
      <c r="AG102" s="197">
        <f t="shared" si="20"/>
        <v>504.74999999999994</v>
      </c>
      <c r="AH102" s="197">
        <v>504.74999999999994</v>
      </c>
      <c r="AI102" s="197">
        <f t="shared" si="21"/>
        <v>0</v>
      </c>
      <c r="AJ102" s="146"/>
      <c r="AK102" s="265"/>
      <c r="AL102" s="272"/>
      <c r="AM102" s="272"/>
    </row>
    <row r="103" spans="1:39" s="111" customFormat="1" ht="32.25" customHeight="1" x14ac:dyDescent="0.25">
      <c r="A103" s="186"/>
      <c r="B103" s="186">
        <v>1</v>
      </c>
      <c r="C103" s="187">
        <v>803</v>
      </c>
      <c r="D103" s="373">
        <v>13064</v>
      </c>
      <c r="E103" s="373">
        <v>7845</v>
      </c>
      <c r="F103" s="188"/>
      <c r="G103" s="186" t="s">
        <v>440</v>
      </c>
      <c r="H103" s="186" t="s">
        <v>36</v>
      </c>
      <c r="I103" s="186"/>
      <c r="J103" s="186" t="s">
        <v>69</v>
      </c>
      <c r="K103" s="188">
        <v>2.5</v>
      </c>
      <c r="L103" s="188">
        <v>1.8</v>
      </c>
      <c r="M103" s="188">
        <v>2.5</v>
      </c>
      <c r="N103" s="188"/>
      <c r="O103" s="188">
        <f t="shared" ref="O103:O134" si="23">M103-N103</f>
        <v>2.5</v>
      </c>
      <c r="P103" s="188"/>
      <c r="Q103" s="188"/>
      <c r="R103" s="188">
        <f t="shared" si="13"/>
        <v>2.5</v>
      </c>
      <c r="S103" s="191" t="s">
        <v>70</v>
      </c>
      <c r="T103" s="199" t="s">
        <v>58</v>
      </c>
      <c r="U103" s="200">
        <v>44796</v>
      </c>
      <c r="V103" s="200">
        <v>44802</v>
      </c>
      <c r="W103" s="201">
        <v>1</v>
      </c>
      <c r="X103" s="202"/>
      <c r="Y103" s="196">
        <f t="shared" si="14"/>
        <v>1</v>
      </c>
      <c r="Z103" s="220">
        <v>135</v>
      </c>
      <c r="AA103" s="219">
        <v>12.25</v>
      </c>
      <c r="AB103" s="197">
        <f t="shared" si="15"/>
        <v>337.5</v>
      </c>
      <c r="AC103" s="197">
        <f t="shared" si="16"/>
        <v>30.625</v>
      </c>
      <c r="AD103" s="197">
        <f t="shared" si="17"/>
        <v>236.25</v>
      </c>
      <c r="AE103" s="197">
        <f t="shared" si="22"/>
        <v>101.25</v>
      </c>
      <c r="AF103" s="197">
        <f t="shared" si="19"/>
        <v>30.625</v>
      </c>
      <c r="AG103" s="197">
        <f t="shared" si="20"/>
        <v>368.125</v>
      </c>
      <c r="AH103" s="197">
        <v>368.125</v>
      </c>
      <c r="AI103" s="197">
        <f t="shared" si="21"/>
        <v>0</v>
      </c>
      <c r="AJ103" s="146"/>
      <c r="AK103" s="265"/>
      <c r="AL103" s="272"/>
      <c r="AM103" s="272"/>
    </row>
    <row r="104" spans="1:39" s="111" customFormat="1" ht="32.25" customHeight="1" x14ac:dyDescent="0.25">
      <c r="A104" s="186"/>
      <c r="B104" s="186">
        <v>1</v>
      </c>
      <c r="C104" s="187">
        <v>806</v>
      </c>
      <c r="D104" s="373">
        <v>13068</v>
      </c>
      <c r="E104" s="373">
        <v>7845</v>
      </c>
      <c r="F104" s="188"/>
      <c r="G104" s="186" t="s">
        <v>440</v>
      </c>
      <c r="H104" s="186" t="s">
        <v>36</v>
      </c>
      <c r="I104" s="186"/>
      <c r="J104" s="186" t="s">
        <v>69</v>
      </c>
      <c r="K104" s="188">
        <v>1.8</v>
      </c>
      <c r="L104" s="188">
        <v>1.3</v>
      </c>
      <c r="M104" s="188">
        <v>2.5</v>
      </c>
      <c r="N104" s="188"/>
      <c r="O104" s="188">
        <f t="shared" si="23"/>
        <v>2.5</v>
      </c>
      <c r="P104" s="188"/>
      <c r="Q104" s="188"/>
      <c r="R104" s="188">
        <f t="shared" si="13"/>
        <v>2.5</v>
      </c>
      <c r="S104" s="191" t="s">
        <v>70</v>
      </c>
      <c r="T104" s="199" t="s">
        <v>58</v>
      </c>
      <c r="U104" s="200">
        <v>44797</v>
      </c>
      <c r="V104" s="200">
        <v>44802</v>
      </c>
      <c r="W104" s="201">
        <v>1</v>
      </c>
      <c r="X104" s="202"/>
      <c r="Y104" s="196">
        <f t="shared" si="14"/>
        <v>0.8571428571428571</v>
      </c>
      <c r="Z104" s="220">
        <v>135</v>
      </c>
      <c r="AA104" s="219">
        <v>12.25</v>
      </c>
      <c r="AB104" s="197">
        <f t="shared" si="15"/>
        <v>337.5</v>
      </c>
      <c r="AC104" s="197">
        <f t="shared" si="16"/>
        <v>30.625</v>
      </c>
      <c r="AD104" s="197">
        <f t="shared" si="17"/>
        <v>236.25</v>
      </c>
      <c r="AE104" s="197">
        <f t="shared" si="22"/>
        <v>101.25</v>
      </c>
      <c r="AF104" s="197">
        <f t="shared" si="19"/>
        <v>26.25</v>
      </c>
      <c r="AG104" s="197">
        <f t="shared" si="20"/>
        <v>363.75</v>
      </c>
      <c r="AH104" s="197">
        <v>363.75</v>
      </c>
      <c r="AI104" s="197">
        <f t="shared" si="21"/>
        <v>0</v>
      </c>
      <c r="AJ104" s="146"/>
      <c r="AK104" s="265"/>
      <c r="AL104" s="272"/>
      <c r="AM104" s="272"/>
    </row>
    <row r="105" spans="1:39" s="111" customFormat="1" ht="32.25" customHeight="1" x14ac:dyDescent="0.25">
      <c r="A105" s="186"/>
      <c r="B105" s="186">
        <v>1</v>
      </c>
      <c r="C105" s="187">
        <v>816</v>
      </c>
      <c r="D105" s="373">
        <v>13079</v>
      </c>
      <c r="E105" s="373">
        <v>7845</v>
      </c>
      <c r="F105" s="188"/>
      <c r="G105" s="186" t="s">
        <v>440</v>
      </c>
      <c r="H105" s="186" t="s">
        <v>36</v>
      </c>
      <c r="I105" s="186"/>
      <c r="J105" s="186" t="s">
        <v>69</v>
      </c>
      <c r="K105" s="188">
        <v>2.5</v>
      </c>
      <c r="L105" s="188">
        <v>1.3</v>
      </c>
      <c r="M105" s="188">
        <v>2.5</v>
      </c>
      <c r="N105" s="188"/>
      <c r="O105" s="188">
        <f t="shared" si="23"/>
        <v>2.5</v>
      </c>
      <c r="P105" s="188"/>
      <c r="Q105" s="188"/>
      <c r="R105" s="188">
        <f t="shared" si="13"/>
        <v>2.5</v>
      </c>
      <c r="S105" s="191" t="s">
        <v>70</v>
      </c>
      <c r="T105" s="199" t="s">
        <v>58</v>
      </c>
      <c r="U105" s="200">
        <v>44798</v>
      </c>
      <c r="V105" s="200">
        <v>44802</v>
      </c>
      <c r="W105" s="201">
        <v>1</v>
      </c>
      <c r="X105" s="202"/>
      <c r="Y105" s="196">
        <f t="shared" si="14"/>
        <v>0.7142857142857143</v>
      </c>
      <c r="Z105" s="220">
        <v>135</v>
      </c>
      <c r="AA105" s="219">
        <v>12.25</v>
      </c>
      <c r="AB105" s="197">
        <f t="shared" si="15"/>
        <v>337.5</v>
      </c>
      <c r="AC105" s="197">
        <f t="shared" si="16"/>
        <v>30.625</v>
      </c>
      <c r="AD105" s="197">
        <f t="shared" si="17"/>
        <v>236.25</v>
      </c>
      <c r="AE105" s="197">
        <f t="shared" si="22"/>
        <v>101.25</v>
      </c>
      <c r="AF105" s="197">
        <f t="shared" si="19"/>
        <v>21.875</v>
      </c>
      <c r="AG105" s="197">
        <f t="shared" si="20"/>
        <v>359.375</v>
      </c>
      <c r="AH105" s="197">
        <v>359.375</v>
      </c>
      <c r="AI105" s="197">
        <f t="shared" si="21"/>
        <v>0</v>
      </c>
      <c r="AJ105" s="146"/>
      <c r="AK105" s="265"/>
      <c r="AL105" s="272"/>
      <c r="AM105" s="272"/>
    </row>
    <row r="106" spans="1:39" s="111" customFormat="1" ht="32.25" customHeight="1" x14ac:dyDescent="0.25">
      <c r="A106" s="186"/>
      <c r="B106" s="186">
        <v>1</v>
      </c>
      <c r="C106" s="187">
        <v>817</v>
      </c>
      <c r="D106" s="373">
        <v>13080</v>
      </c>
      <c r="E106" s="373">
        <v>7845</v>
      </c>
      <c r="F106" s="188"/>
      <c r="G106" s="186" t="s">
        <v>440</v>
      </c>
      <c r="H106" s="186" t="s">
        <v>36</v>
      </c>
      <c r="I106" s="186"/>
      <c r="J106" s="186" t="s">
        <v>69</v>
      </c>
      <c r="K106" s="188">
        <v>2.5</v>
      </c>
      <c r="L106" s="188">
        <v>1.3</v>
      </c>
      <c r="M106" s="188">
        <v>2.5</v>
      </c>
      <c r="N106" s="188"/>
      <c r="O106" s="188">
        <f t="shared" si="23"/>
        <v>2.5</v>
      </c>
      <c r="P106" s="188"/>
      <c r="Q106" s="188"/>
      <c r="R106" s="188">
        <f t="shared" si="13"/>
        <v>2.5</v>
      </c>
      <c r="S106" s="191" t="s">
        <v>70</v>
      </c>
      <c r="T106" s="199" t="s">
        <v>58</v>
      </c>
      <c r="U106" s="200">
        <v>44798</v>
      </c>
      <c r="V106" s="200">
        <v>44802</v>
      </c>
      <c r="W106" s="201">
        <v>1</v>
      </c>
      <c r="X106" s="202"/>
      <c r="Y106" s="196">
        <f t="shared" si="14"/>
        <v>0.7142857142857143</v>
      </c>
      <c r="Z106" s="220">
        <v>135</v>
      </c>
      <c r="AA106" s="219">
        <v>12.25</v>
      </c>
      <c r="AB106" s="197">
        <f t="shared" si="15"/>
        <v>337.5</v>
      </c>
      <c r="AC106" s="197">
        <f t="shared" si="16"/>
        <v>30.625</v>
      </c>
      <c r="AD106" s="197">
        <f t="shared" si="17"/>
        <v>236.25</v>
      </c>
      <c r="AE106" s="197">
        <f t="shared" si="22"/>
        <v>101.25</v>
      </c>
      <c r="AF106" s="197">
        <f t="shared" si="19"/>
        <v>21.875</v>
      </c>
      <c r="AG106" s="197">
        <f t="shared" si="20"/>
        <v>359.375</v>
      </c>
      <c r="AH106" s="197">
        <v>359.375</v>
      </c>
      <c r="AI106" s="197">
        <f t="shared" si="21"/>
        <v>0</v>
      </c>
      <c r="AJ106" s="146"/>
      <c r="AK106" s="265"/>
      <c r="AL106" s="272"/>
      <c r="AM106" s="272"/>
    </row>
    <row r="107" spans="1:39" s="111" customFormat="1" ht="32.25" customHeight="1" x14ac:dyDescent="0.25">
      <c r="A107" s="186"/>
      <c r="B107" s="186">
        <v>1</v>
      </c>
      <c r="C107" s="187">
        <v>632</v>
      </c>
      <c r="D107" s="373">
        <v>12854</v>
      </c>
      <c r="E107" s="373">
        <v>7801</v>
      </c>
      <c r="F107" s="188"/>
      <c r="G107" s="186" t="s">
        <v>440</v>
      </c>
      <c r="H107" s="186" t="s">
        <v>36</v>
      </c>
      <c r="I107" s="186"/>
      <c r="J107" s="186" t="s">
        <v>435</v>
      </c>
      <c r="K107" s="188">
        <v>5</v>
      </c>
      <c r="L107" s="188">
        <v>1.3</v>
      </c>
      <c r="M107" s="188">
        <v>4</v>
      </c>
      <c r="N107" s="188">
        <v>1</v>
      </c>
      <c r="O107" s="188">
        <f t="shared" si="23"/>
        <v>3</v>
      </c>
      <c r="P107" s="188"/>
      <c r="Q107" s="188"/>
      <c r="R107" s="188">
        <f t="shared" si="13"/>
        <v>15</v>
      </c>
      <c r="S107" s="191" t="s">
        <v>41</v>
      </c>
      <c r="T107" s="199" t="s">
        <v>58</v>
      </c>
      <c r="U107" s="200">
        <v>44773</v>
      </c>
      <c r="V107" s="200">
        <v>44776</v>
      </c>
      <c r="W107" s="201">
        <v>1</v>
      </c>
      <c r="X107" s="202"/>
      <c r="Y107" s="196">
        <f t="shared" si="14"/>
        <v>0.5714285714285714</v>
      </c>
      <c r="Z107" s="219">
        <v>14</v>
      </c>
      <c r="AA107" s="219">
        <v>0</v>
      </c>
      <c r="AB107" s="197">
        <f t="shared" si="15"/>
        <v>210</v>
      </c>
      <c r="AC107" s="197">
        <f t="shared" si="16"/>
        <v>0</v>
      </c>
      <c r="AD107" s="197">
        <f t="shared" si="17"/>
        <v>147</v>
      </c>
      <c r="AE107" s="197">
        <f t="shared" si="22"/>
        <v>63</v>
      </c>
      <c r="AF107" s="197">
        <f t="shared" si="19"/>
        <v>0</v>
      </c>
      <c r="AG107" s="197">
        <f t="shared" si="20"/>
        <v>210</v>
      </c>
      <c r="AH107" s="197">
        <v>210</v>
      </c>
      <c r="AI107" s="197">
        <f t="shared" si="21"/>
        <v>0</v>
      </c>
      <c r="AJ107" s="146"/>
      <c r="AK107" s="265"/>
      <c r="AL107" s="272"/>
      <c r="AM107" s="272"/>
    </row>
    <row r="108" spans="1:39" s="111" customFormat="1" ht="32.25" customHeight="1" x14ac:dyDescent="0.25">
      <c r="A108" s="186"/>
      <c r="B108" s="186">
        <v>1</v>
      </c>
      <c r="C108" s="187">
        <v>612</v>
      </c>
      <c r="D108" s="373">
        <v>12832</v>
      </c>
      <c r="E108" s="373">
        <v>6748</v>
      </c>
      <c r="F108" s="188"/>
      <c r="G108" s="186" t="s">
        <v>106</v>
      </c>
      <c r="H108" s="186" t="s">
        <v>36</v>
      </c>
      <c r="I108" s="186"/>
      <c r="J108" s="186" t="s">
        <v>435</v>
      </c>
      <c r="K108" s="188">
        <v>7.5</v>
      </c>
      <c r="L108" s="188">
        <v>1.3</v>
      </c>
      <c r="M108" s="188">
        <v>5</v>
      </c>
      <c r="N108" s="188">
        <v>1</v>
      </c>
      <c r="O108" s="188">
        <f t="shared" si="23"/>
        <v>4</v>
      </c>
      <c r="P108" s="188"/>
      <c r="Q108" s="188"/>
      <c r="R108" s="188">
        <f t="shared" si="13"/>
        <v>30</v>
      </c>
      <c r="S108" s="191" t="s">
        <v>41</v>
      </c>
      <c r="T108" s="199" t="s">
        <v>58</v>
      </c>
      <c r="U108" s="200">
        <v>44770</v>
      </c>
      <c r="V108" s="200">
        <v>44833</v>
      </c>
      <c r="W108" s="201">
        <v>1</v>
      </c>
      <c r="X108" s="202"/>
      <c r="Y108" s="196">
        <f t="shared" si="14"/>
        <v>9.1428571428571423</v>
      </c>
      <c r="Z108" s="219">
        <v>14</v>
      </c>
      <c r="AA108" s="219">
        <v>0.84</v>
      </c>
      <c r="AB108" s="197">
        <f t="shared" si="15"/>
        <v>420</v>
      </c>
      <c r="AC108" s="197">
        <f t="shared" si="16"/>
        <v>25.2</v>
      </c>
      <c r="AD108" s="197">
        <f t="shared" si="17"/>
        <v>294</v>
      </c>
      <c r="AE108" s="197">
        <f t="shared" si="22"/>
        <v>126</v>
      </c>
      <c r="AF108" s="197">
        <f t="shared" si="19"/>
        <v>230.39999999999998</v>
      </c>
      <c r="AG108" s="197">
        <f t="shared" si="20"/>
        <v>650.4</v>
      </c>
      <c r="AH108" s="197">
        <v>650.4</v>
      </c>
      <c r="AI108" s="197">
        <f t="shared" si="21"/>
        <v>0</v>
      </c>
      <c r="AJ108" s="146"/>
      <c r="AK108" s="265"/>
      <c r="AL108" s="272"/>
      <c r="AM108" s="272"/>
    </row>
    <row r="109" spans="1:39" s="111" customFormat="1" ht="32.25" customHeight="1" x14ac:dyDescent="0.25">
      <c r="A109" s="186"/>
      <c r="B109" s="186">
        <v>1</v>
      </c>
      <c r="C109" s="187">
        <v>648</v>
      </c>
      <c r="D109" s="373">
        <v>12871</v>
      </c>
      <c r="E109" s="373">
        <v>7805</v>
      </c>
      <c r="F109" s="188"/>
      <c r="G109" s="186" t="s">
        <v>106</v>
      </c>
      <c r="H109" s="186" t="s">
        <v>36</v>
      </c>
      <c r="I109" s="186"/>
      <c r="J109" s="186" t="s">
        <v>435</v>
      </c>
      <c r="K109" s="188">
        <v>21.5</v>
      </c>
      <c r="L109" s="188">
        <v>1.3</v>
      </c>
      <c r="M109" s="188">
        <v>3</v>
      </c>
      <c r="N109" s="188">
        <v>1</v>
      </c>
      <c r="O109" s="188">
        <f t="shared" si="23"/>
        <v>2</v>
      </c>
      <c r="P109" s="188"/>
      <c r="Q109" s="188"/>
      <c r="R109" s="188">
        <f t="shared" si="13"/>
        <v>43</v>
      </c>
      <c r="S109" s="191" t="s">
        <v>41</v>
      </c>
      <c r="T109" s="199" t="s">
        <v>58</v>
      </c>
      <c r="U109" s="200">
        <v>44775</v>
      </c>
      <c r="V109" s="200">
        <v>44777</v>
      </c>
      <c r="W109" s="201">
        <v>1</v>
      </c>
      <c r="X109" s="202"/>
      <c r="Y109" s="196">
        <f t="shared" si="14"/>
        <v>0.42857142857142855</v>
      </c>
      <c r="Z109" s="219">
        <v>14</v>
      </c>
      <c r="AA109" s="219">
        <v>0.84</v>
      </c>
      <c r="AB109" s="197">
        <f t="shared" si="15"/>
        <v>602</v>
      </c>
      <c r="AC109" s="197">
        <f t="shared" si="16"/>
        <v>36.119999999999997</v>
      </c>
      <c r="AD109" s="197">
        <f t="shared" si="17"/>
        <v>421.4</v>
      </c>
      <c r="AE109" s="197">
        <f t="shared" si="22"/>
        <v>180.6</v>
      </c>
      <c r="AF109" s="197">
        <f t="shared" si="19"/>
        <v>15.479999999999999</v>
      </c>
      <c r="AG109" s="197">
        <f t="shared" si="20"/>
        <v>617.48</v>
      </c>
      <c r="AH109" s="197">
        <v>617.48</v>
      </c>
      <c r="AI109" s="197">
        <f t="shared" si="21"/>
        <v>0</v>
      </c>
      <c r="AJ109" s="146"/>
      <c r="AK109" s="265"/>
      <c r="AL109" s="272"/>
      <c r="AM109" s="272"/>
    </row>
    <row r="110" spans="1:39" s="111" customFormat="1" ht="32.25" customHeight="1" x14ac:dyDescent="0.25">
      <c r="A110" s="186"/>
      <c r="B110" s="186">
        <v>1</v>
      </c>
      <c r="C110" s="187">
        <v>647</v>
      </c>
      <c r="D110" s="373">
        <v>12870</v>
      </c>
      <c r="E110" s="373">
        <v>7812</v>
      </c>
      <c r="F110" s="188"/>
      <c r="G110" s="186" t="s">
        <v>106</v>
      </c>
      <c r="H110" s="186" t="s">
        <v>36</v>
      </c>
      <c r="I110" s="186"/>
      <c r="J110" s="186" t="s">
        <v>435</v>
      </c>
      <c r="K110" s="188">
        <v>9.5</v>
      </c>
      <c r="L110" s="188">
        <v>1.3</v>
      </c>
      <c r="M110" s="188">
        <v>4</v>
      </c>
      <c r="N110" s="188">
        <v>1</v>
      </c>
      <c r="O110" s="188">
        <f t="shared" si="23"/>
        <v>3</v>
      </c>
      <c r="P110" s="188"/>
      <c r="Q110" s="188"/>
      <c r="R110" s="188">
        <f t="shared" si="13"/>
        <v>28.5</v>
      </c>
      <c r="S110" s="191" t="s">
        <v>41</v>
      </c>
      <c r="T110" s="199" t="s">
        <v>58</v>
      </c>
      <c r="U110" s="200">
        <v>44776</v>
      </c>
      <c r="V110" s="200">
        <v>44782</v>
      </c>
      <c r="W110" s="201">
        <v>1</v>
      </c>
      <c r="X110" s="202"/>
      <c r="Y110" s="196">
        <f t="shared" si="14"/>
        <v>1</v>
      </c>
      <c r="Z110" s="219">
        <v>14</v>
      </c>
      <c r="AA110" s="219">
        <v>0.84</v>
      </c>
      <c r="AB110" s="197">
        <f t="shared" si="15"/>
        <v>399</v>
      </c>
      <c r="AC110" s="197">
        <f t="shared" si="16"/>
        <v>23.939999999999998</v>
      </c>
      <c r="AD110" s="197">
        <f t="shared" si="17"/>
        <v>279.3</v>
      </c>
      <c r="AE110" s="197">
        <f t="shared" si="22"/>
        <v>119.69999999999999</v>
      </c>
      <c r="AF110" s="197">
        <f t="shared" si="19"/>
        <v>23.939999999999998</v>
      </c>
      <c r="AG110" s="197">
        <f t="shared" si="20"/>
        <v>422.94</v>
      </c>
      <c r="AH110" s="197">
        <v>422.94</v>
      </c>
      <c r="AI110" s="197">
        <f t="shared" si="21"/>
        <v>0</v>
      </c>
      <c r="AJ110" s="146"/>
      <c r="AK110" s="265"/>
      <c r="AL110" s="272"/>
      <c r="AM110" s="272"/>
    </row>
    <row r="111" spans="1:39" s="111" customFormat="1" ht="32.25" customHeight="1" x14ac:dyDescent="0.25">
      <c r="A111" s="186"/>
      <c r="B111" s="186">
        <v>1</v>
      </c>
      <c r="C111" s="187">
        <v>689</v>
      </c>
      <c r="D111" s="373">
        <v>12897</v>
      </c>
      <c r="E111" s="373">
        <v>7812</v>
      </c>
      <c r="F111" s="188"/>
      <c r="G111" s="186" t="s">
        <v>106</v>
      </c>
      <c r="H111" s="186" t="s">
        <v>36</v>
      </c>
      <c r="I111" s="186"/>
      <c r="J111" s="186" t="s">
        <v>435</v>
      </c>
      <c r="K111" s="188">
        <v>10</v>
      </c>
      <c r="L111" s="188">
        <v>1.3</v>
      </c>
      <c r="M111" s="188">
        <v>5.5</v>
      </c>
      <c r="N111" s="188">
        <v>1</v>
      </c>
      <c r="O111" s="188">
        <f t="shared" si="23"/>
        <v>4.5</v>
      </c>
      <c r="P111" s="188"/>
      <c r="Q111" s="188"/>
      <c r="R111" s="188">
        <f t="shared" si="13"/>
        <v>45</v>
      </c>
      <c r="S111" s="191" t="s">
        <v>41</v>
      </c>
      <c r="T111" s="199" t="s">
        <v>58</v>
      </c>
      <c r="U111" s="200">
        <v>44779</v>
      </c>
      <c r="V111" s="200">
        <v>44782</v>
      </c>
      <c r="W111" s="201">
        <v>1</v>
      </c>
      <c r="X111" s="202"/>
      <c r="Y111" s="196">
        <f t="shared" si="14"/>
        <v>0.5714285714285714</v>
      </c>
      <c r="Z111" s="219">
        <v>14</v>
      </c>
      <c r="AA111" s="219">
        <v>0.84</v>
      </c>
      <c r="AB111" s="197">
        <f t="shared" si="15"/>
        <v>630</v>
      </c>
      <c r="AC111" s="197">
        <f t="shared" si="16"/>
        <v>37.799999999999997</v>
      </c>
      <c r="AD111" s="197">
        <f t="shared" si="17"/>
        <v>440.99999999999994</v>
      </c>
      <c r="AE111" s="197">
        <f t="shared" si="22"/>
        <v>189</v>
      </c>
      <c r="AF111" s="197">
        <f t="shared" si="19"/>
        <v>21.599999999999998</v>
      </c>
      <c r="AG111" s="197">
        <f t="shared" si="20"/>
        <v>651.6</v>
      </c>
      <c r="AH111" s="197">
        <v>651.6</v>
      </c>
      <c r="AI111" s="197">
        <f t="shared" si="21"/>
        <v>0</v>
      </c>
      <c r="AJ111" s="146"/>
      <c r="AK111" s="265"/>
      <c r="AL111" s="272"/>
      <c r="AM111" s="272"/>
    </row>
    <row r="112" spans="1:39" s="111" customFormat="1" ht="32.25" customHeight="1" x14ac:dyDescent="0.25">
      <c r="A112" s="186"/>
      <c r="B112" s="186">
        <v>1</v>
      </c>
      <c r="C112" s="187">
        <v>676</v>
      </c>
      <c r="D112" s="373">
        <v>12894</v>
      </c>
      <c r="E112" s="373">
        <v>7867</v>
      </c>
      <c r="F112" s="188"/>
      <c r="G112" s="186" t="s">
        <v>106</v>
      </c>
      <c r="H112" s="186" t="s">
        <v>36</v>
      </c>
      <c r="I112" s="186"/>
      <c r="J112" s="186" t="s">
        <v>435</v>
      </c>
      <c r="K112" s="188">
        <v>10</v>
      </c>
      <c r="L112" s="188">
        <v>1.3</v>
      </c>
      <c r="M112" s="188">
        <v>5</v>
      </c>
      <c r="N112" s="188">
        <v>1</v>
      </c>
      <c r="O112" s="188">
        <f t="shared" si="23"/>
        <v>4</v>
      </c>
      <c r="P112" s="188"/>
      <c r="Q112" s="188"/>
      <c r="R112" s="188">
        <f t="shared" si="13"/>
        <v>40</v>
      </c>
      <c r="S112" s="191" t="s">
        <v>41</v>
      </c>
      <c r="T112" s="199" t="s">
        <v>58</v>
      </c>
      <c r="U112" s="200">
        <v>44780</v>
      </c>
      <c r="V112" s="200">
        <v>44806</v>
      </c>
      <c r="W112" s="201">
        <v>1</v>
      </c>
      <c r="X112" s="202"/>
      <c r="Y112" s="196">
        <f t="shared" si="14"/>
        <v>3.8571428571428572</v>
      </c>
      <c r="Z112" s="219">
        <v>14</v>
      </c>
      <c r="AA112" s="219">
        <v>0.84</v>
      </c>
      <c r="AB112" s="197">
        <f t="shared" si="15"/>
        <v>560</v>
      </c>
      <c r="AC112" s="197">
        <f t="shared" si="16"/>
        <v>33.6</v>
      </c>
      <c r="AD112" s="197">
        <f t="shared" si="17"/>
        <v>392</v>
      </c>
      <c r="AE112" s="197">
        <f t="shared" si="22"/>
        <v>168</v>
      </c>
      <c r="AF112" s="197">
        <f t="shared" si="19"/>
        <v>129.6</v>
      </c>
      <c r="AG112" s="197">
        <f t="shared" si="20"/>
        <v>689.6</v>
      </c>
      <c r="AH112" s="197">
        <v>689.6</v>
      </c>
      <c r="AI112" s="197">
        <f t="shared" si="21"/>
        <v>0</v>
      </c>
      <c r="AJ112" s="146"/>
      <c r="AK112" s="265"/>
      <c r="AL112" s="272"/>
      <c r="AM112" s="272"/>
    </row>
    <row r="113" spans="1:47" ht="32.25" customHeight="1" x14ac:dyDescent="0.25">
      <c r="A113" s="186"/>
      <c r="B113" s="186">
        <v>1</v>
      </c>
      <c r="C113" s="187">
        <v>700</v>
      </c>
      <c r="D113" s="373">
        <v>12963</v>
      </c>
      <c r="E113" s="373">
        <v>7834</v>
      </c>
      <c r="F113" s="188"/>
      <c r="G113" s="186" t="s">
        <v>106</v>
      </c>
      <c r="H113" s="186" t="s">
        <v>36</v>
      </c>
      <c r="I113" s="186"/>
      <c r="J113" s="186" t="s">
        <v>435</v>
      </c>
      <c r="K113" s="188">
        <v>7.5</v>
      </c>
      <c r="L113" s="188">
        <v>1.3</v>
      </c>
      <c r="M113" s="188">
        <v>4.5</v>
      </c>
      <c r="N113" s="188">
        <v>1</v>
      </c>
      <c r="O113" s="188">
        <f t="shared" si="23"/>
        <v>3.5</v>
      </c>
      <c r="P113" s="188"/>
      <c r="Q113" s="188"/>
      <c r="R113" s="188">
        <f t="shared" si="13"/>
        <v>26.25</v>
      </c>
      <c r="S113" s="191" t="s">
        <v>41</v>
      </c>
      <c r="T113" s="199" t="s">
        <v>58</v>
      </c>
      <c r="U113" s="200">
        <v>44781</v>
      </c>
      <c r="V113" s="200">
        <v>44792</v>
      </c>
      <c r="W113" s="201">
        <v>1</v>
      </c>
      <c r="X113" s="202"/>
      <c r="Y113" s="196">
        <f t="shared" si="14"/>
        <v>1.7142857142857142</v>
      </c>
      <c r="Z113" s="219">
        <v>14</v>
      </c>
      <c r="AA113" s="219">
        <v>0.84</v>
      </c>
      <c r="AB113" s="197">
        <f t="shared" si="15"/>
        <v>367.5</v>
      </c>
      <c r="AC113" s="197">
        <f t="shared" si="16"/>
        <v>22.05</v>
      </c>
      <c r="AD113" s="197">
        <f t="shared" si="17"/>
        <v>257.25</v>
      </c>
      <c r="AE113" s="197">
        <f t="shared" si="22"/>
        <v>110.25</v>
      </c>
      <c r="AF113" s="197">
        <f t="shared" si="19"/>
        <v>37.799999999999997</v>
      </c>
      <c r="AG113" s="197">
        <f t="shared" si="20"/>
        <v>405.3</v>
      </c>
      <c r="AH113" s="197">
        <v>405.3</v>
      </c>
      <c r="AI113" s="197">
        <f t="shared" si="21"/>
        <v>0</v>
      </c>
      <c r="AJ113" s="146"/>
      <c r="AR113" s="111"/>
      <c r="AS113" s="111"/>
      <c r="AT113" s="111"/>
    </row>
    <row r="114" spans="1:47" ht="32.25" customHeight="1" x14ac:dyDescent="0.25">
      <c r="A114" s="186"/>
      <c r="B114" s="186">
        <v>1</v>
      </c>
      <c r="C114" s="187">
        <v>701</v>
      </c>
      <c r="D114" s="373">
        <v>12964</v>
      </c>
      <c r="E114" s="373">
        <v>7820</v>
      </c>
      <c r="F114" s="188"/>
      <c r="G114" s="186" t="s">
        <v>106</v>
      </c>
      <c r="H114" s="186" t="s">
        <v>36</v>
      </c>
      <c r="I114" s="186"/>
      <c r="J114" s="186" t="s">
        <v>435</v>
      </c>
      <c r="K114" s="188">
        <v>7</v>
      </c>
      <c r="L114" s="188">
        <v>1.3</v>
      </c>
      <c r="M114" s="188">
        <v>4</v>
      </c>
      <c r="N114" s="188">
        <v>1</v>
      </c>
      <c r="O114" s="188">
        <f t="shared" si="23"/>
        <v>3</v>
      </c>
      <c r="P114" s="188"/>
      <c r="Q114" s="188"/>
      <c r="R114" s="188">
        <f t="shared" si="13"/>
        <v>21</v>
      </c>
      <c r="S114" s="191" t="s">
        <v>41</v>
      </c>
      <c r="T114" s="199" t="s">
        <v>58</v>
      </c>
      <c r="U114" s="200">
        <v>44781</v>
      </c>
      <c r="V114" s="200">
        <v>44785</v>
      </c>
      <c r="W114" s="201">
        <v>1</v>
      </c>
      <c r="X114" s="202"/>
      <c r="Y114" s="196">
        <f t="shared" si="14"/>
        <v>0.7142857142857143</v>
      </c>
      <c r="Z114" s="219">
        <v>14</v>
      </c>
      <c r="AA114" s="219">
        <v>0.84</v>
      </c>
      <c r="AB114" s="197">
        <f t="shared" si="15"/>
        <v>294</v>
      </c>
      <c r="AC114" s="197">
        <f t="shared" si="16"/>
        <v>17.64</v>
      </c>
      <c r="AD114" s="197">
        <f t="shared" si="17"/>
        <v>205.79999999999998</v>
      </c>
      <c r="AE114" s="197">
        <f t="shared" si="22"/>
        <v>88.2</v>
      </c>
      <c r="AF114" s="197">
        <f t="shared" si="19"/>
        <v>12.6</v>
      </c>
      <c r="AG114" s="197">
        <f t="shared" si="20"/>
        <v>306.60000000000002</v>
      </c>
      <c r="AH114" s="197">
        <v>306.60000000000002</v>
      </c>
      <c r="AI114" s="197">
        <f t="shared" si="21"/>
        <v>0</v>
      </c>
      <c r="AJ114" s="146"/>
      <c r="AR114" s="111"/>
      <c r="AS114" s="111"/>
      <c r="AT114" s="111"/>
    </row>
    <row r="115" spans="1:47" ht="32.25" customHeight="1" x14ac:dyDescent="0.25">
      <c r="A115" s="186"/>
      <c r="B115" s="186">
        <v>1</v>
      </c>
      <c r="C115" s="187">
        <v>704</v>
      </c>
      <c r="D115" s="373">
        <v>12966</v>
      </c>
      <c r="E115" s="373">
        <v>7836</v>
      </c>
      <c r="F115" s="188"/>
      <c r="G115" s="186" t="s">
        <v>106</v>
      </c>
      <c r="H115" s="186" t="s">
        <v>36</v>
      </c>
      <c r="I115" s="186"/>
      <c r="J115" s="186" t="s">
        <v>435</v>
      </c>
      <c r="K115" s="188">
        <v>5</v>
      </c>
      <c r="L115" s="188">
        <v>1.3</v>
      </c>
      <c r="M115" s="188">
        <v>5</v>
      </c>
      <c r="N115" s="188">
        <v>1</v>
      </c>
      <c r="O115" s="188">
        <f t="shared" si="23"/>
        <v>4</v>
      </c>
      <c r="P115" s="188"/>
      <c r="Q115" s="188"/>
      <c r="R115" s="188">
        <f t="shared" si="13"/>
        <v>20</v>
      </c>
      <c r="S115" s="191" t="s">
        <v>41</v>
      </c>
      <c r="T115" s="199" t="s">
        <v>58</v>
      </c>
      <c r="U115" s="200">
        <v>44781</v>
      </c>
      <c r="V115" s="200">
        <v>44791</v>
      </c>
      <c r="W115" s="201">
        <v>1</v>
      </c>
      <c r="X115" s="202"/>
      <c r="Y115" s="196">
        <f t="shared" si="14"/>
        <v>1.5714285714285714</v>
      </c>
      <c r="Z115" s="219">
        <v>14</v>
      </c>
      <c r="AA115" s="219">
        <v>0.84</v>
      </c>
      <c r="AB115" s="197">
        <f t="shared" si="15"/>
        <v>280</v>
      </c>
      <c r="AC115" s="197">
        <f t="shared" si="16"/>
        <v>16.8</v>
      </c>
      <c r="AD115" s="197">
        <f t="shared" si="17"/>
        <v>196</v>
      </c>
      <c r="AE115" s="197">
        <f t="shared" si="22"/>
        <v>84</v>
      </c>
      <c r="AF115" s="197">
        <f t="shared" si="19"/>
        <v>26.4</v>
      </c>
      <c r="AG115" s="197">
        <f t="shared" si="20"/>
        <v>306.39999999999998</v>
      </c>
      <c r="AH115" s="197">
        <v>306.39999999999998</v>
      </c>
      <c r="AI115" s="197">
        <f t="shared" si="21"/>
        <v>0</v>
      </c>
      <c r="AJ115" s="146"/>
      <c r="AR115" s="111"/>
      <c r="AS115" s="111"/>
      <c r="AT115" s="111"/>
    </row>
    <row r="116" spans="1:47" ht="32.25" customHeight="1" x14ac:dyDescent="0.25">
      <c r="A116" s="186"/>
      <c r="B116" s="186">
        <v>1</v>
      </c>
      <c r="C116" s="187">
        <v>717</v>
      </c>
      <c r="D116" s="373">
        <v>12982</v>
      </c>
      <c r="E116" s="373">
        <v>7834</v>
      </c>
      <c r="F116" s="188"/>
      <c r="G116" s="186" t="s">
        <v>106</v>
      </c>
      <c r="H116" s="186" t="s">
        <v>36</v>
      </c>
      <c r="I116" s="186"/>
      <c r="J116" s="186" t="s">
        <v>435</v>
      </c>
      <c r="K116" s="188">
        <v>10</v>
      </c>
      <c r="L116" s="188">
        <v>1.3</v>
      </c>
      <c r="M116" s="188">
        <v>5</v>
      </c>
      <c r="N116" s="188">
        <v>1</v>
      </c>
      <c r="O116" s="188">
        <f t="shared" si="23"/>
        <v>4</v>
      </c>
      <c r="P116" s="188"/>
      <c r="Q116" s="188"/>
      <c r="R116" s="188">
        <f t="shared" si="13"/>
        <v>40</v>
      </c>
      <c r="S116" s="191" t="s">
        <v>41</v>
      </c>
      <c r="T116" s="199" t="s">
        <v>58</v>
      </c>
      <c r="U116" s="200">
        <v>44785</v>
      </c>
      <c r="V116" s="200">
        <v>44792</v>
      </c>
      <c r="W116" s="201">
        <v>1</v>
      </c>
      <c r="X116" s="202"/>
      <c r="Y116" s="196">
        <f t="shared" si="14"/>
        <v>1.1428571428571428</v>
      </c>
      <c r="Z116" s="219">
        <v>14</v>
      </c>
      <c r="AA116" s="219">
        <v>0.84</v>
      </c>
      <c r="AB116" s="197">
        <f t="shared" si="15"/>
        <v>560</v>
      </c>
      <c r="AC116" s="197">
        <f t="shared" si="16"/>
        <v>33.6</v>
      </c>
      <c r="AD116" s="197">
        <f t="shared" si="17"/>
        <v>392</v>
      </c>
      <c r="AE116" s="197">
        <f t="shared" si="22"/>
        <v>168</v>
      </c>
      <c r="AF116" s="197">
        <f t="shared" si="19"/>
        <v>38.399999999999991</v>
      </c>
      <c r="AG116" s="197">
        <f t="shared" si="20"/>
        <v>598.4</v>
      </c>
      <c r="AH116" s="197">
        <v>598.4</v>
      </c>
      <c r="AI116" s="197">
        <f t="shared" si="21"/>
        <v>0</v>
      </c>
      <c r="AJ116" s="146"/>
      <c r="AR116" s="111"/>
      <c r="AS116" s="111"/>
      <c r="AT116" s="111"/>
    </row>
    <row r="117" spans="1:47" ht="32.25" customHeight="1" x14ac:dyDescent="0.25">
      <c r="A117" s="186"/>
      <c r="B117" s="186">
        <v>1</v>
      </c>
      <c r="C117" s="187">
        <v>727</v>
      </c>
      <c r="D117" s="373">
        <v>12983</v>
      </c>
      <c r="E117" s="373">
        <v>7836</v>
      </c>
      <c r="F117" s="188"/>
      <c r="G117" s="186" t="s">
        <v>106</v>
      </c>
      <c r="H117" s="186" t="s">
        <v>36</v>
      </c>
      <c r="I117" s="186"/>
      <c r="J117" s="186" t="s">
        <v>435</v>
      </c>
      <c r="K117" s="188">
        <v>11</v>
      </c>
      <c r="L117" s="188">
        <v>1.3</v>
      </c>
      <c r="M117" s="188">
        <v>5</v>
      </c>
      <c r="N117" s="188">
        <v>1</v>
      </c>
      <c r="O117" s="188">
        <f t="shared" si="23"/>
        <v>4</v>
      </c>
      <c r="P117" s="188"/>
      <c r="Q117" s="188"/>
      <c r="R117" s="188">
        <f t="shared" si="13"/>
        <v>44</v>
      </c>
      <c r="S117" s="191" t="s">
        <v>41</v>
      </c>
      <c r="T117" s="199" t="s">
        <v>58</v>
      </c>
      <c r="U117" s="200">
        <v>44785</v>
      </c>
      <c r="V117" s="200">
        <v>44791</v>
      </c>
      <c r="W117" s="201">
        <v>1</v>
      </c>
      <c r="X117" s="202"/>
      <c r="Y117" s="196">
        <f t="shared" si="14"/>
        <v>1</v>
      </c>
      <c r="Z117" s="219">
        <v>14</v>
      </c>
      <c r="AA117" s="219">
        <v>0.84</v>
      </c>
      <c r="AB117" s="197">
        <f t="shared" si="15"/>
        <v>616</v>
      </c>
      <c r="AC117" s="197">
        <f t="shared" si="16"/>
        <v>36.96</v>
      </c>
      <c r="AD117" s="197">
        <f t="shared" si="17"/>
        <v>431.19999999999993</v>
      </c>
      <c r="AE117" s="197">
        <f t="shared" si="22"/>
        <v>184.79999999999998</v>
      </c>
      <c r="AF117" s="197">
        <f t="shared" si="19"/>
        <v>36.96</v>
      </c>
      <c r="AG117" s="197">
        <f t="shared" si="20"/>
        <v>652.95999999999992</v>
      </c>
      <c r="AH117" s="197">
        <v>652.95999999999992</v>
      </c>
      <c r="AI117" s="197">
        <f t="shared" si="21"/>
        <v>0</v>
      </c>
      <c r="AJ117" s="146"/>
      <c r="AR117" s="111"/>
      <c r="AS117" s="111"/>
      <c r="AT117" s="111"/>
    </row>
    <row r="118" spans="1:47" ht="32.25" customHeight="1" x14ac:dyDescent="0.25">
      <c r="A118" s="186"/>
      <c r="B118" s="186">
        <v>1</v>
      </c>
      <c r="C118" s="187">
        <v>739</v>
      </c>
      <c r="D118" s="373">
        <v>12997</v>
      </c>
      <c r="E118" s="373">
        <v>7850</v>
      </c>
      <c r="F118" s="188"/>
      <c r="G118" s="186" t="s">
        <v>106</v>
      </c>
      <c r="H118" s="186" t="s">
        <v>36</v>
      </c>
      <c r="I118" s="186"/>
      <c r="J118" s="186" t="s">
        <v>435</v>
      </c>
      <c r="K118" s="188">
        <v>7.5</v>
      </c>
      <c r="L118" s="188">
        <v>1.3</v>
      </c>
      <c r="M118" s="188">
        <v>4.5</v>
      </c>
      <c r="N118" s="188">
        <v>1</v>
      </c>
      <c r="O118" s="188">
        <f t="shared" si="23"/>
        <v>3.5</v>
      </c>
      <c r="P118" s="188"/>
      <c r="Q118" s="188"/>
      <c r="R118" s="188">
        <f t="shared" si="13"/>
        <v>26.25</v>
      </c>
      <c r="S118" s="191" t="s">
        <v>41</v>
      </c>
      <c r="T118" s="199" t="s">
        <v>58</v>
      </c>
      <c r="U118" s="200">
        <v>44788</v>
      </c>
      <c r="V118" s="200">
        <v>44802</v>
      </c>
      <c r="W118" s="201">
        <v>1</v>
      </c>
      <c r="X118" s="202"/>
      <c r="Y118" s="196">
        <f t="shared" si="14"/>
        <v>2.1428571428571428</v>
      </c>
      <c r="Z118" s="219">
        <v>14</v>
      </c>
      <c r="AA118" s="219">
        <v>0.84</v>
      </c>
      <c r="AB118" s="197">
        <f t="shared" si="15"/>
        <v>367.5</v>
      </c>
      <c r="AC118" s="197">
        <f t="shared" si="16"/>
        <v>22.05</v>
      </c>
      <c r="AD118" s="197">
        <f t="shared" si="17"/>
        <v>257.25</v>
      </c>
      <c r="AE118" s="197">
        <f t="shared" si="22"/>
        <v>110.25</v>
      </c>
      <c r="AF118" s="197">
        <f t="shared" si="19"/>
        <v>47.25</v>
      </c>
      <c r="AG118" s="197">
        <f t="shared" si="20"/>
        <v>414.75</v>
      </c>
      <c r="AH118" s="197">
        <v>414.75</v>
      </c>
      <c r="AI118" s="197">
        <f t="shared" si="21"/>
        <v>0</v>
      </c>
      <c r="AJ118" s="146"/>
      <c r="AR118" s="111"/>
      <c r="AS118" s="111"/>
      <c r="AT118" s="111"/>
    </row>
    <row r="119" spans="1:47" ht="32.25" customHeight="1" x14ac:dyDescent="0.25">
      <c r="A119" s="186"/>
      <c r="B119" s="186">
        <v>1</v>
      </c>
      <c r="C119" s="187">
        <v>780</v>
      </c>
      <c r="D119" s="373">
        <v>13040</v>
      </c>
      <c r="E119" s="373">
        <v>7867</v>
      </c>
      <c r="F119" s="188"/>
      <c r="G119" s="186" t="s">
        <v>440</v>
      </c>
      <c r="H119" s="186" t="s">
        <v>36</v>
      </c>
      <c r="I119" s="186"/>
      <c r="J119" s="186" t="s">
        <v>435</v>
      </c>
      <c r="K119" s="188">
        <v>4</v>
      </c>
      <c r="L119" s="188">
        <v>1.3</v>
      </c>
      <c r="M119" s="188">
        <v>5</v>
      </c>
      <c r="N119" s="188">
        <v>1</v>
      </c>
      <c r="O119" s="188">
        <f t="shared" si="23"/>
        <v>4</v>
      </c>
      <c r="P119" s="188"/>
      <c r="Q119" s="188"/>
      <c r="R119" s="188">
        <f t="shared" si="13"/>
        <v>16</v>
      </c>
      <c r="S119" s="191" t="s">
        <v>41</v>
      </c>
      <c r="T119" s="199" t="s">
        <v>58</v>
      </c>
      <c r="U119" s="200">
        <v>44792</v>
      </c>
      <c r="V119" s="200">
        <v>44806</v>
      </c>
      <c r="W119" s="201">
        <v>1</v>
      </c>
      <c r="X119" s="202"/>
      <c r="Y119" s="196">
        <f t="shared" si="14"/>
        <v>2.1428571428571428</v>
      </c>
      <c r="Z119" s="219">
        <v>14</v>
      </c>
      <c r="AA119" s="219">
        <v>0.84</v>
      </c>
      <c r="AB119" s="197">
        <f t="shared" si="15"/>
        <v>224</v>
      </c>
      <c r="AC119" s="197">
        <f t="shared" si="16"/>
        <v>13.44</v>
      </c>
      <c r="AD119" s="197">
        <f t="shared" si="17"/>
        <v>156.79999999999998</v>
      </c>
      <c r="AE119" s="197">
        <f t="shared" si="22"/>
        <v>67.2</v>
      </c>
      <c r="AF119" s="197">
        <f t="shared" si="19"/>
        <v>28.799999999999997</v>
      </c>
      <c r="AG119" s="197">
        <f t="shared" si="20"/>
        <v>252.8</v>
      </c>
      <c r="AH119" s="197">
        <v>252.8</v>
      </c>
      <c r="AI119" s="197">
        <f t="shared" si="21"/>
        <v>0</v>
      </c>
      <c r="AJ119" s="146"/>
      <c r="AR119" s="111"/>
      <c r="AS119" s="111"/>
      <c r="AT119" s="111"/>
    </row>
    <row r="120" spans="1:47" ht="32.25" customHeight="1" x14ac:dyDescent="0.25">
      <c r="A120" s="186"/>
      <c r="B120" s="186">
        <v>1</v>
      </c>
      <c r="C120" s="187">
        <v>789</v>
      </c>
      <c r="D120" s="373">
        <v>13049</v>
      </c>
      <c r="E120" s="373">
        <v>7850</v>
      </c>
      <c r="F120" s="188"/>
      <c r="G120" s="186" t="s">
        <v>106</v>
      </c>
      <c r="H120" s="186" t="s">
        <v>36</v>
      </c>
      <c r="I120" s="186"/>
      <c r="J120" s="186" t="s">
        <v>435</v>
      </c>
      <c r="K120" s="188">
        <v>25</v>
      </c>
      <c r="L120" s="188">
        <v>1.3</v>
      </c>
      <c r="M120" s="188">
        <v>4.5</v>
      </c>
      <c r="N120" s="188"/>
      <c r="O120" s="188">
        <f t="shared" si="23"/>
        <v>4.5</v>
      </c>
      <c r="P120" s="188"/>
      <c r="Q120" s="188"/>
      <c r="R120" s="188">
        <f t="shared" si="13"/>
        <v>112.5</v>
      </c>
      <c r="S120" s="191" t="s">
        <v>41</v>
      </c>
      <c r="T120" s="199" t="s">
        <v>58</v>
      </c>
      <c r="U120" s="200">
        <v>44795</v>
      </c>
      <c r="V120" s="200">
        <v>44802</v>
      </c>
      <c r="W120" s="201">
        <v>1</v>
      </c>
      <c r="X120" s="202"/>
      <c r="Y120" s="196">
        <f t="shared" si="14"/>
        <v>1.1428571428571428</v>
      </c>
      <c r="Z120" s="219">
        <v>14</v>
      </c>
      <c r="AA120" s="219">
        <v>0.84</v>
      </c>
      <c r="AB120" s="197">
        <f t="shared" si="15"/>
        <v>1575</v>
      </c>
      <c r="AC120" s="197">
        <f t="shared" si="16"/>
        <v>94.5</v>
      </c>
      <c r="AD120" s="197">
        <f t="shared" si="17"/>
        <v>1102.5</v>
      </c>
      <c r="AE120" s="197">
        <f t="shared" si="22"/>
        <v>472.5</v>
      </c>
      <c r="AF120" s="197">
        <f t="shared" si="19"/>
        <v>107.99999999999999</v>
      </c>
      <c r="AG120" s="197">
        <f t="shared" si="20"/>
        <v>1683</v>
      </c>
      <c r="AH120" s="197">
        <v>1683</v>
      </c>
      <c r="AI120" s="197">
        <f t="shared" si="21"/>
        <v>0</v>
      </c>
      <c r="AJ120" s="146"/>
      <c r="AR120" s="111"/>
      <c r="AS120" s="111"/>
      <c r="AT120" s="111"/>
    </row>
    <row r="121" spans="1:47" ht="32.25" customHeight="1" x14ac:dyDescent="0.25">
      <c r="A121" s="186"/>
      <c r="B121" s="186">
        <v>1</v>
      </c>
      <c r="C121" s="187">
        <v>798</v>
      </c>
      <c r="D121" s="373">
        <v>13058</v>
      </c>
      <c r="E121" s="373">
        <v>6702</v>
      </c>
      <c r="F121" s="188"/>
      <c r="G121" s="186" t="s">
        <v>106</v>
      </c>
      <c r="H121" s="186" t="s">
        <v>36</v>
      </c>
      <c r="I121" s="186"/>
      <c r="J121" s="186" t="s">
        <v>435</v>
      </c>
      <c r="K121" s="188">
        <v>10</v>
      </c>
      <c r="L121" s="188">
        <v>1.3</v>
      </c>
      <c r="M121" s="188">
        <v>4</v>
      </c>
      <c r="N121" s="188"/>
      <c r="O121" s="188">
        <f t="shared" si="23"/>
        <v>4</v>
      </c>
      <c r="P121" s="188"/>
      <c r="Q121" s="188"/>
      <c r="R121" s="188">
        <f t="shared" si="13"/>
        <v>40</v>
      </c>
      <c r="S121" s="191" t="s">
        <v>41</v>
      </c>
      <c r="T121" s="199" t="s">
        <v>58</v>
      </c>
      <c r="U121" s="200">
        <v>44796</v>
      </c>
      <c r="V121" s="200">
        <v>44824</v>
      </c>
      <c r="W121" s="201">
        <v>1</v>
      </c>
      <c r="X121" s="202"/>
      <c r="Y121" s="196">
        <f t="shared" si="14"/>
        <v>4.1428571428571432</v>
      </c>
      <c r="Z121" s="219">
        <v>14</v>
      </c>
      <c r="AA121" s="219">
        <v>0.84</v>
      </c>
      <c r="AB121" s="197">
        <f t="shared" si="15"/>
        <v>560</v>
      </c>
      <c r="AC121" s="197">
        <f t="shared" si="16"/>
        <v>33.6</v>
      </c>
      <c r="AD121" s="197">
        <f t="shared" si="17"/>
        <v>392</v>
      </c>
      <c r="AE121" s="197">
        <f t="shared" si="22"/>
        <v>168</v>
      </c>
      <c r="AF121" s="197">
        <f t="shared" si="19"/>
        <v>139.19999999999999</v>
      </c>
      <c r="AG121" s="197">
        <f t="shared" si="20"/>
        <v>699.2</v>
      </c>
      <c r="AH121" s="197">
        <v>699.2</v>
      </c>
      <c r="AI121" s="197">
        <f t="shared" si="21"/>
        <v>0</v>
      </c>
      <c r="AJ121" s="146"/>
      <c r="AR121" s="111"/>
      <c r="AS121" s="111"/>
      <c r="AT121" s="111"/>
    </row>
    <row r="122" spans="1:47" ht="32.25" customHeight="1" x14ac:dyDescent="0.25">
      <c r="A122" s="186"/>
      <c r="B122" s="186">
        <v>1</v>
      </c>
      <c r="C122" s="187">
        <v>805</v>
      </c>
      <c r="D122" s="373">
        <v>13067</v>
      </c>
      <c r="E122" s="373">
        <v>7898</v>
      </c>
      <c r="F122" s="188"/>
      <c r="G122" s="186" t="s">
        <v>444</v>
      </c>
      <c r="H122" s="186" t="s">
        <v>36</v>
      </c>
      <c r="I122" s="186"/>
      <c r="J122" s="186" t="s">
        <v>435</v>
      </c>
      <c r="K122" s="188">
        <v>5</v>
      </c>
      <c r="L122" s="188">
        <v>1</v>
      </c>
      <c r="M122" s="188">
        <v>3</v>
      </c>
      <c r="N122" s="188"/>
      <c r="O122" s="188">
        <f t="shared" si="23"/>
        <v>3</v>
      </c>
      <c r="P122" s="188"/>
      <c r="Q122" s="188"/>
      <c r="R122" s="188">
        <f t="shared" si="13"/>
        <v>15</v>
      </c>
      <c r="S122" s="191" t="s">
        <v>41</v>
      </c>
      <c r="T122" s="199" t="s">
        <v>58</v>
      </c>
      <c r="U122" s="200">
        <v>44797</v>
      </c>
      <c r="V122" s="200">
        <v>44820</v>
      </c>
      <c r="W122" s="201">
        <v>1</v>
      </c>
      <c r="X122" s="202"/>
      <c r="Y122" s="196">
        <f t="shared" si="14"/>
        <v>3.4285714285714284</v>
      </c>
      <c r="Z122" s="219">
        <v>14</v>
      </c>
      <c r="AA122" s="219">
        <v>0.84</v>
      </c>
      <c r="AB122" s="197">
        <f t="shared" si="15"/>
        <v>210</v>
      </c>
      <c r="AC122" s="197">
        <f t="shared" si="16"/>
        <v>12.6</v>
      </c>
      <c r="AD122" s="197">
        <f t="shared" si="17"/>
        <v>147</v>
      </c>
      <c r="AE122" s="197">
        <f t="shared" si="22"/>
        <v>63</v>
      </c>
      <c r="AF122" s="197">
        <f t="shared" si="19"/>
        <v>43.199999999999996</v>
      </c>
      <c r="AG122" s="197">
        <f t="shared" si="20"/>
        <v>253.2</v>
      </c>
      <c r="AH122" s="197">
        <v>253.2</v>
      </c>
      <c r="AI122" s="197">
        <f t="shared" si="21"/>
        <v>0</v>
      </c>
      <c r="AJ122" s="146"/>
      <c r="AR122" s="111"/>
      <c r="AS122" s="111"/>
      <c r="AT122" s="111"/>
    </row>
    <row r="123" spans="1:47" ht="32.25" customHeight="1" x14ac:dyDescent="0.25">
      <c r="A123" s="186"/>
      <c r="B123" s="186">
        <v>1</v>
      </c>
      <c r="C123" s="187">
        <v>577</v>
      </c>
      <c r="D123" s="373">
        <v>12895</v>
      </c>
      <c r="E123" s="373">
        <v>7827</v>
      </c>
      <c r="F123" s="188"/>
      <c r="G123" s="186" t="s">
        <v>106</v>
      </c>
      <c r="H123" s="186" t="s">
        <v>36</v>
      </c>
      <c r="I123" s="186"/>
      <c r="J123" s="186" t="s">
        <v>435</v>
      </c>
      <c r="K123" s="188">
        <v>8</v>
      </c>
      <c r="L123" s="188">
        <v>1.8</v>
      </c>
      <c r="M123" s="188">
        <v>5</v>
      </c>
      <c r="N123" s="188">
        <v>1</v>
      </c>
      <c r="O123" s="188">
        <f t="shared" si="23"/>
        <v>4</v>
      </c>
      <c r="P123" s="188"/>
      <c r="Q123" s="188"/>
      <c r="R123" s="188">
        <f t="shared" si="13"/>
        <v>32</v>
      </c>
      <c r="S123" s="191" t="s">
        <v>41</v>
      </c>
      <c r="T123" s="199" t="s">
        <v>58</v>
      </c>
      <c r="U123" s="200">
        <v>44779</v>
      </c>
      <c r="V123" s="200">
        <v>44789</v>
      </c>
      <c r="W123" s="201">
        <v>1</v>
      </c>
      <c r="X123" s="202"/>
      <c r="Y123" s="196">
        <f t="shared" si="14"/>
        <v>1.5714285714285714</v>
      </c>
      <c r="Z123" s="219">
        <v>18</v>
      </c>
      <c r="AA123" s="219">
        <v>1.05</v>
      </c>
      <c r="AB123" s="197">
        <f t="shared" si="15"/>
        <v>576</v>
      </c>
      <c r="AC123" s="197">
        <f t="shared" si="16"/>
        <v>33.6</v>
      </c>
      <c r="AD123" s="197">
        <f t="shared" si="17"/>
        <v>403.2</v>
      </c>
      <c r="AE123" s="197">
        <f t="shared" si="22"/>
        <v>172.79999999999998</v>
      </c>
      <c r="AF123" s="197">
        <f t="shared" si="19"/>
        <v>52.800000000000004</v>
      </c>
      <c r="AG123" s="197">
        <f t="shared" si="20"/>
        <v>628.79999999999995</v>
      </c>
      <c r="AH123" s="197">
        <v>628.79999999999995</v>
      </c>
      <c r="AI123" s="197">
        <f t="shared" si="21"/>
        <v>0</v>
      </c>
      <c r="AJ123" s="146"/>
      <c r="AR123" s="111"/>
      <c r="AS123" s="111"/>
      <c r="AT123" s="111"/>
    </row>
    <row r="124" spans="1:47" ht="32.25" customHeight="1" x14ac:dyDescent="0.25">
      <c r="A124" s="186"/>
      <c r="B124" s="186">
        <v>1</v>
      </c>
      <c r="C124" s="187">
        <v>633</v>
      </c>
      <c r="D124" s="373">
        <v>12856</v>
      </c>
      <c r="E124" s="373">
        <v>8712</v>
      </c>
      <c r="F124" s="188"/>
      <c r="G124" s="186" t="s">
        <v>106</v>
      </c>
      <c r="H124" s="186" t="s">
        <v>36</v>
      </c>
      <c r="I124" s="186"/>
      <c r="J124" s="186" t="s">
        <v>435</v>
      </c>
      <c r="K124" s="188">
        <v>7.5</v>
      </c>
      <c r="L124" s="188">
        <v>1.8</v>
      </c>
      <c r="M124" s="188">
        <v>10</v>
      </c>
      <c r="N124" s="188">
        <v>1</v>
      </c>
      <c r="O124" s="188">
        <f t="shared" si="23"/>
        <v>9</v>
      </c>
      <c r="P124" s="188"/>
      <c r="Q124" s="188"/>
      <c r="R124" s="188">
        <f t="shared" si="13"/>
        <v>67.5</v>
      </c>
      <c r="S124" s="191" t="s">
        <v>41</v>
      </c>
      <c r="T124" s="199" t="s">
        <v>58</v>
      </c>
      <c r="U124" s="200">
        <v>44773</v>
      </c>
      <c r="V124" s="200">
        <v>45000</v>
      </c>
      <c r="W124" s="201">
        <v>1</v>
      </c>
      <c r="X124" s="202"/>
      <c r="Y124" s="196">
        <f t="shared" si="14"/>
        <v>32.571428571428569</v>
      </c>
      <c r="Z124" s="219">
        <v>18</v>
      </c>
      <c r="AA124" s="219">
        <v>1.05</v>
      </c>
      <c r="AB124" s="197">
        <f t="shared" si="15"/>
        <v>1215</v>
      </c>
      <c r="AC124" s="197">
        <f t="shared" si="16"/>
        <v>70.875</v>
      </c>
      <c r="AD124" s="197">
        <f t="shared" si="17"/>
        <v>850.5</v>
      </c>
      <c r="AE124" s="197">
        <f t="shared" si="22"/>
        <v>364.5</v>
      </c>
      <c r="AF124" s="197">
        <f t="shared" si="19"/>
        <v>2308.5</v>
      </c>
      <c r="AG124" s="197">
        <f t="shared" si="20"/>
        <v>3523.5</v>
      </c>
      <c r="AH124" s="197">
        <v>3007.1249999999995</v>
      </c>
      <c r="AI124" s="197">
        <f t="shared" si="21"/>
        <v>516.37500000000045</v>
      </c>
      <c r="AJ124" s="146"/>
      <c r="AR124" s="363">
        <f>SUMIF('[27]Sc Shedule '!$D$3:$D$2546,D124,'[27]Sc Shedule '!$AC$3:$AC$2546)</f>
        <v>3523.5</v>
      </c>
      <c r="AS124" s="363">
        <f ca="1">SUMIF($D$91:$D$2561,D124,$AG$91:$AG$2559)</f>
        <v>3523.5</v>
      </c>
      <c r="AT124" s="363">
        <f ca="1">AR124-AS124</f>
        <v>0</v>
      </c>
      <c r="AU124" s="365"/>
    </row>
    <row r="125" spans="1:47" ht="32.25" customHeight="1" x14ac:dyDescent="0.25">
      <c r="A125" s="186"/>
      <c r="B125" s="186">
        <v>1</v>
      </c>
      <c r="C125" s="187">
        <v>689</v>
      </c>
      <c r="D125" s="373">
        <v>12897</v>
      </c>
      <c r="E125" s="373">
        <v>8284</v>
      </c>
      <c r="F125" s="188"/>
      <c r="G125" s="186" t="s">
        <v>106</v>
      </c>
      <c r="H125" s="186" t="s">
        <v>36</v>
      </c>
      <c r="I125" s="186"/>
      <c r="J125" s="186" t="s">
        <v>435</v>
      </c>
      <c r="K125" s="188">
        <v>15</v>
      </c>
      <c r="L125" s="188">
        <v>1.8</v>
      </c>
      <c r="M125" s="188">
        <v>5.5</v>
      </c>
      <c r="N125" s="188">
        <v>1</v>
      </c>
      <c r="O125" s="188">
        <f t="shared" si="23"/>
        <v>4.5</v>
      </c>
      <c r="P125" s="188"/>
      <c r="Q125" s="188"/>
      <c r="R125" s="188">
        <f t="shared" si="13"/>
        <v>67.5</v>
      </c>
      <c r="S125" s="191" t="s">
        <v>41</v>
      </c>
      <c r="T125" s="199" t="s">
        <v>58</v>
      </c>
      <c r="U125" s="200">
        <v>44779</v>
      </c>
      <c r="V125" s="200">
        <v>44892</v>
      </c>
      <c r="W125" s="201">
        <v>1</v>
      </c>
      <c r="X125" s="202"/>
      <c r="Y125" s="196">
        <f t="shared" si="14"/>
        <v>16.285714285714285</v>
      </c>
      <c r="Z125" s="219">
        <v>18</v>
      </c>
      <c r="AA125" s="219">
        <v>1.05</v>
      </c>
      <c r="AB125" s="197">
        <f t="shared" si="15"/>
        <v>1215</v>
      </c>
      <c r="AC125" s="197">
        <f t="shared" si="16"/>
        <v>70.875</v>
      </c>
      <c r="AD125" s="197">
        <f t="shared" si="17"/>
        <v>850.5</v>
      </c>
      <c r="AE125" s="197">
        <f t="shared" si="22"/>
        <v>364.5</v>
      </c>
      <c r="AF125" s="197">
        <f t="shared" si="19"/>
        <v>1154.25</v>
      </c>
      <c r="AG125" s="197">
        <f t="shared" si="20"/>
        <v>2369.25</v>
      </c>
      <c r="AH125" s="197">
        <v>2369.25</v>
      </c>
      <c r="AI125" s="197">
        <f t="shared" si="21"/>
        <v>0</v>
      </c>
      <c r="AJ125" s="146"/>
      <c r="AR125" s="111"/>
      <c r="AS125" s="111"/>
      <c r="AT125" s="111"/>
    </row>
    <row r="126" spans="1:47" ht="32.25" customHeight="1" x14ac:dyDescent="0.25">
      <c r="A126" s="186"/>
      <c r="B126" s="186">
        <v>1</v>
      </c>
      <c r="C126" s="187">
        <v>791</v>
      </c>
      <c r="D126" s="373">
        <v>13051</v>
      </c>
      <c r="E126" s="373">
        <v>7878</v>
      </c>
      <c r="F126" s="188"/>
      <c r="G126" s="186" t="s">
        <v>440</v>
      </c>
      <c r="H126" s="186" t="s">
        <v>36</v>
      </c>
      <c r="I126" s="186"/>
      <c r="J126" s="186" t="s">
        <v>435</v>
      </c>
      <c r="K126" s="188">
        <v>5</v>
      </c>
      <c r="L126" s="188">
        <v>1.8</v>
      </c>
      <c r="M126" s="188">
        <v>4</v>
      </c>
      <c r="N126" s="188"/>
      <c r="O126" s="188">
        <f t="shared" si="23"/>
        <v>4</v>
      </c>
      <c r="P126" s="188"/>
      <c r="Q126" s="188"/>
      <c r="R126" s="188">
        <f t="shared" si="13"/>
        <v>20</v>
      </c>
      <c r="S126" s="191" t="s">
        <v>41</v>
      </c>
      <c r="T126" s="199" t="s">
        <v>58</v>
      </c>
      <c r="U126" s="200">
        <v>44795</v>
      </c>
      <c r="V126" s="200">
        <v>44816</v>
      </c>
      <c r="W126" s="201">
        <v>1</v>
      </c>
      <c r="X126" s="202"/>
      <c r="Y126" s="196">
        <f t="shared" si="14"/>
        <v>3.1428571428571428</v>
      </c>
      <c r="Z126" s="219">
        <v>18</v>
      </c>
      <c r="AA126" s="219">
        <v>1.05</v>
      </c>
      <c r="AB126" s="197">
        <f t="shared" si="15"/>
        <v>360</v>
      </c>
      <c r="AC126" s="197">
        <f t="shared" si="16"/>
        <v>21</v>
      </c>
      <c r="AD126" s="197">
        <f t="shared" si="17"/>
        <v>252</v>
      </c>
      <c r="AE126" s="197">
        <f t="shared" si="22"/>
        <v>108</v>
      </c>
      <c r="AF126" s="197">
        <f t="shared" si="19"/>
        <v>66</v>
      </c>
      <c r="AG126" s="197">
        <f t="shared" si="20"/>
        <v>426</v>
      </c>
      <c r="AH126" s="197">
        <v>426</v>
      </c>
      <c r="AI126" s="197">
        <f t="shared" si="21"/>
        <v>0</v>
      </c>
      <c r="AJ126" s="146"/>
      <c r="AR126" s="111"/>
      <c r="AS126" s="111"/>
      <c r="AT126" s="111"/>
    </row>
    <row r="127" spans="1:47" ht="32.25" customHeight="1" x14ac:dyDescent="0.25">
      <c r="A127" s="186"/>
      <c r="B127" s="186">
        <v>1</v>
      </c>
      <c r="C127" s="187">
        <v>673</v>
      </c>
      <c r="D127" s="373">
        <v>12890</v>
      </c>
      <c r="E127" s="373">
        <v>8119</v>
      </c>
      <c r="F127" s="188"/>
      <c r="G127" s="186" t="s">
        <v>106</v>
      </c>
      <c r="H127" s="186" t="s">
        <v>60</v>
      </c>
      <c r="I127" s="186"/>
      <c r="J127" s="186" t="s">
        <v>61</v>
      </c>
      <c r="K127" s="188">
        <v>7</v>
      </c>
      <c r="L127" s="188">
        <v>2.5</v>
      </c>
      <c r="M127" s="188">
        <v>5</v>
      </c>
      <c r="N127" s="188">
        <v>1</v>
      </c>
      <c r="O127" s="188">
        <f t="shared" si="23"/>
        <v>4</v>
      </c>
      <c r="P127" s="188"/>
      <c r="Q127" s="188"/>
      <c r="R127" s="188">
        <f t="shared" si="13"/>
        <v>70</v>
      </c>
      <c r="S127" s="191" t="s">
        <v>62</v>
      </c>
      <c r="T127" s="199" t="s">
        <v>58</v>
      </c>
      <c r="U127" s="200">
        <v>44779</v>
      </c>
      <c r="V127" s="200">
        <v>44848</v>
      </c>
      <c r="W127" s="201">
        <v>1</v>
      </c>
      <c r="X127" s="202"/>
      <c r="Y127" s="196">
        <f t="shared" si="14"/>
        <v>10</v>
      </c>
      <c r="Z127" s="219">
        <v>7.5</v>
      </c>
      <c r="AA127" s="219">
        <v>0.7</v>
      </c>
      <c r="AB127" s="197">
        <f t="shared" si="15"/>
        <v>525</v>
      </c>
      <c r="AC127" s="197">
        <f t="shared" si="16"/>
        <v>49</v>
      </c>
      <c r="AD127" s="197">
        <f t="shared" si="17"/>
        <v>367.5</v>
      </c>
      <c r="AE127" s="197">
        <f t="shared" si="22"/>
        <v>157.5</v>
      </c>
      <c r="AF127" s="197">
        <f t="shared" si="19"/>
        <v>489.99999999999994</v>
      </c>
      <c r="AG127" s="197">
        <f t="shared" si="20"/>
        <v>1015</v>
      </c>
      <c r="AH127" s="197">
        <v>1015</v>
      </c>
      <c r="AI127" s="197">
        <f t="shared" si="21"/>
        <v>0</v>
      </c>
      <c r="AJ127" s="146"/>
      <c r="AR127" s="111"/>
      <c r="AS127" s="111"/>
      <c r="AT127" s="111"/>
    </row>
    <row r="128" spans="1:47" ht="32.25" customHeight="1" x14ac:dyDescent="0.25">
      <c r="A128" s="186"/>
      <c r="B128" s="186">
        <v>1</v>
      </c>
      <c r="C128" s="187">
        <v>689</v>
      </c>
      <c r="D128" s="373">
        <v>12897</v>
      </c>
      <c r="E128" s="373">
        <v>8284</v>
      </c>
      <c r="F128" s="188"/>
      <c r="G128" s="186" t="s">
        <v>106</v>
      </c>
      <c r="H128" s="186" t="s">
        <v>60</v>
      </c>
      <c r="I128" s="186"/>
      <c r="J128" s="186" t="s">
        <v>61</v>
      </c>
      <c r="K128" s="188">
        <v>20</v>
      </c>
      <c r="L128" s="188">
        <v>2.5</v>
      </c>
      <c r="M128" s="188">
        <v>5.5</v>
      </c>
      <c r="N128" s="188">
        <v>1</v>
      </c>
      <c r="O128" s="188">
        <f t="shared" si="23"/>
        <v>4.5</v>
      </c>
      <c r="P128" s="188"/>
      <c r="Q128" s="188"/>
      <c r="R128" s="188">
        <f t="shared" si="13"/>
        <v>225</v>
      </c>
      <c r="S128" s="191" t="s">
        <v>62</v>
      </c>
      <c r="T128" s="199" t="s">
        <v>58</v>
      </c>
      <c r="U128" s="200">
        <v>44779</v>
      </c>
      <c r="V128" s="200">
        <v>44892</v>
      </c>
      <c r="W128" s="201">
        <v>1</v>
      </c>
      <c r="X128" s="202"/>
      <c r="Y128" s="196">
        <f t="shared" si="14"/>
        <v>16.285714285714285</v>
      </c>
      <c r="Z128" s="219">
        <v>7.5</v>
      </c>
      <c r="AA128" s="219">
        <v>0.7</v>
      </c>
      <c r="AB128" s="197">
        <f t="shared" si="15"/>
        <v>1687.5</v>
      </c>
      <c r="AC128" s="197">
        <f t="shared" si="16"/>
        <v>157.5</v>
      </c>
      <c r="AD128" s="197">
        <f t="shared" si="17"/>
        <v>1181.25</v>
      </c>
      <c r="AE128" s="197">
        <f t="shared" ref="AE128:AE159" si="24">IF(T128="off hired",0.3*R128*Z128*W128,0)</f>
        <v>506.25</v>
      </c>
      <c r="AF128" s="197">
        <f t="shared" si="19"/>
        <v>2565</v>
      </c>
      <c r="AG128" s="197">
        <f t="shared" si="20"/>
        <v>4252.5</v>
      </c>
      <c r="AH128" s="197">
        <v>4252.5</v>
      </c>
      <c r="AI128" s="197">
        <f t="shared" si="21"/>
        <v>0</v>
      </c>
      <c r="AJ128" s="146"/>
      <c r="AR128" s="111"/>
      <c r="AS128" s="111"/>
      <c r="AT128" s="111"/>
    </row>
    <row r="129" spans="1:39" s="111" customFormat="1" ht="32.25" customHeight="1" x14ac:dyDescent="0.25">
      <c r="A129" s="186"/>
      <c r="B129" s="186">
        <v>1</v>
      </c>
      <c r="C129" s="187">
        <v>688</v>
      </c>
      <c r="D129" s="373">
        <v>12899</v>
      </c>
      <c r="E129" s="373">
        <v>6732</v>
      </c>
      <c r="F129" s="188"/>
      <c r="G129" s="186" t="s">
        <v>516</v>
      </c>
      <c r="H129" s="186" t="s">
        <v>60</v>
      </c>
      <c r="I129" s="186"/>
      <c r="J129" s="186" t="s">
        <v>61</v>
      </c>
      <c r="K129" s="188">
        <v>5</v>
      </c>
      <c r="L129" s="188">
        <v>2.5</v>
      </c>
      <c r="M129" s="188">
        <v>5</v>
      </c>
      <c r="N129" s="188">
        <v>1</v>
      </c>
      <c r="O129" s="188">
        <f t="shared" si="23"/>
        <v>4</v>
      </c>
      <c r="P129" s="188"/>
      <c r="Q129" s="188"/>
      <c r="R129" s="188">
        <f t="shared" si="13"/>
        <v>50</v>
      </c>
      <c r="S129" s="191" t="s">
        <v>62</v>
      </c>
      <c r="T129" s="199" t="s">
        <v>58</v>
      </c>
      <c r="U129" s="200">
        <v>44780</v>
      </c>
      <c r="V129" s="200">
        <v>44832</v>
      </c>
      <c r="W129" s="201">
        <v>1</v>
      </c>
      <c r="X129" s="202"/>
      <c r="Y129" s="196">
        <f t="shared" si="14"/>
        <v>7.5714285714285712</v>
      </c>
      <c r="Z129" s="219">
        <v>7.5</v>
      </c>
      <c r="AA129" s="219">
        <v>0.7</v>
      </c>
      <c r="AB129" s="197">
        <f t="shared" si="15"/>
        <v>375</v>
      </c>
      <c r="AC129" s="197">
        <f t="shared" si="16"/>
        <v>35</v>
      </c>
      <c r="AD129" s="197">
        <f t="shared" si="17"/>
        <v>262.5</v>
      </c>
      <c r="AE129" s="197">
        <f t="shared" si="24"/>
        <v>112.5</v>
      </c>
      <c r="AF129" s="197">
        <f t="shared" si="19"/>
        <v>265</v>
      </c>
      <c r="AG129" s="197">
        <f t="shared" si="20"/>
        <v>640</v>
      </c>
      <c r="AH129" s="197">
        <v>640</v>
      </c>
      <c r="AI129" s="197">
        <f t="shared" si="21"/>
        <v>0</v>
      </c>
      <c r="AJ129" s="146"/>
      <c r="AK129" s="265"/>
      <c r="AL129" s="272"/>
      <c r="AM129" s="272"/>
    </row>
    <row r="130" spans="1:39" s="111" customFormat="1" ht="32.25" customHeight="1" x14ac:dyDescent="0.25">
      <c r="A130" s="186"/>
      <c r="B130" s="186">
        <v>1</v>
      </c>
      <c r="C130" s="187">
        <v>710</v>
      </c>
      <c r="D130" s="373">
        <v>12975</v>
      </c>
      <c r="E130" s="373">
        <v>7867</v>
      </c>
      <c r="F130" s="188"/>
      <c r="G130" s="186" t="s">
        <v>106</v>
      </c>
      <c r="H130" s="186" t="s">
        <v>60</v>
      </c>
      <c r="I130" s="186"/>
      <c r="J130" s="186" t="s">
        <v>61</v>
      </c>
      <c r="K130" s="188">
        <v>7.5</v>
      </c>
      <c r="L130" s="188">
        <v>6</v>
      </c>
      <c r="M130" s="188">
        <v>5.5</v>
      </c>
      <c r="N130" s="188">
        <v>1</v>
      </c>
      <c r="O130" s="188">
        <f t="shared" si="23"/>
        <v>4.5</v>
      </c>
      <c r="P130" s="188"/>
      <c r="Q130" s="188"/>
      <c r="R130" s="188">
        <f t="shared" si="13"/>
        <v>202.5</v>
      </c>
      <c r="S130" s="191" t="s">
        <v>62</v>
      </c>
      <c r="T130" s="199" t="s">
        <v>58</v>
      </c>
      <c r="U130" s="200">
        <v>44784</v>
      </c>
      <c r="V130" s="200">
        <v>44806</v>
      </c>
      <c r="W130" s="201">
        <v>1</v>
      </c>
      <c r="X130" s="202"/>
      <c r="Y130" s="196">
        <f t="shared" si="14"/>
        <v>3.2857142857142856</v>
      </c>
      <c r="Z130" s="219">
        <v>7.5</v>
      </c>
      <c r="AA130" s="219">
        <v>0.7</v>
      </c>
      <c r="AB130" s="197">
        <f t="shared" si="15"/>
        <v>1518.75</v>
      </c>
      <c r="AC130" s="197">
        <f t="shared" si="16"/>
        <v>141.75</v>
      </c>
      <c r="AD130" s="197">
        <f t="shared" si="17"/>
        <v>1063.125</v>
      </c>
      <c r="AE130" s="197">
        <f t="shared" si="24"/>
        <v>455.625</v>
      </c>
      <c r="AF130" s="197">
        <f t="shared" si="19"/>
        <v>465.74999999999989</v>
      </c>
      <c r="AG130" s="197">
        <f t="shared" si="20"/>
        <v>1984.5</v>
      </c>
      <c r="AH130" s="197">
        <v>1984.5</v>
      </c>
      <c r="AI130" s="197">
        <f t="shared" si="21"/>
        <v>0</v>
      </c>
      <c r="AJ130" s="146"/>
      <c r="AK130" s="265"/>
      <c r="AL130" s="272"/>
      <c r="AM130" s="272"/>
    </row>
    <row r="131" spans="1:39" s="111" customFormat="1" ht="32.25" customHeight="1" x14ac:dyDescent="0.25">
      <c r="A131" s="186"/>
      <c r="B131" s="186">
        <v>1</v>
      </c>
      <c r="C131" s="187">
        <v>740</v>
      </c>
      <c r="D131" s="373">
        <v>12998</v>
      </c>
      <c r="E131" s="373">
        <v>8446</v>
      </c>
      <c r="F131" s="188"/>
      <c r="G131" s="186" t="s">
        <v>106</v>
      </c>
      <c r="H131" s="186" t="s">
        <v>60</v>
      </c>
      <c r="I131" s="186"/>
      <c r="J131" s="186" t="s">
        <v>61</v>
      </c>
      <c r="K131" s="188">
        <v>7.5</v>
      </c>
      <c r="L131" s="188">
        <v>7.5</v>
      </c>
      <c r="M131" s="188">
        <v>3</v>
      </c>
      <c r="N131" s="188">
        <v>1</v>
      </c>
      <c r="O131" s="188">
        <f t="shared" si="23"/>
        <v>2</v>
      </c>
      <c r="P131" s="188"/>
      <c r="Q131" s="188"/>
      <c r="R131" s="188">
        <f t="shared" si="13"/>
        <v>112.5</v>
      </c>
      <c r="S131" s="191" t="s">
        <v>62</v>
      </c>
      <c r="T131" s="199" t="s">
        <v>58</v>
      </c>
      <c r="U131" s="200">
        <v>44788</v>
      </c>
      <c r="V131" s="200">
        <v>44948</v>
      </c>
      <c r="W131" s="201">
        <v>1</v>
      </c>
      <c r="X131" s="202"/>
      <c r="Y131" s="196">
        <f t="shared" si="14"/>
        <v>23</v>
      </c>
      <c r="Z131" s="219">
        <v>7.5</v>
      </c>
      <c r="AA131" s="219">
        <v>0.7</v>
      </c>
      <c r="AB131" s="197">
        <f t="shared" si="15"/>
        <v>843.75</v>
      </c>
      <c r="AC131" s="197">
        <f t="shared" si="16"/>
        <v>78.75</v>
      </c>
      <c r="AD131" s="197">
        <f t="shared" si="17"/>
        <v>590.625</v>
      </c>
      <c r="AE131" s="197">
        <f t="shared" si="24"/>
        <v>253.125</v>
      </c>
      <c r="AF131" s="197">
        <f t="shared" si="19"/>
        <v>1811.2499999999998</v>
      </c>
      <c r="AG131" s="197">
        <f t="shared" si="20"/>
        <v>2655</v>
      </c>
      <c r="AH131" s="197">
        <v>2655</v>
      </c>
      <c r="AI131" s="197">
        <f t="shared" si="21"/>
        <v>0</v>
      </c>
      <c r="AJ131" s="146"/>
      <c r="AK131" s="265"/>
      <c r="AL131" s="272"/>
      <c r="AM131" s="272"/>
    </row>
    <row r="132" spans="1:39" s="111" customFormat="1" ht="32.25" customHeight="1" x14ac:dyDescent="0.25">
      <c r="A132" s="186"/>
      <c r="B132" s="186">
        <v>1</v>
      </c>
      <c r="C132" s="187">
        <v>486</v>
      </c>
      <c r="D132" s="373">
        <v>12881</v>
      </c>
      <c r="E132" s="373">
        <v>6746</v>
      </c>
      <c r="F132" s="188"/>
      <c r="G132" s="186" t="s">
        <v>440</v>
      </c>
      <c r="H132" s="186" t="s">
        <v>60</v>
      </c>
      <c r="I132" s="186"/>
      <c r="J132" s="186" t="s">
        <v>61</v>
      </c>
      <c r="K132" s="188">
        <v>9</v>
      </c>
      <c r="L132" s="188">
        <v>2.5</v>
      </c>
      <c r="M132" s="188">
        <v>3</v>
      </c>
      <c r="N132" s="188">
        <v>1</v>
      </c>
      <c r="O132" s="188">
        <f t="shared" si="23"/>
        <v>2</v>
      </c>
      <c r="P132" s="188"/>
      <c r="Q132" s="188"/>
      <c r="R132" s="188">
        <f t="shared" si="13"/>
        <v>45</v>
      </c>
      <c r="S132" s="191" t="s">
        <v>62</v>
      </c>
      <c r="T132" s="199" t="s">
        <v>58</v>
      </c>
      <c r="U132" s="200">
        <v>44776</v>
      </c>
      <c r="V132" s="200">
        <v>44833</v>
      </c>
      <c r="W132" s="201">
        <v>1</v>
      </c>
      <c r="X132" s="202"/>
      <c r="Y132" s="196">
        <f t="shared" si="14"/>
        <v>8.2857142857142865</v>
      </c>
      <c r="Z132" s="219">
        <v>7.5</v>
      </c>
      <c r="AA132" s="219">
        <v>0.7</v>
      </c>
      <c r="AB132" s="197">
        <f t="shared" si="15"/>
        <v>337.5</v>
      </c>
      <c r="AC132" s="197">
        <f t="shared" si="16"/>
        <v>31.499999999999996</v>
      </c>
      <c r="AD132" s="197">
        <f t="shared" si="17"/>
        <v>236.24999999999997</v>
      </c>
      <c r="AE132" s="197">
        <f t="shared" si="24"/>
        <v>101.25</v>
      </c>
      <c r="AF132" s="197">
        <f t="shared" si="19"/>
        <v>261</v>
      </c>
      <c r="AG132" s="197">
        <f t="shared" si="20"/>
        <v>598.5</v>
      </c>
      <c r="AH132" s="197">
        <v>598.5</v>
      </c>
      <c r="AI132" s="197">
        <f t="shared" si="21"/>
        <v>0</v>
      </c>
      <c r="AJ132" s="146"/>
      <c r="AK132" s="265"/>
      <c r="AL132" s="272"/>
      <c r="AM132" s="272"/>
    </row>
    <row r="133" spans="1:39" s="111" customFormat="1" ht="32.25" customHeight="1" x14ac:dyDescent="0.25">
      <c r="A133" s="186"/>
      <c r="B133" s="186">
        <v>1</v>
      </c>
      <c r="C133" s="187">
        <v>656</v>
      </c>
      <c r="D133" s="373">
        <v>12880</v>
      </c>
      <c r="E133" s="373">
        <v>7833</v>
      </c>
      <c r="F133" s="188"/>
      <c r="G133" s="186" t="s">
        <v>440</v>
      </c>
      <c r="H133" s="186" t="s">
        <v>60</v>
      </c>
      <c r="I133" s="186"/>
      <c r="J133" s="186" t="s">
        <v>61</v>
      </c>
      <c r="K133" s="188">
        <v>5</v>
      </c>
      <c r="L133" s="188">
        <v>2.5</v>
      </c>
      <c r="M133" s="188">
        <v>3</v>
      </c>
      <c r="N133" s="188">
        <v>1</v>
      </c>
      <c r="O133" s="188">
        <f t="shared" si="23"/>
        <v>2</v>
      </c>
      <c r="P133" s="188"/>
      <c r="Q133" s="188"/>
      <c r="R133" s="188">
        <f t="shared" si="13"/>
        <v>25</v>
      </c>
      <c r="S133" s="191" t="s">
        <v>62</v>
      </c>
      <c r="T133" s="199" t="s">
        <v>58</v>
      </c>
      <c r="U133" s="200">
        <v>44776</v>
      </c>
      <c r="V133" s="200">
        <v>44792</v>
      </c>
      <c r="W133" s="201">
        <v>1</v>
      </c>
      <c r="X133" s="202"/>
      <c r="Y133" s="196">
        <f t="shared" si="14"/>
        <v>2.4285714285714284</v>
      </c>
      <c r="Z133" s="219">
        <v>7.5</v>
      </c>
      <c r="AA133" s="219">
        <v>0.7</v>
      </c>
      <c r="AB133" s="197">
        <f t="shared" si="15"/>
        <v>187.5</v>
      </c>
      <c r="AC133" s="197">
        <f t="shared" si="16"/>
        <v>17.5</v>
      </c>
      <c r="AD133" s="197">
        <f t="shared" si="17"/>
        <v>131.25</v>
      </c>
      <c r="AE133" s="197">
        <f t="shared" si="24"/>
        <v>56.25</v>
      </c>
      <c r="AF133" s="197">
        <f t="shared" si="19"/>
        <v>42.499999999999993</v>
      </c>
      <c r="AG133" s="197">
        <f t="shared" si="20"/>
        <v>230</v>
      </c>
      <c r="AH133" s="197">
        <v>230</v>
      </c>
      <c r="AI133" s="197">
        <f t="shared" si="21"/>
        <v>0</v>
      </c>
      <c r="AJ133" s="146"/>
      <c r="AK133" s="265"/>
      <c r="AL133" s="272"/>
      <c r="AM133" s="272"/>
    </row>
    <row r="134" spans="1:39" s="111" customFormat="1" ht="32.25" customHeight="1" x14ac:dyDescent="0.25">
      <c r="A134" s="186"/>
      <c r="B134" s="186">
        <v>1</v>
      </c>
      <c r="C134" s="187">
        <v>651</v>
      </c>
      <c r="D134" s="373">
        <v>12875</v>
      </c>
      <c r="E134" s="373">
        <v>7834</v>
      </c>
      <c r="F134" s="188"/>
      <c r="G134" s="186" t="s">
        <v>106</v>
      </c>
      <c r="H134" s="186" t="s">
        <v>60</v>
      </c>
      <c r="I134" s="186"/>
      <c r="J134" s="186" t="s">
        <v>61</v>
      </c>
      <c r="K134" s="188">
        <v>4</v>
      </c>
      <c r="L134" s="188">
        <v>2.5</v>
      </c>
      <c r="M134" s="188">
        <v>3</v>
      </c>
      <c r="N134" s="188">
        <v>1</v>
      </c>
      <c r="O134" s="188">
        <f t="shared" si="23"/>
        <v>2</v>
      </c>
      <c r="P134" s="188"/>
      <c r="Q134" s="188"/>
      <c r="R134" s="188">
        <f t="shared" si="13"/>
        <v>20</v>
      </c>
      <c r="S134" s="191" t="s">
        <v>62</v>
      </c>
      <c r="T134" s="199" t="s">
        <v>58</v>
      </c>
      <c r="U134" s="200">
        <v>44776</v>
      </c>
      <c r="V134" s="200">
        <v>44792</v>
      </c>
      <c r="W134" s="201">
        <v>1</v>
      </c>
      <c r="X134" s="202"/>
      <c r="Y134" s="196">
        <f t="shared" si="14"/>
        <v>2.4285714285714284</v>
      </c>
      <c r="Z134" s="219">
        <v>7.5</v>
      </c>
      <c r="AA134" s="219">
        <v>0.7</v>
      </c>
      <c r="AB134" s="197">
        <f t="shared" si="15"/>
        <v>150</v>
      </c>
      <c r="AC134" s="197">
        <f t="shared" si="16"/>
        <v>14</v>
      </c>
      <c r="AD134" s="197">
        <f t="shared" si="17"/>
        <v>105</v>
      </c>
      <c r="AE134" s="197">
        <f t="shared" si="24"/>
        <v>45</v>
      </c>
      <c r="AF134" s="197">
        <f t="shared" si="19"/>
        <v>33.999999999999993</v>
      </c>
      <c r="AG134" s="197">
        <f t="shared" si="20"/>
        <v>184</v>
      </c>
      <c r="AH134" s="197">
        <v>184</v>
      </c>
      <c r="AI134" s="197">
        <f t="shared" si="21"/>
        <v>0</v>
      </c>
      <c r="AJ134" s="146"/>
      <c r="AK134" s="265"/>
      <c r="AL134" s="272"/>
      <c r="AM134" s="272"/>
    </row>
    <row r="135" spans="1:39" s="111" customFormat="1" ht="32.25" customHeight="1" x14ac:dyDescent="0.25">
      <c r="A135" s="186"/>
      <c r="B135" s="186">
        <v>1</v>
      </c>
      <c r="C135" s="187">
        <v>639</v>
      </c>
      <c r="D135" s="373">
        <v>12862</v>
      </c>
      <c r="E135" s="373">
        <v>8096</v>
      </c>
      <c r="F135" s="188"/>
      <c r="G135" s="186" t="s">
        <v>106</v>
      </c>
      <c r="H135" s="186" t="s">
        <v>60</v>
      </c>
      <c r="I135" s="186"/>
      <c r="J135" s="186" t="s">
        <v>61</v>
      </c>
      <c r="K135" s="188">
        <v>9</v>
      </c>
      <c r="L135" s="188">
        <v>2.5</v>
      </c>
      <c r="M135" s="188">
        <v>5</v>
      </c>
      <c r="N135" s="188">
        <v>1</v>
      </c>
      <c r="O135" s="188">
        <f t="shared" ref="O135" si="25">M135-N135</f>
        <v>4</v>
      </c>
      <c r="P135" s="188"/>
      <c r="Q135" s="188"/>
      <c r="R135" s="188">
        <f t="shared" ref="R135:R198" si="26">IF(S135="m3",K135*L135*O135,IF(S135="m2-LxH",K135*O135,IF(S135="m2-LxW",K135*L135*P135,IF(S135="rm",O135,IF(S135="lm",K135,IF(S135="unit",Q135,))))))</f>
        <v>90</v>
      </c>
      <c r="S135" s="191" t="s">
        <v>62</v>
      </c>
      <c r="T135" s="199" t="s">
        <v>58</v>
      </c>
      <c r="U135" s="200">
        <v>44774</v>
      </c>
      <c r="V135" s="200">
        <v>44846</v>
      </c>
      <c r="W135" s="201">
        <v>1</v>
      </c>
      <c r="X135" s="202"/>
      <c r="Y135" s="196">
        <f t="shared" ref="Y135:Y198" si="27">IF(T135="on hire",$C$5-U135+1,IF(T135="off hired",V135-U135+1,0))/7</f>
        <v>10.428571428571429</v>
      </c>
      <c r="Z135" s="219">
        <v>7.5</v>
      </c>
      <c r="AA135" s="219">
        <v>0.7</v>
      </c>
      <c r="AB135" s="197">
        <f t="shared" ref="AB135:AB198" si="28">Z135*R135</f>
        <v>675</v>
      </c>
      <c r="AC135" s="197">
        <f t="shared" ref="AC135:AC198" si="29">AA135*R135</f>
        <v>62.999999999999993</v>
      </c>
      <c r="AD135" s="197">
        <f t="shared" ref="AD135:AD198" si="30">0.7*R135*Z135</f>
        <v>472.49999999999994</v>
      </c>
      <c r="AE135" s="197">
        <f t="shared" si="24"/>
        <v>202.5</v>
      </c>
      <c r="AF135" s="197">
        <f t="shared" ref="AF135:AF198" si="31">IF(Y135&gt;X135,(Y135-X135)*R135*AA135,0)</f>
        <v>657</v>
      </c>
      <c r="AG135" s="197">
        <f t="shared" ref="AG135:AG198" si="32">AD135+AE135+AF135</f>
        <v>1332</v>
      </c>
      <c r="AH135" s="197">
        <v>1332</v>
      </c>
      <c r="AI135" s="197">
        <f t="shared" ref="AI135:AI198" si="33">AG135-AH135</f>
        <v>0</v>
      </c>
      <c r="AJ135" s="146"/>
      <c r="AK135" s="265"/>
      <c r="AL135" s="272"/>
      <c r="AM135" s="272"/>
    </row>
    <row r="136" spans="1:39" s="213" customFormat="1" ht="32.25" customHeight="1" x14ac:dyDescent="0.25">
      <c r="A136" s="189"/>
      <c r="B136" s="186">
        <v>1</v>
      </c>
      <c r="C136" s="159">
        <v>925</v>
      </c>
      <c r="D136" s="375">
        <v>13297</v>
      </c>
      <c r="E136" s="375">
        <v>8140</v>
      </c>
      <c r="F136" s="190"/>
      <c r="G136" s="189" t="s">
        <v>440</v>
      </c>
      <c r="H136" s="189" t="s">
        <v>94</v>
      </c>
      <c r="I136" s="189"/>
      <c r="J136" s="189" t="s">
        <v>69</v>
      </c>
      <c r="K136" s="190">
        <v>2.5</v>
      </c>
      <c r="L136" s="190">
        <v>1.8</v>
      </c>
      <c r="M136" s="190">
        <v>3.5</v>
      </c>
      <c r="N136" s="190"/>
      <c r="O136" s="190">
        <v>3.5</v>
      </c>
      <c r="P136" s="190"/>
      <c r="Q136" s="190"/>
      <c r="R136" s="188">
        <f t="shared" si="26"/>
        <v>3.5</v>
      </c>
      <c r="S136" s="191" t="s">
        <v>70</v>
      </c>
      <c r="T136" s="192" t="s">
        <v>58</v>
      </c>
      <c r="U136" s="193">
        <v>44813</v>
      </c>
      <c r="V136" s="193">
        <v>44857</v>
      </c>
      <c r="W136" s="194">
        <v>1</v>
      </c>
      <c r="X136" s="195"/>
      <c r="Y136" s="196">
        <f t="shared" si="27"/>
        <v>6.4285714285714288</v>
      </c>
      <c r="Z136" s="219">
        <v>135</v>
      </c>
      <c r="AA136" s="203"/>
      <c r="AB136" s="197">
        <f t="shared" si="28"/>
        <v>472.5</v>
      </c>
      <c r="AC136" s="197">
        <f t="shared" si="29"/>
        <v>0</v>
      </c>
      <c r="AD136" s="197">
        <f t="shared" si="30"/>
        <v>330.74999999999994</v>
      </c>
      <c r="AE136" s="197">
        <f t="shared" si="24"/>
        <v>141.75</v>
      </c>
      <c r="AF136" s="197">
        <f t="shared" si="31"/>
        <v>0</v>
      </c>
      <c r="AG136" s="197">
        <f t="shared" si="32"/>
        <v>472.49999999999994</v>
      </c>
      <c r="AH136" s="198">
        <v>472.49999999999994</v>
      </c>
      <c r="AI136" s="197">
        <f t="shared" si="33"/>
        <v>0</v>
      </c>
      <c r="AJ136" s="157"/>
      <c r="AK136" s="268"/>
      <c r="AL136" s="275"/>
      <c r="AM136" s="275"/>
    </row>
    <row r="137" spans="1:39" s="213" customFormat="1" ht="32.25" customHeight="1" x14ac:dyDescent="0.25">
      <c r="A137" s="189"/>
      <c r="B137" s="186">
        <v>1</v>
      </c>
      <c r="C137" s="159">
        <v>833</v>
      </c>
      <c r="D137" s="375">
        <v>13102</v>
      </c>
      <c r="E137" s="375">
        <v>7863</v>
      </c>
      <c r="F137" s="190"/>
      <c r="G137" s="189" t="s">
        <v>440</v>
      </c>
      <c r="H137" s="189" t="s">
        <v>94</v>
      </c>
      <c r="I137" s="189"/>
      <c r="J137" s="189" t="s">
        <v>69</v>
      </c>
      <c r="K137" s="190">
        <v>2.5</v>
      </c>
      <c r="L137" s="190">
        <v>1.3</v>
      </c>
      <c r="M137" s="190">
        <v>2.5</v>
      </c>
      <c r="N137" s="190"/>
      <c r="O137" s="190">
        <v>2.5</v>
      </c>
      <c r="P137" s="190"/>
      <c r="Q137" s="190"/>
      <c r="R137" s="188">
        <f t="shared" si="26"/>
        <v>2.5</v>
      </c>
      <c r="S137" s="191" t="s">
        <v>70</v>
      </c>
      <c r="T137" s="192" t="s">
        <v>58</v>
      </c>
      <c r="U137" s="193">
        <v>44799</v>
      </c>
      <c r="V137" s="193">
        <v>44805</v>
      </c>
      <c r="W137" s="194">
        <v>1</v>
      </c>
      <c r="X137" s="195"/>
      <c r="Y137" s="196">
        <f t="shared" si="27"/>
        <v>1</v>
      </c>
      <c r="Z137" s="219">
        <v>135</v>
      </c>
      <c r="AA137" s="219">
        <v>12.25</v>
      </c>
      <c r="AB137" s="197">
        <f t="shared" si="28"/>
        <v>337.5</v>
      </c>
      <c r="AC137" s="197">
        <f t="shared" si="29"/>
        <v>30.625</v>
      </c>
      <c r="AD137" s="197">
        <f t="shared" si="30"/>
        <v>236.25</v>
      </c>
      <c r="AE137" s="197">
        <f t="shared" si="24"/>
        <v>101.25</v>
      </c>
      <c r="AF137" s="197">
        <f t="shared" si="31"/>
        <v>30.625</v>
      </c>
      <c r="AG137" s="197">
        <f t="shared" si="32"/>
        <v>368.125</v>
      </c>
      <c r="AH137" s="198">
        <v>368.125</v>
      </c>
      <c r="AI137" s="197">
        <f t="shared" si="33"/>
        <v>0</v>
      </c>
      <c r="AJ137" s="157"/>
      <c r="AK137" s="268"/>
      <c r="AL137" s="275"/>
      <c r="AM137" s="275"/>
    </row>
    <row r="138" spans="1:39" s="213" customFormat="1" ht="32.25" customHeight="1" x14ac:dyDescent="0.25">
      <c r="A138" s="189"/>
      <c r="B138" s="186">
        <v>1</v>
      </c>
      <c r="C138" s="159">
        <v>829</v>
      </c>
      <c r="D138" s="375">
        <v>13097</v>
      </c>
      <c r="E138" s="375">
        <v>7884</v>
      </c>
      <c r="F138" s="190"/>
      <c r="G138" s="189" t="s">
        <v>440</v>
      </c>
      <c r="H138" s="189" t="s">
        <v>94</v>
      </c>
      <c r="I138" s="189"/>
      <c r="J138" s="189" t="s">
        <v>69</v>
      </c>
      <c r="K138" s="190">
        <v>2.5</v>
      </c>
      <c r="L138" s="190">
        <v>1.3</v>
      </c>
      <c r="M138" s="190">
        <v>2.5</v>
      </c>
      <c r="N138" s="190"/>
      <c r="O138" s="190">
        <v>2.5</v>
      </c>
      <c r="P138" s="190"/>
      <c r="Q138" s="190"/>
      <c r="R138" s="188">
        <f t="shared" si="26"/>
        <v>2.5</v>
      </c>
      <c r="S138" s="191" t="s">
        <v>70</v>
      </c>
      <c r="T138" s="192" t="s">
        <v>58</v>
      </c>
      <c r="U138" s="193">
        <v>44799</v>
      </c>
      <c r="V138" s="193">
        <v>44817</v>
      </c>
      <c r="W138" s="194">
        <v>1</v>
      </c>
      <c r="X138" s="195"/>
      <c r="Y138" s="196">
        <f t="shared" si="27"/>
        <v>2.7142857142857144</v>
      </c>
      <c r="Z138" s="219">
        <v>135</v>
      </c>
      <c r="AA138" s="219">
        <v>12.25</v>
      </c>
      <c r="AB138" s="197">
        <f t="shared" si="28"/>
        <v>337.5</v>
      </c>
      <c r="AC138" s="197">
        <f t="shared" si="29"/>
        <v>30.625</v>
      </c>
      <c r="AD138" s="197">
        <f t="shared" si="30"/>
        <v>236.25</v>
      </c>
      <c r="AE138" s="197">
        <f t="shared" si="24"/>
        <v>101.25</v>
      </c>
      <c r="AF138" s="197">
        <f t="shared" si="31"/>
        <v>83.125000000000014</v>
      </c>
      <c r="AG138" s="197">
        <f t="shared" si="32"/>
        <v>420.625</v>
      </c>
      <c r="AH138" s="198">
        <v>420.625</v>
      </c>
      <c r="AI138" s="197">
        <f t="shared" si="33"/>
        <v>0</v>
      </c>
      <c r="AJ138" s="157"/>
      <c r="AK138" s="268"/>
      <c r="AL138" s="275"/>
      <c r="AM138" s="275"/>
    </row>
    <row r="139" spans="1:39" s="213" customFormat="1" ht="32.25" customHeight="1" x14ac:dyDescent="0.25">
      <c r="A139" s="189"/>
      <c r="B139" s="186">
        <v>1</v>
      </c>
      <c r="C139" s="159">
        <v>752</v>
      </c>
      <c r="D139" s="375">
        <v>13132</v>
      </c>
      <c r="E139" s="375">
        <v>7878</v>
      </c>
      <c r="F139" s="190"/>
      <c r="G139" s="189" t="s">
        <v>440</v>
      </c>
      <c r="H139" s="189" t="s">
        <v>94</v>
      </c>
      <c r="I139" s="189"/>
      <c r="J139" s="189" t="s">
        <v>69</v>
      </c>
      <c r="K139" s="190">
        <v>2.5</v>
      </c>
      <c r="L139" s="190">
        <v>1.3</v>
      </c>
      <c r="M139" s="190">
        <v>4</v>
      </c>
      <c r="N139" s="190"/>
      <c r="O139" s="190">
        <v>4</v>
      </c>
      <c r="P139" s="190"/>
      <c r="Q139" s="190"/>
      <c r="R139" s="188">
        <f t="shared" si="26"/>
        <v>4</v>
      </c>
      <c r="S139" s="191" t="s">
        <v>70</v>
      </c>
      <c r="T139" s="192" t="s">
        <v>58</v>
      </c>
      <c r="U139" s="193">
        <v>44803</v>
      </c>
      <c r="V139" s="193">
        <v>44816</v>
      </c>
      <c r="W139" s="194">
        <v>1</v>
      </c>
      <c r="X139" s="195"/>
      <c r="Y139" s="196">
        <f t="shared" si="27"/>
        <v>2</v>
      </c>
      <c r="Z139" s="219">
        <v>135</v>
      </c>
      <c r="AA139" s="219">
        <v>12.25</v>
      </c>
      <c r="AB139" s="197">
        <f t="shared" si="28"/>
        <v>540</v>
      </c>
      <c r="AC139" s="197">
        <f t="shared" si="29"/>
        <v>49</v>
      </c>
      <c r="AD139" s="197">
        <f t="shared" si="30"/>
        <v>378</v>
      </c>
      <c r="AE139" s="197">
        <f t="shared" si="24"/>
        <v>162</v>
      </c>
      <c r="AF139" s="197">
        <f t="shared" si="31"/>
        <v>98</v>
      </c>
      <c r="AG139" s="197">
        <f t="shared" si="32"/>
        <v>638</v>
      </c>
      <c r="AH139" s="198">
        <v>638</v>
      </c>
      <c r="AI139" s="197">
        <f t="shared" si="33"/>
        <v>0</v>
      </c>
      <c r="AJ139" s="157"/>
      <c r="AK139" s="268"/>
      <c r="AL139" s="275"/>
      <c r="AM139" s="275"/>
    </row>
    <row r="140" spans="1:39" s="213" customFormat="1" ht="32.25" customHeight="1" x14ac:dyDescent="0.25">
      <c r="A140" s="189"/>
      <c r="B140" s="186">
        <v>1</v>
      </c>
      <c r="C140" s="159">
        <v>858</v>
      </c>
      <c r="D140" s="375">
        <v>13129</v>
      </c>
      <c r="E140" s="375">
        <v>7898</v>
      </c>
      <c r="F140" s="190"/>
      <c r="G140" s="189" t="s">
        <v>444</v>
      </c>
      <c r="H140" s="189" t="s">
        <v>94</v>
      </c>
      <c r="I140" s="189"/>
      <c r="J140" s="189" t="s">
        <v>69</v>
      </c>
      <c r="K140" s="190">
        <v>1.3</v>
      </c>
      <c r="L140" s="190">
        <v>1.3</v>
      </c>
      <c r="M140" s="190">
        <v>2.5</v>
      </c>
      <c r="N140" s="190"/>
      <c r="O140" s="190">
        <v>2.5</v>
      </c>
      <c r="P140" s="190"/>
      <c r="Q140" s="190"/>
      <c r="R140" s="188">
        <f t="shared" si="26"/>
        <v>2.5</v>
      </c>
      <c r="S140" s="191" t="s">
        <v>70</v>
      </c>
      <c r="T140" s="192" t="s">
        <v>58</v>
      </c>
      <c r="U140" s="193">
        <v>44803</v>
      </c>
      <c r="V140" s="193">
        <v>44820</v>
      </c>
      <c r="W140" s="194">
        <v>1</v>
      </c>
      <c r="X140" s="195"/>
      <c r="Y140" s="196">
        <f t="shared" si="27"/>
        <v>2.5714285714285716</v>
      </c>
      <c r="Z140" s="219">
        <v>135</v>
      </c>
      <c r="AA140" s="219">
        <v>12.25</v>
      </c>
      <c r="AB140" s="197">
        <f t="shared" si="28"/>
        <v>337.5</v>
      </c>
      <c r="AC140" s="197">
        <f t="shared" si="29"/>
        <v>30.625</v>
      </c>
      <c r="AD140" s="197">
        <f t="shared" si="30"/>
        <v>236.25</v>
      </c>
      <c r="AE140" s="197">
        <f t="shared" si="24"/>
        <v>101.25</v>
      </c>
      <c r="AF140" s="197">
        <f t="shared" si="31"/>
        <v>78.75</v>
      </c>
      <c r="AG140" s="197">
        <f t="shared" si="32"/>
        <v>416.25</v>
      </c>
      <c r="AH140" s="198">
        <v>416.25</v>
      </c>
      <c r="AI140" s="197">
        <f t="shared" si="33"/>
        <v>0</v>
      </c>
      <c r="AJ140" s="157"/>
      <c r="AK140" s="268"/>
      <c r="AL140" s="275"/>
      <c r="AM140" s="275"/>
    </row>
    <row r="141" spans="1:39" s="213" customFormat="1" ht="32.25" customHeight="1" x14ac:dyDescent="0.25">
      <c r="A141" s="189"/>
      <c r="B141" s="186">
        <v>1</v>
      </c>
      <c r="C141" s="159">
        <v>884</v>
      </c>
      <c r="D141" s="375">
        <v>13255</v>
      </c>
      <c r="E141" s="375">
        <v>7875</v>
      </c>
      <c r="F141" s="190"/>
      <c r="G141" s="189" t="s">
        <v>440</v>
      </c>
      <c r="H141" s="189" t="s">
        <v>94</v>
      </c>
      <c r="I141" s="189"/>
      <c r="J141" s="189" t="s">
        <v>69</v>
      </c>
      <c r="K141" s="190">
        <v>2.5</v>
      </c>
      <c r="L141" s="190">
        <v>1.3</v>
      </c>
      <c r="M141" s="190">
        <v>3</v>
      </c>
      <c r="N141" s="190"/>
      <c r="O141" s="190">
        <v>3</v>
      </c>
      <c r="P141" s="190"/>
      <c r="Q141" s="190"/>
      <c r="R141" s="188">
        <f t="shared" si="26"/>
        <v>3</v>
      </c>
      <c r="S141" s="191" t="s">
        <v>70</v>
      </c>
      <c r="T141" s="192" t="s">
        <v>58</v>
      </c>
      <c r="U141" s="193">
        <v>44807</v>
      </c>
      <c r="V141" s="193">
        <v>44810</v>
      </c>
      <c r="W141" s="194">
        <v>1</v>
      </c>
      <c r="X141" s="195"/>
      <c r="Y141" s="196">
        <f t="shared" si="27"/>
        <v>0.5714285714285714</v>
      </c>
      <c r="Z141" s="219">
        <v>135</v>
      </c>
      <c r="AA141" s="219">
        <v>12.25</v>
      </c>
      <c r="AB141" s="197">
        <f t="shared" si="28"/>
        <v>405</v>
      </c>
      <c r="AC141" s="197">
        <f t="shared" si="29"/>
        <v>36.75</v>
      </c>
      <c r="AD141" s="197">
        <f t="shared" si="30"/>
        <v>283.49999999999994</v>
      </c>
      <c r="AE141" s="197">
        <f t="shared" si="24"/>
        <v>121.49999999999999</v>
      </c>
      <c r="AF141" s="197">
        <f t="shared" si="31"/>
        <v>21</v>
      </c>
      <c r="AG141" s="197">
        <f t="shared" si="32"/>
        <v>425.99999999999994</v>
      </c>
      <c r="AH141" s="198">
        <v>425.99999999999994</v>
      </c>
      <c r="AI141" s="197">
        <f t="shared" si="33"/>
        <v>0</v>
      </c>
      <c r="AJ141" s="157"/>
      <c r="AK141" s="268"/>
      <c r="AL141" s="275"/>
      <c r="AM141" s="275"/>
    </row>
    <row r="142" spans="1:39" s="213" customFormat="1" ht="32.25" customHeight="1" x14ac:dyDescent="0.25">
      <c r="A142" s="189"/>
      <c r="B142" s="186">
        <v>1</v>
      </c>
      <c r="C142" s="159">
        <v>927</v>
      </c>
      <c r="D142" s="375">
        <v>13299</v>
      </c>
      <c r="E142" s="375">
        <v>8058</v>
      </c>
      <c r="F142" s="190"/>
      <c r="G142" s="189" t="s">
        <v>440</v>
      </c>
      <c r="H142" s="189" t="s">
        <v>94</v>
      </c>
      <c r="I142" s="189"/>
      <c r="J142" s="189" t="s">
        <v>69</v>
      </c>
      <c r="K142" s="190">
        <v>1.8</v>
      </c>
      <c r="L142" s="190">
        <v>1.3</v>
      </c>
      <c r="M142" s="190">
        <v>2.5</v>
      </c>
      <c r="N142" s="190"/>
      <c r="O142" s="190">
        <v>2.5</v>
      </c>
      <c r="P142" s="190"/>
      <c r="Q142" s="190"/>
      <c r="R142" s="188">
        <f t="shared" si="26"/>
        <v>2.5</v>
      </c>
      <c r="S142" s="191" t="s">
        <v>70</v>
      </c>
      <c r="T142" s="192" t="s">
        <v>58</v>
      </c>
      <c r="U142" s="193">
        <v>44813</v>
      </c>
      <c r="V142" s="193">
        <v>44837</v>
      </c>
      <c r="W142" s="194">
        <v>1</v>
      </c>
      <c r="X142" s="195"/>
      <c r="Y142" s="196">
        <f t="shared" si="27"/>
        <v>3.5714285714285716</v>
      </c>
      <c r="Z142" s="219">
        <v>135</v>
      </c>
      <c r="AA142" s="219">
        <v>12.25</v>
      </c>
      <c r="AB142" s="197">
        <f t="shared" si="28"/>
        <v>337.5</v>
      </c>
      <c r="AC142" s="197">
        <f t="shared" si="29"/>
        <v>30.625</v>
      </c>
      <c r="AD142" s="197">
        <f t="shared" si="30"/>
        <v>236.25</v>
      </c>
      <c r="AE142" s="197">
        <f t="shared" si="24"/>
        <v>101.25</v>
      </c>
      <c r="AF142" s="197">
        <f t="shared" si="31"/>
        <v>109.375</v>
      </c>
      <c r="AG142" s="197">
        <f t="shared" si="32"/>
        <v>446.875</v>
      </c>
      <c r="AH142" s="198">
        <v>446.875</v>
      </c>
      <c r="AI142" s="197">
        <f t="shared" si="33"/>
        <v>0</v>
      </c>
      <c r="AJ142" s="157"/>
      <c r="AK142" s="268"/>
      <c r="AL142" s="275"/>
      <c r="AM142" s="275"/>
    </row>
    <row r="143" spans="1:39" s="213" customFormat="1" ht="32.25" customHeight="1" x14ac:dyDescent="0.25">
      <c r="A143" s="189"/>
      <c r="B143" s="186">
        <v>1</v>
      </c>
      <c r="C143" s="159">
        <v>935</v>
      </c>
      <c r="D143" s="375">
        <v>13306</v>
      </c>
      <c r="E143" s="375">
        <v>7898</v>
      </c>
      <c r="F143" s="190"/>
      <c r="G143" s="189" t="s">
        <v>440</v>
      </c>
      <c r="H143" s="189" t="s">
        <v>94</v>
      </c>
      <c r="I143" s="189"/>
      <c r="J143" s="189" t="s">
        <v>69</v>
      </c>
      <c r="K143" s="190">
        <v>1.8</v>
      </c>
      <c r="L143" s="190">
        <v>1.3</v>
      </c>
      <c r="M143" s="190">
        <v>2.5</v>
      </c>
      <c r="N143" s="190"/>
      <c r="O143" s="190">
        <v>2.5</v>
      </c>
      <c r="P143" s="190"/>
      <c r="Q143" s="190"/>
      <c r="R143" s="188">
        <f t="shared" si="26"/>
        <v>2.5</v>
      </c>
      <c r="S143" s="191" t="s">
        <v>70</v>
      </c>
      <c r="T143" s="192" t="s">
        <v>58</v>
      </c>
      <c r="U143" s="193">
        <v>44814</v>
      </c>
      <c r="V143" s="193">
        <v>44820</v>
      </c>
      <c r="W143" s="194">
        <v>1</v>
      </c>
      <c r="X143" s="195"/>
      <c r="Y143" s="196">
        <f t="shared" si="27"/>
        <v>1</v>
      </c>
      <c r="Z143" s="219">
        <v>135</v>
      </c>
      <c r="AA143" s="219">
        <v>12.25</v>
      </c>
      <c r="AB143" s="197">
        <f t="shared" si="28"/>
        <v>337.5</v>
      </c>
      <c r="AC143" s="197">
        <f t="shared" si="29"/>
        <v>30.625</v>
      </c>
      <c r="AD143" s="197">
        <f t="shared" si="30"/>
        <v>236.25</v>
      </c>
      <c r="AE143" s="197">
        <f t="shared" si="24"/>
        <v>101.25</v>
      </c>
      <c r="AF143" s="197">
        <f t="shared" si="31"/>
        <v>30.625</v>
      </c>
      <c r="AG143" s="197">
        <f t="shared" si="32"/>
        <v>368.125</v>
      </c>
      <c r="AH143" s="198">
        <v>368.125</v>
      </c>
      <c r="AI143" s="197">
        <f t="shared" si="33"/>
        <v>0</v>
      </c>
      <c r="AJ143" s="157"/>
      <c r="AK143" s="268"/>
      <c r="AL143" s="275"/>
      <c r="AM143" s="275"/>
    </row>
    <row r="144" spans="1:39" s="213" customFormat="1" ht="32.25" customHeight="1" x14ac:dyDescent="0.25">
      <c r="A144" s="189"/>
      <c r="B144" s="186">
        <v>1</v>
      </c>
      <c r="C144" s="159">
        <v>823</v>
      </c>
      <c r="D144" s="375">
        <v>13118</v>
      </c>
      <c r="E144" s="375">
        <v>7878</v>
      </c>
      <c r="F144" s="190"/>
      <c r="G144" s="189" t="s">
        <v>440</v>
      </c>
      <c r="H144" s="189" t="s">
        <v>36</v>
      </c>
      <c r="I144" s="189"/>
      <c r="J144" s="189" t="s">
        <v>435</v>
      </c>
      <c r="K144" s="190">
        <v>9</v>
      </c>
      <c r="L144" s="190">
        <v>1.3</v>
      </c>
      <c r="M144" s="190">
        <v>4</v>
      </c>
      <c r="N144" s="190"/>
      <c r="O144" s="190">
        <v>4</v>
      </c>
      <c r="P144" s="190"/>
      <c r="Q144" s="190"/>
      <c r="R144" s="188">
        <f t="shared" si="26"/>
        <v>36</v>
      </c>
      <c r="S144" s="159" t="s">
        <v>41</v>
      </c>
      <c r="T144" s="192" t="s">
        <v>58</v>
      </c>
      <c r="U144" s="193">
        <v>44800</v>
      </c>
      <c r="V144" s="193">
        <v>44816</v>
      </c>
      <c r="W144" s="194">
        <v>1</v>
      </c>
      <c r="X144" s="195"/>
      <c r="Y144" s="196">
        <f t="shared" si="27"/>
        <v>2.4285714285714284</v>
      </c>
      <c r="Z144" s="203">
        <v>14</v>
      </c>
      <c r="AA144" s="203">
        <v>0.84</v>
      </c>
      <c r="AB144" s="197">
        <f t="shared" si="28"/>
        <v>504</v>
      </c>
      <c r="AC144" s="197">
        <f t="shared" si="29"/>
        <v>30.24</v>
      </c>
      <c r="AD144" s="197">
        <f t="shared" si="30"/>
        <v>352.8</v>
      </c>
      <c r="AE144" s="197">
        <f t="shared" si="24"/>
        <v>151.19999999999999</v>
      </c>
      <c r="AF144" s="197">
        <f t="shared" si="31"/>
        <v>73.439999999999984</v>
      </c>
      <c r="AG144" s="197">
        <f t="shared" si="32"/>
        <v>577.43999999999994</v>
      </c>
      <c r="AH144" s="198">
        <v>577.43999999999994</v>
      </c>
      <c r="AI144" s="197">
        <f t="shared" si="33"/>
        <v>0</v>
      </c>
      <c r="AJ144" s="157"/>
      <c r="AK144" s="268"/>
      <c r="AL144" s="275"/>
      <c r="AM144" s="275"/>
    </row>
    <row r="145" spans="1:39" s="213" customFormat="1" ht="32.25" customHeight="1" x14ac:dyDescent="0.25">
      <c r="A145" s="189"/>
      <c r="B145" s="186">
        <v>1</v>
      </c>
      <c r="C145" s="159">
        <v>847</v>
      </c>
      <c r="D145" s="375">
        <v>13116</v>
      </c>
      <c r="E145" s="375">
        <v>7868</v>
      </c>
      <c r="F145" s="190"/>
      <c r="G145" s="189" t="s">
        <v>440</v>
      </c>
      <c r="H145" s="189" t="s">
        <v>36</v>
      </c>
      <c r="I145" s="189"/>
      <c r="J145" s="189" t="s">
        <v>435</v>
      </c>
      <c r="K145" s="190">
        <v>4</v>
      </c>
      <c r="L145" s="190">
        <v>1.3</v>
      </c>
      <c r="M145" s="190">
        <v>2.5</v>
      </c>
      <c r="N145" s="190"/>
      <c r="O145" s="190">
        <v>2.5</v>
      </c>
      <c r="P145" s="190"/>
      <c r="Q145" s="190"/>
      <c r="R145" s="188">
        <f t="shared" si="26"/>
        <v>10</v>
      </c>
      <c r="S145" s="159" t="s">
        <v>41</v>
      </c>
      <c r="T145" s="192" t="s">
        <v>58</v>
      </c>
      <c r="U145" s="193">
        <v>44802</v>
      </c>
      <c r="V145" s="193">
        <v>44807</v>
      </c>
      <c r="W145" s="194">
        <v>1</v>
      </c>
      <c r="X145" s="195"/>
      <c r="Y145" s="196">
        <f t="shared" si="27"/>
        <v>0.8571428571428571</v>
      </c>
      <c r="Z145" s="203">
        <v>14</v>
      </c>
      <c r="AA145" s="203">
        <v>0.84</v>
      </c>
      <c r="AB145" s="197">
        <f t="shared" si="28"/>
        <v>140</v>
      </c>
      <c r="AC145" s="197">
        <f t="shared" si="29"/>
        <v>8.4</v>
      </c>
      <c r="AD145" s="197">
        <f t="shared" si="30"/>
        <v>98</v>
      </c>
      <c r="AE145" s="197">
        <f t="shared" si="24"/>
        <v>42</v>
      </c>
      <c r="AF145" s="197">
        <f t="shared" si="31"/>
        <v>7.1999999999999993</v>
      </c>
      <c r="AG145" s="197">
        <f t="shared" si="32"/>
        <v>147.19999999999999</v>
      </c>
      <c r="AH145" s="198">
        <v>147.19999999999999</v>
      </c>
      <c r="AI145" s="197">
        <f t="shared" si="33"/>
        <v>0</v>
      </c>
      <c r="AJ145" s="157"/>
      <c r="AK145" s="268"/>
      <c r="AL145" s="275"/>
      <c r="AM145" s="275"/>
    </row>
    <row r="146" spans="1:39" s="213" customFormat="1" ht="32.25" customHeight="1" x14ac:dyDescent="0.25">
      <c r="A146" s="189"/>
      <c r="B146" s="186">
        <v>1</v>
      </c>
      <c r="C146" s="159">
        <v>841</v>
      </c>
      <c r="D146" s="375">
        <v>13110</v>
      </c>
      <c r="E146" s="375">
        <v>7884</v>
      </c>
      <c r="F146" s="190"/>
      <c r="G146" s="189" t="s">
        <v>440</v>
      </c>
      <c r="H146" s="189" t="s">
        <v>36</v>
      </c>
      <c r="I146" s="189"/>
      <c r="J146" s="189" t="s">
        <v>435</v>
      </c>
      <c r="K146" s="190">
        <v>10</v>
      </c>
      <c r="L146" s="190">
        <v>1.3</v>
      </c>
      <c r="M146" s="190">
        <v>4</v>
      </c>
      <c r="N146" s="190"/>
      <c r="O146" s="190">
        <v>4</v>
      </c>
      <c r="P146" s="190"/>
      <c r="Q146" s="190"/>
      <c r="R146" s="188">
        <f t="shared" si="26"/>
        <v>40</v>
      </c>
      <c r="S146" s="159" t="s">
        <v>41</v>
      </c>
      <c r="T146" s="192" t="s">
        <v>58</v>
      </c>
      <c r="U146" s="193">
        <v>44800</v>
      </c>
      <c r="V146" s="193">
        <v>44817</v>
      </c>
      <c r="W146" s="194">
        <v>1</v>
      </c>
      <c r="X146" s="195"/>
      <c r="Y146" s="196">
        <f t="shared" si="27"/>
        <v>2.5714285714285716</v>
      </c>
      <c r="Z146" s="203">
        <v>14</v>
      </c>
      <c r="AA146" s="203">
        <v>0.84</v>
      </c>
      <c r="AB146" s="197">
        <f t="shared" si="28"/>
        <v>560</v>
      </c>
      <c r="AC146" s="197">
        <f t="shared" si="29"/>
        <v>33.6</v>
      </c>
      <c r="AD146" s="197">
        <f t="shared" si="30"/>
        <v>392</v>
      </c>
      <c r="AE146" s="197">
        <f t="shared" si="24"/>
        <v>168</v>
      </c>
      <c r="AF146" s="197">
        <f t="shared" si="31"/>
        <v>86.4</v>
      </c>
      <c r="AG146" s="197">
        <f t="shared" si="32"/>
        <v>646.4</v>
      </c>
      <c r="AH146" s="198">
        <v>646.4</v>
      </c>
      <c r="AI146" s="197">
        <f t="shared" si="33"/>
        <v>0</v>
      </c>
      <c r="AJ146" s="157"/>
      <c r="AK146" s="268"/>
      <c r="AL146" s="275"/>
      <c r="AM146" s="275"/>
    </row>
    <row r="147" spans="1:39" s="213" customFormat="1" ht="32.25" customHeight="1" x14ac:dyDescent="0.25">
      <c r="A147" s="189"/>
      <c r="B147" s="186">
        <v>1</v>
      </c>
      <c r="C147" s="159">
        <v>930</v>
      </c>
      <c r="D147" s="375">
        <v>13301</v>
      </c>
      <c r="E147" s="375">
        <v>8119</v>
      </c>
      <c r="F147" s="190"/>
      <c r="G147" s="189" t="s">
        <v>106</v>
      </c>
      <c r="H147" s="189" t="s">
        <v>36</v>
      </c>
      <c r="I147" s="189"/>
      <c r="J147" s="189" t="s">
        <v>435</v>
      </c>
      <c r="K147" s="190">
        <v>5</v>
      </c>
      <c r="L147" s="190">
        <v>1.3</v>
      </c>
      <c r="M147" s="190">
        <v>4</v>
      </c>
      <c r="N147" s="190"/>
      <c r="O147" s="190">
        <v>4</v>
      </c>
      <c r="P147" s="190"/>
      <c r="Q147" s="190"/>
      <c r="R147" s="188">
        <f t="shared" si="26"/>
        <v>20</v>
      </c>
      <c r="S147" s="159" t="s">
        <v>41</v>
      </c>
      <c r="T147" s="192" t="s">
        <v>58</v>
      </c>
      <c r="U147" s="193">
        <v>44814</v>
      </c>
      <c r="V147" s="193">
        <v>44848</v>
      </c>
      <c r="W147" s="194">
        <v>1</v>
      </c>
      <c r="X147" s="195"/>
      <c r="Y147" s="196">
        <f t="shared" si="27"/>
        <v>5</v>
      </c>
      <c r="Z147" s="203">
        <v>14</v>
      </c>
      <c r="AA147" s="203">
        <v>0.84</v>
      </c>
      <c r="AB147" s="197">
        <f t="shared" si="28"/>
        <v>280</v>
      </c>
      <c r="AC147" s="197">
        <f t="shared" si="29"/>
        <v>16.8</v>
      </c>
      <c r="AD147" s="197">
        <f t="shared" si="30"/>
        <v>196</v>
      </c>
      <c r="AE147" s="197">
        <f t="shared" si="24"/>
        <v>84</v>
      </c>
      <c r="AF147" s="197">
        <f t="shared" si="31"/>
        <v>84</v>
      </c>
      <c r="AG147" s="197">
        <f t="shared" si="32"/>
        <v>364</v>
      </c>
      <c r="AH147" s="198">
        <v>364</v>
      </c>
      <c r="AI147" s="197">
        <f t="shared" si="33"/>
        <v>0</v>
      </c>
      <c r="AJ147" s="157"/>
      <c r="AK147" s="268"/>
      <c r="AL147" s="275"/>
      <c r="AM147" s="275"/>
    </row>
    <row r="148" spans="1:39" s="213" customFormat="1" ht="32.25" customHeight="1" x14ac:dyDescent="0.25">
      <c r="A148" s="189"/>
      <c r="B148" s="186">
        <v>1</v>
      </c>
      <c r="C148" s="159">
        <v>925</v>
      </c>
      <c r="D148" s="375">
        <v>13317</v>
      </c>
      <c r="E148" s="375">
        <v>8316</v>
      </c>
      <c r="F148" s="190"/>
      <c r="G148" s="189" t="s">
        <v>440</v>
      </c>
      <c r="H148" s="189" t="s">
        <v>36</v>
      </c>
      <c r="I148" s="189"/>
      <c r="J148" s="189" t="s">
        <v>435</v>
      </c>
      <c r="K148" s="190">
        <v>4</v>
      </c>
      <c r="L148" s="190">
        <v>1.3</v>
      </c>
      <c r="M148" s="190">
        <v>2.5</v>
      </c>
      <c r="N148" s="190"/>
      <c r="O148" s="190">
        <v>2.5</v>
      </c>
      <c r="P148" s="190"/>
      <c r="Q148" s="190"/>
      <c r="R148" s="188">
        <f t="shared" si="26"/>
        <v>10</v>
      </c>
      <c r="S148" s="159" t="s">
        <v>41</v>
      </c>
      <c r="T148" s="192" t="s">
        <v>58</v>
      </c>
      <c r="U148" s="193">
        <v>44816</v>
      </c>
      <c r="V148" s="193">
        <v>44904</v>
      </c>
      <c r="W148" s="194">
        <v>1</v>
      </c>
      <c r="X148" s="195"/>
      <c r="Y148" s="196">
        <f t="shared" si="27"/>
        <v>12.714285714285714</v>
      </c>
      <c r="Z148" s="203">
        <v>14</v>
      </c>
      <c r="AA148" s="203">
        <v>0.84</v>
      </c>
      <c r="AB148" s="197">
        <f t="shared" si="28"/>
        <v>140</v>
      </c>
      <c r="AC148" s="197">
        <f t="shared" si="29"/>
        <v>8.4</v>
      </c>
      <c r="AD148" s="197">
        <f t="shared" si="30"/>
        <v>98</v>
      </c>
      <c r="AE148" s="197">
        <f t="shared" si="24"/>
        <v>42</v>
      </c>
      <c r="AF148" s="197">
        <f t="shared" si="31"/>
        <v>106.8</v>
      </c>
      <c r="AG148" s="197">
        <f t="shared" si="32"/>
        <v>246.8</v>
      </c>
      <c r="AH148" s="198">
        <v>246.8</v>
      </c>
      <c r="AI148" s="197">
        <f t="shared" si="33"/>
        <v>0</v>
      </c>
      <c r="AJ148" s="157"/>
      <c r="AK148" s="268"/>
      <c r="AL148" s="275"/>
      <c r="AM148" s="275"/>
    </row>
    <row r="149" spans="1:39" s="213" customFormat="1" ht="32.25" customHeight="1" x14ac:dyDescent="0.25">
      <c r="A149" s="189"/>
      <c r="B149" s="186">
        <v>1</v>
      </c>
      <c r="C149" s="159">
        <v>958</v>
      </c>
      <c r="D149" s="375">
        <v>13334</v>
      </c>
      <c r="E149" s="375">
        <v>6712</v>
      </c>
      <c r="F149" s="190"/>
      <c r="G149" s="189" t="s">
        <v>106</v>
      </c>
      <c r="H149" s="189" t="s">
        <v>36</v>
      </c>
      <c r="I149" s="189"/>
      <c r="J149" s="189" t="s">
        <v>435</v>
      </c>
      <c r="K149" s="190">
        <v>11.5</v>
      </c>
      <c r="L149" s="190">
        <v>1.3</v>
      </c>
      <c r="M149" s="190">
        <v>5</v>
      </c>
      <c r="N149" s="190"/>
      <c r="O149" s="190">
        <v>5</v>
      </c>
      <c r="P149" s="190"/>
      <c r="Q149" s="190"/>
      <c r="R149" s="188">
        <f t="shared" si="26"/>
        <v>57.5</v>
      </c>
      <c r="S149" s="159" t="s">
        <v>41</v>
      </c>
      <c r="T149" s="192" t="s">
        <v>58</v>
      </c>
      <c r="U149" s="193">
        <v>44818</v>
      </c>
      <c r="V149" s="193">
        <v>44828</v>
      </c>
      <c r="W149" s="194">
        <v>1</v>
      </c>
      <c r="X149" s="195"/>
      <c r="Y149" s="196">
        <f t="shared" si="27"/>
        <v>1.5714285714285714</v>
      </c>
      <c r="Z149" s="203">
        <v>14</v>
      </c>
      <c r="AA149" s="203">
        <v>0.84</v>
      </c>
      <c r="AB149" s="197">
        <f t="shared" si="28"/>
        <v>805</v>
      </c>
      <c r="AC149" s="197">
        <f t="shared" si="29"/>
        <v>48.3</v>
      </c>
      <c r="AD149" s="197">
        <f t="shared" si="30"/>
        <v>563.5</v>
      </c>
      <c r="AE149" s="197">
        <f t="shared" si="24"/>
        <v>241.5</v>
      </c>
      <c r="AF149" s="197">
        <f t="shared" si="31"/>
        <v>75.900000000000006</v>
      </c>
      <c r="AG149" s="197">
        <f t="shared" si="32"/>
        <v>880.9</v>
      </c>
      <c r="AH149" s="198">
        <v>880.9</v>
      </c>
      <c r="AI149" s="197">
        <f t="shared" si="33"/>
        <v>0</v>
      </c>
      <c r="AJ149" s="157"/>
      <c r="AK149" s="268"/>
      <c r="AL149" s="275"/>
      <c r="AM149" s="275"/>
    </row>
    <row r="150" spans="1:39" s="213" customFormat="1" ht="32.25" customHeight="1" x14ac:dyDescent="0.25">
      <c r="A150" s="189"/>
      <c r="B150" s="186">
        <v>1</v>
      </c>
      <c r="C150" s="159">
        <v>970</v>
      </c>
      <c r="D150" s="375">
        <v>13345</v>
      </c>
      <c r="E150" s="375">
        <v>6712</v>
      </c>
      <c r="F150" s="190"/>
      <c r="G150" s="189" t="s">
        <v>106</v>
      </c>
      <c r="H150" s="189" t="s">
        <v>36</v>
      </c>
      <c r="I150" s="189"/>
      <c r="J150" s="189" t="s">
        <v>435</v>
      </c>
      <c r="K150" s="190">
        <v>9.5</v>
      </c>
      <c r="L150" s="190">
        <v>1.3</v>
      </c>
      <c r="M150" s="190">
        <v>4.5</v>
      </c>
      <c r="N150" s="190"/>
      <c r="O150" s="190">
        <v>4.5</v>
      </c>
      <c r="P150" s="190"/>
      <c r="Q150" s="190"/>
      <c r="R150" s="188">
        <f t="shared" si="26"/>
        <v>42.75</v>
      </c>
      <c r="S150" s="159" t="s">
        <v>41</v>
      </c>
      <c r="T150" s="192" t="s">
        <v>58</v>
      </c>
      <c r="U150" s="193">
        <v>44819</v>
      </c>
      <c r="V150" s="193">
        <v>44828</v>
      </c>
      <c r="W150" s="194">
        <v>1</v>
      </c>
      <c r="X150" s="195"/>
      <c r="Y150" s="196">
        <f t="shared" si="27"/>
        <v>1.4285714285714286</v>
      </c>
      <c r="Z150" s="203">
        <v>14</v>
      </c>
      <c r="AA150" s="203">
        <v>0.84</v>
      </c>
      <c r="AB150" s="197">
        <f t="shared" si="28"/>
        <v>598.5</v>
      </c>
      <c r="AC150" s="197">
        <f t="shared" si="29"/>
        <v>35.909999999999997</v>
      </c>
      <c r="AD150" s="197">
        <f t="shared" si="30"/>
        <v>418.94999999999993</v>
      </c>
      <c r="AE150" s="197">
        <f t="shared" si="24"/>
        <v>179.54999999999998</v>
      </c>
      <c r="AF150" s="197">
        <f t="shared" si="31"/>
        <v>51.3</v>
      </c>
      <c r="AG150" s="197">
        <f t="shared" si="32"/>
        <v>649.79999999999984</v>
      </c>
      <c r="AH150" s="198">
        <v>649.79999999999984</v>
      </c>
      <c r="AI150" s="197">
        <f t="shared" si="33"/>
        <v>0</v>
      </c>
      <c r="AJ150" s="157"/>
      <c r="AK150" s="268"/>
      <c r="AL150" s="275"/>
      <c r="AM150" s="275"/>
    </row>
    <row r="151" spans="1:39" s="213" customFormat="1" ht="32.25" customHeight="1" x14ac:dyDescent="0.25">
      <c r="A151" s="189"/>
      <c r="B151" s="186">
        <v>1</v>
      </c>
      <c r="C151" s="159">
        <v>969</v>
      </c>
      <c r="D151" s="375">
        <v>13344</v>
      </c>
      <c r="E151" s="375">
        <v>6712</v>
      </c>
      <c r="F151" s="190"/>
      <c r="G151" s="189" t="s">
        <v>106</v>
      </c>
      <c r="H151" s="189" t="s">
        <v>36</v>
      </c>
      <c r="I151" s="189"/>
      <c r="J151" s="189" t="s">
        <v>435</v>
      </c>
      <c r="K151" s="190">
        <v>7.5</v>
      </c>
      <c r="L151" s="190">
        <v>1.3</v>
      </c>
      <c r="M151" s="190">
        <v>4.5</v>
      </c>
      <c r="N151" s="190"/>
      <c r="O151" s="190">
        <v>4.5</v>
      </c>
      <c r="P151" s="190"/>
      <c r="Q151" s="190"/>
      <c r="R151" s="188">
        <f t="shared" si="26"/>
        <v>33.75</v>
      </c>
      <c r="S151" s="159" t="s">
        <v>41</v>
      </c>
      <c r="T151" s="192" t="s">
        <v>58</v>
      </c>
      <c r="U151" s="193">
        <v>44819</v>
      </c>
      <c r="V151" s="193">
        <v>44828</v>
      </c>
      <c r="W151" s="194">
        <v>1</v>
      </c>
      <c r="X151" s="195"/>
      <c r="Y151" s="196">
        <f t="shared" si="27"/>
        <v>1.4285714285714286</v>
      </c>
      <c r="Z151" s="203">
        <v>14</v>
      </c>
      <c r="AA151" s="203">
        <v>0.84</v>
      </c>
      <c r="AB151" s="197">
        <f t="shared" si="28"/>
        <v>472.5</v>
      </c>
      <c r="AC151" s="197">
        <f t="shared" si="29"/>
        <v>28.349999999999998</v>
      </c>
      <c r="AD151" s="197">
        <f t="shared" si="30"/>
        <v>330.75</v>
      </c>
      <c r="AE151" s="197">
        <f t="shared" si="24"/>
        <v>141.75</v>
      </c>
      <c r="AF151" s="197">
        <f t="shared" si="31"/>
        <v>40.5</v>
      </c>
      <c r="AG151" s="197">
        <f t="shared" si="32"/>
        <v>513</v>
      </c>
      <c r="AH151" s="198">
        <v>513</v>
      </c>
      <c r="AI151" s="197">
        <f t="shared" si="33"/>
        <v>0</v>
      </c>
      <c r="AJ151" s="157"/>
      <c r="AK151" s="268"/>
      <c r="AL151" s="275"/>
      <c r="AM151" s="275"/>
    </row>
    <row r="152" spans="1:39" s="213" customFormat="1" ht="32.25" customHeight="1" x14ac:dyDescent="0.25">
      <c r="A152" s="189"/>
      <c r="B152" s="186">
        <v>1</v>
      </c>
      <c r="C152" s="159">
        <v>968</v>
      </c>
      <c r="D152" s="375">
        <v>13343</v>
      </c>
      <c r="E152" s="375">
        <v>8076</v>
      </c>
      <c r="F152" s="190"/>
      <c r="G152" s="189" t="s">
        <v>106</v>
      </c>
      <c r="H152" s="189" t="s">
        <v>36</v>
      </c>
      <c r="I152" s="189"/>
      <c r="J152" s="189" t="s">
        <v>435</v>
      </c>
      <c r="K152" s="190">
        <v>7.5</v>
      </c>
      <c r="L152" s="190">
        <v>1.3</v>
      </c>
      <c r="M152" s="190">
        <v>4.5</v>
      </c>
      <c r="N152" s="190"/>
      <c r="O152" s="190">
        <v>4.5</v>
      </c>
      <c r="P152" s="190"/>
      <c r="Q152" s="190"/>
      <c r="R152" s="188">
        <f t="shared" si="26"/>
        <v>33.75</v>
      </c>
      <c r="S152" s="159" t="s">
        <v>41</v>
      </c>
      <c r="T152" s="192" t="s">
        <v>58</v>
      </c>
      <c r="U152" s="193">
        <v>44819</v>
      </c>
      <c r="V152" s="193">
        <v>44837</v>
      </c>
      <c r="W152" s="194">
        <v>1</v>
      </c>
      <c r="X152" s="195"/>
      <c r="Y152" s="196">
        <f t="shared" si="27"/>
        <v>2.7142857142857144</v>
      </c>
      <c r="Z152" s="203">
        <v>14</v>
      </c>
      <c r="AA152" s="203">
        <v>0.84</v>
      </c>
      <c r="AB152" s="197">
        <f t="shared" si="28"/>
        <v>472.5</v>
      </c>
      <c r="AC152" s="197">
        <f t="shared" si="29"/>
        <v>28.349999999999998</v>
      </c>
      <c r="AD152" s="197">
        <f t="shared" si="30"/>
        <v>330.75</v>
      </c>
      <c r="AE152" s="197">
        <f t="shared" si="24"/>
        <v>141.75</v>
      </c>
      <c r="AF152" s="197">
        <f t="shared" si="31"/>
        <v>76.95</v>
      </c>
      <c r="AG152" s="197">
        <f t="shared" si="32"/>
        <v>549.45000000000005</v>
      </c>
      <c r="AH152" s="198">
        <v>549.45000000000005</v>
      </c>
      <c r="AI152" s="197">
        <f t="shared" si="33"/>
        <v>0</v>
      </c>
      <c r="AJ152" s="157"/>
      <c r="AK152" s="268"/>
      <c r="AL152" s="275"/>
      <c r="AM152" s="275"/>
    </row>
    <row r="153" spans="1:39" s="213" customFormat="1" ht="32.25" customHeight="1" x14ac:dyDescent="0.25">
      <c r="A153" s="189"/>
      <c r="B153" s="186">
        <v>1</v>
      </c>
      <c r="C153" s="159">
        <v>851</v>
      </c>
      <c r="D153" s="375">
        <v>13123</v>
      </c>
      <c r="E153" s="375">
        <v>7868</v>
      </c>
      <c r="F153" s="190"/>
      <c r="G153" s="189" t="s">
        <v>440</v>
      </c>
      <c r="H153" s="189" t="s">
        <v>36</v>
      </c>
      <c r="I153" s="189"/>
      <c r="J153" s="189" t="s">
        <v>435</v>
      </c>
      <c r="K153" s="190">
        <v>3.8</v>
      </c>
      <c r="L153" s="190">
        <v>1.8</v>
      </c>
      <c r="M153" s="190">
        <v>2.5</v>
      </c>
      <c r="N153" s="190"/>
      <c r="O153" s="190">
        <v>2.5</v>
      </c>
      <c r="P153" s="190"/>
      <c r="Q153" s="190"/>
      <c r="R153" s="188">
        <f t="shared" si="26"/>
        <v>9.5</v>
      </c>
      <c r="S153" s="159" t="s">
        <v>41</v>
      </c>
      <c r="T153" s="192" t="s">
        <v>58</v>
      </c>
      <c r="U153" s="193">
        <v>44802</v>
      </c>
      <c r="V153" s="193">
        <v>44807</v>
      </c>
      <c r="W153" s="194">
        <v>1</v>
      </c>
      <c r="X153" s="195"/>
      <c r="Y153" s="196">
        <f t="shared" si="27"/>
        <v>0.8571428571428571</v>
      </c>
      <c r="Z153" s="203">
        <v>18</v>
      </c>
      <c r="AA153" s="203">
        <v>1.05</v>
      </c>
      <c r="AB153" s="197">
        <f t="shared" si="28"/>
        <v>171</v>
      </c>
      <c r="AC153" s="197">
        <f t="shared" si="29"/>
        <v>9.9749999999999996</v>
      </c>
      <c r="AD153" s="197">
        <f t="shared" si="30"/>
        <v>119.69999999999999</v>
      </c>
      <c r="AE153" s="197">
        <f t="shared" si="24"/>
        <v>51.300000000000004</v>
      </c>
      <c r="AF153" s="197">
        <f t="shared" si="31"/>
        <v>8.5500000000000007</v>
      </c>
      <c r="AG153" s="197">
        <f t="shared" si="32"/>
        <v>179.55</v>
      </c>
      <c r="AH153" s="198">
        <v>179.55</v>
      </c>
      <c r="AI153" s="197">
        <f t="shared" si="33"/>
        <v>0</v>
      </c>
      <c r="AJ153" s="157"/>
      <c r="AK153" s="268"/>
      <c r="AL153" s="275"/>
      <c r="AM153" s="275"/>
    </row>
    <row r="154" spans="1:39" s="213" customFormat="1" ht="32.25" customHeight="1" x14ac:dyDescent="0.25">
      <c r="A154" s="189"/>
      <c r="B154" s="186">
        <v>1</v>
      </c>
      <c r="C154" s="159">
        <v>871</v>
      </c>
      <c r="D154" s="375">
        <v>13142</v>
      </c>
      <c r="E154" s="375">
        <v>7868</v>
      </c>
      <c r="F154" s="190"/>
      <c r="G154" s="189" t="s">
        <v>106</v>
      </c>
      <c r="H154" s="189" t="s">
        <v>36</v>
      </c>
      <c r="I154" s="189"/>
      <c r="J154" s="189" t="s">
        <v>435</v>
      </c>
      <c r="K154" s="190">
        <v>4</v>
      </c>
      <c r="L154" s="190">
        <v>1.8</v>
      </c>
      <c r="M154" s="190">
        <v>4</v>
      </c>
      <c r="N154" s="190"/>
      <c r="O154" s="190">
        <v>4</v>
      </c>
      <c r="P154" s="190"/>
      <c r="Q154" s="190"/>
      <c r="R154" s="188">
        <f t="shared" si="26"/>
        <v>16</v>
      </c>
      <c r="S154" s="159" t="s">
        <v>41</v>
      </c>
      <c r="T154" s="192" t="s">
        <v>58</v>
      </c>
      <c r="U154" s="193">
        <v>44805</v>
      </c>
      <c r="V154" s="193">
        <v>44807</v>
      </c>
      <c r="W154" s="194">
        <v>1</v>
      </c>
      <c r="X154" s="195"/>
      <c r="Y154" s="196">
        <f t="shared" si="27"/>
        <v>0.42857142857142855</v>
      </c>
      <c r="Z154" s="203">
        <v>18</v>
      </c>
      <c r="AA154" s="203">
        <v>1.05</v>
      </c>
      <c r="AB154" s="197">
        <f t="shared" si="28"/>
        <v>288</v>
      </c>
      <c r="AC154" s="197">
        <f t="shared" si="29"/>
        <v>16.8</v>
      </c>
      <c r="AD154" s="197">
        <f t="shared" si="30"/>
        <v>201.6</v>
      </c>
      <c r="AE154" s="197">
        <f t="shared" si="24"/>
        <v>86.399999999999991</v>
      </c>
      <c r="AF154" s="197">
        <f t="shared" si="31"/>
        <v>7.2</v>
      </c>
      <c r="AG154" s="197">
        <f t="shared" si="32"/>
        <v>295.2</v>
      </c>
      <c r="AH154" s="198">
        <v>295.2</v>
      </c>
      <c r="AI154" s="197">
        <f t="shared" si="33"/>
        <v>0</v>
      </c>
      <c r="AJ154" s="157"/>
      <c r="AK154" s="268"/>
      <c r="AL154" s="275"/>
      <c r="AM154" s="275"/>
    </row>
    <row r="155" spans="1:39" s="111" customFormat="1" ht="32.25" customHeight="1" x14ac:dyDescent="0.25">
      <c r="A155" s="186"/>
      <c r="B155" s="186">
        <v>1</v>
      </c>
      <c r="C155" s="187">
        <v>335</v>
      </c>
      <c r="D155" s="373">
        <v>12436</v>
      </c>
      <c r="E155" s="373">
        <v>7727</v>
      </c>
      <c r="F155" s="188"/>
      <c r="G155" s="186" t="s">
        <v>106</v>
      </c>
      <c r="H155" s="186" t="s">
        <v>94</v>
      </c>
      <c r="I155" s="186"/>
      <c r="J155" s="186" t="s">
        <v>69</v>
      </c>
      <c r="K155" s="188">
        <v>2.5</v>
      </c>
      <c r="L155" s="188">
        <v>1.8</v>
      </c>
      <c r="M155" s="188">
        <v>5</v>
      </c>
      <c r="N155" s="188">
        <v>1</v>
      </c>
      <c r="O155" s="188">
        <f t="shared" ref="O155:O165" si="34">M155-N155</f>
        <v>4</v>
      </c>
      <c r="P155" s="188"/>
      <c r="Q155" s="188"/>
      <c r="R155" s="188">
        <f t="shared" si="26"/>
        <v>4</v>
      </c>
      <c r="S155" s="191" t="s">
        <v>70</v>
      </c>
      <c r="T155" s="199" t="s">
        <v>58</v>
      </c>
      <c r="U155" s="200">
        <v>44735</v>
      </c>
      <c r="V155" s="200">
        <v>44760</v>
      </c>
      <c r="W155" s="201">
        <v>1</v>
      </c>
      <c r="X155" s="202"/>
      <c r="Y155" s="196">
        <f t="shared" si="27"/>
        <v>3.7142857142857144</v>
      </c>
      <c r="Z155" s="219">
        <v>135</v>
      </c>
      <c r="AA155" s="219">
        <v>12.25</v>
      </c>
      <c r="AB155" s="197">
        <f t="shared" si="28"/>
        <v>540</v>
      </c>
      <c r="AC155" s="197">
        <f t="shared" si="29"/>
        <v>49</v>
      </c>
      <c r="AD155" s="197">
        <f t="shared" si="30"/>
        <v>378</v>
      </c>
      <c r="AE155" s="197">
        <f t="shared" si="24"/>
        <v>162</v>
      </c>
      <c r="AF155" s="197">
        <f t="shared" si="31"/>
        <v>182</v>
      </c>
      <c r="AG155" s="197">
        <f t="shared" si="32"/>
        <v>722</v>
      </c>
      <c r="AH155" s="197">
        <v>722</v>
      </c>
      <c r="AI155" s="197">
        <f t="shared" si="33"/>
        <v>0</v>
      </c>
      <c r="AJ155" s="146"/>
      <c r="AK155" s="265"/>
      <c r="AL155" s="272"/>
      <c r="AM155" s="272"/>
    </row>
    <row r="156" spans="1:39" s="111" customFormat="1" ht="32.25" customHeight="1" x14ac:dyDescent="0.25">
      <c r="A156" s="216"/>
      <c r="B156" s="186">
        <v>1</v>
      </c>
      <c r="C156" s="243">
        <v>547</v>
      </c>
      <c r="D156" s="374">
        <v>12770</v>
      </c>
      <c r="E156" s="374">
        <v>6746</v>
      </c>
      <c r="F156" s="215"/>
      <c r="G156" s="216" t="s">
        <v>232</v>
      </c>
      <c r="H156" s="216" t="s">
        <v>36</v>
      </c>
      <c r="I156" s="216"/>
      <c r="J156" s="216" t="s">
        <v>42</v>
      </c>
      <c r="K156" s="215">
        <v>9</v>
      </c>
      <c r="L156" s="215">
        <v>1.3</v>
      </c>
      <c r="M156" s="215">
        <v>6</v>
      </c>
      <c r="N156" s="188">
        <v>1</v>
      </c>
      <c r="O156" s="188">
        <f t="shared" si="34"/>
        <v>5</v>
      </c>
      <c r="P156" s="215"/>
      <c r="Q156" s="215"/>
      <c r="R156" s="188">
        <f t="shared" si="26"/>
        <v>45</v>
      </c>
      <c r="S156" s="243" t="s">
        <v>41</v>
      </c>
      <c r="T156" s="252" t="s">
        <v>58</v>
      </c>
      <c r="U156" s="253">
        <v>44762</v>
      </c>
      <c r="V156" s="253">
        <v>44833</v>
      </c>
      <c r="W156" s="254">
        <v>1</v>
      </c>
      <c r="X156" s="255"/>
      <c r="Y156" s="196">
        <f t="shared" si="27"/>
        <v>10.285714285714286</v>
      </c>
      <c r="Z156" s="220">
        <v>14</v>
      </c>
      <c r="AA156" s="220">
        <v>0.84</v>
      </c>
      <c r="AB156" s="197">
        <f t="shared" si="28"/>
        <v>630</v>
      </c>
      <c r="AC156" s="197">
        <f t="shared" si="29"/>
        <v>37.799999999999997</v>
      </c>
      <c r="AD156" s="197">
        <f t="shared" si="30"/>
        <v>440.99999999999994</v>
      </c>
      <c r="AE156" s="197">
        <f t="shared" si="24"/>
        <v>189</v>
      </c>
      <c r="AF156" s="197">
        <f t="shared" si="31"/>
        <v>388.8</v>
      </c>
      <c r="AG156" s="197">
        <f t="shared" si="32"/>
        <v>1018.8</v>
      </c>
      <c r="AH156" s="197">
        <v>1018.8</v>
      </c>
      <c r="AI156" s="197">
        <f t="shared" si="33"/>
        <v>0</v>
      </c>
      <c r="AJ156" s="147"/>
      <c r="AK156" s="265"/>
      <c r="AL156" s="272"/>
      <c r="AM156" s="272"/>
    </row>
    <row r="157" spans="1:39" s="111" customFormat="1" ht="32.25" customHeight="1" x14ac:dyDescent="0.25">
      <c r="A157" s="186"/>
      <c r="B157" s="186">
        <v>1</v>
      </c>
      <c r="C157" s="187">
        <v>733</v>
      </c>
      <c r="D157" s="373">
        <v>12989</v>
      </c>
      <c r="E157" s="373">
        <v>7827</v>
      </c>
      <c r="F157" s="188"/>
      <c r="G157" s="186" t="s">
        <v>427</v>
      </c>
      <c r="H157" s="186" t="s">
        <v>36</v>
      </c>
      <c r="I157" s="186"/>
      <c r="J157" s="186" t="s">
        <v>69</v>
      </c>
      <c r="K157" s="188">
        <v>1.8</v>
      </c>
      <c r="L157" s="188">
        <v>1.3</v>
      </c>
      <c r="M157" s="188">
        <v>5</v>
      </c>
      <c r="N157" s="188">
        <v>1</v>
      </c>
      <c r="O157" s="188">
        <f t="shared" si="34"/>
        <v>4</v>
      </c>
      <c r="P157" s="188"/>
      <c r="Q157" s="188"/>
      <c r="R157" s="188">
        <f t="shared" si="26"/>
        <v>4</v>
      </c>
      <c r="S157" s="191" t="s">
        <v>70</v>
      </c>
      <c r="T157" s="199" t="s">
        <v>58</v>
      </c>
      <c r="U157" s="200">
        <v>44786</v>
      </c>
      <c r="V157" s="200">
        <v>44789</v>
      </c>
      <c r="W157" s="201">
        <v>1</v>
      </c>
      <c r="X157" s="202"/>
      <c r="Y157" s="196">
        <f t="shared" si="27"/>
        <v>0.5714285714285714</v>
      </c>
      <c r="Z157" s="220">
        <v>135</v>
      </c>
      <c r="AA157" s="219">
        <v>12.25</v>
      </c>
      <c r="AB157" s="197">
        <f t="shared" si="28"/>
        <v>540</v>
      </c>
      <c r="AC157" s="197">
        <f t="shared" si="29"/>
        <v>49</v>
      </c>
      <c r="AD157" s="197">
        <f t="shared" si="30"/>
        <v>378</v>
      </c>
      <c r="AE157" s="197">
        <f t="shared" si="24"/>
        <v>162</v>
      </c>
      <c r="AF157" s="197">
        <f t="shared" si="31"/>
        <v>28</v>
      </c>
      <c r="AG157" s="197">
        <f t="shared" si="32"/>
        <v>568</v>
      </c>
      <c r="AH157" s="197">
        <v>568</v>
      </c>
      <c r="AI157" s="197">
        <f t="shared" si="33"/>
        <v>0</v>
      </c>
      <c r="AJ157" s="146"/>
      <c r="AK157" s="265"/>
      <c r="AL157" s="272"/>
      <c r="AM157" s="272"/>
    </row>
    <row r="158" spans="1:39" s="111" customFormat="1" ht="32.25" customHeight="1" x14ac:dyDescent="0.25">
      <c r="A158" s="186"/>
      <c r="B158" s="186">
        <v>1</v>
      </c>
      <c r="C158" s="187">
        <v>734</v>
      </c>
      <c r="D158" s="373">
        <v>12990</v>
      </c>
      <c r="E158" s="373">
        <v>8291</v>
      </c>
      <c r="F158" s="188"/>
      <c r="G158" s="186" t="s">
        <v>106</v>
      </c>
      <c r="H158" s="186" t="s">
        <v>36</v>
      </c>
      <c r="I158" s="186"/>
      <c r="J158" s="186" t="s">
        <v>435</v>
      </c>
      <c r="K158" s="188">
        <v>7.5</v>
      </c>
      <c r="L158" s="188">
        <v>1.3</v>
      </c>
      <c r="M158" s="188">
        <v>2</v>
      </c>
      <c r="N158" s="188">
        <v>0</v>
      </c>
      <c r="O158" s="188">
        <f t="shared" si="34"/>
        <v>2</v>
      </c>
      <c r="P158" s="188"/>
      <c r="Q158" s="188"/>
      <c r="R158" s="188">
        <f t="shared" si="26"/>
        <v>15</v>
      </c>
      <c r="S158" s="191" t="s">
        <v>41</v>
      </c>
      <c r="T158" s="199" t="s">
        <v>58</v>
      </c>
      <c r="U158" s="200">
        <v>44786</v>
      </c>
      <c r="V158" s="200">
        <v>44894</v>
      </c>
      <c r="W158" s="201">
        <v>1</v>
      </c>
      <c r="X158" s="202"/>
      <c r="Y158" s="196">
        <f t="shared" si="27"/>
        <v>15.571428571428571</v>
      </c>
      <c r="Z158" s="219">
        <v>14</v>
      </c>
      <c r="AA158" s="219">
        <v>0.84</v>
      </c>
      <c r="AB158" s="197">
        <f t="shared" si="28"/>
        <v>210</v>
      </c>
      <c r="AC158" s="197">
        <f t="shared" si="29"/>
        <v>12.6</v>
      </c>
      <c r="AD158" s="197">
        <f t="shared" si="30"/>
        <v>147</v>
      </c>
      <c r="AE158" s="197">
        <f t="shared" si="24"/>
        <v>63</v>
      </c>
      <c r="AF158" s="197">
        <f t="shared" si="31"/>
        <v>196.2</v>
      </c>
      <c r="AG158" s="197">
        <f t="shared" si="32"/>
        <v>406.2</v>
      </c>
      <c r="AH158" s="197">
        <v>406.2</v>
      </c>
      <c r="AI158" s="197">
        <f t="shared" si="33"/>
        <v>0</v>
      </c>
      <c r="AJ158" s="146"/>
      <c r="AK158" s="265"/>
      <c r="AL158" s="272"/>
      <c r="AM158" s="272"/>
    </row>
    <row r="159" spans="1:39" s="111" customFormat="1" ht="32.25" customHeight="1" x14ac:dyDescent="0.25">
      <c r="A159" s="186"/>
      <c r="B159" s="186">
        <v>1</v>
      </c>
      <c r="C159" s="187">
        <v>734</v>
      </c>
      <c r="D159" s="373">
        <v>12990</v>
      </c>
      <c r="E159" s="373">
        <v>8291</v>
      </c>
      <c r="F159" s="188"/>
      <c r="G159" s="186" t="s">
        <v>106</v>
      </c>
      <c r="H159" s="186" t="s">
        <v>36</v>
      </c>
      <c r="I159" s="186"/>
      <c r="J159" s="186" t="s">
        <v>435</v>
      </c>
      <c r="K159" s="188">
        <v>4</v>
      </c>
      <c r="L159" s="188">
        <v>1.3</v>
      </c>
      <c r="M159" s="188">
        <v>2</v>
      </c>
      <c r="N159" s="188">
        <v>0</v>
      </c>
      <c r="O159" s="188">
        <f t="shared" si="34"/>
        <v>2</v>
      </c>
      <c r="P159" s="188"/>
      <c r="Q159" s="188"/>
      <c r="R159" s="188">
        <f t="shared" si="26"/>
        <v>8</v>
      </c>
      <c r="S159" s="191" t="s">
        <v>41</v>
      </c>
      <c r="T159" s="199" t="s">
        <v>58</v>
      </c>
      <c r="U159" s="200">
        <v>44786</v>
      </c>
      <c r="V159" s="200">
        <v>44894</v>
      </c>
      <c r="W159" s="201">
        <v>1</v>
      </c>
      <c r="X159" s="202"/>
      <c r="Y159" s="196">
        <f t="shared" si="27"/>
        <v>15.571428571428571</v>
      </c>
      <c r="Z159" s="219">
        <v>14</v>
      </c>
      <c r="AA159" s="219">
        <v>0.84</v>
      </c>
      <c r="AB159" s="197">
        <f t="shared" si="28"/>
        <v>112</v>
      </c>
      <c r="AC159" s="197">
        <f t="shared" si="29"/>
        <v>6.72</v>
      </c>
      <c r="AD159" s="197">
        <f t="shared" si="30"/>
        <v>78.399999999999991</v>
      </c>
      <c r="AE159" s="197">
        <f t="shared" si="24"/>
        <v>33.6</v>
      </c>
      <c r="AF159" s="197">
        <f t="shared" si="31"/>
        <v>104.64</v>
      </c>
      <c r="AG159" s="197">
        <f t="shared" si="32"/>
        <v>216.64</v>
      </c>
      <c r="AH159" s="197">
        <v>216.64</v>
      </c>
      <c r="AI159" s="197">
        <f t="shared" si="33"/>
        <v>0</v>
      </c>
      <c r="AJ159" s="146"/>
      <c r="AK159" s="265"/>
      <c r="AL159" s="272"/>
      <c r="AM159" s="272"/>
    </row>
    <row r="160" spans="1:39" s="111" customFormat="1" ht="32.25" customHeight="1" x14ac:dyDescent="0.25">
      <c r="A160" s="186"/>
      <c r="B160" s="186">
        <v>1</v>
      </c>
      <c r="C160" s="187">
        <v>751</v>
      </c>
      <c r="D160" s="373">
        <v>13017</v>
      </c>
      <c r="E160" s="373">
        <v>7875</v>
      </c>
      <c r="F160" s="188"/>
      <c r="G160" s="186" t="s">
        <v>106</v>
      </c>
      <c r="H160" s="186" t="s">
        <v>36</v>
      </c>
      <c r="I160" s="186"/>
      <c r="J160" s="186" t="s">
        <v>435</v>
      </c>
      <c r="K160" s="188">
        <v>7.5</v>
      </c>
      <c r="L160" s="188">
        <v>1.3</v>
      </c>
      <c r="M160" s="188">
        <v>5.5</v>
      </c>
      <c r="N160" s="188">
        <v>1</v>
      </c>
      <c r="O160" s="188">
        <f t="shared" si="34"/>
        <v>4.5</v>
      </c>
      <c r="P160" s="188"/>
      <c r="Q160" s="188"/>
      <c r="R160" s="188">
        <f t="shared" si="26"/>
        <v>33.75</v>
      </c>
      <c r="S160" s="191" t="s">
        <v>41</v>
      </c>
      <c r="T160" s="199" t="s">
        <v>58</v>
      </c>
      <c r="U160" s="200">
        <v>44790</v>
      </c>
      <c r="V160" s="200">
        <v>44810</v>
      </c>
      <c r="W160" s="201">
        <v>1</v>
      </c>
      <c r="X160" s="202"/>
      <c r="Y160" s="196">
        <f t="shared" si="27"/>
        <v>3</v>
      </c>
      <c r="Z160" s="219">
        <v>14</v>
      </c>
      <c r="AA160" s="219">
        <v>0.84</v>
      </c>
      <c r="AB160" s="197">
        <f t="shared" si="28"/>
        <v>472.5</v>
      </c>
      <c r="AC160" s="197">
        <f t="shared" si="29"/>
        <v>28.349999999999998</v>
      </c>
      <c r="AD160" s="197">
        <f t="shared" si="30"/>
        <v>330.75</v>
      </c>
      <c r="AE160" s="197">
        <f t="shared" ref="AE160:AE174" si="35">IF(T160="off hired",0.3*R160*Z160*W160,0)</f>
        <v>141.75</v>
      </c>
      <c r="AF160" s="197">
        <f t="shared" si="31"/>
        <v>85.05</v>
      </c>
      <c r="AG160" s="197">
        <f t="shared" si="32"/>
        <v>557.54999999999995</v>
      </c>
      <c r="AH160" s="197">
        <v>557.54999999999995</v>
      </c>
      <c r="AI160" s="197">
        <f t="shared" si="33"/>
        <v>0</v>
      </c>
      <c r="AJ160" s="146"/>
      <c r="AK160" s="265"/>
      <c r="AL160" s="272"/>
      <c r="AM160" s="272"/>
    </row>
    <row r="161" spans="1:39" s="111" customFormat="1" ht="32.25" customHeight="1" x14ac:dyDescent="0.25">
      <c r="A161" s="186"/>
      <c r="B161" s="186">
        <v>1</v>
      </c>
      <c r="C161" s="187">
        <v>752</v>
      </c>
      <c r="D161" s="373">
        <v>13017</v>
      </c>
      <c r="E161" s="373">
        <v>7875</v>
      </c>
      <c r="F161" s="188"/>
      <c r="G161" s="186" t="s">
        <v>106</v>
      </c>
      <c r="H161" s="186" t="s">
        <v>36</v>
      </c>
      <c r="I161" s="186"/>
      <c r="J161" s="186" t="s">
        <v>435</v>
      </c>
      <c r="K161" s="188">
        <v>7.5</v>
      </c>
      <c r="L161" s="188">
        <v>1.3</v>
      </c>
      <c r="M161" s="188">
        <v>5.5</v>
      </c>
      <c r="N161" s="188">
        <v>1</v>
      </c>
      <c r="O161" s="188">
        <f t="shared" si="34"/>
        <v>4.5</v>
      </c>
      <c r="P161" s="188"/>
      <c r="Q161" s="188"/>
      <c r="R161" s="188">
        <f t="shared" si="26"/>
        <v>33.75</v>
      </c>
      <c r="S161" s="191" t="s">
        <v>41</v>
      </c>
      <c r="T161" s="199" t="s">
        <v>58</v>
      </c>
      <c r="U161" s="200">
        <v>44790</v>
      </c>
      <c r="V161" s="200">
        <v>44810</v>
      </c>
      <c r="W161" s="201">
        <v>1</v>
      </c>
      <c r="X161" s="202"/>
      <c r="Y161" s="196">
        <f t="shared" si="27"/>
        <v>3</v>
      </c>
      <c r="Z161" s="219">
        <v>14</v>
      </c>
      <c r="AA161" s="219">
        <v>0.84</v>
      </c>
      <c r="AB161" s="197">
        <f t="shared" si="28"/>
        <v>472.5</v>
      </c>
      <c r="AC161" s="197">
        <f t="shared" si="29"/>
        <v>28.349999999999998</v>
      </c>
      <c r="AD161" s="197">
        <f t="shared" si="30"/>
        <v>330.75</v>
      </c>
      <c r="AE161" s="197">
        <f t="shared" si="35"/>
        <v>141.75</v>
      </c>
      <c r="AF161" s="197">
        <f t="shared" si="31"/>
        <v>85.05</v>
      </c>
      <c r="AG161" s="197">
        <f t="shared" si="32"/>
        <v>557.54999999999995</v>
      </c>
      <c r="AH161" s="197">
        <v>557.54999999999995</v>
      </c>
      <c r="AI161" s="197">
        <f t="shared" si="33"/>
        <v>0</v>
      </c>
      <c r="AJ161" s="146"/>
      <c r="AK161" s="265"/>
      <c r="AL161" s="272"/>
      <c r="AM161" s="272"/>
    </row>
    <row r="162" spans="1:39" s="111" customFormat="1" ht="32.25" customHeight="1" x14ac:dyDescent="0.25">
      <c r="A162" s="186"/>
      <c r="B162" s="186">
        <v>1</v>
      </c>
      <c r="C162" s="187" t="s">
        <v>438</v>
      </c>
      <c r="D162" s="373">
        <v>13017</v>
      </c>
      <c r="E162" s="373">
        <v>7875</v>
      </c>
      <c r="F162" s="188"/>
      <c r="G162" s="186" t="s">
        <v>106</v>
      </c>
      <c r="H162" s="186" t="s">
        <v>36</v>
      </c>
      <c r="I162" s="186"/>
      <c r="J162" s="186" t="s">
        <v>435</v>
      </c>
      <c r="K162" s="188">
        <v>7.5</v>
      </c>
      <c r="L162" s="188">
        <v>1.3</v>
      </c>
      <c r="M162" s="188">
        <v>5.5</v>
      </c>
      <c r="N162" s="188">
        <v>1</v>
      </c>
      <c r="O162" s="188">
        <f t="shared" si="34"/>
        <v>4.5</v>
      </c>
      <c r="P162" s="188"/>
      <c r="Q162" s="188"/>
      <c r="R162" s="188">
        <f t="shared" si="26"/>
        <v>33.75</v>
      </c>
      <c r="S162" s="191" t="s">
        <v>41</v>
      </c>
      <c r="T162" s="199" t="s">
        <v>58</v>
      </c>
      <c r="U162" s="200">
        <v>44790</v>
      </c>
      <c r="V162" s="200">
        <v>44810</v>
      </c>
      <c r="W162" s="201">
        <v>1</v>
      </c>
      <c r="X162" s="202"/>
      <c r="Y162" s="196">
        <f t="shared" si="27"/>
        <v>3</v>
      </c>
      <c r="Z162" s="219">
        <v>14</v>
      </c>
      <c r="AA162" s="219">
        <v>0.84</v>
      </c>
      <c r="AB162" s="197">
        <f t="shared" si="28"/>
        <v>472.5</v>
      </c>
      <c r="AC162" s="197">
        <f t="shared" si="29"/>
        <v>28.349999999999998</v>
      </c>
      <c r="AD162" s="197">
        <f t="shared" si="30"/>
        <v>330.75</v>
      </c>
      <c r="AE162" s="197">
        <f t="shared" si="35"/>
        <v>141.75</v>
      </c>
      <c r="AF162" s="197">
        <f t="shared" si="31"/>
        <v>85.05</v>
      </c>
      <c r="AG162" s="197">
        <f t="shared" si="32"/>
        <v>557.54999999999995</v>
      </c>
      <c r="AH162" s="197">
        <v>557.54999999999995</v>
      </c>
      <c r="AI162" s="197">
        <f t="shared" si="33"/>
        <v>0</v>
      </c>
      <c r="AJ162" s="146"/>
      <c r="AK162" s="265"/>
      <c r="AL162" s="272"/>
      <c r="AM162" s="272"/>
    </row>
    <row r="163" spans="1:39" s="111" customFormat="1" ht="32.25" customHeight="1" x14ac:dyDescent="0.25">
      <c r="A163" s="186"/>
      <c r="B163" s="186">
        <v>1</v>
      </c>
      <c r="C163" s="187" t="s">
        <v>443</v>
      </c>
      <c r="D163" s="373">
        <v>13065</v>
      </c>
      <c r="E163" s="373">
        <v>6748</v>
      </c>
      <c r="F163" s="188"/>
      <c r="G163" s="186" t="s">
        <v>106</v>
      </c>
      <c r="H163" s="186" t="s">
        <v>36</v>
      </c>
      <c r="I163" s="186"/>
      <c r="J163" s="186" t="s">
        <v>435</v>
      </c>
      <c r="K163" s="188">
        <v>10</v>
      </c>
      <c r="L163" s="188">
        <v>1.3</v>
      </c>
      <c r="M163" s="188">
        <v>4.5</v>
      </c>
      <c r="N163" s="188"/>
      <c r="O163" s="188">
        <f t="shared" si="34"/>
        <v>4.5</v>
      </c>
      <c r="P163" s="188"/>
      <c r="Q163" s="188"/>
      <c r="R163" s="188">
        <f t="shared" si="26"/>
        <v>45</v>
      </c>
      <c r="S163" s="191" t="s">
        <v>41</v>
      </c>
      <c r="T163" s="199" t="s">
        <v>58</v>
      </c>
      <c r="U163" s="200">
        <v>44796</v>
      </c>
      <c r="V163" s="200">
        <v>44833</v>
      </c>
      <c r="W163" s="201">
        <v>1</v>
      </c>
      <c r="X163" s="202"/>
      <c r="Y163" s="196">
        <f t="shared" si="27"/>
        <v>5.4285714285714288</v>
      </c>
      <c r="Z163" s="219">
        <v>14</v>
      </c>
      <c r="AA163" s="219">
        <v>0.84</v>
      </c>
      <c r="AB163" s="197">
        <f t="shared" si="28"/>
        <v>630</v>
      </c>
      <c r="AC163" s="197">
        <f t="shared" si="29"/>
        <v>37.799999999999997</v>
      </c>
      <c r="AD163" s="197">
        <f t="shared" si="30"/>
        <v>440.99999999999994</v>
      </c>
      <c r="AE163" s="197">
        <f t="shared" si="35"/>
        <v>189</v>
      </c>
      <c r="AF163" s="197">
        <f t="shared" si="31"/>
        <v>205.20000000000002</v>
      </c>
      <c r="AG163" s="197">
        <f t="shared" si="32"/>
        <v>835.2</v>
      </c>
      <c r="AH163" s="197">
        <v>835.2</v>
      </c>
      <c r="AI163" s="197">
        <f t="shared" si="33"/>
        <v>0</v>
      </c>
      <c r="AJ163" s="146"/>
      <c r="AK163" s="265"/>
      <c r="AL163" s="272"/>
      <c r="AM163" s="272"/>
    </row>
    <row r="164" spans="1:39" s="111" customFormat="1" ht="32.25" customHeight="1" x14ac:dyDescent="0.25">
      <c r="A164" s="186"/>
      <c r="B164" s="186">
        <v>1</v>
      </c>
      <c r="C164" s="187">
        <v>811</v>
      </c>
      <c r="D164" s="373">
        <v>13074</v>
      </c>
      <c r="E164" s="373">
        <v>7850</v>
      </c>
      <c r="F164" s="188"/>
      <c r="G164" s="186" t="s">
        <v>106</v>
      </c>
      <c r="H164" s="186" t="s">
        <v>36</v>
      </c>
      <c r="I164" s="186"/>
      <c r="J164" s="186" t="s">
        <v>435</v>
      </c>
      <c r="K164" s="188">
        <v>13</v>
      </c>
      <c r="L164" s="188">
        <v>1.3</v>
      </c>
      <c r="M164" s="188">
        <v>4</v>
      </c>
      <c r="N164" s="188"/>
      <c r="O164" s="188">
        <f t="shared" si="34"/>
        <v>4</v>
      </c>
      <c r="P164" s="188"/>
      <c r="Q164" s="188"/>
      <c r="R164" s="188">
        <f t="shared" si="26"/>
        <v>52</v>
      </c>
      <c r="S164" s="191" t="s">
        <v>41</v>
      </c>
      <c r="T164" s="199" t="s">
        <v>58</v>
      </c>
      <c r="U164" s="200">
        <v>44797</v>
      </c>
      <c r="V164" s="200">
        <v>44802</v>
      </c>
      <c r="W164" s="201">
        <v>1</v>
      </c>
      <c r="X164" s="202"/>
      <c r="Y164" s="196">
        <f t="shared" si="27"/>
        <v>0.8571428571428571</v>
      </c>
      <c r="Z164" s="219">
        <v>14</v>
      </c>
      <c r="AA164" s="219">
        <v>0.84</v>
      </c>
      <c r="AB164" s="197">
        <f t="shared" si="28"/>
        <v>728</v>
      </c>
      <c r="AC164" s="197">
        <f t="shared" si="29"/>
        <v>43.68</v>
      </c>
      <c r="AD164" s="197">
        <f t="shared" si="30"/>
        <v>509.59999999999997</v>
      </c>
      <c r="AE164" s="197">
        <f t="shared" si="35"/>
        <v>218.4</v>
      </c>
      <c r="AF164" s="197">
        <f t="shared" si="31"/>
        <v>37.44</v>
      </c>
      <c r="AG164" s="197">
        <f t="shared" si="32"/>
        <v>765.44</v>
      </c>
      <c r="AH164" s="197">
        <v>765.44</v>
      </c>
      <c r="AI164" s="197">
        <f t="shared" si="33"/>
        <v>0</v>
      </c>
      <c r="AJ164" s="146"/>
      <c r="AK164" s="265"/>
      <c r="AL164" s="272"/>
      <c r="AM164" s="272"/>
    </row>
    <row r="165" spans="1:39" s="111" customFormat="1" ht="32.25" customHeight="1" x14ac:dyDescent="0.25">
      <c r="A165" s="186"/>
      <c r="B165" s="186">
        <v>1</v>
      </c>
      <c r="C165" s="187">
        <v>639</v>
      </c>
      <c r="D165" s="373">
        <v>12974</v>
      </c>
      <c r="E165" s="373">
        <v>6748</v>
      </c>
      <c r="F165" s="188"/>
      <c r="G165" s="186" t="s">
        <v>106</v>
      </c>
      <c r="H165" s="186" t="s">
        <v>60</v>
      </c>
      <c r="I165" s="186"/>
      <c r="J165" s="186" t="s">
        <v>61</v>
      </c>
      <c r="K165" s="188">
        <v>6</v>
      </c>
      <c r="L165" s="188">
        <v>2.5</v>
      </c>
      <c r="M165" s="188">
        <v>5</v>
      </c>
      <c r="N165" s="188">
        <v>1</v>
      </c>
      <c r="O165" s="188">
        <f t="shared" si="34"/>
        <v>4</v>
      </c>
      <c r="P165" s="188"/>
      <c r="Q165" s="188"/>
      <c r="R165" s="188">
        <f t="shared" si="26"/>
        <v>60</v>
      </c>
      <c r="S165" s="191" t="s">
        <v>62</v>
      </c>
      <c r="T165" s="199" t="s">
        <v>58</v>
      </c>
      <c r="U165" s="200">
        <v>44784</v>
      </c>
      <c r="V165" s="200">
        <v>44833</v>
      </c>
      <c r="W165" s="201">
        <v>1</v>
      </c>
      <c r="X165" s="202"/>
      <c r="Y165" s="196">
        <f t="shared" si="27"/>
        <v>7.1428571428571432</v>
      </c>
      <c r="Z165" s="219">
        <v>7.5</v>
      </c>
      <c r="AA165" s="219">
        <v>0.7</v>
      </c>
      <c r="AB165" s="197">
        <f t="shared" si="28"/>
        <v>450</v>
      </c>
      <c r="AC165" s="197">
        <f t="shared" si="29"/>
        <v>42</v>
      </c>
      <c r="AD165" s="197">
        <f t="shared" si="30"/>
        <v>315</v>
      </c>
      <c r="AE165" s="197">
        <f t="shared" si="35"/>
        <v>135</v>
      </c>
      <c r="AF165" s="197">
        <f t="shared" si="31"/>
        <v>300</v>
      </c>
      <c r="AG165" s="197">
        <f t="shared" si="32"/>
        <v>750</v>
      </c>
      <c r="AH165" s="197">
        <v>750</v>
      </c>
      <c r="AI165" s="197">
        <f t="shared" si="33"/>
        <v>0</v>
      </c>
      <c r="AJ165" s="146"/>
      <c r="AK165" s="265"/>
      <c r="AL165" s="272"/>
      <c r="AM165" s="272"/>
    </row>
    <row r="166" spans="1:39" s="213" customFormat="1" ht="32.25" customHeight="1" x14ac:dyDescent="0.25">
      <c r="A166" s="189"/>
      <c r="B166" s="186">
        <v>1</v>
      </c>
      <c r="C166" s="159">
        <v>857</v>
      </c>
      <c r="D166" s="375">
        <v>13128</v>
      </c>
      <c r="E166" s="375">
        <v>7863</v>
      </c>
      <c r="F166" s="190"/>
      <c r="G166" s="189" t="s">
        <v>106</v>
      </c>
      <c r="H166" s="189" t="s">
        <v>94</v>
      </c>
      <c r="I166" s="189"/>
      <c r="J166" s="189" t="s">
        <v>69</v>
      </c>
      <c r="K166" s="190">
        <v>2.5</v>
      </c>
      <c r="L166" s="190">
        <v>1.3</v>
      </c>
      <c r="M166" s="190">
        <v>3.5</v>
      </c>
      <c r="N166" s="190"/>
      <c r="O166" s="190">
        <v>3.5</v>
      </c>
      <c r="P166" s="190"/>
      <c r="Q166" s="190"/>
      <c r="R166" s="188">
        <f t="shared" si="26"/>
        <v>3.5</v>
      </c>
      <c r="S166" s="191" t="s">
        <v>70</v>
      </c>
      <c r="T166" s="192" t="s">
        <v>58</v>
      </c>
      <c r="U166" s="193">
        <v>44803</v>
      </c>
      <c r="V166" s="193">
        <v>44805</v>
      </c>
      <c r="W166" s="194">
        <v>1</v>
      </c>
      <c r="X166" s="195"/>
      <c r="Y166" s="196">
        <f t="shared" si="27"/>
        <v>0.42857142857142855</v>
      </c>
      <c r="Z166" s="219">
        <v>135</v>
      </c>
      <c r="AA166" s="219">
        <v>12.25</v>
      </c>
      <c r="AB166" s="197">
        <f t="shared" si="28"/>
        <v>472.5</v>
      </c>
      <c r="AC166" s="197">
        <f t="shared" si="29"/>
        <v>42.875</v>
      </c>
      <c r="AD166" s="197">
        <f t="shared" si="30"/>
        <v>330.74999999999994</v>
      </c>
      <c r="AE166" s="197">
        <f t="shared" si="35"/>
        <v>141.75</v>
      </c>
      <c r="AF166" s="197">
        <f t="shared" si="31"/>
        <v>18.375</v>
      </c>
      <c r="AG166" s="197">
        <f t="shared" si="32"/>
        <v>490.87499999999994</v>
      </c>
      <c r="AH166" s="198">
        <v>490.87499999999994</v>
      </c>
      <c r="AI166" s="197">
        <f t="shared" si="33"/>
        <v>0</v>
      </c>
      <c r="AJ166" s="157"/>
      <c r="AK166" s="268"/>
      <c r="AL166" s="275"/>
      <c r="AM166" s="275"/>
    </row>
    <row r="167" spans="1:39" s="213" customFormat="1" ht="32.25" customHeight="1" x14ac:dyDescent="0.25">
      <c r="A167" s="189"/>
      <c r="B167" s="186">
        <v>1</v>
      </c>
      <c r="C167" s="159">
        <v>882</v>
      </c>
      <c r="D167" s="375">
        <v>13252</v>
      </c>
      <c r="E167" s="375">
        <v>7875</v>
      </c>
      <c r="F167" s="190"/>
      <c r="G167" s="189" t="s">
        <v>106</v>
      </c>
      <c r="H167" s="189" t="s">
        <v>94</v>
      </c>
      <c r="I167" s="189"/>
      <c r="J167" s="189" t="s">
        <v>69</v>
      </c>
      <c r="K167" s="190">
        <v>2.5</v>
      </c>
      <c r="L167" s="190">
        <v>2.5</v>
      </c>
      <c r="M167" s="190">
        <v>4</v>
      </c>
      <c r="N167" s="190"/>
      <c r="O167" s="190">
        <v>4</v>
      </c>
      <c r="P167" s="190"/>
      <c r="Q167" s="190"/>
      <c r="R167" s="188">
        <f t="shared" si="26"/>
        <v>4</v>
      </c>
      <c r="S167" s="191" t="s">
        <v>70</v>
      </c>
      <c r="T167" s="192" t="s">
        <v>58</v>
      </c>
      <c r="U167" s="193">
        <v>44807</v>
      </c>
      <c r="V167" s="193">
        <v>44810</v>
      </c>
      <c r="W167" s="194">
        <v>1</v>
      </c>
      <c r="X167" s="195"/>
      <c r="Y167" s="196">
        <f t="shared" si="27"/>
        <v>0.5714285714285714</v>
      </c>
      <c r="Z167" s="219">
        <v>135</v>
      </c>
      <c r="AA167" s="219">
        <v>12.25</v>
      </c>
      <c r="AB167" s="197">
        <f t="shared" si="28"/>
        <v>540</v>
      </c>
      <c r="AC167" s="197">
        <f t="shared" si="29"/>
        <v>49</v>
      </c>
      <c r="AD167" s="197">
        <f t="shared" si="30"/>
        <v>378</v>
      </c>
      <c r="AE167" s="197">
        <f t="shared" si="35"/>
        <v>162</v>
      </c>
      <c r="AF167" s="197">
        <f t="shared" si="31"/>
        <v>28</v>
      </c>
      <c r="AG167" s="197">
        <f t="shared" si="32"/>
        <v>568</v>
      </c>
      <c r="AH167" s="198">
        <v>568</v>
      </c>
      <c r="AI167" s="197">
        <f t="shared" si="33"/>
        <v>0</v>
      </c>
      <c r="AJ167" s="157"/>
      <c r="AK167" s="268"/>
      <c r="AL167" s="275"/>
      <c r="AM167" s="275"/>
    </row>
    <row r="168" spans="1:39" s="213" customFormat="1" ht="32.25" customHeight="1" x14ac:dyDescent="0.25">
      <c r="A168" s="189"/>
      <c r="B168" s="186">
        <v>1</v>
      </c>
      <c r="C168" s="159">
        <v>768</v>
      </c>
      <c r="D168" s="375">
        <v>13254</v>
      </c>
      <c r="E168" s="375">
        <v>7873</v>
      </c>
      <c r="F168" s="190"/>
      <c r="G168" s="189" t="s">
        <v>106</v>
      </c>
      <c r="H168" s="189" t="s">
        <v>94</v>
      </c>
      <c r="I168" s="189"/>
      <c r="J168" s="189" t="s">
        <v>69</v>
      </c>
      <c r="K168" s="190">
        <v>2.5</v>
      </c>
      <c r="L168" s="190">
        <v>1.8</v>
      </c>
      <c r="M168" s="190">
        <v>3</v>
      </c>
      <c r="N168" s="190"/>
      <c r="O168" s="190">
        <v>3</v>
      </c>
      <c r="P168" s="190"/>
      <c r="Q168" s="190"/>
      <c r="R168" s="188">
        <f t="shared" si="26"/>
        <v>3</v>
      </c>
      <c r="S168" s="191" t="s">
        <v>70</v>
      </c>
      <c r="T168" s="192" t="s">
        <v>58</v>
      </c>
      <c r="U168" s="193">
        <v>44807</v>
      </c>
      <c r="V168" s="193">
        <v>44810</v>
      </c>
      <c r="W168" s="194">
        <v>1</v>
      </c>
      <c r="X168" s="195"/>
      <c r="Y168" s="196">
        <f t="shared" si="27"/>
        <v>0.5714285714285714</v>
      </c>
      <c r="Z168" s="219">
        <v>135</v>
      </c>
      <c r="AA168" s="219">
        <v>12.25</v>
      </c>
      <c r="AB168" s="197">
        <f t="shared" si="28"/>
        <v>405</v>
      </c>
      <c r="AC168" s="197">
        <f t="shared" si="29"/>
        <v>36.75</v>
      </c>
      <c r="AD168" s="197">
        <f t="shared" si="30"/>
        <v>283.49999999999994</v>
      </c>
      <c r="AE168" s="197">
        <f t="shared" si="35"/>
        <v>121.49999999999999</v>
      </c>
      <c r="AF168" s="197">
        <f t="shared" si="31"/>
        <v>21</v>
      </c>
      <c r="AG168" s="197">
        <f t="shared" si="32"/>
        <v>425.99999999999994</v>
      </c>
      <c r="AH168" s="198">
        <v>425.99999999999994</v>
      </c>
      <c r="AI168" s="197">
        <f t="shared" si="33"/>
        <v>0</v>
      </c>
      <c r="AJ168" s="157"/>
      <c r="AK168" s="268"/>
      <c r="AL168" s="275"/>
      <c r="AM168" s="275"/>
    </row>
    <row r="169" spans="1:39" s="213" customFormat="1" ht="32.25" customHeight="1" x14ac:dyDescent="0.25">
      <c r="A169" s="189"/>
      <c r="B169" s="186">
        <v>1</v>
      </c>
      <c r="C169" s="159">
        <v>798</v>
      </c>
      <c r="D169" s="375">
        <v>13098</v>
      </c>
      <c r="E169" s="375">
        <v>8076</v>
      </c>
      <c r="F169" s="190"/>
      <c r="G169" s="189" t="s">
        <v>106</v>
      </c>
      <c r="H169" s="189" t="s">
        <v>36</v>
      </c>
      <c r="I169" s="189"/>
      <c r="J169" s="189" t="s">
        <v>435</v>
      </c>
      <c r="K169" s="190">
        <v>5</v>
      </c>
      <c r="L169" s="190">
        <v>1.3</v>
      </c>
      <c r="M169" s="190">
        <v>4</v>
      </c>
      <c r="N169" s="190"/>
      <c r="O169" s="190">
        <v>4</v>
      </c>
      <c r="P169" s="190"/>
      <c r="Q169" s="190"/>
      <c r="R169" s="188">
        <f t="shared" si="26"/>
        <v>20</v>
      </c>
      <c r="S169" s="159" t="s">
        <v>41</v>
      </c>
      <c r="T169" s="192" t="s">
        <v>58</v>
      </c>
      <c r="U169" s="193">
        <v>44799</v>
      </c>
      <c r="V169" s="193">
        <v>44837</v>
      </c>
      <c r="W169" s="194">
        <v>1</v>
      </c>
      <c r="X169" s="195"/>
      <c r="Y169" s="196">
        <f t="shared" si="27"/>
        <v>5.5714285714285712</v>
      </c>
      <c r="Z169" s="203">
        <v>14</v>
      </c>
      <c r="AA169" s="203">
        <v>0.84</v>
      </c>
      <c r="AB169" s="197">
        <f t="shared" si="28"/>
        <v>280</v>
      </c>
      <c r="AC169" s="197">
        <f t="shared" si="29"/>
        <v>16.8</v>
      </c>
      <c r="AD169" s="197">
        <f t="shared" si="30"/>
        <v>196</v>
      </c>
      <c r="AE169" s="197">
        <f t="shared" si="35"/>
        <v>84</v>
      </c>
      <c r="AF169" s="197">
        <f t="shared" si="31"/>
        <v>93.59999999999998</v>
      </c>
      <c r="AG169" s="197">
        <f t="shared" si="32"/>
        <v>373.59999999999997</v>
      </c>
      <c r="AH169" s="198">
        <v>373.59999999999997</v>
      </c>
      <c r="AI169" s="197">
        <f t="shared" si="33"/>
        <v>0</v>
      </c>
      <c r="AJ169" s="157"/>
      <c r="AK169" s="268"/>
      <c r="AL169" s="275"/>
      <c r="AM169" s="275"/>
    </row>
    <row r="170" spans="1:39" s="213" customFormat="1" ht="32.25" customHeight="1" x14ac:dyDescent="0.25">
      <c r="A170" s="189"/>
      <c r="B170" s="186">
        <v>1</v>
      </c>
      <c r="C170" s="159">
        <v>893</v>
      </c>
      <c r="D170" s="375">
        <v>13264</v>
      </c>
      <c r="E170" s="375">
        <v>6712</v>
      </c>
      <c r="F170" s="190"/>
      <c r="G170" s="189" t="s">
        <v>106</v>
      </c>
      <c r="H170" s="189" t="s">
        <v>36</v>
      </c>
      <c r="I170" s="189"/>
      <c r="J170" s="189" t="s">
        <v>435</v>
      </c>
      <c r="K170" s="190">
        <v>14</v>
      </c>
      <c r="L170" s="190">
        <v>1.3</v>
      </c>
      <c r="M170" s="190">
        <v>4</v>
      </c>
      <c r="N170" s="190"/>
      <c r="O170" s="190">
        <v>4</v>
      </c>
      <c r="P170" s="190"/>
      <c r="Q170" s="190"/>
      <c r="R170" s="188">
        <f t="shared" si="26"/>
        <v>56</v>
      </c>
      <c r="S170" s="159" t="s">
        <v>41</v>
      </c>
      <c r="T170" s="192" t="s">
        <v>58</v>
      </c>
      <c r="U170" s="193">
        <v>44809</v>
      </c>
      <c r="V170" s="193">
        <v>44828</v>
      </c>
      <c r="W170" s="194">
        <v>1</v>
      </c>
      <c r="X170" s="195"/>
      <c r="Y170" s="196">
        <f t="shared" si="27"/>
        <v>2.8571428571428572</v>
      </c>
      <c r="Z170" s="203">
        <v>14</v>
      </c>
      <c r="AA170" s="203">
        <v>0.84</v>
      </c>
      <c r="AB170" s="197">
        <f t="shared" si="28"/>
        <v>784</v>
      </c>
      <c r="AC170" s="197">
        <f t="shared" si="29"/>
        <v>47.04</v>
      </c>
      <c r="AD170" s="197">
        <f t="shared" si="30"/>
        <v>548.79999999999995</v>
      </c>
      <c r="AE170" s="197">
        <f t="shared" si="35"/>
        <v>235.20000000000002</v>
      </c>
      <c r="AF170" s="197">
        <f t="shared" si="31"/>
        <v>134.4</v>
      </c>
      <c r="AG170" s="197">
        <f t="shared" si="32"/>
        <v>918.4</v>
      </c>
      <c r="AH170" s="198">
        <v>918.4</v>
      </c>
      <c r="AI170" s="197">
        <f t="shared" si="33"/>
        <v>0</v>
      </c>
      <c r="AJ170" s="157"/>
      <c r="AK170" s="268"/>
      <c r="AL170" s="275"/>
      <c r="AM170" s="275"/>
    </row>
    <row r="171" spans="1:39" s="213" customFormat="1" ht="32.25" customHeight="1" x14ac:dyDescent="0.25">
      <c r="A171" s="189"/>
      <c r="B171" s="186">
        <v>1</v>
      </c>
      <c r="C171" s="159">
        <v>905</v>
      </c>
      <c r="D171" s="375">
        <v>13279</v>
      </c>
      <c r="E171" s="375">
        <v>8076</v>
      </c>
      <c r="F171" s="190"/>
      <c r="G171" s="189" t="s">
        <v>106</v>
      </c>
      <c r="H171" s="189" t="s">
        <v>36</v>
      </c>
      <c r="I171" s="189"/>
      <c r="J171" s="189" t="s">
        <v>435</v>
      </c>
      <c r="K171" s="190">
        <v>13.5</v>
      </c>
      <c r="L171" s="190">
        <v>1.3</v>
      </c>
      <c r="M171" s="190">
        <v>4</v>
      </c>
      <c r="N171" s="190"/>
      <c r="O171" s="190">
        <v>4</v>
      </c>
      <c r="P171" s="190"/>
      <c r="Q171" s="190"/>
      <c r="R171" s="188">
        <f t="shared" si="26"/>
        <v>54</v>
      </c>
      <c r="S171" s="159" t="s">
        <v>41</v>
      </c>
      <c r="T171" s="192" t="s">
        <v>58</v>
      </c>
      <c r="U171" s="193">
        <v>44811</v>
      </c>
      <c r="V171" s="193">
        <v>44837</v>
      </c>
      <c r="W171" s="194">
        <v>1</v>
      </c>
      <c r="X171" s="195"/>
      <c r="Y171" s="196">
        <f t="shared" si="27"/>
        <v>3.8571428571428572</v>
      </c>
      <c r="Z171" s="203">
        <v>14</v>
      </c>
      <c r="AA171" s="203">
        <v>0.84</v>
      </c>
      <c r="AB171" s="197">
        <f t="shared" si="28"/>
        <v>756</v>
      </c>
      <c r="AC171" s="197">
        <f t="shared" si="29"/>
        <v>45.36</v>
      </c>
      <c r="AD171" s="197">
        <f t="shared" si="30"/>
        <v>529.19999999999993</v>
      </c>
      <c r="AE171" s="197">
        <f t="shared" si="35"/>
        <v>226.79999999999998</v>
      </c>
      <c r="AF171" s="197">
        <f t="shared" si="31"/>
        <v>174.95999999999998</v>
      </c>
      <c r="AG171" s="197">
        <f t="shared" si="32"/>
        <v>930.95999999999981</v>
      </c>
      <c r="AH171" s="198">
        <v>930.95999999999981</v>
      </c>
      <c r="AI171" s="197">
        <f t="shared" si="33"/>
        <v>0</v>
      </c>
      <c r="AJ171" s="157"/>
      <c r="AK171" s="268"/>
      <c r="AL171" s="275"/>
      <c r="AM171" s="275"/>
    </row>
    <row r="172" spans="1:39" s="213" customFormat="1" ht="32.25" customHeight="1" x14ac:dyDescent="0.25">
      <c r="A172" s="189"/>
      <c r="B172" s="186">
        <v>1</v>
      </c>
      <c r="C172" s="159">
        <v>956</v>
      </c>
      <c r="D172" s="375">
        <v>13331</v>
      </c>
      <c r="E172" s="375">
        <v>8075</v>
      </c>
      <c r="F172" s="190"/>
      <c r="G172" s="189" t="s">
        <v>106</v>
      </c>
      <c r="H172" s="189" t="s">
        <v>36</v>
      </c>
      <c r="I172" s="189"/>
      <c r="J172" s="189" t="s">
        <v>435</v>
      </c>
      <c r="K172" s="190">
        <v>12.5</v>
      </c>
      <c r="L172" s="190">
        <v>1.3</v>
      </c>
      <c r="M172" s="190">
        <v>4</v>
      </c>
      <c r="N172" s="190"/>
      <c r="O172" s="190">
        <v>4</v>
      </c>
      <c r="P172" s="190"/>
      <c r="Q172" s="190"/>
      <c r="R172" s="188">
        <f t="shared" si="26"/>
        <v>50</v>
      </c>
      <c r="S172" s="159" t="s">
        <v>41</v>
      </c>
      <c r="T172" s="192" t="s">
        <v>58</v>
      </c>
      <c r="U172" s="193">
        <v>44818</v>
      </c>
      <c r="V172" s="193">
        <v>44839</v>
      </c>
      <c r="W172" s="194">
        <v>1</v>
      </c>
      <c r="X172" s="195"/>
      <c r="Y172" s="196">
        <f t="shared" si="27"/>
        <v>3.1428571428571428</v>
      </c>
      <c r="Z172" s="203">
        <v>14</v>
      </c>
      <c r="AA172" s="203">
        <v>0.84</v>
      </c>
      <c r="AB172" s="197">
        <f t="shared" si="28"/>
        <v>700</v>
      </c>
      <c r="AC172" s="197">
        <f t="shared" si="29"/>
        <v>42</v>
      </c>
      <c r="AD172" s="197">
        <f t="shared" si="30"/>
        <v>490</v>
      </c>
      <c r="AE172" s="197">
        <f t="shared" si="35"/>
        <v>210</v>
      </c>
      <c r="AF172" s="197">
        <f t="shared" si="31"/>
        <v>132</v>
      </c>
      <c r="AG172" s="197">
        <f t="shared" si="32"/>
        <v>832</v>
      </c>
      <c r="AH172" s="198">
        <v>832</v>
      </c>
      <c r="AI172" s="197">
        <f t="shared" si="33"/>
        <v>0</v>
      </c>
      <c r="AJ172" s="157"/>
      <c r="AK172" s="268"/>
      <c r="AL172" s="275"/>
      <c r="AM172" s="275"/>
    </row>
    <row r="173" spans="1:39" s="213" customFormat="1" ht="32.25" customHeight="1" x14ac:dyDescent="0.25">
      <c r="A173" s="189"/>
      <c r="B173" s="186">
        <v>1</v>
      </c>
      <c r="C173" s="159">
        <v>885</v>
      </c>
      <c r="D173" s="375">
        <v>13256</v>
      </c>
      <c r="E173" s="375">
        <v>7881</v>
      </c>
      <c r="F173" s="190"/>
      <c r="G173" s="189" t="s">
        <v>473</v>
      </c>
      <c r="H173" s="189" t="s">
        <v>60</v>
      </c>
      <c r="I173" s="189"/>
      <c r="J173" s="189" t="s">
        <v>61</v>
      </c>
      <c r="K173" s="190">
        <v>7</v>
      </c>
      <c r="L173" s="190">
        <v>2.5</v>
      </c>
      <c r="M173" s="190">
        <v>4</v>
      </c>
      <c r="N173" s="190"/>
      <c r="O173" s="190">
        <v>4</v>
      </c>
      <c r="P173" s="190"/>
      <c r="Q173" s="190"/>
      <c r="R173" s="188">
        <f t="shared" si="26"/>
        <v>70</v>
      </c>
      <c r="S173" s="191" t="s">
        <v>62</v>
      </c>
      <c r="T173" s="199" t="s">
        <v>58</v>
      </c>
      <c r="U173" s="200">
        <v>44807</v>
      </c>
      <c r="V173" s="200">
        <v>44814</v>
      </c>
      <c r="W173" s="201">
        <v>1</v>
      </c>
      <c r="X173" s="202"/>
      <c r="Y173" s="196">
        <f t="shared" si="27"/>
        <v>1.1428571428571428</v>
      </c>
      <c r="Z173" s="219">
        <v>7.5</v>
      </c>
      <c r="AA173" s="219">
        <v>0.7</v>
      </c>
      <c r="AB173" s="197">
        <f t="shared" si="28"/>
        <v>525</v>
      </c>
      <c r="AC173" s="197">
        <f t="shared" si="29"/>
        <v>49</v>
      </c>
      <c r="AD173" s="197">
        <f t="shared" si="30"/>
        <v>367.5</v>
      </c>
      <c r="AE173" s="197">
        <f t="shared" si="35"/>
        <v>157.5</v>
      </c>
      <c r="AF173" s="197">
        <f t="shared" si="31"/>
        <v>56</v>
      </c>
      <c r="AG173" s="197">
        <f t="shared" si="32"/>
        <v>581</v>
      </c>
      <c r="AH173" s="197">
        <v>581</v>
      </c>
      <c r="AI173" s="197">
        <f t="shared" si="33"/>
        <v>0</v>
      </c>
      <c r="AJ173" s="157"/>
      <c r="AK173" s="268"/>
      <c r="AL173" s="275"/>
      <c r="AM173" s="275"/>
    </row>
    <row r="174" spans="1:39" s="213" customFormat="1" ht="32.25" customHeight="1" x14ac:dyDescent="0.25">
      <c r="A174" s="186"/>
      <c r="B174" s="186">
        <v>1</v>
      </c>
      <c r="C174" s="187">
        <v>1031</v>
      </c>
      <c r="D174" s="136">
        <v>13468</v>
      </c>
      <c r="E174" s="136">
        <v>8087</v>
      </c>
      <c r="F174" s="188"/>
      <c r="G174" s="186" t="s">
        <v>440</v>
      </c>
      <c r="H174" s="189" t="s">
        <v>94</v>
      </c>
      <c r="I174" s="189"/>
      <c r="J174" s="189" t="s">
        <v>69</v>
      </c>
      <c r="K174" s="190">
        <v>2.5</v>
      </c>
      <c r="L174" s="190">
        <v>1.3</v>
      </c>
      <c r="M174" s="190">
        <v>2.5</v>
      </c>
      <c r="N174" s="190"/>
      <c r="O174" s="190">
        <v>2.5</v>
      </c>
      <c r="P174" s="190"/>
      <c r="Q174" s="190"/>
      <c r="R174" s="188">
        <f t="shared" si="26"/>
        <v>2.5</v>
      </c>
      <c r="S174" s="191" t="s">
        <v>70</v>
      </c>
      <c r="T174" s="192" t="s">
        <v>58</v>
      </c>
      <c r="U174" s="193">
        <v>44827</v>
      </c>
      <c r="V174" s="193">
        <v>44841</v>
      </c>
      <c r="W174" s="194">
        <v>1</v>
      </c>
      <c r="X174" s="195"/>
      <c r="Y174" s="196">
        <f t="shared" si="27"/>
        <v>2.1428571428571428</v>
      </c>
      <c r="Z174" s="219">
        <v>135</v>
      </c>
      <c r="AA174" s="219">
        <v>12.25</v>
      </c>
      <c r="AB174" s="197">
        <f t="shared" si="28"/>
        <v>337.5</v>
      </c>
      <c r="AC174" s="197">
        <f t="shared" si="29"/>
        <v>30.625</v>
      </c>
      <c r="AD174" s="197">
        <f t="shared" si="30"/>
        <v>236.25</v>
      </c>
      <c r="AE174" s="197">
        <f t="shared" si="35"/>
        <v>101.25</v>
      </c>
      <c r="AF174" s="197">
        <f t="shared" si="31"/>
        <v>65.625</v>
      </c>
      <c r="AG174" s="197">
        <f t="shared" si="32"/>
        <v>403.125</v>
      </c>
      <c r="AH174" s="198">
        <v>403.125</v>
      </c>
      <c r="AI174" s="197">
        <f t="shared" si="33"/>
        <v>0</v>
      </c>
      <c r="AJ174" s="157"/>
      <c r="AK174" s="268"/>
      <c r="AL174" s="275"/>
      <c r="AM174" s="275"/>
    </row>
    <row r="175" spans="1:39" s="213" customFormat="1" ht="32.25" customHeight="1" x14ac:dyDescent="0.25">
      <c r="A175" s="186"/>
      <c r="B175" s="186">
        <v>1</v>
      </c>
      <c r="C175" s="187">
        <v>1050</v>
      </c>
      <c r="D175" s="136">
        <v>13489</v>
      </c>
      <c r="E175" s="136">
        <v>8098</v>
      </c>
      <c r="F175" s="188"/>
      <c r="G175" s="186" t="s">
        <v>106</v>
      </c>
      <c r="H175" s="189" t="s">
        <v>94</v>
      </c>
      <c r="I175" s="189"/>
      <c r="J175" s="189" t="s">
        <v>69</v>
      </c>
      <c r="K175" s="190">
        <v>2.5</v>
      </c>
      <c r="L175" s="190">
        <v>1.3</v>
      </c>
      <c r="M175" s="190">
        <v>2</v>
      </c>
      <c r="N175" s="190"/>
      <c r="O175" s="190">
        <v>2</v>
      </c>
      <c r="P175" s="190"/>
      <c r="Q175" s="190"/>
      <c r="R175" s="188">
        <f t="shared" si="26"/>
        <v>2</v>
      </c>
      <c r="S175" s="191" t="s">
        <v>70</v>
      </c>
      <c r="T175" s="192" t="s">
        <v>58</v>
      </c>
      <c r="U175" s="193">
        <v>44830</v>
      </c>
      <c r="V175" s="193">
        <v>44846</v>
      </c>
      <c r="W175" s="194">
        <v>1</v>
      </c>
      <c r="X175" s="195"/>
      <c r="Y175" s="196">
        <f t="shared" si="27"/>
        <v>2.4285714285714284</v>
      </c>
      <c r="Z175" s="219">
        <v>135</v>
      </c>
      <c r="AA175" s="219">
        <v>12.25</v>
      </c>
      <c r="AB175" s="197">
        <f t="shared" si="28"/>
        <v>270</v>
      </c>
      <c r="AC175" s="197">
        <f t="shared" si="29"/>
        <v>24.5</v>
      </c>
      <c r="AD175" s="197">
        <f t="shared" si="30"/>
        <v>189</v>
      </c>
      <c r="AE175" s="198">
        <v>0</v>
      </c>
      <c r="AF175" s="197">
        <f t="shared" si="31"/>
        <v>59.499999999999993</v>
      </c>
      <c r="AG175" s="197">
        <f t="shared" si="32"/>
        <v>248.5</v>
      </c>
      <c r="AH175" s="198">
        <v>248.5</v>
      </c>
      <c r="AI175" s="197">
        <f t="shared" si="33"/>
        <v>0</v>
      </c>
      <c r="AJ175" s="157"/>
      <c r="AK175" s="268"/>
      <c r="AL175" s="275"/>
      <c r="AM175" s="275"/>
    </row>
    <row r="176" spans="1:39" s="213" customFormat="1" ht="32.25" customHeight="1" x14ac:dyDescent="0.25">
      <c r="A176" s="186"/>
      <c r="B176" s="186">
        <v>1</v>
      </c>
      <c r="C176" s="187">
        <v>1052</v>
      </c>
      <c r="D176" s="136">
        <v>13491</v>
      </c>
      <c r="E176" s="136">
        <v>6715</v>
      </c>
      <c r="F176" s="188"/>
      <c r="G176" s="186" t="s">
        <v>106</v>
      </c>
      <c r="H176" s="189" t="s">
        <v>94</v>
      </c>
      <c r="I176" s="189"/>
      <c r="J176" s="189" t="s">
        <v>69</v>
      </c>
      <c r="K176" s="190">
        <v>2.5</v>
      </c>
      <c r="L176" s="190">
        <v>1.3</v>
      </c>
      <c r="M176" s="190">
        <v>4</v>
      </c>
      <c r="N176" s="190"/>
      <c r="O176" s="190">
        <v>4</v>
      </c>
      <c r="P176" s="190"/>
      <c r="Q176" s="190"/>
      <c r="R176" s="188">
        <f t="shared" si="26"/>
        <v>4</v>
      </c>
      <c r="S176" s="191" t="s">
        <v>70</v>
      </c>
      <c r="T176" s="192" t="s">
        <v>58</v>
      </c>
      <c r="U176" s="193">
        <v>44828</v>
      </c>
      <c r="V176" s="193">
        <v>44829</v>
      </c>
      <c r="W176" s="194">
        <v>1</v>
      </c>
      <c r="X176" s="195"/>
      <c r="Y176" s="196">
        <f t="shared" si="27"/>
        <v>0.2857142857142857</v>
      </c>
      <c r="Z176" s="219">
        <v>135</v>
      </c>
      <c r="AA176" s="219">
        <v>12.25</v>
      </c>
      <c r="AB176" s="197">
        <f t="shared" si="28"/>
        <v>540</v>
      </c>
      <c r="AC176" s="197">
        <f t="shared" si="29"/>
        <v>49</v>
      </c>
      <c r="AD176" s="197">
        <f t="shared" si="30"/>
        <v>378</v>
      </c>
      <c r="AE176" s="197">
        <f t="shared" ref="AE176:AE239" si="36">IF(T176="off hired",0.3*R176*Z176*W176,0)</f>
        <v>162</v>
      </c>
      <c r="AF176" s="197">
        <f t="shared" si="31"/>
        <v>14</v>
      </c>
      <c r="AG176" s="197">
        <f t="shared" si="32"/>
        <v>554</v>
      </c>
      <c r="AH176" s="198">
        <v>554</v>
      </c>
      <c r="AI176" s="197">
        <f t="shared" si="33"/>
        <v>0</v>
      </c>
      <c r="AJ176" s="157"/>
      <c r="AK176" s="268"/>
      <c r="AL176" s="275"/>
      <c r="AM176" s="275"/>
    </row>
    <row r="177" spans="1:39" s="213" customFormat="1" ht="32.25" customHeight="1" x14ac:dyDescent="0.25">
      <c r="A177" s="186"/>
      <c r="B177" s="186">
        <v>1</v>
      </c>
      <c r="C177" s="187">
        <v>1020</v>
      </c>
      <c r="D177" s="136">
        <v>13455</v>
      </c>
      <c r="E177" s="136">
        <v>8059</v>
      </c>
      <c r="F177" s="188"/>
      <c r="G177" s="186" t="s">
        <v>440</v>
      </c>
      <c r="H177" s="189" t="s">
        <v>94</v>
      </c>
      <c r="I177" s="189"/>
      <c r="J177" s="189" t="s">
        <v>69</v>
      </c>
      <c r="K177" s="190">
        <v>2.5</v>
      </c>
      <c r="L177" s="190">
        <v>1.3</v>
      </c>
      <c r="M177" s="190">
        <v>4</v>
      </c>
      <c r="N177" s="190"/>
      <c r="O177" s="190">
        <v>4</v>
      </c>
      <c r="P177" s="190"/>
      <c r="Q177" s="190"/>
      <c r="R177" s="188">
        <f t="shared" si="26"/>
        <v>4</v>
      </c>
      <c r="S177" s="191" t="s">
        <v>70</v>
      </c>
      <c r="T177" s="192" t="s">
        <v>58</v>
      </c>
      <c r="U177" s="193">
        <v>44826</v>
      </c>
      <c r="V177" s="193">
        <v>44837</v>
      </c>
      <c r="W177" s="194">
        <v>1</v>
      </c>
      <c r="X177" s="195"/>
      <c r="Y177" s="196">
        <f t="shared" si="27"/>
        <v>1.7142857142857142</v>
      </c>
      <c r="Z177" s="219">
        <v>135</v>
      </c>
      <c r="AA177" s="219">
        <v>12.25</v>
      </c>
      <c r="AB177" s="197">
        <f t="shared" si="28"/>
        <v>540</v>
      </c>
      <c r="AC177" s="197">
        <f t="shared" si="29"/>
        <v>49</v>
      </c>
      <c r="AD177" s="197">
        <f t="shared" si="30"/>
        <v>378</v>
      </c>
      <c r="AE177" s="197">
        <f t="shared" si="36"/>
        <v>162</v>
      </c>
      <c r="AF177" s="197">
        <f t="shared" si="31"/>
        <v>84</v>
      </c>
      <c r="AG177" s="197">
        <f t="shared" si="32"/>
        <v>624</v>
      </c>
      <c r="AH177" s="198">
        <v>624</v>
      </c>
      <c r="AI177" s="197">
        <f t="shared" si="33"/>
        <v>0</v>
      </c>
      <c r="AJ177" s="157"/>
      <c r="AK177" s="268"/>
      <c r="AL177" s="275"/>
      <c r="AM177" s="275"/>
    </row>
    <row r="178" spans="1:39" s="213" customFormat="1" ht="32.25" customHeight="1" x14ac:dyDescent="0.25">
      <c r="A178" s="186"/>
      <c r="B178" s="186">
        <v>1</v>
      </c>
      <c r="C178" s="187">
        <v>406</v>
      </c>
      <c r="D178" s="136">
        <v>13460</v>
      </c>
      <c r="E178" s="136">
        <v>8156</v>
      </c>
      <c r="F178" s="188"/>
      <c r="G178" s="186" t="s">
        <v>106</v>
      </c>
      <c r="H178" s="189" t="s">
        <v>94</v>
      </c>
      <c r="I178" s="189"/>
      <c r="J178" s="189" t="s">
        <v>69</v>
      </c>
      <c r="K178" s="190">
        <v>2.5</v>
      </c>
      <c r="L178" s="190">
        <v>1.3</v>
      </c>
      <c r="M178" s="190">
        <v>3</v>
      </c>
      <c r="N178" s="190"/>
      <c r="O178" s="190">
        <v>3</v>
      </c>
      <c r="P178" s="190"/>
      <c r="Q178" s="190"/>
      <c r="R178" s="188">
        <f t="shared" si="26"/>
        <v>3</v>
      </c>
      <c r="S178" s="191" t="s">
        <v>70</v>
      </c>
      <c r="T178" s="192" t="s">
        <v>58</v>
      </c>
      <c r="U178" s="193">
        <v>44826</v>
      </c>
      <c r="V178" s="193">
        <v>44861</v>
      </c>
      <c r="W178" s="194">
        <v>1</v>
      </c>
      <c r="X178" s="195"/>
      <c r="Y178" s="196">
        <f t="shared" si="27"/>
        <v>5.1428571428571432</v>
      </c>
      <c r="Z178" s="219">
        <v>135</v>
      </c>
      <c r="AA178" s="219">
        <v>12.25</v>
      </c>
      <c r="AB178" s="197">
        <f t="shared" si="28"/>
        <v>405</v>
      </c>
      <c r="AC178" s="197">
        <f t="shared" si="29"/>
        <v>36.75</v>
      </c>
      <c r="AD178" s="197">
        <f t="shared" si="30"/>
        <v>283.49999999999994</v>
      </c>
      <c r="AE178" s="197">
        <f t="shared" si="36"/>
        <v>121.49999999999999</v>
      </c>
      <c r="AF178" s="197">
        <f t="shared" si="31"/>
        <v>189.00000000000003</v>
      </c>
      <c r="AG178" s="197">
        <f t="shared" si="32"/>
        <v>594</v>
      </c>
      <c r="AH178" s="198">
        <v>594</v>
      </c>
      <c r="AI178" s="197">
        <f t="shared" si="33"/>
        <v>0</v>
      </c>
      <c r="AJ178" s="157"/>
      <c r="AK178" s="268"/>
      <c r="AL178" s="275"/>
      <c r="AM178" s="275"/>
    </row>
    <row r="179" spans="1:39" s="213" customFormat="1" ht="32.25" customHeight="1" x14ac:dyDescent="0.25">
      <c r="A179" s="186"/>
      <c r="B179" s="186">
        <v>1</v>
      </c>
      <c r="C179" s="187">
        <v>406</v>
      </c>
      <c r="D179" s="136">
        <v>13460</v>
      </c>
      <c r="E179" s="136">
        <v>8156</v>
      </c>
      <c r="F179" s="188"/>
      <c r="G179" s="186" t="s">
        <v>106</v>
      </c>
      <c r="H179" s="189" t="s">
        <v>94</v>
      </c>
      <c r="I179" s="189"/>
      <c r="J179" s="189" t="s">
        <v>69</v>
      </c>
      <c r="K179" s="190">
        <v>2.5</v>
      </c>
      <c r="L179" s="190">
        <v>1.3</v>
      </c>
      <c r="M179" s="190">
        <v>3</v>
      </c>
      <c r="N179" s="190"/>
      <c r="O179" s="190">
        <v>3</v>
      </c>
      <c r="P179" s="190"/>
      <c r="Q179" s="190"/>
      <c r="R179" s="188">
        <f t="shared" si="26"/>
        <v>3</v>
      </c>
      <c r="S179" s="191" t="s">
        <v>70</v>
      </c>
      <c r="T179" s="192" t="s">
        <v>58</v>
      </c>
      <c r="U179" s="193">
        <v>44826</v>
      </c>
      <c r="V179" s="193">
        <v>44861</v>
      </c>
      <c r="W179" s="194">
        <v>1</v>
      </c>
      <c r="X179" s="195"/>
      <c r="Y179" s="196">
        <f t="shared" si="27"/>
        <v>5.1428571428571432</v>
      </c>
      <c r="Z179" s="219">
        <v>135</v>
      </c>
      <c r="AA179" s="219">
        <v>12.25</v>
      </c>
      <c r="AB179" s="197">
        <f t="shared" si="28"/>
        <v>405</v>
      </c>
      <c r="AC179" s="197">
        <f t="shared" si="29"/>
        <v>36.75</v>
      </c>
      <c r="AD179" s="197">
        <f t="shared" si="30"/>
        <v>283.49999999999994</v>
      </c>
      <c r="AE179" s="197">
        <f t="shared" si="36"/>
        <v>121.49999999999999</v>
      </c>
      <c r="AF179" s="197">
        <f t="shared" si="31"/>
        <v>189.00000000000003</v>
      </c>
      <c r="AG179" s="197">
        <f t="shared" si="32"/>
        <v>594</v>
      </c>
      <c r="AH179" s="198">
        <v>594</v>
      </c>
      <c r="AI179" s="197">
        <f t="shared" si="33"/>
        <v>0</v>
      </c>
      <c r="AJ179" s="157"/>
      <c r="AK179" s="268"/>
      <c r="AL179" s="275"/>
      <c r="AM179" s="275"/>
    </row>
    <row r="180" spans="1:39" s="213" customFormat="1" ht="32.25" customHeight="1" x14ac:dyDescent="0.25">
      <c r="A180" s="186"/>
      <c r="B180" s="186">
        <v>1</v>
      </c>
      <c r="C180" s="187">
        <v>956</v>
      </c>
      <c r="D180" s="136">
        <v>13372</v>
      </c>
      <c r="E180" s="136">
        <v>8075</v>
      </c>
      <c r="F180" s="188"/>
      <c r="G180" s="186" t="s">
        <v>106</v>
      </c>
      <c r="H180" s="189" t="s">
        <v>36</v>
      </c>
      <c r="I180" s="189"/>
      <c r="J180" s="189" t="s">
        <v>435</v>
      </c>
      <c r="K180" s="190">
        <v>17.5</v>
      </c>
      <c r="L180" s="190">
        <v>1.3</v>
      </c>
      <c r="M180" s="190">
        <v>3.5</v>
      </c>
      <c r="N180" s="190"/>
      <c r="O180" s="190">
        <v>3.5</v>
      </c>
      <c r="P180" s="190"/>
      <c r="Q180" s="190"/>
      <c r="R180" s="188">
        <f t="shared" si="26"/>
        <v>61.25</v>
      </c>
      <c r="S180" s="159" t="s">
        <v>41</v>
      </c>
      <c r="T180" s="192" t="s">
        <v>58</v>
      </c>
      <c r="U180" s="193">
        <v>44821</v>
      </c>
      <c r="V180" s="193">
        <v>44839</v>
      </c>
      <c r="W180" s="194">
        <v>1</v>
      </c>
      <c r="X180" s="195"/>
      <c r="Y180" s="196">
        <f t="shared" si="27"/>
        <v>2.7142857142857144</v>
      </c>
      <c r="Z180" s="203">
        <v>14</v>
      </c>
      <c r="AA180" s="203">
        <v>0.84</v>
      </c>
      <c r="AB180" s="197">
        <f t="shared" si="28"/>
        <v>857.5</v>
      </c>
      <c r="AC180" s="197">
        <f t="shared" si="29"/>
        <v>51.449999999999996</v>
      </c>
      <c r="AD180" s="197">
        <f t="shared" si="30"/>
        <v>600.25</v>
      </c>
      <c r="AE180" s="197">
        <f t="shared" si="36"/>
        <v>257.25</v>
      </c>
      <c r="AF180" s="197">
        <f t="shared" si="31"/>
        <v>139.65</v>
      </c>
      <c r="AG180" s="197">
        <f t="shared" si="32"/>
        <v>997.15</v>
      </c>
      <c r="AH180" s="198">
        <v>997.15</v>
      </c>
      <c r="AI180" s="197">
        <f t="shared" si="33"/>
        <v>0</v>
      </c>
      <c r="AJ180" s="157"/>
      <c r="AK180" s="268"/>
      <c r="AL180" s="275"/>
      <c r="AM180" s="275"/>
    </row>
    <row r="181" spans="1:39" s="213" customFormat="1" ht="32.25" customHeight="1" x14ac:dyDescent="0.25">
      <c r="A181" s="186"/>
      <c r="B181" s="186">
        <v>1</v>
      </c>
      <c r="C181" s="187">
        <v>968</v>
      </c>
      <c r="D181" s="136">
        <v>13373</v>
      </c>
      <c r="E181" s="136">
        <v>8156</v>
      </c>
      <c r="F181" s="188"/>
      <c r="G181" s="186" t="s">
        <v>106</v>
      </c>
      <c r="H181" s="189" t="s">
        <v>36</v>
      </c>
      <c r="I181" s="189"/>
      <c r="J181" s="189" t="s">
        <v>435</v>
      </c>
      <c r="K181" s="190">
        <v>11.5</v>
      </c>
      <c r="L181" s="190">
        <v>1.3</v>
      </c>
      <c r="M181" s="190">
        <v>4.5</v>
      </c>
      <c r="N181" s="190"/>
      <c r="O181" s="190">
        <v>4.5</v>
      </c>
      <c r="P181" s="190"/>
      <c r="Q181" s="190"/>
      <c r="R181" s="188">
        <f t="shared" si="26"/>
        <v>51.75</v>
      </c>
      <c r="S181" s="159" t="s">
        <v>41</v>
      </c>
      <c r="T181" s="192" t="s">
        <v>58</v>
      </c>
      <c r="U181" s="193">
        <v>44821</v>
      </c>
      <c r="V181" s="193">
        <v>44861</v>
      </c>
      <c r="W181" s="194">
        <v>1</v>
      </c>
      <c r="X181" s="195"/>
      <c r="Y181" s="196">
        <f t="shared" si="27"/>
        <v>5.8571428571428568</v>
      </c>
      <c r="Z181" s="203">
        <v>14</v>
      </c>
      <c r="AA181" s="203">
        <v>0.84</v>
      </c>
      <c r="AB181" s="197">
        <f t="shared" si="28"/>
        <v>724.5</v>
      </c>
      <c r="AC181" s="197">
        <f t="shared" si="29"/>
        <v>43.47</v>
      </c>
      <c r="AD181" s="197">
        <f t="shared" si="30"/>
        <v>507.14999999999992</v>
      </c>
      <c r="AE181" s="197">
        <f t="shared" si="36"/>
        <v>217.34999999999997</v>
      </c>
      <c r="AF181" s="197">
        <f t="shared" si="31"/>
        <v>254.60999999999996</v>
      </c>
      <c r="AG181" s="197">
        <f t="shared" si="32"/>
        <v>979.1099999999999</v>
      </c>
      <c r="AH181" s="198">
        <v>979.1099999999999</v>
      </c>
      <c r="AI181" s="197">
        <f t="shared" si="33"/>
        <v>0</v>
      </c>
      <c r="AJ181" s="157"/>
      <c r="AK181" s="268"/>
      <c r="AL181" s="275"/>
      <c r="AM181" s="275"/>
    </row>
    <row r="182" spans="1:39" s="213" customFormat="1" ht="32.25" customHeight="1" x14ac:dyDescent="0.25">
      <c r="A182" s="186"/>
      <c r="B182" s="186">
        <v>1</v>
      </c>
      <c r="C182" s="187">
        <v>1000</v>
      </c>
      <c r="D182" s="136">
        <v>13384</v>
      </c>
      <c r="E182" s="136">
        <v>8075</v>
      </c>
      <c r="F182" s="188"/>
      <c r="G182" s="186" t="s">
        <v>540</v>
      </c>
      <c r="H182" s="189" t="s">
        <v>36</v>
      </c>
      <c r="I182" s="189"/>
      <c r="J182" s="189" t="s">
        <v>435</v>
      </c>
      <c r="K182" s="190">
        <v>7</v>
      </c>
      <c r="L182" s="190">
        <v>1.3</v>
      </c>
      <c r="M182" s="190">
        <v>2.5</v>
      </c>
      <c r="N182" s="190"/>
      <c r="O182" s="190">
        <v>2.5</v>
      </c>
      <c r="P182" s="190"/>
      <c r="Q182" s="190"/>
      <c r="R182" s="188">
        <f t="shared" si="26"/>
        <v>17.5</v>
      </c>
      <c r="S182" s="159" t="s">
        <v>41</v>
      </c>
      <c r="T182" s="192" t="s">
        <v>58</v>
      </c>
      <c r="U182" s="193">
        <v>44824</v>
      </c>
      <c r="V182" s="193">
        <v>44839</v>
      </c>
      <c r="W182" s="194">
        <v>1</v>
      </c>
      <c r="X182" s="195"/>
      <c r="Y182" s="196">
        <f t="shared" si="27"/>
        <v>2.2857142857142856</v>
      </c>
      <c r="Z182" s="203">
        <v>14</v>
      </c>
      <c r="AA182" s="203">
        <v>0.84</v>
      </c>
      <c r="AB182" s="197">
        <f t="shared" si="28"/>
        <v>245</v>
      </c>
      <c r="AC182" s="197">
        <f t="shared" si="29"/>
        <v>14.7</v>
      </c>
      <c r="AD182" s="197">
        <f t="shared" si="30"/>
        <v>171.5</v>
      </c>
      <c r="AE182" s="197">
        <f t="shared" si="36"/>
        <v>73.5</v>
      </c>
      <c r="AF182" s="197">
        <f t="shared" si="31"/>
        <v>33.6</v>
      </c>
      <c r="AG182" s="197">
        <f t="shared" si="32"/>
        <v>278.60000000000002</v>
      </c>
      <c r="AH182" s="198">
        <v>278.60000000000002</v>
      </c>
      <c r="AI182" s="197">
        <f t="shared" si="33"/>
        <v>0</v>
      </c>
      <c r="AJ182" s="157"/>
      <c r="AK182" s="268"/>
      <c r="AL182" s="275"/>
      <c r="AM182" s="275"/>
    </row>
    <row r="183" spans="1:39" s="213" customFormat="1" ht="32.25" customHeight="1" x14ac:dyDescent="0.25">
      <c r="A183" s="186"/>
      <c r="B183" s="186">
        <v>1</v>
      </c>
      <c r="C183" s="187">
        <v>1002</v>
      </c>
      <c r="D183" s="136">
        <v>13386</v>
      </c>
      <c r="E183" s="136">
        <v>8261</v>
      </c>
      <c r="F183" s="188"/>
      <c r="G183" s="186" t="s">
        <v>106</v>
      </c>
      <c r="H183" s="189" t="s">
        <v>36</v>
      </c>
      <c r="I183" s="189"/>
      <c r="J183" s="189" t="s">
        <v>435</v>
      </c>
      <c r="K183" s="190">
        <v>14.5</v>
      </c>
      <c r="L183" s="190">
        <v>1.3</v>
      </c>
      <c r="M183" s="190">
        <v>4.5</v>
      </c>
      <c r="N183" s="190"/>
      <c r="O183" s="190">
        <v>4.5</v>
      </c>
      <c r="P183" s="190"/>
      <c r="Q183" s="190"/>
      <c r="R183" s="188">
        <f t="shared" si="26"/>
        <v>65.25</v>
      </c>
      <c r="S183" s="159" t="s">
        <v>41</v>
      </c>
      <c r="T183" s="192" t="s">
        <v>58</v>
      </c>
      <c r="U183" s="193">
        <v>44824</v>
      </c>
      <c r="V183" s="193">
        <v>44885</v>
      </c>
      <c r="W183" s="194">
        <v>1</v>
      </c>
      <c r="X183" s="195"/>
      <c r="Y183" s="196">
        <f t="shared" si="27"/>
        <v>8.8571428571428577</v>
      </c>
      <c r="Z183" s="203">
        <v>14</v>
      </c>
      <c r="AA183" s="203">
        <v>0.84</v>
      </c>
      <c r="AB183" s="197">
        <f t="shared" si="28"/>
        <v>913.5</v>
      </c>
      <c r="AC183" s="197">
        <f t="shared" si="29"/>
        <v>54.809999999999995</v>
      </c>
      <c r="AD183" s="197">
        <f t="shared" si="30"/>
        <v>639.44999999999993</v>
      </c>
      <c r="AE183" s="197">
        <f t="shared" si="36"/>
        <v>274.05</v>
      </c>
      <c r="AF183" s="197">
        <f t="shared" si="31"/>
        <v>485.46</v>
      </c>
      <c r="AG183" s="197">
        <f t="shared" si="32"/>
        <v>1398.96</v>
      </c>
      <c r="AH183" s="198">
        <v>1398.96</v>
      </c>
      <c r="AI183" s="197">
        <f t="shared" si="33"/>
        <v>0</v>
      </c>
      <c r="AJ183" s="157"/>
      <c r="AK183" s="268"/>
      <c r="AL183" s="275"/>
      <c r="AM183" s="275"/>
    </row>
    <row r="184" spans="1:39" s="213" customFormat="1" ht="32.25" customHeight="1" x14ac:dyDescent="0.25">
      <c r="A184" s="186"/>
      <c r="B184" s="186">
        <v>1</v>
      </c>
      <c r="C184" s="187">
        <v>969</v>
      </c>
      <c r="D184" s="136">
        <v>13363</v>
      </c>
      <c r="E184" s="136">
        <v>8059</v>
      </c>
      <c r="F184" s="188"/>
      <c r="G184" s="186" t="s">
        <v>106</v>
      </c>
      <c r="H184" s="189" t="s">
        <v>36</v>
      </c>
      <c r="I184" s="189"/>
      <c r="J184" s="189" t="s">
        <v>435</v>
      </c>
      <c r="K184" s="190">
        <v>13.5</v>
      </c>
      <c r="L184" s="190">
        <v>1.3</v>
      </c>
      <c r="M184" s="190">
        <v>4.5</v>
      </c>
      <c r="N184" s="190"/>
      <c r="O184" s="190">
        <v>4.5</v>
      </c>
      <c r="P184" s="190"/>
      <c r="Q184" s="190"/>
      <c r="R184" s="188">
        <f t="shared" si="26"/>
        <v>60.75</v>
      </c>
      <c r="S184" s="159" t="s">
        <v>41</v>
      </c>
      <c r="T184" s="192" t="s">
        <v>58</v>
      </c>
      <c r="U184" s="193">
        <v>44821</v>
      </c>
      <c r="V184" s="193">
        <v>44837</v>
      </c>
      <c r="W184" s="194">
        <v>1</v>
      </c>
      <c r="X184" s="195"/>
      <c r="Y184" s="196">
        <f t="shared" si="27"/>
        <v>2.4285714285714284</v>
      </c>
      <c r="Z184" s="203">
        <v>14</v>
      </c>
      <c r="AA184" s="203">
        <v>0.84</v>
      </c>
      <c r="AB184" s="197">
        <f t="shared" si="28"/>
        <v>850.5</v>
      </c>
      <c r="AC184" s="197">
        <f t="shared" si="29"/>
        <v>51.03</v>
      </c>
      <c r="AD184" s="197">
        <f t="shared" si="30"/>
        <v>595.35</v>
      </c>
      <c r="AE184" s="197">
        <f t="shared" si="36"/>
        <v>255.14999999999998</v>
      </c>
      <c r="AF184" s="197">
        <f t="shared" si="31"/>
        <v>123.92999999999999</v>
      </c>
      <c r="AG184" s="197">
        <f t="shared" si="32"/>
        <v>974.43</v>
      </c>
      <c r="AH184" s="198">
        <v>974.43</v>
      </c>
      <c r="AI184" s="197">
        <f t="shared" si="33"/>
        <v>0</v>
      </c>
      <c r="AJ184" s="157"/>
      <c r="AK184" s="268"/>
      <c r="AL184" s="275"/>
      <c r="AM184" s="275"/>
    </row>
    <row r="185" spans="1:39" s="213" customFormat="1" ht="32.25" customHeight="1" x14ac:dyDescent="0.25">
      <c r="A185" s="186"/>
      <c r="B185" s="186">
        <v>1</v>
      </c>
      <c r="C185" s="187">
        <v>985</v>
      </c>
      <c r="D185" s="136">
        <v>13364</v>
      </c>
      <c r="E185" s="136">
        <v>8087</v>
      </c>
      <c r="F185" s="188"/>
      <c r="G185" s="186" t="s">
        <v>440</v>
      </c>
      <c r="H185" s="189" t="s">
        <v>36</v>
      </c>
      <c r="I185" s="189"/>
      <c r="J185" s="189" t="s">
        <v>435</v>
      </c>
      <c r="K185" s="190">
        <v>20</v>
      </c>
      <c r="L185" s="190">
        <v>1.3</v>
      </c>
      <c r="M185" s="190">
        <v>4.5</v>
      </c>
      <c r="N185" s="190"/>
      <c r="O185" s="190">
        <v>4.5</v>
      </c>
      <c r="P185" s="190"/>
      <c r="Q185" s="190"/>
      <c r="R185" s="188">
        <f t="shared" si="26"/>
        <v>90</v>
      </c>
      <c r="S185" s="159" t="s">
        <v>41</v>
      </c>
      <c r="T185" s="192" t="s">
        <v>58</v>
      </c>
      <c r="U185" s="193">
        <v>44821</v>
      </c>
      <c r="V185" s="193">
        <v>44841</v>
      </c>
      <c r="W185" s="194">
        <v>1</v>
      </c>
      <c r="X185" s="195"/>
      <c r="Y185" s="196">
        <f t="shared" si="27"/>
        <v>3</v>
      </c>
      <c r="Z185" s="203">
        <v>14</v>
      </c>
      <c r="AA185" s="203">
        <v>0.84</v>
      </c>
      <c r="AB185" s="197">
        <f t="shared" si="28"/>
        <v>1260</v>
      </c>
      <c r="AC185" s="197">
        <f t="shared" si="29"/>
        <v>75.599999999999994</v>
      </c>
      <c r="AD185" s="197">
        <f t="shared" si="30"/>
        <v>881.99999999999989</v>
      </c>
      <c r="AE185" s="197">
        <f t="shared" si="36"/>
        <v>378</v>
      </c>
      <c r="AF185" s="197">
        <f t="shared" si="31"/>
        <v>226.79999999999998</v>
      </c>
      <c r="AG185" s="197">
        <f t="shared" si="32"/>
        <v>1486.8</v>
      </c>
      <c r="AH185" s="198">
        <v>1486.8</v>
      </c>
      <c r="AI185" s="197">
        <f t="shared" si="33"/>
        <v>0</v>
      </c>
      <c r="AJ185" s="157"/>
      <c r="AK185" s="268"/>
      <c r="AL185" s="275"/>
      <c r="AM185" s="275"/>
    </row>
    <row r="186" spans="1:39" s="213" customFormat="1" ht="32.25" customHeight="1" x14ac:dyDescent="0.25">
      <c r="A186" s="186"/>
      <c r="B186" s="186">
        <v>1</v>
      </c>
      <c r="C186" s="187">
        <v>989</v>
      </c>
      <c r="D186" s="136">
        <v>13369</v>
      </c>
      <c r="E186" s="136">
        <v>8308</v>
      </c>
      <c r="F186" s="188"/>
      <c r="G186" s="186" t="s">
        <v>440</v>
      </c>
      <c r="H186" s="189" t="s">
        <v>36</v>
      </c>
      <c r="I186" s="189"/>
      <c r="J186" s="189" t="s">
        <v>435</v>
      </c>
      <c r="K186" s="190">
        <v>5.5</v>
      </c>
      <c r="L186" s="190">
        <v>1.8</v>
      </c>
      <c r="M186" s="190">
        <v>4.5</v>
      </c>
      <c r="N186" s="190"/>
      <c r="O186" s="190">
        <v>4.5</v>
      </c>
      <c r="P186" s="190"/>
      <c r="Q186" s="190"/>
      <c r="R186" s="188">
        <f t="shared" si="26"/>
        <v>24.75</v>
      </c>
      <c r="S186" s="159" t="s">
        <v>41</v>
      </c>
      <c r="T186" s="192" t="s">
        <v>58</v>
      </c>
      <c r="U186" s="193">
        <v>44821</v>
      </c>
      <c r="V186" s="193">
        <v>44901</v>
      </c>
      <c r="W186" s="194">
        <v>1</v>
      </c>
      <c r="X186" s="195"/>
      <c r="Y186" s="196">
        <f t="shared" si="27"/>
        <v>11.571428571428571</v>
      </c>
      <c r="Z186" s="203">
        <v>18</v>
      </c>
      <c r="AA186" s="203">
        <v>1.05</v>
      </c>
      <c r="AB186" s="197">
        <f t="shared" si="28"/>
        <v>445.5</v>
      </c>
      <c r="AC186" s="197">
        <f t="shared" si="29"/>
        <v>25.987500000000001</v>
      </c>
      <c r="AD186" s="197">
        <f t="shared" si="30"/>
        <v>311.84999999999997</v>
      </c>
      <c r="AE186" s="197">
        <f t="shared" si="36"/>
        <v>133.65</v>
      </c>
      <c r="AF186" s="197">
        <f t="shared" si="31"/>
        <v>300.71249999999998</v>
      </c>
      <c r="AG186" s="197">
        <f t="shared" si="32"/>
        <v>746.21249999999998</v>
      </c>
      <c r="AH186" s="198">
        <v>746.21249999999998</v>
      </c>
      <c r="AI186" s="197">
        <f t="shared" si="33"/>
        <v>0</v>
      </c>
      <c r="AJ186" s="157"/>
      <c r="AK186" s="268"/>
      <c r="AL186" s="275"/>
      <c r="AM186" s="275"/>
    </row>
    <row r="187" spans="1:39" s="213" customFormat="1" ht="32.25" customHeight="1" x14ac:dyDescent="0.25">
      <c r="A187" s="186"/>
      <c r="B187" s="186">
        <v>1</v>
      </c>
      <c r="C187" s="187">
        <v>1000</v>
      </c>
      <c r="D187" s="136">
        <v>13384</v>
      </c>
      <c r="E187" s="136">
        <v>8075</v>
      </c>
      <c r="F187" s="188"/>
      <c r="G187" s="186" t="s">
        <v>440</v>
      </c>
      <c r="H187" s="186" t="s">
        <v>60</v>
      </c>
      <c r="I187" s="186"/>
      <c r="J187" s="186" t="s">
        <v>61</v>
      </c>
      <c r="K187" s="188">
        <v>5</v>
      </c>
      <c r="L187" s="188">
        <v>2.5</v>
      </c>
      <c r="M187" s="188">
        <v>2.5</v>
      </c>
      <c r="N187" s="188"/>
      <c r="O187" s="188">
        <f>M187-N187</f>
        <v>2.5</v>
      </c>
      <c r="P187" s="188"/>
      <c r="Q187" s="188"/>
      <c r="R187" s="188">
        <f t="shared" si="26"/>
        <v>31.25</v>
      </c>
      <c r="S187" s="191" t="s">
        <v>62</v>
      </c>
      <c r="T187" s="199" t="s">
        <v>58</v>
      </c>
      <c r="U187" s="200">
        <v>44824</v>
      </c>
      <c r="V187" s="200">
        <v>44839</v>
      </c>
      <c r="W187" s="201">
        <v>1</v>
      </c>
      <c r="X187" s="202"/>
      <c r="Y187" s="196">
        <f t="shared" si="27"/>
        <v>2.2857142857142856</v>
      </c>
      <c r="Z187" s="219">
        <v>7.5</v>
      </c>
      <c r="AA187" s="219">
        <v>0.7</v>
      </c>
      <c r="AB187" s="197">
        <f t="shared" si="28"/>
        <v>234.375</v>
      </c>
      <c r="AC187" s="197">
        <f t="shared" si="29"/>
        <v>21.875</v>
      </c>
      <c r="AD187" s="197">
        <f t="shared" si="30"/>
        <v>164.0625</v>
      </c>
      <c r="AE187" s="197">
        <f t="shared" si="36"/>
        <v>70.3125</v>
      </c>
      <c r="AF187" s="197">
        <f t="shared" si="31"/>
        <v>50</v>
      </c>
      <c r="AG187" s="197">
        <f t="shared" si="32"/>
        <v>284.375</v>
      </c>
      <c r="AH187" s="197">
        <v>284.375</v>
      </c>
      <c r="AI187" s="197">
        <f t="shared" si="33"/>
        <v>0</v>
      </c>
      <c r="AJ187" s="157"/>
      <c r="AK187" s="268"/>
      <c r="AL187" s="275"/>
      <c r="AM187" s="275"/>
    </row>
    <row r="188" spans="1:39" s="213" customFormat="1" ht="32.25" customHeight="1" x14ac:dyDescent="0.25">
      <c r="A188" s="189"/>
      <c r="B188" s="189">
        <v>1</v>
      </c>
      <c r="C188" s="159">
        <v>946</v>
      </c>
      <c r="D188" s="376">
        <v>13321</v>
      </c>
      <c r="E188" s="376">
        <v>6702</v>
      </c>
      <c r="F188" s="190"/>
      <c r="G188" s="189" t="s">
        <v>549</v>
      </c>
      <c r="H188" s="189" t="s">
        <v>36</v>
      </c>
      <c r="I188" s="189"/>
      <c r="J188" s="189" t="s">
        <v>435</v>
      </c>
      <c r="K188" s="190">
        <v>44.5</v>
      </c>
      <c r="L188" s="190">
        <v>1</v>
      </c>
      <c r="M188" s="190">
        <v>2.5</v>
      </c>
      <c r="N188" s="190"/>
      <c r="O188" s="190">
        <v>2.5</v>
      </c>
      <c r="P188" s="190"/>
      <c r="Q188" s="190"/>
      <c r="R188" s="188">
        <f t="shared" si="26"/>
        <v>111.25</v>
      </c>
      <c r="S188" s="159" t="s">
        <v>41</v>
      </c>
      <c r="T188" s="192" t="s">
        <v>58</v>
      </c>
      <c r="U188" s="193">
        <v>44816</v>
      </c>
      <c r="V188" s="193">
        <v>44824</v>
      </c>
      <c r="W188" s="194">
        <v>1</v>
      </c>
      <c r="X188" s="195"/>
      <c r="Y188" s="196">
        <f t="shared" si="27"/>
        <v>1.2857142857142858</v>
      </c>
      <c r="Z188" s="203">
        <v>14</v>
      </c>
      <c r="AA188" s="203">
        <v>0.84</v>
      </c>
      <c r="AB188" s="197">
        <f t="shared" si="28"/>
        <v>1557.5</v>
      </c>
      <c r="AC188" s="197">
        <f t="shared" si="29"/>
        <v>93.45</v>
      </c>
      <c r="AD188" s="197">
        <f t="shared" si="30"/>
        <v>1090.25</v>
      </c>
      <c r="AE188" s="197">
        <f t="shared" si="36"/>
        <v>467.25</v>
      </c>
      <c r="AF188" s="197">
        <f t="shared" si="31"/>
        <v>120.15</v>
      </c>
      <c r="AG188" s="197">
        <f t="shared" si="32"/>
        <v>1677.65</v>
      </c>
      <c r="AH188" s="198">
        <v>1677.65</v>
      </c>
      <c r="AI188" s="197">
        <f t="shared" si="33"/>
        <v>0</v>
      </c>
      <c r="AJ188" s="157"/>
      <c r="AK188" s="268"/>
      <c r="AL188" s="275"/>
      <c r="AM188" s="275"/>
    </row>
    <row r="189" spans="1:39" s="245" customFormat="1" ht="32.25" customHeight="1" x14ac:dyDescent="0.25">
      <c r="A189" s="189"/>
      <c r="B189" s="189">
        <v>1</v>
      </c>
      <c r="C189" s="159">
        <v>1102</v>
      </c>
      <c r="D189" s="376">
        <v>13535</v>
      </c>
      <c r="E189" s="376">
        <v>8058</v>
      </c>
      <c r="F189" s="190"/>
      <c r="G189" s="189" t="s">
        <v>492</v>
      </c>
      <c r="H189" s="186" t="s">
        <v>94</v>
      </c>
      <c r="I189" s="186"/>
      <c r="J189" s="186" t="s">
        <v>69</v>
      </c>
      <c r="K189" s="188">
        <v>1.8</v>
      </c>
      <c r="L189" s="188">
        <v>1.3</v>
      </c>
      <c r="M189" s="188">
        <v>2.5</v>
      </c>
      <c r="N189" s="188"/>
      <c r="O189" s="188">
        <f>M189-N189</f>
        <v>2.5</v>
      </c>
      <c r="P189" s="188"/>
      <c r="Q189" s="188"/>
      <c r="R189" s="188">
        <f t="shared" si="26"/>
        <v>2.5</v>
      </c>
      <c r="S189" s="191" t="s">
        <v>70</v>
      </c>
      <c r="T189" s="199" t="s">
        <v>58</v>
      </c>
      <c r="U189" s="200">
        <v>44835</v>
      </c>
      <c r="V189" s="200">
        <v>44837</v>
      </c>
      <c r="W189" s="201">
        <v>1</v>
      </c>
      <c r="X189" s="202"/>
      <c r="Y189" s="196">
        <f t="shared" si="27"/>
        <v>0.42857142857142855</v>
      </c>
      <c r="Z189" s="197">
        <v>135</v>
      </c>
      <c r="AA189" s="197">
        <v>12.25</v>
      </c>
      <c r="AB189" s="197">
        <f t="shared" si="28"/>
        <v>337.5</v>
      </c>
      <c r="AC189" s="197">
        <f t="shared" si="29"/>
        <v>30.625</v>
      </c>
      <c r="AD189" s="197">
        <f t="shared" si="30"/>
        <v>236.25</v>
      </c>
      <c r="AE189" s="197">
        <f t="shared" si="36"/>
        <v>101.25</v>
      </c>
      <c r="AF189" s="197">
        <f t="shared" si="31"/>
        <v>13.125</v>
      </c>
      <c r="AG189" s="197">
        <f t="shared" si="32"/>
        <v>350.625</v>
      </c>
      <c r="AH189" s="197">
        <v>350.625</v>
      </c>
      <c r="AI189" s="197">
        <f t="shared" si="33"/>
        <v>0</v>
      </c>
      <c r="AJ189" s="244"/>
      <c r="AK189" s="269"/>
      <c r="AL189" s="276"/>
      <c r="AM189" s="276"/>
    </row>
    <row r="190" spans="1:39" s="245" customFormat="1" ht="32.25" customHeight="1" x14ac:dyDescent="0.25">
      <c r="A190" s="189"/>
      <c r="B190" s="189">
        <v>1</v>
      </c>
      <c r="C190" s="159">
        <v>1110</v>
      </c>
      <c r="D190" s="376">
        <v>13544</v>
      </c>
      <c r="E190" s="376">
        <v>8301</v>
      </c>
      <c r="F190" s="190"/>
      <c r="G190" s="189" t="s">
        <v>492</v>
      </c>
      <c r="H190" s="186" t="s">
        <v>94</v>
      </c>
      <c r="I190" s="186"/>
      <c r="J190" s="186" t="s">
        <v>69</v>
      </c>
      <c r="K190" s="188">
        <v>1.8</v>
      </c>
      <c r="L190" s="188">
        <v>1.3</v>
      </c>
      <c r="M190" s="188">
        <v>4</v>
      </c>
      <c r="N190" s="188"/>
      <c r="O190" s="188">
        <f>M190-N190</f>
        <v>4</v>
      </c>
      <c r="P190" s="188"/>
      <c r="Q190" s="188"/>
      <c r="R190" s="188">
        <f t="shared" si="26"/>
        <v>4</v>
      </c>
      <c r="S190" s="191" t="s">
        <v>70</v>
      </c>
      <c r="T190" s="199" t="s">
        <v>58</v>
      </c>
      <c r="U190" s="200">
        <v>44837</v>
      </c>
      <c r="V190" s="200">
        <v>44899</v>
      </c>
      <c r="W190" s="201">
        <v>1</v>
      </c>
      <c r="X190" s="202"/>
      <c r="Y190" s="196">
        <f t="shared" si="27"/>
        <v>9</v>
      </c>
      <c r="Z190" s="197">
        <v>135</v>
      </c>
      <c r="AA190" s="197">
        <v>12.25</v>
      </c>
      <c r="AB190" s="197">
        <f t="shared" si="28"/>
        <v>540</v>
      </c>
      <c r="AC190" s="197">
        <f t="shared" si="29"/>
        <v>49</v>
      </c>
      <c r="AD190" s="197">
        <f t="shared" si="30"/>
        <v>378</v>
      </c>
      <c r="AE190" s="197">
        <f t="shared" si="36"/>
        <v>162</v>
      </c>
      <c r="AF190" s="197">
        <f t="shared" si="31"/>
        <v>441</v>
      </c>
      <c r="AG190" s="197">
        <f t="shared" si="32"/>
        <v>981</v>
      </c>
      <c r="AH190" s="197">
        <v>981</v>
      </c>
      <c r="AI190" s="197">
        <f t="shared" si="33"/>
        <v>0</v>
      </c>
      <c r="AJ190" s="244"/>
      <c r="AK190" s="269"/>
      <c r="AL190" s="276"/>
      <c r="AM190" s="276"/>
    </row>
    <row r="191" spans="1:39" s="245" customFormat="1" ht="32.25" customHeight="1" x14ac:dyDescent="0.25">
      <c r="A191" s="189"/>
      <c r="B191" s="189">
        <v>1</v>
      </c>
      <c r="C191" s="159">
        <v>1252</v>
      </c>
      <c r="D191" s="376">
        <v>13790</v>
      </c>
      <c r="E191" s="376">
        <v>8131</v>
      </c>
      <c r="F191" s="190"/>
      <c r="G191" s="189" t="s">
        <v>484</v>
      </c>
      <c r="H191" s="186" t="s">
        <v>94</v>
      </c>
      <c r="I191" s="186"/>
      <c r="J191" s="186" t="s">
        <v>69</v>
      </c>
      <c r="K191" s="188">
        <v>1.3</v>
      </c>
      <c r="L191" s="188">
        <v>1.3</v>
      </c>
      <c r="M191" s="188">
        <v>4.5</v>
      </c>
      <c r="N191" s="188"/>
      <c r="O191" s="188">
        <f>M191-N191</f>
        <v>4.5</v>
      </c>
      <c r="P191" s="188"/>
      <c r="Q191" s="188"/>
      <c r="R191" s="188">
        <f t="shared" si="26"/>
        <v>4.5</v>
      </c>
      <c r="S191" s="191" t="s">
        <v>70</v>
      </c>
      <c r="T191" s="199" t="s">
        <v>58</v>
      </c>
      <c r="U191" s="200">
        <v>44853</v>
      </c>
      <c r="V191" s="200">
        <v>44854</v>
      </c>
      <c r="W191" s="201">
        <v>1</v>
      </c>
      <c r="X191" s="202"/>
      <c r="Y191" s="196">
        <f t="shared" si="27"/>
        <v>0.2857142857142857</v>
      </c>
      <c r="Z191" s="197">
        <v>135</v>
      </c>
      <c r="AA191" s="197">
        <v>12.25</v>
      </c>
      <c r="AB191" s="197">
        <f t="shared" si="28"/>
        <v>607.5</v>
      </c>
      <c r="AC191" s="197">
        <f t="shared" si="29"/>
        <v>55.125</v>
      </c>
      <c r="AD191" s="197">
        <f t="shared" si="30"/>
        <v>425.25</v>
      </c>
      <c r="AE191" s="197">
        <f t="shared" si="36"/>
        <v>182.24999999999997</v>
      </c>
      <c r="AF191" s="197">
        <f t="shared" si="31"/>
        <v>15.749999999999998</v>
      </c>
      <c r="AG191" s="197">
        <f t="shared" si="32"/>
        <v>623.25</v>
      </c>
      <c r="AH191" s="197">
        <v>623.25</v>
      </c>
      <c r="AI191" s="197">
        <f t="shared" si="33"/>
        <v>0</v>
      </c>
      <c r="AJ191" s="244"/>
      <c r="AK191" s="269"/>
      <c r="AL191" s="276"/>
      <c r="AM191" s="276"/>
    </row>
    <row r="192" spans="1:39" s="245" customFormat="1" ht="32.25" customHeight="1" x14ac:dyDescent="0.25">
      <c r="A192" s="189"/>
      <c r="B192" s="189">
        <v>1</v>
      </c>
      <c r="C192" s="159">
        <v>1182</v>
      </c>
      <c r="D192" s="376">
        <v>13667</v>
      </c>
      <c r="E192" s="376">
        <v>8493</v>
      </c>
      <c r="F192" s="190"/>
      <c r="G192" s="189" t="s">
        <v>106</v>
      </c>
      <c r="H192" s="189" t="s">
        <v>36</v>
      </c>
      <c r="I192" s="189"/>
      <c r="J192" s="189" t="s">
        <v>435</v>
      </c>
      <c r="K192" s="190">
        <v>9</v>
      </c>
      <c r="L192" s="190">
        <v>1.3</v>
      </c>
      <c r="M192" s="190">
        <v>4</v>
      </c>
      <c r="N192" s="190"/>
      <c r="O192" s="190">
        <v>4</v>
      </c>
      <c r="P192" s="190"/>
      <c r="Q192" s="190"/>
      <c r="R192" s="188">
        <f t="shared" si="26"/>
        <v>36</v>
      </c>
      <c r="S192" s="159" t="s">
        <v>41</v>
      </c>
      <c r="T192" s="192" t="s">
        <v>58</v>
      </c>
      <c r="U192" s="193">
        <v>44845</v>
      </c>
      <c r="V192" s="193">
        <v>44931</v>
      </c>
      <c r="W192" s="194">
        <v>1</v>
      </c>
      <c r="X192" s="195"/>
      <c r="Y192" s="196">
        <f t="shared" si="27"/>
        <v>12.428571428571429</v>
      </c>
      <c r="Z192" s="198">
        <v>14</v>
      </c>
      <c r="AA192" s="198">
        <v>0.84</v>
      </c>
      <c r="AB192" s="197">
        <f t="shared" si="28"/>
        <v>504</v>
      </c>
      <c r="AC192" s="197">
        <f t="shared" si="29"/>
        <v>30.24</v>
      </c>
      <c r="AD192" s="197">
        <f t="shared" si="30"/>
        <v>352.8</v>
      </c>
      <c r="AE192" s="197">
        <f t="shared" si="36"/>
        <v>151.19999999999999</v>
      </c>
      <c r="AF192" s="197">
        <f t="shared" si="31"/>
        <v>375.84</v>
      </c>
      <c r="AG192" s="197">
        <f t="shared" si="32"/>
        <v>879.83999999999992</v>
      </c>
      <c r="AH192" s="198">
        <v>879.83999999999992</v>
      </c>
      <c r="AI192" s="197">
        <f t="shared" si="33"/>
        <v>0</v>
      </c>
      <c r="AJ192" s="244"/>
      <c r="AK192" s="269"/>
      <c r="AL192" s="276"/>
      <c r="AM192" s="276"/>
    </row>
    <row r="193" spans="1:39" s="111" customFormat="1" ht="32.25" customHeight="1" x14ac:dyDescent="0.25">
      <c r="A193" s="189"/>
      <c r="B193" s="189">
        <v>1</v>
      </c>
      <c r="C193" s="159">
        <v>1180</v>
      </c>
      <c r="D193" s="376">
        <v>13665</v>
      </c>
      <c r="E193" s="376">
        <v>8186</v>
      </c>
      <c r="F193" s="190"/>
      <c r="G193" s="189" t="s">
        <v>106</v>
      </c>
      <c r="H193" s="189" t="s">
        <v>36</v>
      </c>
      <c r="I193" s="189"/>
      <c r="J193" s="189" t="s">
        <v>435</v>
      </c>
      <c r="K193" s="190">
        <v>13</v>
      </c>
      <c r="L193" s="190">
        <v>1</v>
      </c>
      <c r="M193" s="190">
        <v>4</v>
      </c>
      <c r="N193" s="190"/>
      <c r="O193" s="190">
        <v>4</v>
      </c>
      <c r="P193" s="190"/>
      <c r="Q193" s="190"/>
      <c r="R193" s="188">
        <f t="shared" si="26"/>
        <v>52</v>
      </c>
      <c r="S193" s="159" t="s">
        <v>41</v>
      </c>
      <c r="T193" s="192" t="s">
        <v>58</v>
      </c>
      <c r="U193" s="193">
        <v>44845</v>
      </c>
      <c r="V193" s="193">
        <v>44867</v>
      </c>
      <c r="W193" s="194">
        <v>1</v>
      </c>
      <c r="X193" s="195"/>
      <c r="Y193" s="196">
        <f t="shared" si="27"/>
        <v>3.2857142857142856</v>
      </c>
      <c r="Z193" s="198">
        <v>14</v>
      </c>
      <c r="AA193" s="198">
        <v>0.84</v>
      </c>
      <c r="AB193" s="197">
        <f t="shared" si="28"/>
        <v>728</v>
      </c>
      <c r="AC193" s="197">
        <f t="shared" si="29"/>
        <v>43.68</v>
      </c>
      <c r="AD193" s="197">
        <f t="shared" si="30"/>
        <v>509.59999999999997</v>
      </c>
      <c r="AE193" s="197">
        <f t="shared" si="36"/>
        <v>218.4</v>
      </c>
      <c r="AF193" s="197">
        <f t="shared" si="31"/>
        <v>143.52000000000001</v>
      </c>
      <c r="AG193" s="197">
        <f t="shared" si="32"/>
        <v>871.52</v>
      </c>
      <c r="AH193" s="198">
        <v>871.52</v>
      </c>
      <c r="AI193" s="197">
        <f t="shared" si="33"/>
        <v>0</v>
      </c>
      <c r="AJ193" s="146"/>
      <c r="AK193" s="265"/>
      <c r="AL193" s="272"/>
      <c r="AM193" s="272"/>
    </row>
    <row r="194" spans="1:39" s="245" customFormat="1" ht="32.25" customHeight="1" x14ac:dyDescent="0.25">
      <c r="A194" s="189"/>
      <c r="B194" s="189">
        <v>1</v>
      </c>
      <c r="C194" s="159">
        <v>1125</v>
      </c>
      <c r="D194" s="376">
        <v>13609</v>
      </c>
      <c r="E194" s="376">
        <v>8184</v>
      </c>
      <c r="F194" s="190"/>
      <c r="G194" s="189" t="s">
        <v>440</v>
      </c>
      <c r="H194" s="189" t="s">
        <v>36</v>
      </c>
      <c r="I194" s="189"/>
      <c r="J194" s="189" t="s">
        <v>435</v>
      </c>
      <c r="K194" s="190">
        <v>10</v>
      </c>
      <c r="L194" s="190">
        <v>1.3</v>
      </c>
      <c r="M194" s="190">
        <v>3</v>
      </c>
      <c r="N194" s="190"/>
      <c r="O194" s="190">
        <v>3</v>
      </c>
      <c r="P194" s="190"/>
      <c r="Q194" s="190"/>
      <c r="R194" s="188">
        <f t="shared" si="26"/>
        <v>30</v>
      </c>
      <c r="S194" s="159" t="s">
        <v>41</v>
      </c>
      <c r="T194" s="192" t="s">
        <v>58</v>
      </c>
      <c r="U194" s="193">
        <v>44838</v>
      </c>
      <c r="V194" s="193">
        <v>44867</v>
      </c>
      <c r="W194" s="194">
        <v>1</v>
      </c>
      <c r="X194" s="195"/>
      <c r="Y194" s="196">
        <f t="shared" si="27"/>
        <v>4.2857142857142856</v>
      </c>
      <c r="Z194" s="198">
        <v>14</v>
      </c>
      <c r="AA194" s="198">
        <v>0.84</v>
      </c>
      <c r="AB194" s="197">
        <f t="shared" si="28"/>
        <v>420</v>
      </c>
      <c r="AC194" s="197">
        <f t="shared" si="29"/>
        <v>25.2</v>
      </c>
      <c r="AD194" s="197">
        <f t="shared" si="30"/>
        <v>294</v>
      </c>
      <c r="AE194" s="197">
        <f t="shared" si="36"/>
        <v>126</v>
      </c>
      <c r="AF194" s="197">
        <f t="shared" si="31"/>
        <v>107.99999999999999</v>
      </c>
      <c r="AG194" s="197">
        <f t="shared" si="32"/>
        <v>528</v>
      </c>
      <c r="AH194" s="198">
        <v>528</v>
      </c>
      <c r="AI194" s="197">
        <f t="shared" si="33"/>
        <v>0</v>
      </c>
      <c r="AJ194" s="244"/>
      <c r="AK194" s="269"/>
      <c r="AL194" s="276"/>
      <c r="AM194" s="276"/>
    </row>
    <row r="195" spans="1:39" s="245" customFormat="1" ht="32.25" customHeight="1" x14ac:dyDescent="0.25">
      <c r="A195" s="189"/>
      <c r="B195" s="189">
        <v>1</v>
      </c>
      <c r="C195" s="159">
        <v>1120</v>
      </c>
      <c r="D195" s="376">
        <v>13604</v>
      </c>
      <c r="E195" s="376">
        <v>8247</v>
      </c>
      <c r="F195" s="190"/>
      <c r="G195" s="189" t="s">
        <v>106</v>
      </c>
      <c r="H195" s="189" t="s">
        <v>36</v>
      </c>
      <c r="I195" s="189"/>
      <c r="J195" s="189" t="s">
        <v>435</v>
      </c>
      <c r="K195" s="190">
        <v>37.5</v>
      </c>
      <c r="L195" s="190">
        <v>1.3</v>
      </c>
      <c r="M195" s="190">
        <v>4.5</v>
      </c>
      <c r="N195" s="190"/>
      <c r="O195" s="190">
        <v>4.5</v>
      </c>
      <c r="P195" s="190"/>
      <c r="Q195" s="190"/>
      <c r="R195" s="188">
        <f t="shared" si="26"/>
        <v>168.75</v>
      </c>
      <c r="S195" s="159" t="s">
        <v>41</v>
      </c>
      <c r="T195" s="192" t="s">
        <v>58</v>
      </c>
      <c r="U195" s="193">
        <v>44838</v>
      </c>
      <c r="V195" s="193">
        <v>44882</v>
      </c>
      <c r="W195" s="194">
        <v>1</v>
      </c>
      <c r="X195" s="195"/>
      <c r="Y195" s="196">
        <f t="shared" si="27"/>
        <v>6.4285714285714288</v>
      </c>
      <c r="Z195" s="198">
        <v>14</v>
      </c>
      <c r="AA195" s="198">
        <v>0.84</v>
      </c>
      <c r="AB195" s="197">
        <f t="shared" si="28"/>
        <v>2362.5</v>
      </c>
      <c r="AC195" s="197">
        <f t="shared" si="29"/>
        <v>141.75</v>
      </c>
      <c r="AD195" s="197">
        <f t="shared" si="30"/>
        <v>1653.7499999999998</v>
      </c>
      <c r="AE195" s="197">
        <f t="shared" si="36"/>
        <v>708.75</v>
      </c>
      <c r="AF195" s="197">
        <f t="shared" si="31"/>
        <v>911.25</v>
      </c>
      <c r="AG195" s="197">
        <f t="shared" si="32"/>
        <v>3273.75</v>
      </c>
      <c r="AH195" s="198">
        <v>3273.75</v>
      </c>
      <c r="AI195" s="197">
        <f t="shared" si="33"/>
        <v>0</v>
      </c>
      <c r="AJ195" s="244"/>
      <c r="AK195" s="269"/>
      <c r="AL195" s="276"/>
      <c r="AM195" s="276"/>
    </row>
    <row r="196" spans="1:39" s="245" customFormat="1" ht="32.25" customHeight="1" x14ac:dyDescent="0.25">
      <c r="A196" s="189"/>
      <c r="B196" s="189">
        <v>1</v>
      </c>
      <c r="C196" s="159">
        <v>1185</v>
      </c>
      <c r="D196" s="376">
        <v>13670</v>
      </c>
      <c r="E196" s="376">
        <v>8225</v>
      </c>
      <c r="F196" s="190"/>
      <c r="G196" s="189" t="s">
        <v>440</v>
      </c>
      <c r="H196" s="189" t="s">
        <v>36</v>
      </c>
      <c r="I196" s="189"/>
      <c r="J196" s="189" t="s">
        <v>435</v>
      </c>
      <c r="K196" s="190">
        <v>7.5</v>
      </c>
      <c r="L196" s="190">
        <v>1.3</v>
      </c>
      <c r="M196" s="190">
        <v>2.5</v>
      </c>
      <c r="N196" s="190"/>
      <c r="O196" s="190">
        <v>2.5</v>
      </c>
      <c r="P196" s="190"/>
      <c r="Q196" s="190"/>
      <c r="R196" s="188">
        <f t="shared" si="26"/>
        <v>18.75</v>
      </c>
      <c r="S196" s="159" t="s">
        <v>41</v>
      </c>
      <c r="T196" s="192" t="s">
        <v>58</v>
      </c>
      <c r="U196" s="193">
        <v>44846</v>
      </c>
      <c r="V196" s="193">
        <v>44876</v>
      </c>
      <c r="W196" s="194">
        <v>1</v>
      </c>
      <c r="X196" s="195"/>
      <c r="Y196" s="196">
        <f t="shared" si="27"/>
        <v>4.4285714285714288</v>
      </c>
      <c r="Z196" s="198">
        <v>14</v>
      </c>
      <c r="AA196" s="198">
        <v>0.84</v>
      </c>
      <c r="AB196" s="197">
        <f t="shared" si="28"/>
        <v>262.5</v>
      </c>
      <c r="AC196" s="197">
        <f t="shared" si="29"/>
        <v>15.75</v>
      </c>
      <c r="AD196" s="197">
        <f t="shared" si="30"/>
        <v>183.75</v>
      </c>
      <c r="AE196" s="197">
        <f t="shared" si="36"/>
        <v>78.75</v>
      </c>
      <c r="AF196" s="197">
        <f t="shared" si="31"/>
        <v>69.75</v>
      </c>
      <c r="AG196" s="197">
        <f t="shared" si="32"/>
        <v>332.25</v>
      </c>
      <c r="AH196" s="198">
        <v>332.25</v>
      </c>
      <c r="AI196" s="197">
        <f t="shared" si="33"/>
        <v>0</v>
      </c>
      <c r="AJ196" s="244"/>
      <c r="AK196" s="269"/>
      <c r="AL196" s="276"/>
      <c r="AM196" s="276"/>
    </row>
    <row r="197" spans="1:39" s="245" customFormat="1" ht="32.25" customHeight="1" x14ac:dyDescent="0.25">
      <c r="A197" s="189"/>
      <c r="B197" s="189">
        <v>1</v>
      </c>
      <c r="C197" s="159">
        <v>1206</v>
      </c>
      <c r="D197" s="376">
        <v>13692</v>
      </c>
      <c r="E197" s="376">
        <v>8131</v>
      </c>
      <c r="F197" s="190"/>
      <c r="G197" s="189" t="s">
        <v>440</v>
      </c>
      <c r="H197" s="189" t="s">
        <v>36</v>
      </c>
      <c r="I197" s="189"/>
      <c r="J197" s="189" t="s">
        <v>435</v>
      </c>
      <c r="K197" s="190">
        <v>2.5</v>
      </c>
      <c r="L197" s="190">
        <v>1</v>
      </c>
      <c r="M197" s="190">
        <v>1</v>
      </c>
      <c r="N197" s="190"/>
      <c r="O197" s="190">
        <v>1</v>
      </c>
      <c r="P197" s="190"/>
      <c r="Q197" s="190"/>
      <c r="R197" s="188">
        <f t="shared" si="26"/>
        <v>2.5</v>
      </c>
      <c r="S197" s="159" t="s">
        <v>41</v>
      </c>
      <c r="T197" s="192" t="s">
        <v>58</v>
      </c>
      <c r="U197" s="193">
        <v>44848</v>
      </c>
      <c r="V197" s="193">
        <v>44854</v>
      </c>
      <c r="W197" s="194">
        <v>1</v>
      </c>
      <c r="X197" s="195"/>
      <c r="Y197" s="196">
        <f t="shared" si="27"/>
        <v>1</v>
      </c>
      <c r="Z197" s="198">
        <v>14</v>
      </c>
      <c r="AA197" s="198">
        <v>0.84</v>
      </c>
      <c r="AB197" s="197">
        <f t="shared" si="28"/>
        <v>35</v>
      </c>
      <c r="AC197" s="197">
        <f t="shared" si="29"/>
        <v>2.1</v>
      </c>
      <c r="AD197" s="197">
        <f t="shared" si="30"/>
        <v>24.5</v>
      </c>
      <c r="AE197" s="197">
        <f t="shared" si="36"/>
        <v>10.5</v>
      </c>
      <c r="AF197" s="197">
        <f t="shared" si="31"/>
        <v>2.1</v>
      </c>
      <c r="AG197" s="197">
        <f t="shared" si="32"/>
        <v>37.1</v>
      </c>
      <c r="AH197" s="198">
        <v>37.1</v>
      </c>
      <c r="AI197" s="197">
        <f t="shared" si="33"/>
        <v>0</v>
      </c>
      <c r="AJ197" s="244"/>
      <c r="AK197" s="269"/>
      <c r="AL197" s="276"/>
      <c r="AM197" s="276"/>
    </row>
    <row r="198" spans="1:39" s="245" customFormat="1" ht="32.25" customHeight="1" x14ac:dyDescent="0.25">
      <c r="A198" s="189"/>
      <c r="B198" s="189">
        <v>1</v>
      </c>
      <c r="C198" s="159">
        <v>1113</v>
      </c>
      <c r="D198" s="376">
        <v>13547</v>
      </c>
      <c r="E198" s="376">
        <v>8078</v>
      </c>
      <c r="F198" s="190"/>
      <c r="G198" s="189" t="s">
        <v>440</v>
      </c>
      <c r="H198" s="189" t="s">
        <v>36</v>
      </c>
      <c r="I198" s="189"/>
      <c r="J198" s="189" t="s">
        <v>435</v>
      </c>
      <c r="K198" s="190">
        <v>13</v>
      </c>
      <c r="L198" s="190">
        <v>0.6</v>
      </c>
      <c r="M198" s="190">
        <v>2</v>
      </c>
      <c r="N198" s="190"/>
      <c r="O198" s="190">
        <v>2</v>
      </c>
      <c r="P198" s="190"/>
      <c r="Q198" s="190"/>
      <c r="R198" s="188">
        <f t="shared" si="26"/>
        <v>26</v>
      </c>
      <c r="S198" s="159" t="s">
        <v>41</v>
      </c>
      <c r="T198" s="192" t="s">
        <v>58</v>
      </c>
      <c r="U198" s="193">
        <v>44837</v>
      </c>
      <c r="V198" s="193">
        <v>44841</v>
      </c>
      <c r="W198" s="194">
        <v>1</v>
      </c>
      <c r="X198" s="195"/>
      <c r="Y198" s="196">
        <f t="shared" si="27"/>
        <v>0.7142857142857143</v>
      </c>
      <c r="Z198" s="198">
        <v>14</v>
      </c>
      <c r="AA198" s="198">
        <v>0.84</v>
      </c>
      <c r="AB198" s="197">
        <f t="shared" si="28"/>
        <v>364</v>
      </c>
      <c r="AC198" s="197">
        <f t="shared" si="29"/>
        <v>21.84</v>
      </c>
      <c r="AD198" s="197">
        <f t="shared" si="30"/>
        <v>254.79999999999998</v>
      </c>
      <c r="AE198" s="197">
        <f t="shared" si="36"/>
        <v>109.2</v>
      </c>
      <c r="AF198" s="197">
        <f t="shared" si="31"/>
        <v>15.600000000000001</v>
      </c>
      <c r="AG198" s="197">
        <f t="shared" si="32"/>
        <v>379.6</v>
      </c>
      <c r="AH198" s="198">
        <v>379.6</v>
      </c>
      <c r="AI198" s="197">
        <f t="shared" si="33"/>
        <v>0</v>
      </c>
      <c r="AJ198" s="244"/>
      <c r="AK198" s="269"/>
      <c r="AL198" s="276"/>
      <c r="AM198" s="276"/>
    </row>
    <row r="199" spans="1:39" s="247" customFormat="1" ht="32.25" customHeight="1" x14ac:dyDescent="0.25">
      <c r="A199" s="189"/>
      <c r="B199" s="189">
        <v>1</v>
      </c>
      <c r="C199" s="159">
        <v>1112</v>
      </c>
      <c r="D199" s="376">
        <v>13546</v>
      </c>
      <c r="E199" s="376">
        <v>8119</v>
      </c>
      <c r="F199" s="190"/>
      <c r="G199" s="189" t="s">
        <v>564</v>
      </c>
      <c r="H199" s="189" t="s">
        <v>36</v>
      </c>
      <c r="I199" s="189"/>
      <c r="J199" s="189" t="s">
        <v>435</v>
      </c>
      <c r="K199" s="190">
        <v>5</v>
      </c>
      <c r="L199" s="190">
        <v>1.3</v>
      </c>
      <c r="M199" s="190">
        <v>4</v>
      </c>
      <c r="N199" s="190"/>
      <c r="O199" s="190">
        <v>4</v>
      </c>
      <c r="P199" s="190"/>
      <c r="Q199" s="190"/>
      <c r="R199" s="188">
        <f t="shared" ref="R199:R262" si="37">IF(S199="m3",K199*L199*O199,IF(S199="m2-LxH",K199*O199,IF(S199="m2-LxW",K199*L199*P199,IF(S199="rm",O199,IF(S199="lm",K199,IF(S199="unit",Q199,))))))</f>
        <v>20</v>
      </c>
      <c r="S199" s="159" t="s">
        <v>41</v>
      </c>
      <c r="T199" s="192" t="s">
        <v>58</v>
      </c>
      <c r="U199" s="193">
        <v>44837</v>
      </c>
      <c r="V199" s="193">
        <v>44848</v>
      </c>
      <c r="W199" s="194">
        <v>1</v>
      </c>
      <c r="X199" s="195"/>
      <c r="Y199" s="196">
        <f t="shared" ref="Y199:Y262" si="38">IF(T199="on hire",$C$5-U199+1,IF(T199="off hired",V199-U199+1,0))/7</f>
        <v>1.7142857142857142</v>
      </c>
      <c r="Z199" s="198">
        <v>14</v>
      </c>
      <c r="AA199" s="198">
        <v>0.84</v>
      </c>
      <c r="AB199" s="197">
        <f t="shared" ref="AB199:AB262" si="39">Z199*R199</f>
        <v>280</v>
      </c>
      <c r="AC199" s="197">
        <f t="shared" ref="AC199:AC262" si="40">AA199*R199</f>
        <v>16.8</v>
      </c>
      <c r="AD199" s="197">
        <f t="shared" ref="AD199:AD262" si="41">0.7*R199*Z199</f>
        <v>196</v>
      </c>
      <c r="AE199" s="197">
        <f t="shared" si="36"/>
        <v>84</v>
      </c>
      <c r="AF199" s="197">
        <f t="shared" ref="AF199:AF262" si="42">IF(Y199&gt;X199,(Y199-X199)*R199*AA199,0)</f>
        <v>28.799999999999997</v>
      </c>
      <c r="AG199" s="197">
        <f t="shared" ref="AG199:AG262" si="43">AD199+AE199+AF199</f>
        <v>308.8</v>
      </c>
      <c r="AH199" s="198">
        <v>308.8</v>
      </c>
      <c r="AI199" s="197">
        <f t="shared" ref="AI199:AI262" si="44">AG199-AH199</f>
        <v>0</v>
      </c>
      <c r="AJ199" s="246"/>
      <c r="AK199" s="270"/>
      <c r="AL199" s="277"/>
      <c r="AM199" s="277"/>
    </row>
    <row r="200" spans="1:39" s="245" customFormat="1" ht="32.25" customHeight="1" x14ac:dyDescent="0.25">
      <c r="A200" s="189"/>
      <c r="B200" s="189">
        <v>1</v>
      </c>
      <c r="C200" s="159">
        <v>1115</v>
      </c>
      <c r="D200" s="376">
        <v>13549</v>
      </c>
      <c r="E200" s="376">
        <v>8314</v>
      </c>
      <c r="F200" s="190"/>
      <c r="G200" s="189" t="s">
        <v>565</v>
      </c>
      <c r="H200" s="189" t="s">
        <v>36</v>
      </c>
      <c r="I200" s="189"/>
      <c r="J200" s="189" t="s">
        <v>435</v>
      </c>
      <c r="K200" s="190">
        <v>90</v>
      </c>
      <c r="L200" s="190">
        <v>0.6</v>
      </c>
      <c r="M200" s="190">
        <v>2</v>
      </c>
      <c r="N200" s="190"/>
      <c r="O200" s="190">
        <v>2</v>
      </c>
      <c r="P200" s="190"/>
      <c r="Q200" s="190"/>
      <c r="R200" s="188">
        <f t="shared" si="37"/>
        <v>180</v>
      </c>
      <c r="S200" s="159" t="s">
        <v>41</v>
      </c>
      <c r="T200" s="192" t="s">
        <v>58</v>
      </c>
      <c r="U200" s="193">
        <v>44837</v>
      </c>
      <c r="V200" s="193">
        <v>44904</v>
      </c>
      <c r="W200" s="194">
        <v>1</v>
      </c>
      <c r="X200" s="195"/>
      <c r="Y200" s="196">
        <f t="shared" si="38"/>
        <v>9.7142857142857135</v>
      </c>
      <c r="Z200" s="198">
        <v>14</v>
      </c>
      <c r="AA200" s="198">
        <v>0.84</v>
      </c>
      <c r="AB200" s="197">
        <f t="shared" si="39"/>
        <v>2520</v>
      </c>
      <c r="AC200" s="197">
        <f t="shared" si="40"/>
        <v>151.19999999999999</v>
      </c>
      <c r="AD200" s="197">
        <f t="shared" si="41"/>
        <v>1763.9999999999998</v>
      </c>
      <c r="AE200" s="197">
        <f t="shared" si="36"/>
        <v>756</v>
      </c>
      <c r="AF200" s="197">
        <f t="shared" si="42"/>
        <v>1468.7999999999997</v>
      </c>
      <c r="AG200" s="197">
        <f t="shared" si="43"/>
        <v>3988.7999999999997</v>
      </c>
      <c r="AH200" s="198">
        <v>3988.7999999999997</v>
      </c>
      <c r="AI200" s="197">
        <f t="shared" si="44"/>
        <v>0</v>
      </c>
      <c r="AJ200" s="244"/>
      <c r="AK200" s="269"/>
      <c r="AL200" s="276"/>
      <c r="AM200" s="276"/>
    </row>
    <row r="201" spans="1:39" s="245" customFormat="1" ht="32.25" customHeight="1" x14ac:dyDescent="0.25">
      <c r="A201" s="189"/>
      <c r="B201" s="189">
        <v>1</v>
      </c>
      <c r="C201" s="159">
        <v>1147</v>
      </c>
      <c r="D201" s="376">
        <v>13632</v>
      </c>
      <c r="E201" s="376">
        <v>8087</v>
      </c>
      <c r="F201" s="190"/>
      <c r="G201" s="189" t="s">
        <v>106</v>
      </c>
      <c r="H201" s="189" t="s">
        <v>36</v>
      </c>
      <c r="I201" s="189"/>
      <c r="J201" s="189" t="s">
        <v>435</v>
      </c>
      <c r="K201" s="190">
        <v>27</v>
      </c>
      <c r="L201" s="190">
        <v>1.3</v>
      </c>
      <c r="M201" s="190">
        <v>3.5</v>
      </c>
      <c r="N201" s="190"/>
      <c r="O201" s="190">
        <v>3.5</v>
      </c>
      <c r="P201" s="190"/>
      <c r="Q201" s="190"/>
      <c r="R201" s="188">
        <f t="shared" si="37"/>
        <v>94.5</v>
      </c>
      <c r="S201" s="159" t="s">
        <v>41</v>
      </c>
      <c r="T201" s="192" t="s">
        <v>58</v>
      </c>
      <c r="U201" s="193">
        <v>44841</v>
      </c>
      <c r="V201" s="193">
        <v>44841</v>
      </c>
      <c r="W201" s="194">
        <v>1</v>
      </c>
      <c r="X201" s="195"/>
      <c r="Y201" s="196">
        <f t="shared" si="38"/>
        <v>0.14285714285714285</v>
      </c>
      <c r="Z201" s="198">
        <v>14</v>
      </c>
      <c r="AA201" s="198">
        <v>0.84</v>
      </c>
      <c r="AB201" s="197">
        <f t="shared" si="39"/>
        <v>1323</v>
      </c>
      <c r="AC201" s="197">
        <f t="shared" si="40"/>
        <v>79.38</v>
      </c>
      <c r="AD201" s="197">
        <f t="shared" si="41"/>
        <v>926.09999999999991</v>
      </c>
      <c r="AE201" s="197">
        <f t="shared" si="36"/>
        <v>396.9</v>
      </c>
      <c r="AF201" s="197">
        <f t="shared" si="42"/>
        <v>11.34</v>
      </c>
      <c r="AG201" s="197">
        <f t="shared" si="43"/>
        <v>1334.34</v>
      </c>
      <c r="AH201" s="198">
        <v>1334.34</v>
      </c>
      <c r="AI201" s="197">
        <f t="shared" si="44"/>
        <v>0</v>
      </c>
      <c r="AJ201" s="244"/>
      <c r="AK201" s="269"/>
      <c r="AL201" s="276"/>
      <c r="AM201" s="276"/>
    </row>
    <row r="202" spans="1:39" s="245" customFormat="1" ht="32.25" customHeight="1" x14ac:dyDescent="0.25">
      <c r="A202" s="189"/>
      <c r="B202" s="189">
        <v>1</v>
      </c>
      <c r="C202" s="159">
        <v>1152</v>
      </c>
      <c r="D202" s="376">
        <v>13637</v>
      </c>
      <c r="E202" s="376">
        <v>8137</v>
      </c>
      <c r="F202" s="190"/>
      <c r="G202" s="189" t="s">
        <v>440</v>
      </c>
      <c r="H202" s="189" t="s">
        <v>36</v>
      </c>
      <c r="I202" s="189"/>
      <c r="J202" s="189" t="s">
        <v>435</v>
      </c>
      <c r="K202" s="190">
        <v>5.6</v>
      </c>
      <c r="L202" s="190">
        <v>1.3</v>
      </c>
      <c r="M202" s="190">
        <v>2</v>
      </c>
      <c r="N202" s="190"/>
      <c r="O202" s="190">
        <v>2</v>
      </c>
      <c r="P202" s="190"/>
      <c r="Q202" s="190"/>
      <c r="R202" s="188">
        <f t="shared" si="37"/>
        <v>11.2</v>
      </c>
      <c r="S202" s="159" t="s">
        <v>41</v>
      </c>
      <c r="T202" s="192" t="s">
        <v>58</v>
      </c>
      <c r="U202" s="193">
        <v>44841</v>
      </c>
      <c r="V202" s="193">
        <v>44858</v>
      </c>
      <c r="W202" s="194">
        <v>1</v>
      </c>
      <c r="X202" s="195"/>
      <c r="Y202" s="196">
        <f t="shared" si="38"/>
        <v>2.5714285714285716</v>
      </c>
      <c r="Z202" s="198">
        <v>14</v>
      </c>
      <c r="AA202" s="198">
        <v>0.84</v>
      </c>
      <c r="AB202" s="197">
        <f t="shared" si="39"/>
        <v>156.79999999999998</v>
      </c>
      <c r="AC202" s="197">
        <f t="shared" si="40"/>
        <v>9.4079999999999995</v>
      </c>
      <c r="AD202" s="197">
        <f t="shared" si="41"/>
        <v>109.75999999999999</v>
      </c>
      <c r="AE202" s="197">
        <f t="shared" si="36"/>
        <v>47.04</v>
      </c>
      <c r="AF202" s="197">
        <f t="shared" si="42"/>
        <v>24.192</v>
      </c>
      <c r="AG202" s="197">
        <f t="shared" si="43"/>
        <v>180.99199999999999</v>
      </c>
      <c r="AH202" s="198">
        <v>180.99199999999999</v>
      </c>
      <c r="AI202" s="197">
        <f t="shared" si="44"/>
        <v>0</v>
      </c>
      <c r="AJ202" s="244"/>
      <c r="AK202" s="269"/>
      <c r="AL202" s="276"/>
      <c r="AM202" s="276"/>
    </row>
    <row r="203" spans="1:39" s="245" customFormat="1" ht="32.25" customHeight="1" x14ac:dyDescent="0.25">
      <c r="A203" s="189"/>
      <c r="B203" s="189">
        <v>1</v>
      </c>
      <c r="C203" s="159">
        <v>1148</v>
      </c>
      <c r="D203" s="376">
        <v>13636</v>
      </c>
      <c r="E203" s="376">
        <v>8266</v>
      </c>
      <c r="F203" s="190"/>
      <c r="G203" s="189" t="s">
        <v>106</v>
      </c>
      <c r="H203" s="189" t="s">
        <v>36</v>
      </c>
      <c r="I203" s="189"/>
      <c r="J203" s="189" t="s">
        <v>435</v>
      </c>
      <c r="K203" s="190">
        <v>7.8</v>
      </c>
      <c r="L203" s="190">
        <v>1.3</v>
      </c>
      <c r="M203" s="190">
        <v>2</v>
      </c>
      <c r="N203" s="190"/>
      <c r="O203" s="190">
        <v>2</v>
      </c>
      <c r="P203" s="190"/>
      <c r="Q203" s="190"/>
      <c r="R203" s="188">
        <f t="shared" si="37"/>
        <v>15.6</v>
      </c>
      <c r="S203" s="159" t="s">
        <v>41</v>
      </c>
      <c r="T203" s="192" t="s">
        <v>58</v>
      </c>
      <c r="U203" s="193">
        <v>44841</v>
      </c>
      <c r="V203" s="193">
        <v>44887</v>
      </c>
      <c r="W203" s="194">
        <v>1</v>
      </c>
      <c r="X203" s="195"/>
      <c r="Y203" s="196">
        <f t="shared" si="38"/>
        <v>6.7142857142857144</v>
      </c>
      <c r="Z203" s="198">
        <v>14</v>
      </c>
      <c r="AA203" s="198">
        <v>0.84</v>
      </c>
      <c r="AB203" s="197">
        <f t="shared" si="39"/>
        <v>218.4</v>
      </c>
      <c r="AC203" s="197">
        <f t="shared" si="40"/>
        <v>13.103999999999999</v>
      </c>
      <c r="AD203" s="197">
        <f t="shared" si="41"/>
        <v>152.88</v>
      </c>
      <c r="AE203" s="197">
        <f t="shared" si="36"/>
        <v>65.52</v>
      </c>
      <c r="AF203" s="197">
        <f t="shared" si="42"/>
        <v>87.983999999999995</v>
      </c>
      <c r="AG203" s="197">
        <f t="shared" si="43"/>
        <v>306.38399999999996</v>
      </c>
      <c r="AH203" s="198">
        <v>306.38399999999996</v>
      </c>
      <c r="AI203" s="197">
        <f t="shared" si="44"/>
        <v>0</v>
      </c>
      <c r="AJ203" s="244"/>
      <c r="AK203" s="269"/>
      <c r="AL203" s="276"/>
      <c r="AM203" s="276"/>
    </row>
    <row r="204" spans="1:39" s="245" customFormat="1" ht="32.25" customHeight="1" x14ac:dyDescent="0.25">
      <c r="A204" s="189"/>
      <c r="B204" s="189">
        <v>1</v>
      </c>
      <c r="C204" s="159">
        <v>1157</v>
      </c>
      <c r="D204" s="376">
        <v>13642</v>
      </c>
      <c r="E204" s="376">
        <v>8094</v>
      </c>
      <c r="F204" s="190"/>
      <c r="G204" s="189" t="s">
        <v>516</v>
      </c>
      <c r="H204" s="189" t="s">
        <v>36</v>
      </c>
      <c r="I204" s="189"/>
      <c r="J204" s="189" t="s">
        <v>435</v>
      </c>
      <c r="K204" s="190">
        <v>23.5</v>
      </c>
      <c r="L204" s="190">
        <v>1.3</v>
      </c>
      <c r="M204" s="190">
        <v>3.5</v>
      </c>
      <c r="N204" s="190"/>
      <c r="O204" s="190">
        <v>3.5</v>
      </c>
      <c r="P204" s="190"/>
      <c r="Q204" s="190"/>
      <c r="R204" s="188">
        <f t="shared" si="37"/>
        <v>82.25</v>
      </c>
      <c r="S204" s="159" t="s">
        <v>41</v>
      </c>
      <c r="T204" s="192" t="s">
        <v>58</v>
      </c>
      <c r="U204" s="193">
        <v>44841</v>
      </c>
      <c r="V204" s="193">
        <v>44844</v>
      </c>
      <c r="W204" s="194">
        <v>1</v>
      </c>
      <c r="X204" s="195"/>
      <c r="Y204" s="196">
        <f t="shared" si="38"/>
        <v>0.5714285714285714</v>
      </c>
      <c r="Z204" s="198">
        <v>14</v>
      </c>
      <c r="AA204" s="198">
        <v>0.84</v>
      </c>
      <c r="AB204" s="197">
        <f t="shared" si="39"/>
        <v>1151.5</v>
      </c>
      <c r="AC204" s="197">
        <f t="shared" si="40"/>
        <v>69.09</v>
      </c>
      <c r="AD204" s="197">
        <f t="shared" si="41"/>
        <v>806.05</v>
      </c>
      <c r="AE204" s="197">
        <f t="shared" si="36"/>
        <v>345.45</v>
      </c>
      <c r="AF204" s="197">
        <f t="shared" si="42"/>
        <v>39.479999999999997</v>
      </c>
      <c r="AG204" s="197">
        <f t="shared" si="43"/>
        <v>1190.98</v>
      </c>
      <c r="AH204" s="198">
        <v>1190.98</v>
      </c>
      <c r="AI204" s="197">
        <f t="shared" si="44"/>
        <v>0</v>
      </c>
      <c r="AJ204" s="244"/>
      <c r="AK204" s="269"/>
      <c r="AL204" s="276"/>
      <c r="AM204" s="276"/>
    </row>
    <row r="205" spans="1:39" s="245" customFormat="1" ht="32.25" customHeight="1" x14ac:dyDescent="0.25">
      <c r="A205" s="189"/>
      <c r="B205" s="189">
        <v>1</v>
      </c>
      <c r="C205" s="159">
        <v>1164</v>
      </c>
      <c r="D205" s="376">
        <v>13649</v>
      </c>
      <c r="E205" s="376">
        <v>8096</v>
      </c>
      <c r="F205" s="190"/>
      <c r="G205" s="189" t="s">
        <v>106</v>
      </c>
      <c r="H205" s="189" t="s">
        <v>36</v>
      </c>
      <c r="I205" s="189"/>
      <c r="J205" s="189" t="s">
        <v>435</v>
      </c>
      <c r="K205" s="190">
        <v>6.5</v>
      </c>
      <c r="L205" s="190">
        <v>1.3</v>
      </c>
      <c r="M205" s="190">
        <v>4</v>
      </c>
      <c r="N205" s="190"/>
      <c r="O205" s="190">
        <v>4</v>
      </c>
      <c r="P205" s="190"/>
      <c r="Q205" s="190"/>
      <c r="R205" s="188">
        <f t="shared" si="37"/>
        <v>26</v>
      </c>
      <c r="S205" s="159" t="s">
        <v>41</v>
      </c>
      <c r="T205" s="192" t="s">
        <v>58</v>
      </c>
      <c r="U205" s="193">
        <v>44844</v>
      </c>
      <c r="V205" s="193">
        <v>44846</v>
      </c>
      <c r="W205" s="194">
        <v>1</v>
      </c>
      <c r="X205" s="195"/>
      <c r="Y205" s="196">
        <f t="shared" si="38"/>
        <v>0.42857142857142855</v>
      </c>
      <c r="Z205" s="198">
        <v>14</v>
      </c>
      <c r="AA205" s="198">
        <v>0.84</v>
      </c>
      <c r="AB205" s="197">
        <f t="shared" si="39"/>
        <v>364</v>
      </c>
      <c r="AC205" s="197">
        <f t="shared" si="40"/>
        <v>21.84</v>
      </c>
      <c r="AD205" s="197">
        <f t="shared" si="41"/>
        <v>254.79999999999998</v>
      </c>
      <c r="AE205" s="197">
        <f t="shared" si="36"/>
        <v>109.2</v>
      </c>
      <c r="AF205" s="197">
        <f t="shared" si="42"/>
        <v>9.36</v>
      </c>
      <c r="AG205" s="197">
        <f t="shared" si="43"/>
        <v>373.36</v>
      </c>
      <c r="AH205" s="198">
        <v>373.36</v>
      </c>
      <c r="AI205" s="197">
        <f t="shared" si="44"/>
        <v>0</v>
      </c>
      <c r="AJ205" s="244"/>
      <c r="AK205" s="269"/>
      <c r="AL205" s="276"/>
      <c r="AM205" s="276"/>
    </row>
    <row r="206" spans="1:39" s="111" customFormat="1" ht="32.25" customHeight="1" x14ac:dyDescent="0.25">
      <c r="A206" s="189"/>
      <c r="B206" s="189">
        <v>1</v>
      </c>
      <c r="C206" s="159">
        <v>1059</v>
      </c>
      <c r="D206" s="376">
        <v>13496</v>
      </c>
      <c r="E206" s="376">
        <v>8075</v>
      </c>
      <c r="F206" s="190"/>
      <c r="G206" s="189" t="s">
        <v>440</v>
      </c>
      <c r="H206" s="189" t="s">
        <v>36</v>
      </c>
      <c r="I206" s="189"/>
      <c r="J206" s="189" t="s">
        <v>435</v>
      </c>
      <c r="K206" s="190">
        <v>25</v>
      </c>
      <c r="L206" s="190">
        <v>1.3</v>
      </c>
      <c r="M206" s="190">
        <v>2.5</v>
      </c>
      <c r="N206" s="190"/>
      <c r="O206" s="190">
        <v>2.5</v>
      </c>
      <c r="P206" s="190"/>
      <c r="Q206" s="190"/>
      <c r="R206" s="188">
        <f t="shared" si="37"/>
        <v>62.5</v>
      </c>
      <c r="S206" s="159" t="s">
        <v>41</v>
      </c>
      <c r="T206" s="192" t="s">
        <v>58</v>
      </c>
      <c r="U206" s="193">
        <v>44830</v>
      </c>
      <c r="V206" s="193">
        <v>44839</v>
      </c>
      <c r="W206" s="194">
        <v>1</v>
      </c>
      <c r="X206" s="195"/>
      <c r="Y206" s="196">
        <f t="shared" si="38"/>
        <v>1.4285714285714286</v>
      </c>
      <c r="Z206" s="198">
        <v>14</v>
      </c>
      <c r="AA206" s="198">
        <v>0.84</v>
      </c>
      <c r="AB206" s="197">
        <f t="shared" si="39"/>
        <v>875</v>
      </c>
      <c r="AC206" s="197">
        <f t="shared" si="40"/>
        <v>52.5</v>
      </c>
      <c r="AD206" s="197">
        <f t="shared" si="41"/>
        <v>612.5</v>
      </c>
      <c r="AE206" s="197">
        <f t="shared" si="36"/>
        <v>262.5</v>
      </c>
      <c r="AF206" s="197">
        <f t="shared" si="42"/>
        <v>75</v>
      </c>
      <c r="AG206" s="197">
        <f t="shared" si="43"/>
        <v>950</v>
      </c>
      <c r="AH206" s="198">
        <v>950</v>
      </c>
      <c r="AI206" s="197">
        <f t="shared" si="44"/>
        <v>0</v>
      </c>
      <c r="AJ206" s="146"/>
      <c r="AK206" s="265"/>
      <c r="AL206" s="272"/>
      <c r="AM206" s="272"/>
    </row>
    <row r="207" spans="1:39" s="245" customFormat="1" ht="32.25" customHeight="1" x14ac:dyDescent="0.25">
      <c r="A207" s="189"/>
      <c r="B207" s="189">
        <v>1</v>
      </c>
      <c r="C207" s="159">
        <v>1073</v>
      </c>
      <c r="D207" s="376">
        <v>13509</v>
      </c>
      <c r="E207" s="376">
        <v>8245</v>
      </c>
      <c r="F207" s="190"/>
      <c r="G207" s="189" t="s">
        <v>106</v>
      </c>
      <c r="H207" s="189" t="s">
        <v>36</v>
      </c>
      <c r="I207" s="189"/>
      <c r="J207" s="189" t="s">
        <v>435</v>
      </c>
      <c r="K207" s="190">
        <v>20</v>
      </c>
      <c r="L207" s="190">
        <v>1.3</v>
      </c>
      <c r="M207" s="190">
        <v>3</v>
      </c>
      <c r="N207" s="190"/>
      <c r="O207" s="190">
        <v>3</v>
      </c>
      <c r="P207" s="190"/>
      <c r="Q207" s="190"/>
      <c r="R207" s="188">
        <f t="shared" si="37"/>
        <v>60</v>
      </c>
      <c r="S207" s="159" t="s">
        <v>41</v>
      </c>
      <c r="T207" s="192" t="s">
        <v>58</v>
      </c>
      <c r="U207" s="193">
        <v>44832</v>
      </c>
      <c r="V207" s="193">
        <v>44881</v>
      </c>
      <c r="W207" s="194">
        <v>1</v>
      </c>
      <c r="X207" s="195"/>
      <c r="Y207" s="196">
        <f t="shared" si="38"/>
        <v>7.1428571428571432</v>
      </c>
      <c r="Z207" s="198">
        <v>14</v>
      </c>
      <c r="AA207" s="198">
        <v>0.84</v>
      </c>
      <c r="AB207" s="197">
        <f t="shared" si="39"/>
        <v>840</v>
      </c>
      <c r="AC207" s="197">
        <f t="shared" si="40"/>
        <v>50.4</v>
      </c>
      <c r="AD207" s="197">
        <f t="shared" si="41"/>
        <v>588</v>
      </c>
      <c r="AE207" s="197">
        <f t="shared" si="36"/>
        <v>252</v>
      </c>
      <c r="AF207" s="197">
        <f t="shared" si="42"/>
        <v>360</v>
      </c>
      <c r="AG207" s="197">
        <f t="shared" si="43"/>
        <v>1200</v>
      </c>
      <c r="AH207" s="198">
        <v>1200</v>
      </c>
      <c r="AI207" s="197">
        <f t="shared" si="44"/>
        <v>0</v>
      </c>
      <c r="AJ207" s="244"/>
      <c r="AK207" s="269"/>
      <c r="AL207" s="276"/>
      <c r="AM207" s="276"/>
    </row>
    <row r="208" spans="1:39" s="111" customFormat="1" ht="32.25" customHeight="1" x14ac:dyDescent="0.25">
      <c r="A208" s="189"/>
      <c r="B208" s="189">
        <v>1</v>
      </c>
      <c r="C208" s="159">
        <v>1084</v>
      </c>
      <c r="D208" s="376">
        <v>13517</v>
      </c>
      <c r="E208" s="376">
        <v>8214</v>
      </c>
      <c r="F208" s="190"/>
      <c r="G208" s="189" t="s">
        <v>106</v>
      </c>
      <c r="H208" s="189" t="s">
        <v>36</v>
      </c>
      <c r="I208" s="189"/>
      <c r="J208" s="189" t="s">
        <v>435</v>
      </c>
      <c r="K208" s="190">
        <v>15</v>
      </c>
      <c r="L208" s="190">
        <v>1.3</v>
      </c>
      <c r="M208" s="190">
        <v>3</v>
      </c>
      <c r="N208" s="190"/>
      <c r="O208" s="190">
        <v>3</v>
      </c>
      <c r="P208" s="190"/>
      <c r="Q208" s="190"/>
      <c r="R208" s="188">
        <f t="shared" si="37"/>
        <v>45</v>
      </c>
      <c r="S208" s="159" t="s">
        <v>41</v>
      </c>
      <c r="T208" s="192" t="s">
        <v>58</v>
      </c>
      <c r="U208" s="193">
        <v>44833</v>
      </c>
      <c r="V208" s="193">
        <v>44874</v>
      </c>
      <c r="W208" s="194">
        <v>1</v>
      </c>
      <c r="X208" s="195"/>
      <c r="Y208" s="196">
        <f t="shared" si="38"/>
        <v>6</v>
      </c>
      <c r="Z208" s="198">
        <v>14</v>
      </c>
      <c r="AA208" s="198">
        <v>0.84</v>
      </c>
      <c r="AB208" s="197">
        <f t="shared" si="39"/>
        <v>630</v>
      </c>
      <c r="AC208" s="197">
        <f t="shared" si="40"/>
        <v>37.799999999999997</v>
      </c>
      <c r="AD208" s="197">
        <f t="shared" si="41"/>
        <v>440.99999999999994</v>
      </c>
      <c r="AE208" s="197">
        <f t="shared" si="36"/>
        <v>189</v>
      </c>
      <c r="AF208" s="197">
        <f t="shared" si="42"/>
        <v>226.79999999999998</v>
      </c>
      <c r="AG208" s="197">
        <f t="shared" si="43"/>
        <v>856.8</v>
      </c>
      <c r="AH208" s="198">
        <v>856.8</v>
      </c>
      <c r="AI208" s="197">
        <f t="shared" si="44"/>
        <v>0</v>
      </c>
      <c r="AJ208" s="146"/>
      <c r="AK208" s="265"/>
      <c r="AL208" s="272"/>
      <c r="AM208" s="272"/>
    </row>
    <row r="209" spans="1:47" s="245" customFormat="1" ht="32.25" customHeight="1" x14ac:dyDescent="0.25">
      <c r="A209" s="189"/>
      <c r="B209" s="189">
        <v>1</v>
      </c>
      <c r="C209" s="159">
        <v>1085</v>
      </c>
      <c r="D209" s="376">
        <v>13518</v>
      </c>
      <c r="E209" s="376">
        <v>8102</v>
      </c>
      <c r="F209" s="190"/>
      <c r="G209" s="189" t="s">
        <v>440</v>
      </c>
      <c r="H209" s="189" t="s">
        <v>36</v>
      </c>
      <c r="I209" s="189"/>
      <c r="J209" s="189" t="s">
        <v>435</v>
      </c>
      <c r="K209" s="190">
        <v>29</v>
      </c>
      <c r="L209" s="190">
        <v>1.3</v>
      </c>
      <c r="M209" s="190">
        <v>4</v>
      </c>
      <c r="N209" s="190"/>
      <c r="O209" s="190">
        <v>4</v>
      </c>
      <c r="P209" s="190"/>
      <c r="Q209" s="190"/>
      <c r="R209" s="188">
        <f t="shared" si="37"/>
        <v>116</v>
      </c>
      <c r="S209" s="159" t="s">
        <v>41</v>
      </c>
      <c r="T209" s="192" t="s">
        <v>58</v>
      </c>
      <c r="U209" s="193">
        <v>44833</v>
      </c>
      <c r="V209" s="193">
        <v>44847</v>
      </c>
      <c r="W209" s="194">
        <v>1</v>
      </c>
      <c r="X209" s="195"/>
      <c r="Y209" s="196">
        <f t="shared" si="38"/>
        <v>2.1428571428571428</v>
      </c>
      <c r="Z209" s="198">
        <v>14</v>
      </c>
      <c r="AA209" s="198">
        <v>0.84</v>
      </c>
      <c r="AB209" s="197">
        <f t="shared" si="39"/>
        <v>1624</v>
      </c>
      <c r="AC209" s="197">
        <f t="shared" si="40"/>
        <v>97.44</v>
      </c>
      <c r="AD209" s="197">
        <f t="shared" si="41"/>
        <v>1136.7999999999997</v>
      </c>
      <c r="AE209" s="197">
        <f t="shared" si="36"/>
        <v>487.19999999999993</v>
      </c>
      <c r="AF209" s="197">
        <f t="shared" si="42"/>
        <v>208.79999999999998</v>
      </c>
      <c r="AG209" s="197">
        <f t="shared" si="43"/>
        <v>1832.7999999999995</v>
      </c>
      <c r="AH209" s="198">
        <v>1832.7999999999995</v>
      </c>
      <c r="AI209" s="197">
        <f t="shared" si="44"/>
        <v>0</v>
      </c>
      <c r="AJ209" s="244"/>
      <c r="AK209" s="269"/>
      <c r="AL209" s="276"/>
      <c r="AM209" s="276"/>
    </row>
    <row r="210" spans="1:47" s="245" customFormat="1" ht="32.25" customHeight="1" x14ac:dyDescent="0.25">
      <c r="A210" s="189"/>
      <c r="B210" s="189">
        <v>1</v>
      </c>
      <c r="C210" s="159">
        <v>1088</v>
      </c>
      <c r="D210" s="376">
        <v>13521</v>
      </c>
      <c r="E210" s="376">
        <v>8078</v>
      </c>
      <c r="F210" s="190"/>
      <c r="G210" s="189" t="s">
        <v>567</v>
      </c>
      <c r="H210" s="189" t="s">
        <v>36</v>
      </c>
      <c r="I210" s="189"/>
      <c r="J210" s="189" t="s">
        <v>435</v>
      </c>
      <c r="K210" s="190">
        <v>25</v>
      </c>
      <c r="L210" s="190">
        <v>1</v>
      </c>
      <c r="M210" s="190">
        <v>2</v>
      </c>
      <c r="N210" s="190"/>
      <c r="O210" s="190">
        <v>2</v>
      </c>
      <c r="P210" s="190"/>
      <c r="Q210" s="190"/>
      <c r="R210" s="188">
        <f t="shared" si="37"/>
        <v>50</v>
      </c>
      <c r="S210" s="159" t="s">
        <v>41</v>
      </c>
      <c r="T210" s="192" t="s">
        <v>58</v>
      </c>
      <c r="U210" s="193">
        <v>44833</v>
      </c>
      <c r="V210" s="193">
        <v>44841</v>
      </c>
      <c r="W210" s="194">
        <v>1</v>
      </c>
      <c r="X210" s="195"/>
      <c r="Y210" s="196">
        <f t="shared" si="38"/>
        <v>1.2857142857142858</v>
      </c>
      <c r="Z210" s="198">
        <v>14</v>
      </c>
      <c r="AA210" s="198">
        <v>0.84</v>
      </c>
      <c r="AB210" s="197">
        <f t="shared" si="39"/>
        <v>700</v>
      </c>
      <c r="AC210" s="197">
        <f t="shared" si="40"/>
        <v>42</v>
      </c>
      <c r="AD210" s="197">
        <f t="shared" si="41"/>
        <v>490</v>
      </c>
      <c r="AE210" s="197">
        <f t="shared" si="36"/>
        <v>210</v>
      </c>
      <c r="AF210" s="197">
        <f t="shared" si="42"/>
        <v>54</v>
      </c>
      <c r="AG210" s="197">
        <f t="shared" si="43"/>
        <v>754</v>
      </c>
      <c r="AH210" s="198">
        <v>754</v>
      </c>
      <c r="AI210" s="197">
        <f t="shared" si="44"/>
        <v>0</v>
      </c>
      <c r="AJ210" s="244"/>
      <c r="AK210" s="269"/>
      <c r="AL210" s="276"/>
      <c r="AM210" s="276"/>
    </row>
    <row r="211" spans="1:47" s="245" customFormat="1" ht="32.25" customHeight="1" x14ac:dyDescent="0.25">
      <c r="A211" s="189"/>
      <c r="B211" s="189">
        <v>1</v>
      </c>
      <c r="C211" s="159">
        <v>1103</v>
      </c>
      <c r="D211" s="376">
        <v>13536</v>
      </c>
      <c r="E211" s="376">
        <v>8059</v>
      </c>
      <c r="F211" s="190"/>
      <c r="G211" s="189" t="s">
        <v>516</v>
      </c>
      <c r="H211" s="189" t="s">
        <v>36</v>
      </c>
      <c r="I211" s="189"/>
      <c r="J211" s="189" t="s">
        <v>435</v>
      </c>
      <c r="K211" s="190">
        <v>30</v>
      </c>
      <c r="L211" s="190">
        <v>1.3</v>
      </c>
      <c r="M211" s="190">
        <v>3</v>
      </c>
      <c r="N211" s="190"/>
      <c r="O211" s="190">
        <v>3</v>
      </c>
      <c r="P211" s="190"/>
      <c r="Q211" s="190"/>
      <c r="R211" s="188">
        <f t="shared" si="37"/>
        <v>90</v>
      </c>
      <c r="S211" s="159" t="s">
        <v>41</v>
      </c>
      <c r="T211" s="192" t="s">
        <v>58</v>
      </c>
      <c r="U211" s="193">
        <v>44835</v>
      </c>
      <c r="V211" s="193">
        <v>44837</v>
      </c>
      <c r="W211" s="194">
        <v>1</v>
      </c>
      <c r="X211" s="195"/>
      <c r="Y211" s="196">
        <f t="shared" si="38"/>
        <v>0.42857142857142855</v>
      </c>
      <c r="Z211" s="198">
        <v>14</v>
      </c>
      <c r="AA211" s="198">
        <v>0.84</v>
      </c>
      <c r="AB211" s="197">
        <f t="shared" si="39"/>
        <v>1260</v>
      </c>
      <c r="AC211" s="197">
        <f t="shared" si="40"/>
        <v>75.599999999999994</v>
      </c>
      <c r="AD211" s="197">
        <f t="shared" si="41"/>
        <v>881.99999999999989</v>
      </c>
      <c r="AE211" s="197">
        <f t="shared" si="36"/>
        <v>378</v>
      </c>
      <c r="AF211" s="197">
        <f t="shared" si="42"/>
        <v>32.4</v>
      </c>
      <c r="AG211" s="197">
        <f t="shared" si="43"/>
        <v>1292.4000000000001</v>
      </c>
      <c r="AH211" s="198">
        <v>1292.4000000000001</v>
      </c>
      <c r="AI211" s="197">
        <f t="shared" si="44"/>
        <v>0</v>
      </c>
      <c r="AJ211" s="244"/>
      <c r="AK211" s="269"/>
      <c r="AL211" s="276"/>
      <c r="AM211" s="276"/>
    </row>
    <row r="212" spans="1:47" s="245" customFormat="1" ht="32.25" customHeight="1" x14ac:dyDescent="0.25">
      <c r="A212" s="189"/>
      <c r="B212" s="189">
        <v>1</v>
      </c>
      <c r="C212" s="159">
        <v>1126</v>
      </c>
      <c r="D212" s="376">
        <v>13610</v>
      </c>
      <c r="E212" s="376">
        <v>8099</v>
      </c>
      <c r="F212" s="190"/>
      <c r="G212" s="189" t="s">
        <v>106</v>
      </c>
      <c r="H212" s="189" t="s">
        <v>36</v>
      </c>
      <c r="I212" s="189"/>
      <c r="J212" s="189" t="s">
        <v>435</v>
      </c>
      <c r="K212" s="190">
        <v>7.5</v>
      </c>
      <c r="L212" s="190">
        <v>1.3</v>
      </c>
      <c r="M212" s="190">
        <v>2.5</v>
      </c>
      <c r="N212" s="190"/>
      <c r="O212" s="190">
        <v>2.5</v>
      </c>
      <c r="P212" s="190"/>
      <c r="Q212" s="190"/>
      <c r="R212" s="188">
        <f t="shared" si="37"/>
        <v>18.75</v>
      </c>
      <c r="S212" s="159" t="s">
        <v>41</v>
      </c>
      <c r="T212" s="192" t="s">
        <v>58</v>
      </c>
      <c r="U212" s="193">
        <v>44838</v>
      </c>
      <c r="V212" s="193">
        <v>44846</v>
      </c>
      <c r="W212" s="194">
        <v>1</v>
      </c>
      <c r="X212" s="195"/>
      <c r="Y212" s="196">
        <f t="shared" si="38"/>
        <v>1.2857142857142858</v>
      </c>
      <c r="Z212" s="198">
        <v>14</v>
      </c>
      <c r="AA212" s="198">
        <v>0.84</v>
      </c>
      <c r="AB212" s="197">
        <f t="shared" si="39"/>
        <v>262.5</v>
      </c>
      <c r="AC212" s="197">
        <f t="shared" si="40"/>
        <v>15.75</v>
      </c>
      <c r="AD212" s="197">
        <f t="shared" si="41"/>
        <v>183.75</v>
      </c>
      <c r="AE212" s="197">
        <f t="shared" si="36"/>
        <v>78.75</v>
      </c>
      <c r="AF212" s="197">
        <f t="shared" si="42"/>
        <v>20.25</v>
      </c>
      <c r="AG212" s="197">
        <f t="shared" si="43"/>
        <v>282.75</v>
      </c>
      <c r="AH212" s="198">
        <v>282.75</v>
      </c>
      <c r="AI212" s="197">
        <f t="shared" si="44"/>
        <v>0</v>
      </c>
      <c r="AJ212" s="244"/>
      <c r="AK212" s="269"/>
      <c r="AL212" s="276"/>
      <c r="AM212" s="276"/>
    </row>
    <row r="213" spans="1:47" s="245" customFormat="1" ht="32.25" customHeight="1" x14ac:dyDescent="0.25">
      <c r="A213" s="189"/>
      <c r="B213" s="189">
        <v>1</v>
      </c>
      <c r="C213" s="159">
        <v>1217</v>
      </c>
      <c r="D213" s="376">
        <v>13753</v>
      </c>
      <c r="E213" s="376">
        <v>8574</v>
      </c>
      <c r="F213" s="190"/>
      <c r="G213" s="189" t="s">
        <v>106</v>
      </c>
      <c r="H213" s="189" t="s">
        <v>36</v>
      </c>
      <c r="I213" s="189"/>
      <c r="J213" s="189" t="s">
        <v>435</v>
      </c>
      <c r="K213" s="190">
        <v>12</v>
      </c>
      <c r="L213" s="190">
        <v>1.3</v>
      </c>
      <c r="M213" s="190">
        <v>5</v>
      </c>
      <c r="N213" s="190"/>
      <c r="O213" s="190">
        <v>5</v>
      </c>
      <c r="P213" s="190"/>
      <c r="Q213" s="190"/>
      <c r="R213" s="188">
        <f t="shared" si="37"/>
        <v>60</v>
      </c>
      <c r="S213" s="159" t="s">
        <v>41</v>
      </c>
      <c r="T213" s="192" t="s">
        <v>58</v>
      </c>
      <c r="U213" s="193">
        <v>44849</v>
      </c>
      <c r="V213" s="193">
        <v>44975</v>
      </c>
      <c r="W213" s="194">
        <v>1</v>
      </c>
      <c r="X213" s="195"/>
      <c r="Y213" s="196">
        <f t="shared" si="38"/>
        <v>18.142857142857142</v>
      </c>
      <c r="Z213" s="198">
        <v>14</v>
      </c>
      <c r="AA213" s="198">
        <v>0.84</v>
      </c>
      <c r="AB213" s="197">
        <f t="shared" si="39"/>
        <v>840</v>
      </c>
      <c r="AC213" s="197">
        <f t="shared" si="40"/>
        <v>50.4</v>
      </c>
      <c r="AD213" s="197">
        <f t="shared" si="41"/>
        <v>588</v>
      </c>
      <c r="AE213" s="197">
        <f t="shared" si="36"/>
        <v>252</v>
      </c>
      <c r="AF213" s="197">
        <f t="shared" si="42"/>
        <v>914.39999999999986</v>
      </c>
      <c r="AG213" s="197">
        <f t="shared" si="43"/>
        <v>1754.3999999999999</v>
      </c>
      <c r="AH213" s="198">
        <v>1754.3999999999999</v>
      </c>
      <c r="AI213" s="197">
        <f t="shared" si="44"/>
        <v>0</v>
      </c>
      <c r="AJ213" s="244"/>
      <c r="AK213" s="269"/>
      <c r="AL213" s="276"/>
      <c r="AM213" s="276"/>
      <c r="AR213" s="363"/>
      <c r="AS213" s="363"/>
      <c r="AT213" s="111"/>
      <c r="AU213" s="365"/>
    </row>
    <row r="214" spans="1:47" s="245" customFormat="1" ht="32.25" customHeight="1" x14ac:dyDescent="0.25">
      <c r="A214" s="189"/>
      <c r="B214" s="189">
        <v>1</v>
      </c>
      <c r="C214" s="159">
        <v>1223</v>
      </c>
      <c r="D214" s="376">
        <v>13760</v>
      </c>
      <c r="E214" s="376">
        <v>8475</v>
      </c>
      <c r="F214" s="190"/>
      <c r="G214" s="189" t="s">
        <v>440</v>
      </c>
      <c r="H214" s="189" t="s">
        <v>36</v>
      </c>
      <c r="I214" s="189"/>
      <c r="J214" s="189" t="s">
        <v>435</v>
      </c>
      <c r="K214" s="190">
        <v>16</v>
      </c>
      <c r="L214" s="190">
        <v>1.3</v>
      </c>
      <c r="M214" s="190">
        <v>2.5</v>
      </c>
      <c r="N214" s="190"/>
      <c r="O214" s="190">
        <v>2.5</v>
      </c>
      <c r="P214" s="190"/>
      <c r="Q214" s="190"/>
      <c r="R214" s="188">
        <f t="shared" si="37"/>
        <v>40</v>
      </c>
      <c r="S214" s="159" t="s">
        <v>41</v>
      </c>
      <c r="T214" s="192" t="s">
        <v>58</v>
      </c>
      <c r="U214" s="193">
        <v>44849</v>
      </c>
      <c r="V214" s="193">
        <v>44925</v>
      </c>
      <c r="W214" s="194">
        <v>1</v>
      </c>
      <c r="X214" s="195"/>
      <c r="Y214" s="196">
        <f t="shared" si="38"/>
        <v>11</v>
      </c>
      <c r="Z214" s="198">
        <v>14</v>
      </c>
      <c r="AA214" s="198">
        <v>0.84</v>
      </c>
      <c r="AB214" s="197">
        <f t="shared" si="39"/>
        <v>560</v>
      </c>
      <c r="AC214" s="197">
        <f t="shared" si="40"/>
        <v>33.6</v>
      </c>
      <c r="AD214" s="197">
        <f t="shared" si="41"/>
        <v>392</v>
      </c>
      <c r="AE214" s="197">
        <f t="shared" si="36"/>
        <v>168</v>
      </c>
      <c r="AF214" s="197">
        <f t="shared" si="42"/>
        <v>369.59999999999997</v>
      </c>
      <c r="AG214" s="197">
        <f t="shared" si="43"/>
        <v>929.59999999999991</v>
      </c>
      <c r="AH214" s="198">
        <v>929.59999999999991</v>
      </c>
      <c r="AI214" s="197">
        <f t="shared" si="44"/>
        <v>0</v>
      </c>
      <c r="AJ214" s="244"/>
      <c r="AK214" s="269"/>
      <c r="AL214" s="276"/>
      <c r="AM214" s="276"/>
    </row>
    <row r="215" spans="1:47" s="245" customFormat="1" ht="32.25" customHeight="1" x14ac:dyDescent="0.25">
      <c r="A215" s="189"/>
      <c r="B215" s="189">
        <v>1</v>
      </c>
      <c r="C215" s="159">
        <v>1237</v>
      </c>
      <c r="D215" s="376">
        <v>13775</v>
      </c>
      <c r="E215" s="376">
        <v>8487</v>
      </c>
      <c r="F215" s="190"/>
      <c r="G215" s="189" t="s">
        <v>106</v>
      </c>
      <c r="H215" s="189" t="s">
        <v>36</v>
      </c>
      <c r="I215" s="189"/>
      <c r="J215" s="189" t="s">
        <v>435</v>
      </c>
      <c r="K215" s="190">
        <v>13</v>
      </c>
      <c r="L215" s="190">
        <v>1.3</v>
      </c>
      <c r="M215" s="190">
        <v>3.5</v>
      </c>
      <c r="N215" s="190"/>
      <c r="O215" s="190">
        <v>3.5</v>
      </c>
      <c r="P215" s="190"/>
      <c r="Q215" s="190"/>
      <c r="R215" s="188">
        <f t="shared" si="37"/>
        <v>45.5</v>
      </c>
      <c r="S215" s="159" t="s">
        <v>41</v>
      </c>
      <c r="T215" s="192" t="s">
        <v>58</v>
      </c>
      <c r="U215" s="193">
        <v>44851</v>
      </c>
      <c r="V215" s="193">
        <v>44929</v>
      </c>
      <c r="W215" s="194">
        <v>1</v>
      </c>
      <c r="X215" s="195"/>
      <c r="Y215" s="196">
        <f t="shared" si="38"/>
        <v>11.285714285714286</v>
      </c>
      <c r="Z215" s="198">
        <v>14</v>
      </c>
      <c r="AA215" s="198">
        <v>0.84</v>
      </c>
      <c r="AB215" s="197">
        <f t="shared" si="39"/>
        <v>637</v>
      </c>
      <c r="AC215" s="197">
        <f t="shared" si="40"/>
        <v>38.22</v>
      </c>
      <c r="AD215" s="197">
        <f t="shared" si="41"/>
        <v>445.9</v>
      </c>
      <c r="AE215" s="197">
        <f t="shared" si="36"/>
        <v>191.1</v>
      </c>
      <c r="AF215" s="197">
        <f t="shared" si="42"/>
        <v>431.34</v>
      </c>
      <c r="AG215" s="197">
        <f t="shared" si="43"/>
        <v>1068.3399999999999</v>
      </c>
      <c r="AH215" s="198">
        <v>1068.3399999999999</v>
      </c>
      <c r="AI215" s="197">
        <f t="shared" si="44"/>
        <v>0</v>
      </c>
      <c r="AJ215" s="244"/>
      <c r="AK215" s="269"/>
      <c r="AL215" s="276"/>
      <c r="AM215" s="276"/>
    </row>
    <row r="216" spans="1:47" s="245" customFormat="1" ht="32.25" customHeight="1" x14ac:dyDescent="0.25">
      <c r="A216" s="189"/>
      <c r="B216" s="189">
        <v>1</v>
      </c>
      <c r="C216" s="159">
        <v>1175</v>
      </c>
      <c r="D216" s="376">
        <v>13660</v>
      </c>
      <c r="E216" s="376">
        <v>8475</v>
      </c>
      <c r="F216" s="190"/>
      <c r="G216" s="189" t="s">
        <v>106</v>
      </c>
      <c r="H216" s="189" t="s">
        <v>36</v>
      </c>
      <c r="I216" s="189"/>
      <c r="J216" s="189" t="s">
        <v>435</v>
      </c>
      <c r="K216" s="190">
        <v>20</v>
      </c>
      <c r="L216" s="190">
        <v>1.3</v>
      </c>
      <c r="M216" s="190">
        <v>3.5</v>
      </c>
      <c r="N216" s="190"/>
      <c r="O216" s="190">
        <v>3.5</v>
      </c>
      <c r="P216" s="190"/>
      <c r="Q216" s="190"/>
      <c r="R216" s="188">
        <f t="shared" si="37"/>
        <v>70</v>
      </c>
      <c r="S216" s="159" t="s">
        <v>41</v>
      </c>
      <c r="T216" s="192" t="s">
        <v>58</v>
      </c>
      <c r="U216" s="193">
        <v>44844</v>
      </c>
      <c r="V216" s="193">
        <v>44925</v>
      </c>
      <c r="W216" s="194">
        <v>1</v>
      </c>
      <c r="X216" s="195"/>
      <c r="Y216" s="196">
        <f t="shared" si="38"/>
        <v>11.714285714285714</v>
      </c>
      <c r="Z216" s="198">
        <v>14</v>
      </c>
      <c r="AA216" s="198">
        <v>0.84</v>
      </c>
      <c r="AB216" s="197">
        <f t="shared" si="39"/>
        <v>980</v>
      </c>
      <c r="AC216" s="197">
        <f t="shared" si="40"/>
        <v>58.8</v>
      </c>
      <c r="AD216" s="197">
        <f t="shared" si="41"/>
        <v>686</v>
      </c>
      <c r="AE216" s="197">
        <f t="shared" si="36"/>
        <v>294</v>
      </c>
      <c r="AF216" s="197">
        <f t="shared" si="42"/>
        <v>688.8</v>
      </c>
      <c r="AG216" s="197">
        <f t="shared" si="43"/>
        <v>1668.8</v>
      </c>
      <c r="AH216" s="198">
        <v>1668.8</v>
      </c>
      <c r="AI216" s="197">
        <f t="shared" si="44"/>
        <v>0</v>
      </c>
      <c r="AJ216" s="244"/>
      <c r="AK216" s="269"/>
      <c r="AL216" s="276"/>
      <c r="AM216" s="276"/>
    </row>
    <row r="217" spans="1:47" s="245" customFormat="1" ht="32.25" customHeight="1" x14ac:dyDescent="0.25">
      <c r="A217" s="189"/>
      <c r="B217" s="189">
        <v>1</v>
      </c>
      <c r="C217" s="159">
        <v>1238</v>
      </c>
      <c r="D217" s="376">
        <v>13776</v>
      </c>
      <c r="E217" s="376">
        <v>8184</v>
      </c>
      <c r="F217" s="190"/>
      <c r="G217" s="189" t="s">
        <v>440</v>
      </c>
      <c r="H217" s="189" t="s">
        <v>36</v>
      </c>
      <c r="I217" s="189"/>
      <c r="J217" s="189" t="s">
        <v>435</v>
      </c>
      <c r="K217" s="190">
        <v>8</v>
      </c>
      <c r="L217" s="190">
        <v>1</v>
      </c>
      <c r="M217" s="190">
        <v>2.5</v>
      </c>
      <c r="N217" s="190"/>
      <c r="O217" s="190">
        <v>2.5</v>
      </c>
      <c r="P217" s="190"/>
      <c r="Q217" s="190"/>
      <c r="R217" s="188">
        <f t="shared" si="37"/>
        <v>20</v>
      </c>
      <c r="S217" s="159" t="s">
        <v>41</v>
      </c>
      <c r="T217" s="192" t="s">
        <v>58</v>
      </c>
      <c r="U217" s="193">
        <v>44851</v>
      </c>
      <c r="V217" s="193">
        <v>44867</v>
      </c>
      <c r="W217" s="194">
        <v>1</v>
      </c>
      <c r="X217" s="195"/>
      <c r="Y217" s="196">
        <f t="shared" si="38"/>
        <v>2.4285714285714284</v>
      </c>
      <c r="Z217" s="198">
        <v>14</v>
      </c>
      <c r="AA217" s="198">
        <v>0.84</v>
      </c>
      <c r="AB217" s="197">
        <f t="shared" si="39"/>
        <v>280</v>
      </c>
      <c r="AC217" s="197">
        <f t="shared" si="40"/>
        <v>16.8</v>
      </c>
      <c r="AD217" s="197">
        <f t="shared" si="41"/>
        <v>196</v>
      </c>
      <c r="AE217" s="197">
        <f t="shared" si="36"/>
        <v>84</v>
      </c>
      <c r="AF217" s="197">
        <f t="shared" si="42"/>
        <v>40.799999999999997</v>
      </c>
      <c r="AG217" s="197">
        <f t="shared" si="43"/>
        <v>320.8</v>
      </c>
      <c r="AH217" s="198">
        <v>320.8</v>
      </c>
      <c r="AI217" s="197">
        <f t="shared" si="44"/>
        <v>0</v>
      </c>
      <c r="AJ217" s="244"/>
      <c r="AK217" s="269"/>
      <c r="AL217" s="276"/>
      <c r="AM217" s="276"/>
    </row>
    <row r="218" spans="1:47" s="245" customFormat="1" ht="32.25" customHeight="1" x14ac:dyDescent="0.25">
      <c r="A218" s="189"/>
      <c r="B218" s="189">
        <v>1</v>
      </c>
      <c r="C218" s="159">
        <v>1292</v>
      </c>
      <c r="D218" s="376">
        <v>13731</v>
      </c>
      <c r="E218" s="376">
        <v>8195</v>
      </c>
      <c r="F218" s="190"/>
      <c r="G218" s="189" t="s">
        <v>567</v>
      </c>
      <c r="H218" s="189" t="s">
        <v>36</v>
      </c>
      <c r="I218" s="189"/>
      <c r="J218" s="189" t="s">
        <v>435</v>
      </c>
      <c r="K218" s="190">
        <v>6</v>
      </c>
      <c r="L218" s="190">
        <v>1.3</v>
      </c>
      <c r="M218" s="190">
        <v>1.5</v>
      </c>
      <c r="N218" s="190"/>
      <c r="O218" s="190">
        <v>1.5</v>
      </c>
      <c r="P218" s="190"/>
      <c r="Q218" s="190"/>
      <c r="R218" s="188">
        <f t="shared" si="37"/>
        <v>9</v>
      </c>
      <c r="S218" s="159" t="s">
        <v>41</v>
      </c>
      <c r="T218" s="192" t="s">
        <v>58</v>
      </c>
      <c r="U218" s="193">
        <v>44859</v>
      </c>
      <c r="V218" s="193">
        <v>44870</v>
      </c>
      <c r="W218" s="194">
        <v>1</v>
      </c>
      <c r="X218" s="195"/>
      <c r="Y218" s="196">
        <f t="shared" si="38"/>
        <v>1.7142857142857142</v>
      </c>
      <c r="Z218" s="198">
        <v>14</v>
      </c>
      <c r="AA218" s="198">
        <v>0.84</v>
      </c>
      <c r="AB218" s="197">
        <f t="shared" si="39"/>
        <v>126</v>
      </c>
      <c r="AC218" s="197">
        <f t="shared" si="40"/>
        <v>7.56</v>
      </c>
      <c r="AD218" s="197">
        <f t="shared" si="41"/>
        <v>88.2</v>
      </c>
      <c r="AE218" s="197">
        <f t="shared" si="36"/>
        <v>37.799999999999997</v>
      </c>
      <c r="AF218" s="197">
        <f t="shared" si="42"/>
        <v>12.959999999999999</v>
      </c>
      <c r="AG218" s="197">
        <f t="shared" si="43"/>
        <v>138.96</v>
      </c>
      <c r="AH218" s="198">
        <v>138.96</v>
      </c>
      <c r="AI218" s="197">
        <f t="shared" si="44"/>
        <v>0</v>
      </c>
      <c r="AJ218" s="244"/>
      <c r="AK218" s="269"/>
      <c r="AL218" s="276"/>
      <c r="AM218" s="276"/>
    </row>
    <row r="219" spans="1:47" ht="32.25" customHeight="1" x14ac:dyDescent="0.25">
      <c r="A219" s="189"/>
      <c r="B219" s="189">
        <v>1</v>
      </c>
      <c r="C219" s="159">
        <v>1107</v>
      </c>
      <c r="D219" s="376">
        <v>13541</v>
      </c>
      <c r="E219" s="376">
        <v>8217</v>
      </c>
      <c r="F219" s="190"/>
      <c r="G219" s="189" t="s">
        <v>440</v>
      </c>
      <c r="H219" s="189" t="s">
        <v>36</v>
      </c>
      <c r="I219" s="189"/>
      <c r="J219" s="189" t="s">
        <v>435</v>
      </c>
      <c r="K219" s="190">
        <v>8</v>
      </c>
      <c r="L219" s="190">
        <v>1.3</v>
      </c>
      <c r="M219" s="190">
        <v>3.5</v>
      </c>
      <c r="N219" s="190"/>
      <c r="O219" s="190">
        <v>3.5</v>
      </c>
      <c r="P219" s="190"/>
      <c r="Q219" s="190"/>
      <c r="R219" s="188">
        <f t="shared" si="37"/>
        <v>28</v>
      </c>
      <c r="S219" s="159" t="s">
        <v>41</v>
      </c>
      <c r="T219" s="192" t="s">
        <v>58</v>
      </c>
      <c r="U219" s="193">
        <v>44835</v>
      </c>
      <c r="V219" s="193">
        <v>44874</v>
      </c>
      <c r="W219" s="194">
        <v>1</v>
      </c>
      <c r="X219" s="195"/>
      <c r="Y219" s="196">
        <f t="shared" si="38"/>
        <v>5.7142857142857144</v>
      </c>
      <c r="Z219" s="198">
        <v>14</v>
      </c>
      <c r="AA219" s="198">
        <v>0.84</v>
      </c>
      <c r="AB219" s="197">
        <f t="shared" si="39"/>
        <v>392</v>
      </c>
      <c r="AC219" s="197">
        <f t="shared" si="40"/>
        <v>23.52</v>
      </c>
      <c r="AD219" s="197">
        <f t="shared" si="41"/>
        <v>274.39999999999998</v>
      </c>
      <c r="AE219" s="197">
        <f t="shared" si="36"/>
        <v>117.60000000000001</v>
      </c>
      <c r="AF219" s="197">
        <f t="shared" si="42"/>
        <v>134.4</v>
      </c>
      <c r="AG219" s="197">
        <f t="shared" si="43"/>
        <v>526.4</v>
      </c>
      <c r="AH219" s="198">
        <v>526.4</v>
      </c>
      <c r="AI219" s="197">
        <f t="shared" si="44"/>
        <v>0</v>
      </c>
      <c r="AJ219" s="146"/>
      <c r="AR219" s="111"/>
      <c r="AS219" s="111"/>
      <c r="AT219" s="111"/>
    </row>
    <row r="220" spans="1:47" s="245" customFormat="1" ht="32.25" customHeight="1" x14ac:dyDescent="0.25">
      <c r="A220" s="189"/>
      <c r="B220" s="189">
        <v>1</v>
      </c>
      <c r="C220" s="159">
        <v>1179</v>
      </c>
      <c r="D220" s="376">
        <v>13664</v>
      </c>
      <c r="E220" s="376">
        <v>8116</v>
      </c>
      <c r="F220" s="190"/>
      <c r="G220" s="189" t="s">
        <v>106</v>
      </c>
      <c r="H220" s="189" t="s">
        <v>36</v>
      </c>
      <c r="I220" s="189"/>
      <c r="J220" s="189" t="s">
        <v>435</v>
      </c>
      <c r="K220" s="190">
        <v>23.5</v>
      </c>
      <c r="L220" s="190">
        <v>1.3</v>
      </c>
      <c r="M220" s="190">
        <v>4</v>
      </c>
      <c r="N220" s="190"/>
      <c r="O220" s="190">
        <v>4</v>
      </c>
      <c r="P220" s="190"/>
      <c r="Q220" s="190"/>
      <c r="R220" s="188">
        <f t="shared" si="37"/>
        <v>94</v>
      </c>
      <c r="S220" s="159" t="s">
        <v>41</v>
      </c>
      <c r="T220" s="192" t="s">
        <v>58</v>
      </c>
      <c r="U220" s="193">
        <v>44845</v>
      </c>
      <c r="V220" s="193">
        <v>44852</v>
      </c>
      <c r="W220" s="194">
        <v>1</v>
      </c>
      <c r="X220" s="195"/>
      <c r="Y220" s="196">
        <f t="shared" si="38"/>
        <v>1.1428571428571428</v>
      </c>
      <c r="Z220" s="198">
        <v>14</v>
      </c>
      <c r="AA220" s="198">
        <v>0.84</v>
      </c>
      <c r="AB220" s="197">
        <f t="shared" si="39"/>
        <v>1316</v>
      </c>
      <c r="AC220" s="197">
        <f t="shared" si="40"/>
        <v>78.959999999999994</v>
      </c>
      <c r="AD220" s="197">
        <f t="shared" si="41"/>
        <v>921.19999999999993</v>
      </c>
      <c r="AE220" s="197">
        <f t="shared" si="36"/>
        <v>394.8</v>
      </c>
      <c r="AF220" s="197">
        <f t="shared" si="42"/>
        <v>90.239999999999981</v>
      </c>
      <c r="AG220" s="197">
        <f t="shared" si="43"/>
        <v>1406.24</v>
      </c>
      <c r="AH220" s="198">
        <v>1406.24</v>
      </c>
      <c r="AI220" s="197">
        <f t="shared" si="44"/>
        <v>0</v>
      </c>
      <c r="AJ220" s="244"/>
      <c r="AK220" s="269"/>
      <c r="AL220" s="276"/>
      <c r="AM220" s="276"/>
    </row>
    <row r="221" spans="1:47" s="245" customFormat="1" ht="32.25" customHeight="1" x14ac:dyDescent="0.25">
      <c r="A221" s="189"/>
      <c r="B221" s="189">
        <v>1</v>
      </c>
      <c r="C221" s="159">
        <v>1112</v>
      </c>
      <c r="D221" s="376">
        <v>13546</v>
      </c>
      <c r="E221" s="376">
        <v>8119</v>
      </c>
      <c r="F221" s="190"/>
      <c r="G221" s="189" t="s">
        <v>440</v>
      </c>
      <c r="H221" s="189" t="s">
        <v>36</v>
      </c>
      <c r="I221" s="189"/>
      <c r="J221" s="189" t="s">
        <v>435</v>
      </c>
      <c r="K221" s="190">
        <v>7.5</v>
      </c>
      <c r="L221" s="190">
        <v>1.3</v>
      </c>
      <c r="M221" s="190">
        <v>2</v>
      </c>
      <c r="N221" s="190"/>
      <c r="O221" s="190">
        <v>2</v>
      </c>
      <c r="P221" s="190"/>
      <c r="Q221" s="190"/>
      <c r="R221" s="188">
        <f t="shared" si="37"/>
        <v>15</v>
      </c>
      <c r="S221" s="159" t="s">
        <v>41</v>
      </c>
      <c r="T221" s="192" t="s">
        <v>58</v>
      </c>
      <c r="U221" s="193">
        <v>44837</v>
      </c>
      <c r="V221" s="193">
        <v>44848</v>
      </c>
      <c r="W221" s="194">
        <v>1</v>
      </c>
      <c r="X221" s="195"/>
      <c r="Y221" s="196">
        <f t="shared" si="38"/>
        <v>1.7142857142857142</v>
      </c>
      <c r="Z221" s="198">
        <v>14</v>
      </c>
      <c r="AA221" s="198">
        <v>0.84</v>
      </c>
      <c r="AB221" s="197">
        <f t="shared" si="39"/>
        <v>210</v>
      </c>
      <c r="AC221" s="197">
        <f t="shared" si="40"/>
        <v>12.6</v>
      </c>
      <c r="AD221" s="197">
        <f t="shared" si="41"/>
        <v>147</v>
      </c>
      <c r="AE221" s="197">
        <f t="shared" si="36"/>
        <v>63</v>
      </c>
      <c r="AF221" s="197">
        <f t="shared" si="42"/>
        <v>21.599999999999998</v>
      </c>
      <c r="AG221" s="197">
        <f t="shared" si="43"/>
        <v>231.6</v>
      </c>
      <c r="AH221" s="198">
        <v>231.6</v>
      </c>
      <c r="AI221" s="197">
        <f t="shared" si="44"/>
        <v>0</v>
      </c>
      <c r="AJ221" s="244"/>
      <c r="AK221" s="269"/>
      <c r="AL221" s="276"/>
      <c r="AM221" s="276"/>
    </row>
    <row r="222" spans="1:47" s="245" customFormat="1" ht="32.25" customHeight="1" x14ac:dyDescent="0.25">
      <c r="A222" s="189"/>
      <c r="B222" s="189">
        <v>1</v>
      </c>
      <c r="C222" s="159">
        <v>1220</v>
      </c>
      <c r="D222" s="376">
        <v>13756</v>
      </c>
      <c r="E222" s="376">
        <v>8110</v>
      </c>
      <c r="F222" s="190"/>
      <c r="G222" s="189" t="s">
        <v>106</v>
      </c>
      <c r="H222" s="189" t="s">
        <v>36</v>
      </c>
      <c r="I222" s="189"/>
      <c r="J222" s="189" t="s">
        <v>435</v>
      </c>
      <c r="K222" s="190">
        <v>12.5</v>
      </c>
      <c r="L222" s="190">
        <v>1.3</v>
      </c>
      <c r="M222" s="190">
        <v>2.5</v>
      </c>
      <c r="N222" s="190"/>
      <c r="O222" s="190">
        <v>2.5</v>
      </c>
      <c r="P222" s="190"/>
      <c r="Q222" s="190"/>
      <c r="R222" s="188">
        <f t="shared" si="37"/>
        <v>31.25</v>
      </c>
      <c r="S222" s="159" t="s">
        <v>41</v>
      </c>
      <c r="T222" s="192" t="s">
        <v>58</v>
      </c>
      <c r="U222" s="193">
        <v>44849</v>
      </c>
      <c r="V222" s="193">
        <v>44850</v>
      </c>
      <c r="W222" s="194">
        <v>1</v>
      </c>
      <c r="X222" s="195"/>
      <c r="Y222" s="196">
        <f t="shared" si="38"/>
        <v>0.2857142857142857</v>
      </c>
      <c r="Z222" s="198">
        <v>14</v>
      </c>
      <c r="AA222" s="198">
        <v>0.84</v>
      </c>
      <c r="AB222" s="197">
        <f t="shared" si="39"/>
        <v>437.5</v>
      </c>
      <c r="AC222" s="197">
        <f t="shared" si="40"/>
        <v>26.25</v>
      </c>
      <c r="AD222" s="197">
        <f t="shared" si="41"/>
        <v>306.25</v>
      </c>
      <c r="AE222" s="197">
        <f t="shared" si="36"/>
        <v>131.25</v>
      </c>
      <c r="AF222" s="197">
        <f t="shared" si="42"/>
        <v>7.5</v>
      </c>
      <c r="AG222" s="197">
        <f t="shared" si="43"/>
        <v>445</v>
      </c>
      <c r="AH222" s="198">
        <v>445</v>
      </c>
      <c r="AI222" s="197">
        <f t="shared" si="44"/>
        <v>0</v>
      </c>
      <c r="AJ222" s="244"/>
      <c r="AK222" s="269"/>
      <c r="AL222" s="276"/>
      <c r="AM222" s="276"/>
    </row>
    <row r="223" spans="1:47" s="245" customFormat="1" ht="32.25" customHeight="1" x14ac:dyDescent="0.25">
      <c r="A223" s="189"/>
      <c r="B223" s="189">
        <v>1</v>
      </c>
      <c r="C223" s="159">
        <v>1186</v>
      </c>
      <c r="D223" s="376">
        <v>13671</v>
      </c>
      <c r="E223" s="377">
        <v>8110</v>
      </c>
      <c r="F223" s="190"/>
      <c r="G223" s="189" t="s">
        <v>106</v>
      </c>
      <c r="H223" s="189" t="s">
        <v>36</v>
      </c>
      <c r="I223" s="189"/>
      <c r="J223" s="189" t="s">
        <v>435</v>
      </c>
      <c r="K223" s="190">
        <v>6.3</v>
      </c>
      <c r="L223" s="190">
        <v>1</v>
      </c>
      <c r="M223" s="190">
        <v>4</v>
      </c>
      <c r="N223" s="190"/>
      <c r="O223" s="190">
        <v>4</v>
      </c>
      <c r="P223" s="190"/>
      <c r="Q223" s="190"/>
      <c r="R223" s="188">
        <f t="shared" si="37"/>
        <v>25.2</v>
      </c>
      <c r="S223" s="159" t="s">
        <v>41</v>
      </c>
      <c r="T223" s="192" t="s">
        <v>58</v>
      </c>
      <c r="U223" s="193">
        <v>44846</v>
      </c>
      <c r="V223" s="193">
        <v>44850</v>
      </c>
      <c r="W223" s="194">
        <v>1</v>
      </c>
      <c r="X223" s="195"/>
      <c r="Y223" s="196">
        <f t="shared" si="38"/>
        <v>0.7142857142857143</v>
      </c>
      <c r="Z223" s="198">
        <v>14</v>
      </c>
      <c r="AA223" s="198">
        <v>0.84</v>
      </c>
      <c r="AB223" s="197">
        <f t="shared" si="39"/>
        <v>352.8</v>
      </c>
      <c r="AC223" s="197">
        <f t="shared" si="40"/>
        <v>21.167999999999999</v>
      </c>
      <c r="AD223" s="197">
        <f t="shared" si="41"/>
        <v>246.95999999999995</v>
      </c>
      <c r="AE223" s="197">
        <f t="shared" si="36"/>
        <v>105.83999999999999</v>
      </c>
      <c r="AF223" s="197">
        <f t="shared" si="42"/>
        <v>15.12</v>
      </c>
      <c r="AG223" s="197">
        <f t="shared" si="43"/>
        <v>367.91999999999996</v>
      </c>
      <c r="AH223" s="198">
        <v>367.91999999999996</v>
      </c>
      <c r="AI223" s="197">
        <f t="shared" si="44"/>
        <v>0</v>
      </c>
      <c r="AJ223" s="244"/>
      <c r="AK223" s="269"/>
      <c r="AL223" s="276"/>
      <c r="AM223" s="276"/>
    </row>
    <row r="224" spans="1:47" s="245" customFormat="1" ht="32.25" customHeight="1" x14ac:dyDescent="0.25">
      <c r="A224" s="189"/>
      <c r="B224" s="189">
        <v>1</v>
      </c>
      <c r="C224" s="159">
        <v>1264</v>
      </c>
      <c r="D224" s="376">
        <v>13702</v>
      </c>
      <c r="E224" s="376">
        <v>8406</v>
      </c>
      <c r="F224" s="190"/>
      <c r="G224" s="189" t="s">
        <v>106</v>
      </c>
      <c r="H224" s="189" t="s">
        <v>36</v>
      </c>
      <c r="I224" s="189"/>
      <c r="J224" s="189" t="s">
        <v>435</v>
      </c>
      <c r="K224" s="190">
        <v>12</v>
      </c>
      <c r="L224" s="190">
        <v>1.3</v>
      </c>
      <c r="M224" s="190">
        <v>3</v>
      </c>
      <c r="N224" s="190"/>
      <c r="O224" s="190">
        <v>3</v>
      </c>
      <c r="P224" s="190"/>
      <c r="Q224" s="190"/>
      <c r="R224" s="188">
        <f t="shared" si="37"/>
        <v>36</v>
      </c>
      <c r="S224" s="159" t="s">
        <v>41</v>
      </c>
      <c r="T224" s="192" t="s">
        <v>58</v>
      </c>
      <c r="U224" s="193">
        <v>44855</v>
      </c>
      <c r="V224" s="193">
        <v>44935</v>
      </c>
      <c r="W224" s="194">
        <v>1</v>
      </c>
      <c r="X224" s="195"/>
      <c r="Y224" s="196">
        <f t="shared" si="38"/>
        <v>11.571428571428571</v>
      </c>
      <c r="Z224" s="198">
        <v>14</v>
      </c>
      <c r="AA224" s="198">
        <v>0.84</v>
      </c>
      <c r="AB224" s="197">
        <f t="shared" si="39"/>
        <v>504</v>
      </c>
      <c r="AC224" s="197">
        <f t="shared" si="40"/>
        <v>30.24</v>
      </c>
      <c r="AD224" s="197">
        <f t="shared" si="41"/>
        <v>352.8</v>
      </c>
      <c r="AE224" s="197">
        <f t="shared" si="36"/>
        <v>151.19999999999999</v>
      </c>
      <c r="AF224" s="197">
        <f t="shared" si="42"/>
        <v>349.91999999999996</v>
      </c>
      <c r="AG224" s="197">
        <f t="shared" si="43"/>
        <v>853.92</v>
      </c>
      <c r="AH224" s="198">
        <v>853.92</v>
      </c>
      <c r="AI224" s="197">
        <f t="shared" si="44"/>
        <v>0</v>
      </c>
      <c r="AJ224" s="244"/>
      <c r="AK224" s="269"/>
      <c r="AL224" s="276"/>
      <c r="AM224" s="276"/>
    </row>
    <row r="225" spans="1:47" s="245" customFormat="1" ht="32.25" customHeight="1" x14ac:dyDescent="0.25">
      <c r="A225" s="189"/>
      <c r="B225" s="189">
        <v>1</v>
      </c>
      <c r="C225" s="159">
        <v>1265</v>
      </c>
      <c r="D225" s="376">
        <v>13703</v>
      </c>
      <c r="E225" s="376">
        <v>8589</v>
      </c>
      <c r="F225" s="190"/>
      <c r="G225" s="189" t="s">
        <v>106</v>
      </c>
      <c r="H225" s="189" t="s">
        <v>36</v>
      </c>
      <c r="I225" s="189"/>
      <c r="J225" s="189" t="s">
        <v>435</v>
      </c>
      <c r="K225" s="190">
        <v>22</v>
      </c>
      <c r="L225" s="190">
        <v>1.3</v>
      </c>
      <c r="M225" s="190">
        <v>4</v>
      </c>
      <c r="N225" s="190"/>
      <c r="O225" s="190">
        <v>4</v>
      </c>
      <c r="P225" s="190"/>
      <c r="Q225" s="190"/>
      <c r="R225" s="188">
        <f t="shared" si="37"/>
        <v>88</v>
      </c>
      <c r="S225" s="159" t="s">
        <v>41</v>
      </c>
      <c r="T225" s="192" t="s">
        <v>58</v>
      </c>
      <c r="U225" s="193">
        <v>44855</v>
      </c>
      <c r="V225" s="193">
        <v>44978</v>
      </c>
      <c r="W225" s="194">
        <v>1</v>
      </c>
      <c r="X225" s="195"/>
      <c r="Y225" s="196">
        <f t="shared" si="38"/>
        <v>17.714285714285715</v>
      </c>
      <c r="Z225" s="198">
        <v>14</v>
      </c>
      <c r="AA225" s="198">
        <v>0.84</v>
      </c>
      <c r="AB225" s="197">
        <f t="shared" si="39"/>
        <v>1232</v>
      </c>
      <c r="AC225" s="197">
        <f t="shared" si="40"/>
        <v>73.92</v>
      </c>
      <c r="AD225" s="197">
        <f t="shared" si="41"/>
        <v>862.39999999999986</v>
      </c>
      <c r="AE225" s="197">
        <f t="shared" si="36"/>
        <v>369.59999999999997</v>
      </c>
      <c r="AF225" s="197">
        <f t="shared" si="42"/>
        <v>1309.44</v>
      </c>
      <c r="AG225" s="197">
        <f t="shared" si="43"/>
        <v>2541.4399999999996</v>
      </c>
      <c r="AH225" s="198">
        <v>2541.4399999999996</v>
      </c>
      <c r="AI225" s="197">
        <f t="shared" si="44"/>
        <v>0</v>
      </c>
      <c r="AJ225" s="244"/>
      <c r="AK225" s="269"/>
      <c r="AL225" s="276"/>
      <c r="AM225" s="276"/>
      <c r="AR225" s="363"/>
      <c r="AS225" s="363"/>
      <c r="AT225" s="111"/>
      <c r="AU225" s="365"/>
    </row>
    <row r="226" spans="1:47" s="245" customFormat="1" ht="32.25" customHeight="1" x14ac:dyDescent="0.25">
      <c r="A226" s="189"/>
      <c r="B226" s="189">
        <v>1</v>
      </c>
      <c r="C226" s="159">
        <v>1270</v>
      </c>
      <c r="D226" s="376">
        <v>13708</v>
      </c>
      <c r="E226" s="376">
        <v>8252</v>
      </c>
      <c r="F226" s="190"/>
      <c r="G226" s="189" t="s">
        <v>106</v>
      </c>
      <c r="H226" s="189" t="s">
        <v>36</v>
      </c>
      <c r="I226" s="189"/>
      <c r="J226" s="189" t="s">
        <v>435</v>
      </c>
      <c r="K226" s="190">
        <v>12.5</v>
      </c>
      <c r="L226" s="190">
        <v>1.3</v>
      </c>
      <c r="M226" s="190">
        <v>4</v>
      </c>
      <c r="N226" s="190"/>
      <c r="O226" s="190">
        <v>4</v>
      </c>
      <c r="P226" s="190"/>
      <c r="Q226" s="190"/>
      <c r="R226" s="188">
        <f t="shared" si="37"/>
        <v>50</v>
      </c>
      <c r="S226" s="159" t="s">
        <v>41</v>
      </c>
      <c r="T226" s="192" t="s">
        <v>58</v>
      </c>
      <c r="U226" s="193">
        <v>44855</v>
      </c>
      <c r="V226" s="193">
        <v>44883</v>
      </c>
      <c r="W226" s="194">
        <v>1</v>
      </c>
      <c r="X226" s="195"/>
      <c r="Y226" s="196">
        <f t="shared" si="38"/>
        <v>4.1428571428571432</v>
      </c>
      <c r="Z226" s="198">
        <v>14</v>
      </c>
      <c r="AA226" s="198">
        <v>0.84</v>
      </c>
      <c r="AB226" s="197">
        <f t="shared" si="39"/>
        <v>700</v>
      </c>
      <c r="AC226" s="197">
        <f t="shared" si="40"/>
        <v>42</v>
      </c>
      <c r="AD226" s="197">
        <f t="shared" si="41"/>
        <v>490</v>
      </c>
      <c r="AE226" s="197">
        <f t="shared" si="36"/>
        <v>210</v>
      </c>
      <c r="AF226" s="197">
        <f t="shared" si="42"/>
        <v>174</v>
      </c>
      <c r="AG226" s="197">
        <f t="shared" si="43"/>
        <v>874</v>
      </c>
      <c r="AH226" s="198">
        <v>874</v>
      </c>
      <c r="AI226" s="197">
        <f t="shared" si="44"/>
        <v>0</v>
      </c>
      <c r="AJ226" s="244"/>
      <c r="AK226" s="269"/>
      <c r="AL226" s="276"/>
      <c r="AM226" s="276"/>
    </row>
    <row r="227" spans="1:47" s="245" customFormat="1" ht="32.25" customHeight="1" x14ac:dyDescent="0.25">
      <c r="A227" s="189"/>
      <c r="B227" s="189">
        <v>1</v>
      </c>
      <c r="C227" s="159">
        <v>1275</v>
      </c>
      <c r="D227" s="376">
        <v>13713</v>
      </c>
      <c r="E227" s="376">
        <v>8137</v>
      </c>
      <c r="F227" s="190"/>
      <c r="G227" s="189" t="s">
        <v>516</v>
      </c>
      <c r="H227" s="189" t="s">
        <v>36</v>
      </c>
      <c r="I227" s="189"/>
      <c r="J227" s="189" t="s">
        <v>435</v>
      </c>
      <c r="K227" s="190">
        <v>23</v>
      </c>
      <c r="L227" s="190">
        <v>1.3</v>
      </c>
      <c r="M227" s="190">
        <v>2</v>
      </c>
      <c r="N227" s="190"/>
      <c r="O227" s="190">
        <v>2</v>
      </c>
      <c r="P227" s="190"/>
      <c r="Q227" s="190"/>
      <c r="R227" s="188">
        <f t="shared" si="37"/>
        <v>46</v>
      </c>
      <c r="S227" s="159" t="s">
        <v>41</v>
      </c>
      <c r="T227" s="192" t="s">
        <v>58</v>
      </c>
      <c r="U227" s="193">
        <v>44855</v>
      </c>
      <c r="V227" s="193">
        <v>44858</v>
      </c>
      <c r="W227" s="194">
        <v>1</v>
      </c>
      <c r="X227" s="195"/>
      <c r="Y227" s="196">
        <f t="shared" si="38"/>
        <v>0.5714285714285714</v>
      </c>
      <c r="Z227" s="198">
        <v>14</v>
      </c>
      <c r="AA227" s="198">
        <v>0.84</v>
      </c>
      <c r="AB227" s="197">
        <f t="shared" si="39"/>
        <v>644</v>
      </c>
      <c r="AC227" s="197">
        <f t="shared" si="40"/>
        <v>38.64</v>
      </c>
      <c r="AD227" s="197">
        <f t="shared" si="41"/>
        <v>450.79999999999995</v>
      </c>
      <c r="AE227" s="197">
        <f t="shared" si="36"/>
        <v>193.2</v>
      </c>
      <c r="AF227" s="197">
        <f t="shared" si="42"/>
        <v>22.08</v>
      </c>
      <c r="AG227" s="197">
        <f t="shared" si="43"/>
        <v>666.08</v>
      </c>
      <c r="AH227" s="198">
        <v>666.08</v>
      </c>
      <c r="AI227" s="197">
        <f t="shared" si="44"/>
        <v>0</v>
      </c>
      <c r="AJ227" s="244"/>
      <c r="AK227" s="269"/>
      <c r="AL227" s="276"/>
      <c r="AM227" s="276"/>
    </row>
    <row r="228" spans="1:47" s="245" customFormat="1" ht="32.25" customHeight="1" x14ac:dyDescent="0.25">
      <c r="A228" s="189"/>
      <c r="B228" s="189">
        <v>1</v>
      </c>
      <c r="C228" s="159">
        <v>1280</v>
      </c>
      <c r="D228" s="376">
        <v>13719</v>
      </c>
      <c r="E228" s="376">
        <v>8458</v>
      </c>
      <c r="F228" s="190"/>
      <c r="G228" s="189" t="s">
        <v>106</v>
      </c>
      <c r="H228" s="189" t="s">
        <v>36</v>
      </c>
      <c r="I228" s="189"/>
      <c r="J228" s="189" t="s">
        <v>435</v>
      </c>
      <c r="K228" s="190">
        <v>7.5</v>
      </c>
      <c r="L228" s="190">
        <v>1.3</v>
      </c>
      <c r="M228" s="190">
        <v>4</v>
      </c>
      <c r="N228" s="190"/>
      <c r="O228" s="190">
        <v>4</v>
      </c>
      <c r="P228" s="190"/>
      <c r="Q228" s="190"/>
      <c r="R228" s="188">
        <f t="shared" si="37"/>
        <v>30</v>
      </c>
      <c r="S228" s="159" t="s">
        <v>41</v>
      </c>
      <c r="T228" s="192" t="s">
        <v>58</v>
      </c>
      <c r="U228" s="193">
        <v>44858</v>
      </c>
      <c r="V228" s="193">
        <v>44918</v>
      </c>
      <c r="W228" s="194">
        <v>1</v>
      </c>
      <c r="X228" s="195"/>
      <c r="Y228" s="196">
        <f t="shared" si="38"/>
        <v>8.7142857142857135</v>
      </c>
      <c r="Z228" s="198">
        <v>14</v>
      </c>
      <c r="AA228" s="198">
        <v>0.84</v>
      </c>
      <c r="AB228" s="197">
        <f t="shared" si="39"/>
        <v>420</v>
      </c>
      <c r="AC228" s="197">
        <f t="shared" si="40"/>
        <v>25.2</v>
      </c>
      <c r="AD228" s="197">
        <f t="shared" si="41"/>
        <v>294</v>
      </c>
      <c r="AE228" s="197">
        <f t="shared" si="36"/>
        <v>126</v>
      </c>
      <c r="AF228" s="197">
        <f t="shared" si="42"/>
        <v>219.59999999999997</v>
      </c>
      <c r="AG228" s="197">
        <f t="shared" si="43"/>
        <v>639.59999999999991</v>
      </c>
      <c r="AH228" s="198">
        <v>639.59999999999991</v>
      </c>
      <c r="AI228" s="197">
        <f t="shared" si="44"/>
        <v>0</v>
      </c>
      <c r="AJ228" s="244"/>
      <c r="AK228" s="269"/>
      <c r="AL228" s="276"/>
      <c r="AM228" s="276"/>
    </row>
    <row r="229" spans="1:47" ht="32.25" customHeight="1" x14ac:dyDescent="0.25">
      <c r="A229" s="189"/>
      <c r="B229" s="189">
        <v>1</v>
      </c>
      <c r="C229" s="159">
        <v>1293</v>
      </c>
      <c r="D229" s="376">
        <v>13732</v>
      </c>
      <c r="E229" s="376">
        <v>8186</v>
      </c>
      <c r="F229" s="190"/>
      <c r="G229" s="189" t="s">
        <v>567</v>
      </c>
      <c r="H229" s="189" t="s">
        <v>36</v>
      </c>
      <c r="I229" s="189"/>
      <c r="J229" s="189" t="s">
        <v>435</v>
      </c>
      <c r="K229" s="190">
        <v>11</v>
      </c>
      <c r="L229" s="190">
        <v>1</v>
      </c>
      <c r="M229" s="190">
        <v>1.5</v>
      </c>
      <c r="N229" s="190"/>
      <c r="O229" s="190">
        <v>1.5</v>
      </c>
      <c r="P229" s="190"/>
      <c r="Q229" s="190"/>
      <c r="R229" s="188">
        <f t="shared" si="37"/>
        <v>16.5</v>
      </c>
      <c r="S229" s="159" t="s">
        <v>41</v>
      </c>
      <c r="T229" s="192" t="s">
        <v>58</v>
      </c>
      <c r="U229" s="193">
        <v>44859</v>
      </c>
      <c r="V229" s="193">
        <v>44867</v>
      </c>
      <c r="W229" s="194">
        <v>1</v>
      </c>
      <c r="X229" s="195"/>
      <c r="Y229" s="196">
        <f t="shared" si="38"/>
        <v>1.2857142857142858</v>
      </c>
      <c r="Z229" s="198">
        <v>14</v>
      </c>
      <c r="AA229" s="198">
        <v>0.84</v>
      </c>
      <c r="AB229" s="197">
        <f t="shared" si="39"/>
        <v>231</v>
      </c>
      <c r="AC229" s="197">
        <f t="shared" si="40"/>
        <v>13.86</v>
      </c>
      <c r="AD229" s="197">
        <f t="shared" si="41"/>
        <v>161.69999999999999</v>
      </c>
      <c r="AE229" s="197">
        <f t="shared" si="36"/>
        <v>69.3</v>
      </c>
      <c r="AF229" s="197">
        <f t="shared" si="42"/>
        <v>17.82</v>
      </c>
      <c r="AG229" s="197">
        <f t="shared" si="43"/>
        <v>248.82</v>
      </c>
      <c r="AH229" s="198">
        <v>248.82</v>
      </c>
      <c r="AI229" s="197">
        <f t="shared" si="44"/>
        <v>0</v>
      </c>
      <c r="AJ229" s="146"/>
      <c r="AR229" s="111"/>
      <c r="AS229" s="111"/>
      <c r="AT229" s="111"/>
    </row>
    <row r="230" spans="1:47" s="245" customFormat="1" ht="32.25" customHeight="1" x14ac:dyDescent="0.25">
      <c r="A230" s="189"/>
      <c r="B230" s="189">
        <v>1</v>
      </c>
      <c r="C230" s="159">
        <v>1082</v>
      </c>
      <c r="D230" s="376">
        <v>13515</v>
      </c>
      <c r="E230" s="376">
        <v>8140</v>
      </c>
      <c r="F230" s="190"/>
      <c r="G230" s="189" t="s">
        <v>584</v>
      </c>
      <c r="H230" s="189" t="s">
        <v>36</v>
      </c>
      <c r="I230" s="189"/>
      <c r="J230" s="189" t="s">
        <v>435</v>
      </c>
      <c r="K230" s="190">
        <v>32</v>
      </c>
      <c r="L230" s="190">
        <v>0.6</v>
      </c>
      <c r="M230" s="190">
        <v>2</v>
      </c>
      <c r="N230" s="190"/>
      <c r="O230" s="190">
        <v>2</v>
      </c>
      <c r="P230" s="190"/>
      <c r="Q230" s="190"/>
      <c r="R230" s="188">
        <f t="shared" si="37"/>
        <v>64</v>
      </c>
      <c r="S230" s="159" t="s">
        <v>41</v>
      </c>
      <c r="T230" s="192" t="s">
        <v>58</v>
      </c>
      <c r="U230" s="193">
        <v>44833</v>
      </c>
      <c r="V230" s="193">
        <v>44857</v>
      </c>
      <c r="W230" s="194">
        <v>1</v>
      </c>
      <c r="X230" s="195"/>
      <c r="Y230" s="196">
        <f t="shared" si="38"/>
        <v>3.5714285714285716</v>
      </c>
      <c r="Z230" s="198">
        <v>14</v>
      </c>
      <c r="AA230" s="198">
        <v>0.84</v>
      </c>
      <c r="AB230" s="197">
        <f t="shared" si="39"/>
        <v>896</v>
      </c>
      <c r="AC230" s="197">
        <f t="shared" si="40"/>
        <v>53.76</v>
      </c>
      <c r="AD230" s="197">
        <f t="shared" si="41"/>
        <v>627.19999999999993</v>
      </c>
      <c r="AE230" s="197">
        <f t="shared" si="36"/>
        <v>268.8</v>
      </c>
      <c r="AF230" s="197">
        <f t="shared" si="42"/>
        <v>192</v>
      </c>
      <c r="AG230" s="197">
        <f t="shared" si="43"/>
        <v>1088</v>
      </c>
      <c r="AH230" s="198">
        <v>1088</v>
      </c>
      <c r="AI230" s="197">
        <f t="shared" si="44"/>
        <v>0</v>
      </c>
      <c r="AJ230" s="244"/>
      <c r="AK230" s="269"/>
      <c r="AL230" s="276"/>
      <c r="AM230" s="276"/>
    </row>
    <row r="231" spans="1:47" s="245" customFormat="1" ht="32.25" customHeight="1" x14ac:dyDescent="0.25">
      <c r="A231" s="189"/>
      <c r="B231" s="189">
        <v>1</v>
      </c>
      <c r="C231" s="159">
        <v>1186</v>
      </c>
      <c r="D231" s="376">
        <v>13671</v>
      </c>
      <c r="E231" s="375">
        <v>8110</v>
      </c>
      <c r="F231" s="190"/>
      <c r="G231" s="189" t="s">
        <v>106</v>
      </c>
      <c r="H231" s="189" t="s">
        <v>36</v>
      </c>
      <c r="I231" s="189"/>
      <c r="J231" s="189" t="s">
        <v>435</v>
      </c>
      <c r="K231" s="190">
        <v>4</v>
      </c>
      <c r="L231" s="190">
        <v>1.8</v>
      </c>
      <c r="M231" s="190">
        <v>4</v>
      </c>
      <c r="N231" s="190"/>
      <c r="O231" s="190">
        <v>4</v>
      </c>
      <c r="P231" s="190"/>
      <c r="Q231" s="190"/>
      <c r="R231" s="188">
        <f t="shared" si="37"/>
        <v>16</v>
      </c>
      <c r="S231" s="159" t="s">
        <v>41</v>
      </c>
      <c r="T231" s="192" t="s">
        <v>58</v>
      </c>
      <c r="U231" s="193">
        <v>44846</v>
      </c>
      <c r="V231" s="193">
        <v>44850</v>
      </c>
      <c r="W231" s="194">
        <v>1</v>
      </c>
      <c r="X231" s="195"/>
      <c r="Y231" s="196">
        <f t="shared" si="38"/>
        <v>0.7142857142857143</v>
      </c>
      <c r="Z231" s="203">
        <v>18</v>
      </c>
      <c r="AA231" s="203">
        <v>1.05</v>
      </c>
      <c r="AB231" s="197">
        <f t="shared" si="39"/>
        <v>288</v>
      </c>
      <c r="AC231" s="197">
        <f t="shared" si="40"/>
        <v>16.8</v>
      </c>
      <c r="AD231" s="197">
        <f t="shared" si="41"/>
        <v>201.6</v>
      </c>
      <c r="AE231" s="197">
        <f t="shared" si="36"/>
        <v>86.399999999999991</v>
      </c>
      <c r="AF231" s="197">
        <f t="shared" si="42"/>
        <v>12</v>
      </c>
      <c r="AG231" s="197">
        <f t="shared" si="43"/>
        <v>300</v>
      </c>
      <c r="AH231" s="198">
        <v>300</v>
      </c>
      <c r="AI231" s="197">
        <f t="shared" si="44"/>
        <v>0</v>
      </c>
      <c r="AJ231" s="244"/>
      <c r="AK231" s="269"/>
      <c r="AL231" s="276"/>
      <c r="AM231" s="276"/>
    </row>
    <row r="232" spans="1:47" ht="32.25" customHeight="1" x14ac:dyDescent="0.25">
      <c r="A232" s="189"/>
      <c r="B232" s="189">
        <v>1</v>
      </c>
      <c r="C232" s="159">
        <v>1205</v>
      </c>
      <c r="D232" s="376">
        <v>13691</v>
      </c>
      <c r="E232" s="376">
        <v>8225</v>
      </c>
      <c r="F232" s="190"/>
      <c r="G232" s="189" t="s">
        <v>440</v>
      </c>
      <c r="H232" s="189" t="s">
        <v>36</v>
      </c>
      <c r="I232" s="189"/>
      <c r="J232" s="189" t="s">
        <v>435</v>
      </c>
      <c r="K232" s="190">
        <v>5</v>
      </c>
      <c r="L232" s="190">
        <v>1.8</v>
      </c>
      <c r="M232" s="190">
        <v>3</v>
      </c>
      <c r="N232" s="190"/>
      <c r="O232" s="190">
        <v>3</v>
      </c>
      <c r="P232" s="190"/>
      <c r="Q232" s="190"/>
      <c r="R232" s="188">
        <f t="shared" si="37"/>
        <v>15</v>
      </c>
      <c r="S232" s="159" t="s">
        <v>41</v>
      </c>
      <c r="T232" s="192" t="s">
        <v>58</v>
      </c>
      <c r="U232" s="193">
        <v>44848</v>
      </c>
      <c r="V232" s="193">
        <v>44866</v>
      </c>
      <c r="W232" s="194">
        <v>1</v>
      </c>
      <c r="X232" s="195"/>
      <c r="Y232" s="196">
        <f t="shared" si="38"/>
        <v>2.7142857142857144</v>
      </c>
      <c r="Z232" s="203">
        <v>18</v>
      </c>
      <c r="AA232" s="203">
        <v>1.05</v>
      </c>
      <c r="AB232" s="197">
        <f t="shared" si="39"/>
        <v>270</v>
      </c>
      <c r="AC232" s="197">
        <f t="shared" si="40"/>
        <v>15.75</v>
      </c>
      <c r="AD232" s="197">
        <f t="shared" si="41"/>
        <v>189</v>
      </c>
      <c r="AE232" s="197">
        <f t="shared" si="36"/>
        <v>81</v>
      </c>
      <c r="AF232" s="197">
        <f t="shared" si="42"/>
        <v>42.75</v>
      </c>
      <c r="AG232" s="197">
        <f t="shared" si="43"/>
        <v>312.75</v>
      </c>
      <c r="AH232" s="198">
        <v>312.75</v>
      </c>
      <c r="AI232" s="197">
        <f t="shared" si="44"/>
        <v>0</v>
      </c>
      <c r="AJ232" s="146"/>
      <c r="AR232" s="111"/>
      <c r="AS232" s="111"/>
      <c r="AT232" s="111"/>
    </row>
    <row r="233" spans="1:47" ht="32.25" customHeight="1" x14ac:dyDescent="0.25">
      <c r="A233" s="189"/>
      <c r="B233" s="189">
        <v>1</v>
      </c>
      <c r="C233" s="159">
        <v>1196</v>
      </c>
      <c r="D233" s="376">
        <v>13676</v>
      </c>
      <c r="E233" s="376">
        <v>8332</v>
      </c>
      <c r="F233" s="190"/>
      <c r="G233" s="189" t="s">
        <v>106</v>
      </c>
      <c r="H233" s="189" t="s">
        <v>36</v>
      </c>
      <c r="I233" s="189"/>
      <c r="J233" s="189" t="s">
        <v>435</v>
      </c>
      <c r="K233" s="190">
        <v>7.5</v>
      </c>
      <c r="L233" s="190">
        <v>1.8</v>
      </c>
      <c r="M233" s="190">
        <v>2.5</v>
      </c>
      <c r="N233" s="190"/>
      <c r="O233" s="190">
        <v>2.5</v>
      </c>
      <c r="P233" s="190"/>
      <c r="Q233" s="190"/>
      <c r="R233" s="188">
        <f t="shared" si="37"/>
        <v>18.75</v>
      </c>
      <c r="S233" s="159" t="s">
        <v>41</v>
      </c>
      <c r="T233" s="192" t="s">
        <v>58</v>
      </c>
      <c r="U233" s="193">
        <v>44846</v>
      </c>
      <c r="V233" s="193">
        <v>44910</v>
      </c>
      <c r="W233" s="194">
        <v>1</v>
      </c>
      <c r="X233" s="195"/>
      <c r="Y233" s="196">
        <f t="shared" si="38"/>
        <v>9.2857142857142865</v>
      </c>
      <c r="Z233" s="203">
        <v>18</v>
      </c>
      <c r="AA233" s="203">
        <v>1.05</v>
      </c>
      <c r="AB233" s="197">
        <f t="shared" si="39"/>
        <v>337.5</v>
      </c>
      <c r="AC233" s="197">
        <f t="shared" si="40"/>
        <v>19.6875</v>
      </c>
      <c r="AD233" s="197">
        <f t="shared" si="41"/>
        <v>236.25</v>
      </c>
      <c r="AE233" s="197">
        <f t="shared" si="36"/>
        <v>101.25</v>
      </c>
      <c r="AF233" s="197">
        <f t="shared" si="42"/>
        <v>182.8125</v>
      </c>
      <c r="AG233" s="197">
        <f t="shared" si="43"/>
        <v>520.3125</v>
      </c>
      <c r="AH233" s="198">
        <v>520.3125</v>
      </c>
      <c r="AI233" s="197">
        <f t="shared" si="44"/>
        <v>0</v>
      </c>
      <c r="AJ233" s="146"/>
      <c r="AR233" s="111"/>
      <c r="AS233" s="111"/>
      <c r="AT233" s="111"/>
    </row>
    <row r="234" spans="1:47" s="245" customFormat="1" ht="32.25" customHeight="1" x14ac:dyDescent="0.25">
      <c r="A234" s="189"/>
      <c r="B234" s="189">
        <v>1</v>
      </c>
      <c r="C234" s="159">
        <v>1262</v>
      </c>
      <c r="D234" s="376">
        <v>13800</v>
      </c>
      <c r="E234" s="376">
        <v>8347</v>
      </c>
      <c r="F234" s="190"/>
      <c r="G234" s="189" t="s">
        <v>444</v>
      </c>
      <c r="H234" s="189" t="s">
        <v>36</v>
      </c>
      <c r="I234" s="189"/>
      <c r="J234" s="189" t="s">
        <v>435</v>
      </c>
      <c r="K234" s="190">
        <v>11.3</v>
      </c>
      <c r="L234" s="190">
        <v>1.8</v>
      </c>
      <c r="M234" s="190">
        <v>2.5</v>
      </c>
      <c r="N234" s="190"/>
      <c r="O234" s="190">
        <v>2.5</v>
      </c>
      <c r="P234" s="190"/>
      <c r="Q234" s="190"/>
      <c r="R234" s="188">
        <f t="shared" si="37"/>
        <v>28.25</v>
      </c>
      <c r="S234" s="159" t="s">
        <v>41</v>
      </c>
      <c r="T234" s="192" t="s">
        <v>58</v>
      </c>
      <c r="U234" s="193">
        <v>44855</v>
      </c>
      <c r="V234" s="193">
        <v>44915</v>
      </c>
      <c r="W234" s="194">
        <v>1</v>
      </c>
      <c r="X234" s="195"/>
      <c r="Y234" s="196">
        <f t="shared" si="38"/>
        <v>8.7142857142857135</v>
      </c>
      <c r="Z234" s="203">
        <v>18</v>
      </c>
      <c r="AA234" s="203">
        <v>1.05</v>
      </c>
      <c r="AB234" s="197">
        <f t="shared" si="39"/>
        <v>508.5</v>
      </c>
      <c r="AC234" s="197">
        <f t="shared" si="40"/>
        <v>29.662500000000001</v>
      </c>
      <c r="AD234" s="197">
        <f t="shared" si="41"/>
        <v>355.95</v>
      </c>
      <c r="AE234" s="197">
        <f t="shared" si="36"/>
        <v>152.54999999999998</v>
      </c>
      <c r="AF234" s="197">
        <f t="shared" si="42"/>
        <v>258.48750000000001</v>
      </c>
      <c r="AG234" s="197">
        <f t="shared" si="43"/>
        <v>766.98749999999995</v>
      </c>
      <c r="AH234" s="198">
        <v>766.98749999999995</v>
      </c>
      <c r="AI234" s="197">
        <f t="shared" si="44"/>
        <v>0</v>
      </c>
      <c r="AJ234" s="244"/>
      <c r="AK234" s="269"/>
      <c r="AL234" s="276"/>
      <c r="AM234" s="276"/>
    </row>
    <row r="235" spans="1:47" s="245" customFormat="1" ht="32.25" customHeight="1" x14ac:dyDescent="0.25">
      <c r="A235" s="189"/>
      <c r="B235" s="189">
        <v>1</v>
      </c>
      <c r="C235" s="159">
        <v>1184</v>
      </c>
      <c r="D235" s="376">
        <v>13669</v>
      </c>
      <c r="E235" s="376">
        <v>8493</v>
      </c>
      <c r="F235" s="190"/>
      <c r="G235" s="189" t="s">
        <v>440</v>
      </c>
      <c r="H235" s="186" t="s">
        <v>60</v>
      </c>
      <c r="I235" s="186"/>
      <c r="J235" s="186" t="s">
        <v>61</v>
      </c>
      <c r="K235" s="188">
        <v>4</v>
      </c>
      <c r="L235" s="188">
        <v>4</v>
      </c>
      <c r="M235" s="188">
        <v>2.5</v>
      </c>
      <c r="N235" s="188"/>
      <c r="O235" s="188">
        <f t="shared" ref="O235:O248" si="45">M235-N235</f>
        <v>2.5</v>
      </c>
      <c r="P235" s="188"/>
      <c r="Q235" s="188"/>
      <c r="R235" s="188">
        <f t="shared" si="37"/>
        <v>40</v>
      </c>
      <c r="S235" s="191" t="s">
        <v>62</v>
      </c>
      <c r="T235" s="199" t="s">
        <v>58</v>
      </c>
      <c r="U235" s="200">
        <v>44846</v>
      </c>
      <c r="V235" s="200">
        <v>44931</v>
      </c>
      <c r="W235" s="201">
        <v>1</v>
      </c>
      <c r="X235" s="202"/>
      <c r="Y235" s="196">
        <f t="shared" si="38"/>
        <v>12.285714285714286</v>
      </c>
      <c r="Z235" s="219">
        <v>7.5</v>
      </c>
      <c r="AA235" s="219">
        <v>0.7</v>
      </c>
      <c r="AB235" s="197">
        <f t="shared" si="39"/>
        <v>300</v>
      </c>
      <c r="AC235" s="197">
        <f t="shared" si="40"/>
        <v>28</v>
      </c>
      <c r="AD235" s="197">
        <f t="shared" si="41"/>
        <v>210</v>
      </c>
      <c r="AE235" s="197">
        <f t="shared" si="36"/>
        <v>90</v>
      </c>
      <c r="AF235" s="197">
        <f t="shared" si="42"/>
        <v>344</v>
      </c>
      <c r="AG235" s="197">
        <f t="shared" si="43"/>
        <v>644</v>
      </c>
      <c r="AH235" s="197">
        <v>644</v>
      </c>
      <c r="AI235" s="197">
        <f t="shared" si="44"/>
        <v>0</v>
      </c>
      <c r="AJ235" s="244"/>
      <c r="AK235" s="269"/>
      <c r="AL235" s="276"/>
      <c r="AM235" s="276"/>
    </row>
    <row r="236" spans="1:47" s="245" customFormat="1" ht="32.25" customHeight="1" x14ac:dyDescent="0.25">
      <c r="A236" s="189"/>
      <c r="B236" s="189">
        <v>1</v>
      </c>
      <c r="C236" s="159">
        <v>1202</v>
      </c>
      <c r="D236" s="376">
        <v>13688</v>
      </c>
      <c r="E236" s="376">
        <v>8137</v>
      </c>
      <c r="F236" s="190"/>
      <c r="G236" s="189" t="s">
        <v>106</v>
      </c>
      <c r="H236" s="186" t="s">
        <v>60</v>
      </c>
      <c r="I236" s="186"/>
      <c r="J236" s="186" t="s">
        <v>61</v>
      </c>
      <c r="K236" s="188">
        <v>4.3</v>
      </c>
      <c r="L236" s="188">
        <v>2.5</v>
      </c>
      <c r="M236" s="188">
        <v>3.5</v>
      </c>
      <c r="N236" s="188"/>
      <c r="O236" s="188">
        <f t="shared" si="45"/>
        <v>3.5</v>
      </c>
      <c r="P236" s="188"/>
      <c r="Q236" s="188"/>
      <c r="R236" s="188">
        <f t="shared" si="37"/>
        <v>37.625</v>
      </c>
      <c r="S236" s="191" t="s">
        <v>62</v>
      </c>
      <c r="T236" s="199" t="s">
        <v>58</v>
      </c>
      <c r="U236" s="200">
        <v>44847</v>
      </c>
      <c r="V236" s="200">
        <v>44858</v>
      </c>
      <c r="W236" s="201">
        <v>1</v>
      </c>
      <c r="X236" s="202"/>
      <c r="Y236" s="196">
        <f t="shared" si="38"/>
        <v>1.7142857142857142</v>
      </c>
      <c r="Z236" s="219">
        <v>7.5</v>
      </c>
      <c r="AA236" s="219">
        <v>0.7</v>
      </c>
      <c r="AB236" s="197">
        <f t="shared" si="39"/>
        <v>282.1875</v>
      </c>
      <c r="AC236" s="197">
        <f t="shared" si="40"/>
        <v>26.337499999999999</v>
      </c>
      <c r="AD236" s="197">
        <f t="shared" si="41"/>
        <v>197.53125</v>
      </c>
      <c r="AE236" s="197">
        <f t="shared" si="36"/>
        <v>84.65625</v>
      </c>
      <c r="AF236" s="197">
        <f t="shared" si="42"/>
        <v>45.15</v>
      </c>
      <c r="AG236" s="197">
        <f t="shared" si="43"/>
        <v>327.33749999999998</v>
      </c>
      <c r="AH236" s="197">
        <v>327.33749999999998</v>
      </c>
      <c r="AI236" s="197">
        <f t="shared" si="44"/>
        <v>0</v>
      </c>
      <c r="AJ236" s="244"/>
      <c r="AK236" s="269"/>
      <c r="AL236" s="276"/>
      <c r="AM236" s="276"/>
    </row>
    <row r="237" spans="1:47" s="245" customFormat="1" ht="32.25" customHeight="1" x14ac:dyDescent="0.25">
      <c r="A237" s="189"/>
      <c r="B237" s="189">
        <v>1</v>
      </c>
      <c r="C237" s="159">
        <v>1114</v>
      </c>
      <c r="D237" s="376">
        <v>13548</v>
      </c>
      <c r="E237" s="376">
        <v>8309</v>
      </c>
      <c r="F237" s="190"/>
      <c r="G237" s="189" t="s">
        <v>440</v>
      </c>
      <c r="H237" s="186" t="s">
        <v>60</v>
      </c>
      <c r="I237" s="186"/>
      <c r="J237" s="186" t="s">
        <v>61</v>
      </c>
      <c r="K237" s="188">
        <v>4</v>
      </c>
      <c r="L237" s="188">
        <v>2.5</v>
      </c>
      <c r="M237" s="188">
        <v>2</v>
      </c>
      <c r="N237" s="188"/>
      <c r="O237" s="188">
        <f t="shared" si="45"/>
        <v>2</v>
      </c>
      <c r="P237" s="188"/>
      <c r="Q237" s="188"/>
      <c r="R237" s="188">
        <f t="shared" si="37"/>
        <v>20</v>
      </c>
      <c r="S237" s="191" t="s">
        <v>62</v>
      </c>
      <c r="T237" s="199" t="s">
        <v>58</v>
      </c>
      <c r="U237" s="200">
        <v>44837</v>
      </c>
      <c r="V237" s="200">
        <v>44901</v>
      </c>
      <c r="W237" s="201">
        <v>1</v>
      </c>
      <c r="X237" s="202"/>
      <c r="Y237" s="196">
        <f t="shared" si="38"/>
        <v>9.2857142857142865</v>
      </c>
      <c r="Z237" s="219">
        <v>7.5</v>
      </c>
      <c r="AA237" s="219">
        <v>0.7</v>
      </c>
      <c r="AB237" s="197">
        <f t="shared" si="39"/>
        <v>150</v>
      </c>
      <c r="AC237" s="197">
        <f t="shared" si="40"/>
        <v>14</v>
      </c>
      <c r="AD237" s="197">
        <f t="shared" si="41"/>
        <v>105</v>
      </c>
      <c r="AE237" s="197">
        <f t="shared" si="36"/>
        <v>45</v>
      </c>
      <c r="AF237" s="197">
        <f t="shared" si="42"/>
        <v>130</v>
      </c>
      <c r="AG237" s="197">
        <f t="shared" si="43"/>
        <v>280</v>
      </c>
      <c r="AH237" s="197">
        <v>280</v>
      </c>
      <c r="AI237" s="197">
        <f t="shared" si="44"/>
        <v>0</v>
      </c>
      <c r="AJ237" s="244"/>
      <c r="AK237" s="269"/>
      <c r="AL237" s="276"/>
      <c r="AM237" s="276"/>
    </row>
    <row r="238" spans="1:47" s="245" customFormat="1" ht="32.25" customHeight="1" x14ac:dyDescent="0.25">
      <c r="A238" s="189"/>
      <c r="B238" s="189">
        <v>1</v>
      </c>
      <c r="C238" s="159">
        <v>1161</v>
      </c>
      <c r="D238" s="376">
        <v>13646</v>
      </c>
      <c r="E238" s="376">
        <v>8185</v>
      </c>
      <c r="F238" s="190"/>
      <c r="G238" s="189" t="s">
        <v>440</v>
      </c>
      <c r="H238" s="186" t="s">
        <v>60</v>
      </c>
      <c r="I238" s="186"/>
      <c r="J238" s="186" t="s">
        <v>61</v>
      </c>
      <c r="K238" s="188">
        <v>4.3</v>
      </c>
      <c r="L238" s="188">
        <v>2.5</v>
      </c>
      <c r="M238" s="188">
        <v>3.5</v>
      </c>
      <c r="N238" s="188"/>
      <c r="O238" s="188">
        <f t="shared" si="45"/>
        <v>3.5</v>
      </c>
      <c r="P238" s="188"/>
      <c r="Q238" s="188"/>
      <c r="R238" s="188">
        <f t="shared" si="37"/>
        <v>37.625</v>
      </c>
      <c r="S238" s="191" t="s">
        <v>62</v>
      </c>
      <c r="T238" s="199" t="s">
        <v>58</v>
      </c>
      <c r="U238" s="200">
        <v>44844</v>
      </c>
      <c r="V238" s="200">
        <v>44867</v>
      </c>
      <c r="W238" s="201">
        <v>1</v>
      </c>
      <c r="X238" s="202"/>
      <c r="Y238" s="196">
        <f t="shared" si="38"/>
        <v>3.4285714285714284</v>
      </c>
      <c r="Z238" s="219">
        <v>7.5</v>
      </c>
      <c r="AA238" s="219">
        <v>0.7</v>
      </c>
      <c r="AB238" s="197">
        <f t="shared" si="39"/>
        <v>282.1875</v>
      </c>
      <c r="AC238" s="197">
        <f t="shared" si="40"/>
        <v>26.337499999999999</v>
      </c>
      <c r="AD238" s="197">
        <f t="shared" si="41"/>
        <v>197.53125</v>
      </c>
      <c r="AE238" s="197">
        <f t="shared" si="36"/>
        <v>84.65625</v>
      </c>
      <c r="AF238" s="197">
        <f t="shared" si="42"/>
        <v>90.3</v>
      </c>
      <c r="AG238" s="197">
        <f t="shared" si="43"/>
        <v>372.48750000000001</v>
      </c>
      <c r="AH238" s="197">
        <v>372.48750000000001</v>
      </c>
      <c r="AI238" s="197">
        <f t="shared" si="44"/>
        <v>0</v>
      </c>
      <c r="AJ238" s="244"/>
      <c r="AK238" s="269"/>
      <c r="AL238" s="276"/>
      <c r="AM238" s="276"/>
    </row>
    <row r="239" spans="1:47" ht="32.25" customHeight="1" x14ac:dyDescent="0.25">
      <c r="A239" s="189"/>
      <c r="B239" s="189">
        <v>1</v>
      </c>
      <c r="C239" s="159">
        <v>1060</v>
      </c>
      <c r="D239" s="376">
        <v>13497</v>
      </c>
      <c r="E239" s="376">
        <v>8102</v>
      </c>
      <c r="F239" s="190"/>
      <c r="G239" s="189" t="s">
        <v>106</v>
      </c>
      <c r="H239" s="186" t="s">
        <v>60</v>
      </c>
      <c r="I239" s="186"/>
      <c r="J239" s="186" t="s">
        <v>61</v>
      </c>
      <c r="K239" s="188">
        <v>4</v>
      </c>
      <c r="L239" s="188">
        <v>2.5</v>
      </c>
      <c r="M239" s="188">
        <v>3.5</v>
      </c>
      <c r="N239" s="188"/>
      <c r="O239" s="188">
        <f t="shared" si="45"/>
        <v>3.5</v>
      </c>
      <c r="P239" s="188"/>
      <c r="Q239" s="188"/>
      <c r="R239" s="188">
        <f t="shared" si="37"/>
        <v>35</v>
      </c>
      <c r="S239" s="191" t="s">
        <v>62</v>
      </c>
      <c r="T239" s="199" t="s">
        <v>58</v>
      </c>
      <c r="U239" s="200">
        <v>44830</v>
      </c>
      <c r="V239" s="200">
        <v>44847</v>
      </c>
      <c r="W239" s="201">
        <v>1</v>
      </c>
      <c r="X239" s="202"/>
      <c r="Y239" s="196">
        <f t="shared" si="38"/>
        <v>2.5714285714285716</v>
      </c>
      <c r="Z239" s="219">
        <v>7.5</v>
      </c>
      <c r="AA239" s="219">
        <v>0.7</v>
      </c>
      <c r="AB239" s="197">
        <f t="shared" si="39"/>
        <v>262.5</v>
      </c>
      <c r="AC239" s="197">
        <f t="shared" si="40"/>
        <v>24.5</v>
      </c>
      <c r="AD239" s="197">
        <f t="shared" si="41"/>
        <v>183.75</v>
      </c>
      <c r="AE239" s="197">
        <f t="shared" si="36"/>
        <v>78.75</v>
      </c>
      <c r="AF239" s="197">
        <f t="shared" si="42"/>
        <v>62.999999999999993</v>
      </c>
      <c r="AG239" s="197">
        <f t="shared" si="43"/>
        <v>325.5</v>
      </c>
      <c r="AH239" s="197">
        <v>325.5</v>
      </c>
      <c r="AI239" s="197">
        <f t="shared" si="44"/>
        <v>0</v>
      </c>
      <c r="AJ239" s="146"/>
      <c r="AR239" s="111"/>
      <c r="AS239" s="111"/>
      <c r="AT239" s="111"/>
    </row>
    <row r="240" spans="1:47" s="245" customFormat="1" ht="32.25" customHeight="1" x14ac:dyDescent="0.25">
      <c r="A240" s="189"/>
      <c r="B240" s="189">
        <v>1</v>
      </c>
      <c r="C240" s="159" t="s">
        <v>573</v>
      </c>
      <c r="D240" s="376">
        <v>13520</v>
      </c>
      <c r="E240" s="376">
        <v>8225</v>
      </c>
      <c r="F240" s="190"/>
      <c r="G240" s="189" t="s">
        <v>440</v>
      </c>
      <c r="H240" s="186" t="s">
        <v>60</v>
      </c>
      <c r="I240" s="186"/>
      <c r="J240" s="186" t="s">
        <v>61</v>
      </c>
      <c r="K240" s="188">
        <v>2.6</v>
      </c>
      <c r="L240" s="188">
        <v>2.5</v>
      </c>
      <c r="M240" s="188">
        <v>3</v>
      </c>
      <c r="N240" s="188"/>
      <c r="O240" s="188">
        <f t="shared" si="45"/>
        <v>3</v>
      </c>
      <c r="P240" s="188"/>
      <c r="Q240" s="188"/>
      <c r="R240" s="188">
        <f t="shared" si="37"/>
        <v>19.5</v>
      </c>
      <c r="S240" s="191" t="s">
        <v>62</v>
      </c>
      <c r="T240" s="199" t="s">
        <v>58</v>
      </c>
      <c r="U240" s="200">
        <v>44833</v>
      </c>
      <c r="V240" s="200">
        <v>44876</v>
      </c>
      <c r="W240" s="201">
        <v>1</v>
      </c>
      <c r="X240" s="202"/>
      <c r="Y240" s="196">
        <f t="shared" si="38"/>
        <v>6.2857142857142856</v>
      </c>
      <c r="Z240" s="219">
        <v>7.5</v>
      </c>
      <c r="AA240" s="219">
        <v>0.7</v>
      </c>
      <c r="AB240" s="197">
        <f t="shared" si="39"/>
        <v>146.25</v>
      </c>
      <c r="AC240" s="197">
        <f t="shared" si="40"/>
        <v>13.649999999999999</v>
      </c>
      <c r="AD240" s="197">
        <f t="shared" si="41"/>
        <v>102.37499999999999</v>
      </c>
      <c r="AE240" s="197">
        <f t="shared" ref="AE240:AE303" si="46">IF(T240="off hired",0.3*R240*Z240*W240,0)</f>
        <v>43.875</v>
      </c>
      <c r="AF240" s="197">
        <f t="shared" si="42"/>
        <v>85.8</v>
      </c>
      <c r="AG240" s="197">
        <f t="shared" si="43"/>
        <v>232.05</v>
      </c>
      <c r="AH240" s="197">
        <v>232.05</v>
      </c>
      <c r="AI240" s="197">
        <f t="shared" si="44"/>
        <v>0</v>
      </c>
      <c r="AJ240" s="244"/>
      <c r="AK240" s="269"/>
      <c r="AL240" s="276"/>
      <c r="AM240" s="276"/>
    </row>
    <row r="241" spans="1:47" s="245" customFormat="1" ht="32.25" customHeight="1" x14ac:dyDescent="0.25">
      <c r="A241" s="189"/>
      <c r="B241" s="189">
        <v>1</v>
      </c>
      <c r="C241" s="159">
        <v>1107</v>
      </c>
      <c r="D241" s="376">
        <v>13541</v>
      </c>
      <c r="E241" s="376">
        <v>8217</v>
      </c>
      <c r="F241" s="190"/>
      <c r="G241" s="189" t="s">
        <v>440</v>
      </c>
      <c r="H241" s="186" t="s">
        <v>60</v>
      </c>
      <c r="I241" s="186"/>
      <c r="J241" s="186" t="s">
        <v>61</v>
      </c>
      <c r="K241" s="188">
        <v>4</v>
      </c>
      <c r="L241" s="188">
        <v>2.5</v>
      </c>
      <c r="M241" s="188">
        <v>2.5</v>
      </c>
      <c r="N241" s="188"/>
      <c r="O241" s="188">
        <f t="shared" si="45"/>
        <v>2.5</v>
      </c>
      <c r="P241" s="188"/>
      <c r="Q241" s="188"/>
      <c r="R241" s="188">
        <f t="shared" si="37"/>
        <v>25</v>
      </c>
      <c r="S241" s="191" t="s">
        <v>62</v>
      </c>
      <c r="T241" s="199" t="s">
        <v>58</v>
      </c>
      <c r="U241" s="200">
        <v>44835</v>
      </c>
      <c r="V241" s="200">
        <v>44874</v>
      </c>
      <c r="W241" s="201">
        <v>1</v>
      </c>
      <c r="X241" s="202"/>
      <c r="Y241" s="196">
        <f t="shared" si="38"/>
        <v>5.7142857142857144</v>
      </c>
      <c r="Z241" s="219">
        <v>7.5</v>
      </c>
      <c r="AA241" s="219">
        <v>0.7</v>
      </c>
      <c r="AB241" s="197">
        <f t="shared" si="39"/>
        <v>187.5</v>
      </c>
      <c r="AC241" s="197">
        <f t="shared" si="40"/>
        <v>17.5</v>
      </c>
      <c r="AD241" s="197">
        <f t="shared" si="41"/>
        <v>131.25</v>
      </c>
      <c r="AE241" s="197">
        <f t="shared" si="46"/>
        <v>56.25</v>
      </c>
      <c r="AF241" s="197">
        <f t="shared" si="42"/>
        <v>100</v>
      </c>
      <c r="AG241" s="197">
        <f t="shared" si="43"/>
        <v>287.5</v>
      </c>
      <c r="AH241" s="197">
        <v>287.5</v>
      </c>
      <c r="AI241" s="197">
        <f t="shared" si="44"/>
        <v>0</v>
      </c>
      <c r="AJ241" s="244"/>
      <c r="AK241" s="269"/>
      <c r="AL241" s="276"/>
      <c r="AM241" s="276"/>
    </row>
    <row r="242" spans="1:47" s="245" customFormat="1" ht="32.25" customHeight="1" x14ac:dyDescent="0.25">
      <c r="A242" s="189"/>
      <c r="B242" s="189">
        <v>1</v>
      </c>
      <c r="C242" s="159">
        <v>1131</v>
      </c>
      <c r="D242" s="376">
        <v>13615</v>
      </c>
      <c r="E242" s="376">
        <v>8131</v>
      </c>
      <c r="F242" s="190"/>
      <c r="G242" s="189" t="s">
        <v>574</v>
      </c>
      <c r="H242" s="186" t="s">
        <v>60</v>
      </c>
      <c r="I242" s="186"/>
      <c r="J242" s="186" t="s">
        <v>61</v>
      </c>
      <c r="K242" s="188">
        <v>2.5</v>
      </c>
      <c r="L242" s="188">
        <v>2.5</v>
      </c>
      <c r="M242" s="188">
        <v>2</v>
      </c>
      <c r="N242" s="188"/>
      <c r="O242" s="188">
        <f t="shared" si="45"/>
        <v>2</v>
      </c>
      <c r="P242" s="188"/>
      <c r="Q242" s="188"/>
      <c r="R242" s="188">
        <f t="shared" si="37"/>
        <v>12.5</v>
      </c>
      <c r="S242" s="191" t="s">
        <v>62</v>
      </c>
      <c r="T242" s="199" t="s">
        <v>58</v>
      </c>
      <c r="U242" s="200">
        <v>44838</v>
      </c>
      <c r="V242" s="200">
        <v>44854</v>
      </c>
      <c r="W242" s="201">
        <v>1</v>
      </c>
      <c r="X242" s="202"/>
      <c r="Y242" s="196">
        <f t="shared" si="38"/>
        <v>2.4285714285714284</v>
      </c>
      <c r="Z242" s="219">
        <v>7.5</v>
      </c>
      <c r="AA242" s="219">
        <v>0.7</v>
      </c>
      <c r="AB242" s="197">
        <f t="shared" si="39"/>
        <v>93.75</v>
      </c>
      <c r="AC242" s="197">
        <f t="shared" si="40"/>
        <v>8.75</v>
      </c>
      <c r="AD242" s="197">
        <f t="shared" si="41"/>
        <v>65.625</v>
      </c>
      <c r="AE242" s="197">
        <f t="shared" si="46"/>
        <v>28.125</v>
      </c>
      <c r="AF242" s="197">
        <f t="shared" si="42"/>
        <v>21.249999999999996</v>
      </c>
      <c r="AG242" s="197">
        <f t="shared" si="43"/>
        <v>115</v>
      </c>
      <c r="AH242" s="197">
        <v>115</v>
      </c>
      <c r="AI242" s="197">
        <f t="shared" si="44"/>
        <v>0</v>
      </c>
      <c r="AJ242" s="244"/>
      <c r="AK242" s="269"/>
      <c r="AL242" s="276"/>
      <c r="AM242" s="276"/>
    </row>
    <row r="243" spans="1:47" s="245" customFormat="1" ht="32.25" customHeight="1" x14ac:dyDescent="0.25">
      <c r="A243" s="189"/>
      <c r="B243" s="189">
        <v>1</v>
      </c>
      <c r="C243" s="159">
        <v>1132</v>
      </c>
      <c r="D243" s="376">
        <v>13616</v>
      </c>
      <c r="E243" s="376">
        <v>8242</v>
      </c>
      <c r="F243" s="190"/>
      <c r="G243" s="189" t="s">
        <v>574</v>
      </c>
      <c r="H243" s="186" t="s">
        <v>60</v>
      </c>
      <c r="I243" s="186"/>
      <c r="J243" s="186" t="s">
        <v>61</v>
      </c>
      <c r="K243" s="188">
        <v>2.5</v>
      </c>
      <c r="L243" s="188">
        <v>2.5</v>
      </c>
      <c r="M243" s="188">
        <v>4</v>
      </c>
      <c r="N243" s="188"/>
      <c r="O243" s="188">
        <f t="shared" si="45"/>
        <v>4</v>
      </c>
      <c r="P243" s="188"/>
      <c r="Q243" s="188"/>
      <c r="R243" s="188">
        <f t="shared" si="37"/>
        <v>25</v>
      </c>
      <c r="S243" s="191" t="s">
        <v>62</v>
      </c>
      <c r="T243" s="199" t="s">
        <v>58</v>
      </c>
      <c r="U243" s="200">
        <v>44838</v>
      </c>
      <c r="V243" s="200">
        <v>44881</v>
      </c>
      <c r="W243" s="201">
        <v>1</v>
      </c>
      <c r="X243" s="202"/>
      <c r="Y243" s="196">
        <f t="shared" si="38"/>
        <v>6.2857142857142856</v>
      </c>
      <c r="Z243" s="219">
        <v>7.5</v>
      </c>
      <c r="AA243" s="219">
        <v>0.7</v>
      </c>
      <c r="AB243" s="197">
        <f t="shared" si="39"/>
        <v>187.5</v>
      </c>
      <c r="AC243" s="197">
        <f t="shared" si="40"/>
        <v>17.5</v>
      </c>
      <c r="AD243" s="197">
        <f t="shared" si="41"/>
        <v>131.25</v>
      </c>
      <c r="AE243" s="197">
        <f t="shared" si="46"/>
        <v>56.25</v>
      </c>
      <c r="AF243" s="197">
        <f t="shared" si="42"/>
        <v>109.99999999999999</v>
      </c>
      <c r="AG243" s="197">
        <f t="shared" si="43"/>
        <v>297.5</v>
      </c>
      <c r="AH243" s="197">
        <v>297.5</v>
      </c>
      <c r="AI243" s="197">
        <f t="shared" si="44"/>
        <v>0</v>
      </c>
      <c r="AJ243" s="244"/>
      <c r="AK243" s="269"/>
      <c r="AL243" s="276"/>
      <c r="AM243" s="276"/>
    </row>
    <row r="244" spans="1:47" s="245" customFormat="1" ht="32.25" customHeight="1" x14ac:dyDescent="0.25">
      <c r="A244" s="189"/>
      <c r="B244" s="189">
        <v>1</v>
      </c>
      <c r="C244" s="159">
        <v>1216</v>
      </c>
      <c r="D244" s="376">
        <v>13752</v>
      </c>
      <c r="E244" s="376">
        <v>8308</v>
      </c>
      <c r="F244" s="190"/>
      <c r="G244" s="189" t="s">
        <v>440</v>
      </c>
      <c r="H244" s="186" t="s">
        <v>60</v>
      </c>
      <c r="I244" s="186"/>
      <c r="J244" s="186" t="s">
        <v>61</v>
      </c>
      <c r="K244" s="188">
        <v>5</v>
      </c>
      <c r="L244" s="188">
        <v>2.5</v>
      </c>
      <c r="M244" s="188">
        <v>2.5</v>
      </c>
      <c r="N244" s="188"/>
      <c r="O244" s="188">
        <f t="shared" si="45"/>
        <v>2.5</v>
      </c>
      <c r="P244" s="188"/>
      <c r="Q244" s="188"/>
      <c r="R244" s="188">
        <f t="shared" si="37"/>
        <v>31.25</v>
      </c>
      <c r="S244" s="191" t="s">
        <v>62</v>
      </c>
      <c r="T244" s="199" t="s">
        <v>58</v>
      </c>
      <c r="U244" s="200">
        <v>44849</v>
      </c>
      <c r="V244" s="200">
        <v>44901</v>
      </c>
      <c r="W244" s="201">
        <v>1</v>
      </c>
      <c r="X244" s="202"/>
      <c r="Y244" s="196">
        <f t="shared" si="38"/>
        <v>7.5714285714285712</v>
      </c>
      <c r="Z244" s="219">
        <v>7.5</v>
      </c>
      <c r="AA244" s="219">
        <v>0.7</v>
      </c>
      <c r="AB244" s="197">
        <f t="shared" si="39"/>
        <v>234.375</v>
      </c>
      <c r="AC244" s="197">
        <f t="shared" si="40"/>
        <v>21.875</v>
      </c>
      <c r="AD244" s="197">
        <f t="shared" si="41"/>
        <v>164.0625</v>
      </c>
      <c r="AE244" s="197">
        <f t="shared" si="46"/>
        <v>70.3125</v>
      </c>
      <c r="AF244" s="197">
        <f t="shared" si="42"/>
        <v>165.625</v>
      </c>
      <c r="AG244" s="197">
        <f t="shared" si="43"/>
        <v>400</v>
      </c>
      <c r="AH244" s="197">
        <v>400</v>
      </c>
      <c r="AI244" s="197">
        <f t="shared" si="44"/>
        <v>0</v>
      </c>
      <c r="AJ244" s="244"/>
      <c r="AK244" s="269"/>
      <c r="AL244" s="276"/>
      <c r="AM244" s="276"/>
    </row>
    <row r="245" spans="1:47" s="245" customFormat="1" ht="32.25" customHeight="1" x14ac:dyDescent="0.25">
      <c r="A245" s="189"/>
      <c r="B245" s="189">
        <v>1</v>
      </c>
      <c r="C245" s="159">
        <v>1219</v>
      </c>
      <c r="D245" s="376">
        <v>13755</v>
      </c>
      <c r="E245" s="376">
        <v>8242</v>
      </c>
      <c r="F245" s="190"/>
      <c r="G245" s="189" t="s">
        <v>440</v>
      </c>
      <c r="H245" s="186" t="s">
        <v>60</v>
      </c>
      <c r="I245" s="186"/>
      <c r="J245" s="186" t="s">
        <v>61</v>
      </c>
      <c r="K245" s="188">
        <v>4</v>
      </c>
      <c r="L245" s="188">
        <v>2.5</v>
      </c>
      <c r="M245" s="188">
        <v>2.5</v>
      </c>
      <c r="N245" s="188"/>
      <c r="O245" s="188">
        <f t="shared" si="45"/>
        <v>2.5</v>
      </c>
      <c r="P245" s="188"/>
      <c r="Q245" s="188"/>
      <c r="R245" s="188">
        <f t="shared" si="37"/>
        <v>25</v>
      </c>
      <c r="S245" s="191" t="s">
        <v>62</v>
      </c>
      <c r="T245" s="199" t="s">
        <v>58</v>
      </c>
      <c r="U245" s="200">
        <v>44849</v>
      </c>
      <c r="V245" s="200">
        <v>44881</v>
      </c>
      <c r="W245" s="201">
        <v>1</v>
      </c>
      <c r="X245" s="202"/>
      <c r="Y245" s="196">
        <f t="shared" si="38"/>
        <v>4.7142857142857144</v>
      </c>
      <c r="Z245" s="219">
        <v>7.5</v>
      </c>
      <c r="AA245" s="219">
        <v>0.7</v>
      </c>
      <c r="AB245" s="197">
        <f t="shared" si="39"/>
        <v>187.5</v>
      </c>
      <c r="AC245" s="197">
        <f t="shared" si="40"/>
        <v>17.5</v>
      </c>
      <c r="AD245" s="197">
        <f t="shared" si="41"/>
        <v>131.25</v>
      </c>
      <c r="AE245" s="197">
        <f t="shared" si="46"/>
        <v>56.25</v>
      </c>
      <c r="AF245" s="197">
        <f t="shared" si="42"/>
        <v>82.5</v>
      </c>
      <c r="AG245" s="197">
        <f t="shared" si="43"/>
        <v>270</v>
      </c>
      <c r="AH245" s="197">
        <v>270</v>
      </c>
      <c r="AI245" s="197">
        <f t="shared" si="44"/>
        <v>0</v>
      </c>
      <c r="AJ245" s="244"/>
      <c r="AK245" s="269"/>
      <c r="AL245" s="276"/>
      <c r="AM245" s="276"/>
    </row>
    <row r="246" spans="1:47" s="245" customFormat="1" ht="32.25" customHeight="1" x14ac:dyDescent="0.25">
      <c r="A246" s="189"/>
      <c r="B246" s="189">
        <v>1</v>
      </c>
      <c r="C246" s="159">
        <v>1232</v>
      </c>
      <c r="D246" s="376">
        <v>13769</v>
      </c>
      <c r="E246" s="376">
        <v>8185</v>
      </c>
      <c r="F246" s="190"/>
      <c r="G246" s="189" t="s">
        <v>440</v>
      </c>
      <c r="H246" s="186" t="s">
        <v>60</v>
      </c>
      <c r="I246" s="186"/>
      <c r="J246" s="186" t="s">
        <v>61</v>
      </c>
      <c r="K246" s="188">
        <v>4</v>
      </c>
      <c r="L246" s="188">
        <v>2.5</v>
      </c>
      <c r="M246" s="188">
        <v>3</v>
      </c>
      <c r="N246" s="188"/>
      <c r="O246" s="188">
        <f t="shared" si="45"/>
        <v>3</v>
      </c>
      <c r="P246" s="188"/>
      <c r="Q246" s="188"/>
      <c r="R246" s="188">
        <f t="shared" si="37"/>
        <v>30</v>
      </c>
      <c r="S246" s="191" t="s">
        <v>62</v>
      </c>
      <c r="T246" s="199" t="s">
        <v>58</v>
      </c>
      <c r="U246" s="200">
        <v>44850</v>
      </c>
      <c r="V246" s="200">
        <v>44867</v>
      </c>
      <c r="W246" s="201">
        <v>1</v>
      </c>
      <c r="X246" s="202"/>
      <c r="Y246" s="196">
        <f t="shared" si="38"/>
        <v>2.5714285714285716</v>
      </c>
      <c r="Z246" s="219">
        <v>7.5</v>
      </c>
      <c r="AA246" s="219">
        <v>0.7</v>
      </c>
      <c r="AB246" s="197">
        <f t="shared" si="39"/>
        <v>225</v>
      </c>
      <c r="AC246" s="197">
        <f t="shared" si="40"/>
        <v>21</v>
      </c>
      <c r="AD246" s="197">
        <f t="shared" si="41"/>
        <v>157.5</v>
      </c>
      <c r="AE246" s="197">
        <f t="shared" si="46"/>
        <v>67.5</v>
      </c>
      <c r="AF246" s="197">
        <f t="shared" si="42"/>
        <v>54.000000000000007</v>
      </c>
      <c r="AG246" s="197">
        <f t="shared" si="43"/>
        <v>279</v>
      </c>
      <c r="AH246" s="197">
        <v>279</v>
      </c>
      <c r="AI246" s="197">
        <f t="shared" si="44"/>
        <v>0</v>
      </c>
      <c r="AJ246" s="244"/>
      <c r="AK246" s="269"/>
      <c r="AL246" s="276"/>
      <c r="AM246" s="276"/>
    </row>
    <row r="247" spans="1:47" s="245" customFormat="1" ht="32.25" customHeight="1" x14ac:dyDescent="0.25">
      <c r="A247" s="189"/>
      <c r="B247" s="189">
        <v>1</v>
      </c>
      <c r="C247" s="159" t="s">
        <v>575</v>
      </c>
      <c r="D247" s="376">
        <v>13681</v>
      </c>
      <c r="E247" s="376">
        <v>8232</v>
      </c>
      <c r="F247" s="190"/>
      <c r="G247" s="189" t="s">
        <v>106</v>
      </c>
      <c r="H247" s="186" t="s">
        <v>60</v>
      </c>
      <c r="I247" s="186"/>
      <c r="J247" s="186" t="s">
        <v>61</v>
      </c>
      <c r="K247" s="188">
        <v>4</v>
      </c>
      <c r="L247" s="188">
        <v>2.5</v>
      </c>
      <c r="M247" s="188">
        <v>2</v>
      </c>
      <c r="N247" s="188"/>
      <c r="O247" s="188">
        <f t="shared" si="45"/>
        <v>2</v>
      </c>
      <c r="P247" s="188"/>
      <c r="Q247" s="188"/>
      <c r="R247" s="188">
        <f t="shared" si="37"/>
        <v>20</v>
      </c>
      <c r="S247" s="191" t="s">
        <v>62</v>
      </c>
      <c r="T247" s="199" t="s">
        <v>58</v>
      </c>
      <c r="U247" s="200">
        <v>44846</v>
      </c>
      <c r="V247" s="200">
        <v>44878</v>
      </c>
      <c r="W247" s="201">
        <v>1</v>
      </c>
      <c r="X247" s="202"/>
      <c r="Y247" s="196">
        <f t="shared" si="38"/>
        <v>4.7142857142857144</v>
      </c>
      <c r="Z247" s="219">
        <v>7.5</v>
      </c>
      <c r="AA247" s="219">
        <v>0.7</v>
      </c>
      <c r="AB247" s="197">
        <f t="shared" si="39"/>
        <v>150</v>
      </c>
      <c r="AC247" s="197">
        <f t="shared" si="40"/>
        <v>14</v>
      </c>
      <c r="AD247" s="197">
        <f t="shared" si="41"/>
        <v>105</v>
      </c>
      <c r="AE247" s="197">
        <f t="shared" si="46"/>
        <v>45</v>
      </c>
      <c r="AF247" s="197">
        <f t="shared" si="42"/>
        <v>66</v>
      </c>
      <c r="AG247" s="197">
        <f t="shared" si="43"/>
        <v>216</v>
      </c>
      <c r="AH247" s="197">
        <v>216</v>
      </c>
      <c r="AI247" s="197">
        <f t="shared" si="44"/>
        <v>0</v>
      </c>
      <c r="AJ247" s="244"/>
      <c r="AK247" s="269"/>
      <c r="AL247" s="276"/>
      <c r="AM247" s="276"/>
    </row>
    <row r="248" spans="1:47" s="245" customFormat="1" ht="32.25" customHeight="1" x14ac:dyDescent="0.25">
      <c r="A248" s="189"/>
      <c r="B248" s="189">
        <v>1</v>
      </c>
      <c r="C248" s="159">
        <v>1263</v>
      </c>
      <c r="D248" s="376">
        <v>13714</v>
      </c>
      <c r="E248" s="376">
        <v>8472</v>
      </c>
      <c r="F248" s="190"/>
      <c r="G248" s="189" t="s">
        <v>440</v>
      </c>
      <c r="H248" s="186" t="s">
        <v>60</v>
      </c>
      <c r="I248" s="186"/>
      <c r="J248" s="186" t="s">
        <v>61</v>
      </c>
      <c r="K248" s="188">
        <v>12</v>
      </c>
      <c r="L248" s="188">
        <v>8</v>
      </c>
      <c r="M248" s="188">
        <v>3</v>
      </c>
      <c r="N248" s="188"/>
      <c r="O248" s="188">
        <f t="shared" si="45"/>
        <v>3</v>
      </c>
      <c r="P248" s="188"/>
      <c r="Q248" s="188"/>
      <c r="R248" s="188">
        <f t="shared" si="37"/>
        <v>288</v>
      </c>
      <c r="S248" s="191" t="s">
        <v>62</v>
      </c>
      <c r="T248" s="199" t="s">
        <v>58</v>
      </c>
      <c r="U248" s="200">
        <v>44855</v>
      </c>
      <c r="V248" s="200">
        <v>44922</v>
      </c>
      <c r="W248" s="201">
        <v>1</v>
      </c>
      <c r="X248" s="202"/>
      <c r="Y248" s="196">
        <f t="shared" si="38"/>
        <v>9.7142857142857135</v>
      </c>
      <c r="Z248" s="219">
        <v>7.5</v>
      </c>
      <c r="AA248" s="219">
        <v>0.7</v>
      </c>
      <c r="AB248" s="197">
        <f t="shared" si="39"/>
        <v>2160</v>
      </c>
      <c r="AC248" s="197">
        <f t="shared" si="40"/>
        <v>201.6</v>
      </c>
      <c r="AD248" s="197">
        <f t="shared" si="41"/>
        <v>1512</v>
      </c>
      <c r="AE248" s="197">
        <f t="shared" si="46"/>
        <v>647.99999999999989</v>
      </c>
      <c r="AF248" s="197">
        <f t="shared" si="42"/>
        <v>1958.3999999999996</v>
      </c>
      <c r="AG248" s="197">
        <f t="shared" si="43"/>
        <v>4118.3999999999996</v>
      </c>
      <c r="AH248" s="197">
        <v>4118.3999999999996</v>
      </c>
      <c r="AI248" s="197">
        <f t="shared" si="44"/>
        <v>0</v>
      </c>
      <c r="AJ248" s="244"/>
      <c r="AK248" s="269"/>
      <c r="AL248" s="276"/>
      <c r="AM248" s="276"/>
    </row>
    <row r="249" spans="1:47" s="245" customFormat="1" ht="32.25" customHeight="1" x14ac:dyDescent="0.25">
      <c r="A249" s="189"/>
      <c r="B249" s="189">
        <v>1</v>
      </c>
      <c r="C249" s="159">
        <v>1082</v>
      </c>
      <c r="D249" s="376">
        <v>13515</v>
      </c>
      <c r="E249" s="376">
        <v>8140</v>
      </c>
      <c r="F249" s="190"/>
      <c r="G249" s="189" t="s">
        <v>583</v>
      </c>
      <c r="H249" s="186" t="s">
        <v>149</v>
      </c>
      <c r="I249" s="186"/>
      <c r="J249" s="186" t="s">
        <v>148</v>
      </c>
      <c r="K249" s="188">
        <v>4</v>
      </c>
      <c r="L249" s="188">
        <v>2.5</v>
      </c>
      <c r="M249" s="188"/>
      <c r="N249" s="188"/>
      <c r="O249" s="188"/>
      <c r="P249" s="188">
        <v>1</v>
      </c>
      <c r="Q249" s="188"/>
      <c r="R249" s="188">
        <f t="shared" si="37"/>
        <v>10</v>
      </c>
      <c r="S249" s="191" t="s">
        <v>150</v>
      </c>
      <c r="T249" s="199" t="s">
        <v>58</v>
      </c>
      <c r="U249" s="200">
        <v>44833</v>
      </c>
      <c r="V249" s="200">
        <v>44857</v>
      </c>
      <c r="W249" s="201">
        <v>1</v>
      </c>
      <c r="X249" s="202"/>
      <c r="Y249" s="196">
        <f t="shared" si="38"/>
        <v>3.5714285714285716</v>
      </c>
      <c r="Z249" s="219">
        <v>7.5</v>
      </c>
      <c r="AA249" s="219">
        <v>1.05</v>
      </c>
      <c r="AB249" s="197">
        <f t="shared" si="39"/>
        <v>75</v>
      </c>
      <c r="AC249" s="197">
        <f t="shared" si="40"/>
        <v>10.5</v>
      </c>
      <c r="AD249" s="197">
        <f t="shared" si="41"/>
        <v>52.5</v>
      </c>
      <c r="AE249" s="197">
        <f t="shared" si="46"/>
        <v>22.5</v>
      </c>
      <c r="AF249" s="197">
        <f t="shared" si="42"/>
        <v>37.5</v>
      </c>
      <c r="AG249" s="197">
        <f t="shared" si="43"/>
        <v>112.5</v>
      </c>
      <c r="AH249" s="197">
        <v>112.5</v>
      </c>
      <c r="AI249" s="197">
        <f t="shared" si="44"/>
        <v>0</v>
      </c>
      <c r="AJ249" s="244"/>
      <c r="AK249" s="269"/>
      <c r="AL249" s="276"/>
      <c r="AM249" s="276"/>
    </row>
    <row r="250" spans="1:47" s="245" customFormat="1" ht="32.25" customHeight="1" x14ac:dyDescent="0.25">
      <c r="A250" s="189"/>
      <c r="B250" s="189">
        <v>1</v>
      </c>
      <c r="C250" s="159">
        <v>1085</v>
      </c>
      <c r="D250" s="376">
        <v>13518</v>
      </c>
      <c r="E250" s="376">
        <v>8102</v>
      </c>
      <c r="F250" s="190"/>
      <c r="G250" s="189" t="s">
        <v>440</v>
      </c>
      <c r="H250" s="186" t="s">
        <v>240</v>
      </c>
      <c r="I250" s="186"/>
      <c r="J250" s="186" t="s">
        <v>80</v>
      </c>
      <c r="K250" s="188">
        <v>14</v>
      </c>
      <c r="L250" s="188">
        <v>1.2</v>
      </c>
      <c r="M250" s="188"/>
      <c r="N250" s="188"/>
      <c r="O250" s="188"/>
      <c r="P250" s="188">
        <v>1</v>
      </c>
      <c r="Q250" s="188"/>
      <c r="R250" s="188">
        <f t="shared" si="37"/>
        <v>16.8</v>
      </c>
      <c r="S250" s="191" t="s">
        <v>150</v>
      </c>
      <c r="T250" s="199" t="s">
        <v>58</v>
      </c>
      <c r="U250" s="200">
        <v>44833</v>
      </c>
      <c r="V250" s="200">
        <v>44847</v>
      </c>
      <c r="W250" s="201">
        <v>1</v>
      </c>
      <c r="X250" s="202"/>
      <c r="Y250" s="196">
        <f t="shared" si="38"/>
        <v>2.1428571428571428</v>
      </c>
      <c r="Z250" s="219">
        <v>36.5</v>
      </c>
      <c r="AA250" s="219">
        <v>3.15</v>
      </c>
      <c r="AB250" s="197">
        <f t="shared" si="39"/>
        <v>613.20000000000005</v>
      </c>
      <c r="AC250" s="197">
        <f t="shared" si="40"/>
        <v>52.92</v>
      </c>
      <c r="AD250" s="197">
        <f t="shared" si="41"/>
        <v>429.24</v>
      </c>
      <c r="AE250" s="197">
        <f t="shared" si="46"/>
        <v>183.96</v>
      </c>
      <c r="AF250" s="197">
        <f t="shared" si="42"/>
        <v>113.39999999999999</v>
      </c>
      <c r="AG250" s="197">
        <f t="shared" si="43"/>
        <v>726.6</v>
      </c>
      <c r="AH250" s="197">
        <v>726.6</v>
      </c>
      <c r="AI250" s="197">
        <f t="shared" si="44"/>
        <v>0</v>
      </c>
      <c r="AJ250" s="244"/>
      <c r="AK250" s="269"/>
      <c r="AL250" s="276"/>
      <c r="AM250" s="276"/>
    </row>
    <row r="251" spans="1:47" ht="32.25" customHeight="1" x14ac:dyDescent="0.25">
      <c r="A251" s="186"/>
      <c r="B251" s="186">
        <v>1</v>
      </c>
      <c r="C251" s="187">
        <v>1322</v>
      </c>
      <c r="D251" s="136">
        <v>13810</v>
      </c>
      <c r="E251" s="136">
        <v>8177</v>
      </c>
      <c r="F251" s="188"/>
      <c r="G251" s="186" t="s">
        <v>444</v>
      </c>
      <c r="H251" s="186" t="s">
        <v>94</v>
      </c>
      <c r="I251" s="186"/>
      <c r="J251" s="186" t="s">
        <v>69</v>
      </c>
      <c r="K251" s="188">
        <v>1.3</v>
      </c>
      <c r="L251" s="188">
        <v>1.3</v>
      </c>
      <c r="M251" s="188">
        <v>3</v>
      </c>
      <c r="N251" s="188"/>
      <c r="O251" s="188">
        <f t="shared" ref="O251:O282" si="47">M251-N251</f>
        <v>3</v>
      </c>
      <c r="P251" s="188"/>
      <c r="Q251" s="188"/>
      <c r="R251" s="188">
        <f t="shared" si="37"/>
        <v>3</v>
      </c>
      <c r="S251" s="191" t="s">
        <v>70</v>
      </c>
      <c r="T251" s="199" t="s">
        <v>58</v>
      </c>
      <c r="U251" s="200">
        <v>44864</v>
      </c>
      <c r="V251" s="200">
        <v>44865</v>
      </c>
      <c r="W251" s="201">
        <v>1</v>
      </c>
      <c r="X251" s="202"/>
      <c r="Y251" s="196">
        <f t="shared" si="38"/>
        <v>0.2857142857142857</v>
      </c>
      <c r="Z251" s="219">
        <v>135</v>
      </c>
      <c r="AA251" s="219">
        <v>12.25</v>
      </c>
      <c r="AB251" s="197">
        <f t="shared" si="39"/>
        <v>405</v>
      </c>
      <c r="AC251" s="197">
        <f t="shared" si="40"/>
        <v>36.75</v>
      </c>
      <c r="AD251" s="197">
        <f t="shared" si="41"/>
        <v>283.49999999999994</v>
      </c>
      <c r="AE251" s="197">
        <f t="shared" si="46"/>
        <v>121.49999999999999</v>
      </c>
      <c r="AF251" s="197">
        <f t="shared" si="42"/>
        <v>10.5</v>
      </c>
      <c r="AG251" s="197">
        <f t="shared" si="43"/>
        <v>415.49999999999994</v>
      </c>
      <c r="AH251" s="197">
        <v>415.49999999999994</v>
      </c>
      <c r="AI251" s="197">
        <f t="shared" si="44"/>
        <v>0</v>
      </c>
      <c r="AJ251" s="146"/>
      <c r="AR251" s="111"/>
      <c r="AS251" s="111"/>
      <c r="AT251" s="111"/>
    </row>
    <row r="252" spans="1:47" ht="32.25" customHeight="1" x14ac:dyDescent="0.25">
      <c r="A252" s="186"/>
      <c r="B252" s="186">
        <v>1</v>
      </c>
      <c r="C252" s="187">
        <v>1305</v>
      </c>
      <c r="D252" s="136">
        <v>13743</v>
      </c>
      <c r="E252" s="136">
        <v>8156</v>
      </c>
      <c r="F252" s="188"/>
      <c r="G252" s="186" t="s">
        <v>440</v>
      </c>
      <c r="H252" s="186" t="s">
        <v>94</v>
      </c>
      <c r="I252" s="186"/>
      <c r="J252" s="186" t="s">
        <v>69</v>
      </c>
      <c r="K252" s="188">
        <v>1.8</v>
      </c>
      <c r="L252" s="188">
        <v>1.8</v>
      </c>
      <c r="M252" s="188">
        <v>2</v>
      </c>
      <c r="N252" s="188"/>
      <c r="O252" s="188">
        <f t="shared" si="47"/>
        <v>2</v>
      </c>
      <c r="P252" s="188"/>
      <c r="Q252" s="188"/>
      <c r="R252" s="188">
        <f t="shared" si="37"/>
        <v>2</v>
      </c>
      <c r="S252" s="191" t="s">
        <v>70</v>
      </c>
      <c r="T252" s="199" t="s">
        <v>58</v>
      </c>
      <c r="U252" s="200">
        <v>44861</v>
      </c>
      <c r="V252" s="200">
        <v>44861</v>
      </c>
      <c r="W252" s="201">
        <v>1</v>
      </c>
      <c r="X252" s="202"/>
      <c r="Y252" s="196">
        <f t="shared" si="38"/>
        <v>0.14285714285714285</v>
      </c>
      <c r="Z252" s="219">
        <v>135</v>
      </c>
      <c r="AA252" s="219">
        <v>12.25</v>
      </c>
      <c r="AB252" s="197">
        <f t="shared" si="39"/>
        <v>270</v>
      </c>
      <c r="AC252" s="197">
        <f t="shared" si="40"/>
        <v>24.5</v>
      </c>
      <c r="AD252" s="197">
        <f t="shared" si="41"/>
        <v>189</v>
      </c>
      <c r="AE252" s="197">
        <f t="shared" si="46"/>
        <v>81</v>
      </c>
      <c r="AF252" s="197">
        <f t="shared" si="42"/>
        <v>3.5</v>
      </c>
      <c r="AG252" s="197">
        <f t="shared" si="43"/>
        <v>273.5</v>
      </c>
      <c r="AH252" s="197">
        <v>273.5</v>
      </c>
      <c r="AI252" s="197">
        <f t="shared" si="44"/>
        <v>0</v>
      </c>
      <c r="AJ252" s="146"/>
      <c r="AR252" s="111"/>
      <c r="AS252" s="111"/>
      <c r="AT252" s="111"/>
    </row>
    <row r="253" spans="1:47" ht="32.25" customHeight="1" x14ac:dyDescent="0.25">
      <c r="A253" s="186"/>
      <c r="B253" s="186">
        <v>1</v>
      </c>
      <c r="C253" s="187">
        <v>1309</v>
      </c>
      <c r="D253" s="136">
        <v>13747</v>
      </c>
      <c r="E253" s="136">
        <v>8206</v>
      </c>
      <c r="F253" s="188"/>
      <c r="G253" s="186" t="s">
        <v>106</v>
      </c>
      <c r="H253" s="186" t="s">
        <v>94</v>
      </c>
      <c r="I253" s="186"/>
      <c r="J253" s="186" t="s">
        <v>69</v>
      </c>
      <c r="K253" s="188">
        <v>2.5</v>
      </c>
      <c r="L253" s="188">
        <v>1</v>
      </c>
      <c r="M253" s="188">
        <v>4</v>
      </c>
      <c r="N253" s="188"/>
      <c r="O253" s="188">
        <f t="shared" si="47"/>
        <v>4</v>
      </c>
      <c r="P253" s="188"/>
      <c r="Q253" s="188"/>
      <c r="R253" s="188">
        <f t="shared" si="37"/>
        <v>4</v>
      </c>
      <c r="S253" s="191" t="s">
        <v>70</v>
      </c>
      <c r="T253" s="199" t="s">
        <v>58</v>
      </c>
      <c r="U253" s="200">
        <v>44862</v>
      </c>
      <c r="V253" s="200">
        <v>44872</v>
      </c>
      <c r="W253" s="201">
        <v>1</v>
      </c>
      <c r="X253" s="202"/>
      <c r="Y253" s="196">
        <f t="shared" si="38"/>
        <v>1.5714285714285714</v>
      </c>
      <c r="Z253" s="219">
        <v>135</v>
      </c>
      <c r="AA253" s="219">
        <v>12.25</v>
      </c>
      <c r="AB253" s="197">
        <f t="shared" si="39"/>
        <v>540</v>
      </c>
      <c r="AC253" s="197">
        <f t="shared" si="40"/>
        <v>49</v>
      </c>
      <c r="AD253" s="197">
        <f t="shared" si="41"/>
        <v>378</v>
      </c>
      <c r="AE253" s="197">
        <f t="shared" si="46"/>
        <v>162</v>
      </c>
      <c r="AF253" s="197">
        <f t="shared" si="42"/>
        <v>77</v>
      </c>
      <c r="AG253" s="197">
        <f t="shared" si="43"/>
        <v>617</v>
      </c>
      <c r="AH253" s="197">
        <v>617</v>
      </c>
      <c r="AI253" s="197">
        <f t="shared" si="44"/>
        <v>0</v>
      </c>
      <c r="AJ253" s="146"/>
      <c r="AR253" s="111"/>
      <c r="AS253" s="111"/>
      <c r="AT253" s="111"/>
    </row>
    <row r="254" spans="1:47" ht="32.25" customHeight="1" x14ac:dyDescent="0.25">
      <c r="A254" s="186"/>
      <c r="B254" s="186">
        <v>1</v>
      </c>
      <c r="C254" s="187">
        <v>1308</v>
      </c>
      <c r="D254" s="136">
        <v>13746</v>
      </c>
      <c r="E254" s="136"/>
      <c r="F254" s="188"/>
      <c r="G254" s="186" t="s">
        <v>516</v>
      </c>
      <c r="H254" s="186" t="s">
        <v>94</v>
      </c>
      <c r="I254" s="186"/>
      <c r="J254" s="186" t="s">
        <v>69</v>
      </c>
      <c r="K254" s="188">
        <v>1</v>
      </c>
      <c r="L254" s="188">
        <v>1</v>
      </c>
      <c r="M254" s="188">
        <v>8</v>
      </c>
      <c r="N254" s="188"/>
      <c r="O254" s="188">
        <f t="shared" si="47"/>
        <v>8</v>
      </c>
      <c r="P254" s="188"/>
      <c r="Q254" s="188"/>
      <c r="R254" s="188">
        <f t="shared" si="37"/>
        <v>8</v>
      </c>
      <c r="S254" s="191" t="s">
        <v>70</v>
      </c>
      <c r="T254" s="199" t="s">
        <v>86</v>
      </c>
      <c r="U254" s="200">
        <v>44862</v>
      </c>
      <c r="V254" s="200"/>
      <c r="W254" s="201">
        <v>1</v>
      </c>
      <c r="X254" s="202"/>
      <c r="Y254" s="196">
        <f t="shared" si="38"/>
        <v>22.142857142857142</v>
      </c>
      <c r="Z254" s="219">
        <v>135</v>
      </c>
      <c r="AA254" s="219">
        <v>12.25</v>
      </c>
      <c r="AB254" s="197">
        <f t="shared" si="39"/>
        <v>1080</v>
      </c>
      <c r="AC254" s="197">
        <f t="shared" si="40"/>
        <v>98</v>
      </c>
      <c r="AD254" s="197">
        <f t="shared" si="41"/>
        <v>756</v>
      </c>
      <c r="AE254" s="197">
        <f t="shared" si="46"/>
        <v>0</v>
      </c>
      <c r="AF254" s="197">
        <f t="shared" si="42"/>
        <v>2170</v>
      </c>
      <c r="AG254" s="197">
        <f t="shared" si="43"/>
        <v>2926</v>
      </c>
      <c r="AH254" s="197">
        <v>2492</v>
      </c>
      <c r="AI254" s="197">
        <f t="shared" si="44"/>
        <v>434</v>
      </c>
      <c r="AJ254" s="146"/>
      <c r="AR254" s="363">
        <f>SUMIF('[27]Sc Shedule '!$D$3:$D$2546,D254,'[27]Sc Shedule '!$AC$3:$AC$2546)</f>
        <v>2926</v>
      </c>
      <c r="AS254" s="363">
        <f ca="1">SUMIF($D$91:$D$2561,D254,$AG$91:$AG$2559)</f>
        <v>2926</v>
      </c>
      <c r="AT254" s="363">
        <f ca="1">AR254-AS254</f>
        <v>0</v>
      </c>
      <c r="AU254" s="365"/>
    </row>
    <row r="255" spans="1:47" ht="32.25" customHeight="1" x14ac:dyDescent="0.25">
      <c r="A255" s="186"/>
      <c r="B255" s="186">
        <v>1</v>
      </c>
      <c r="C255" s="187">
        <v>1296</v>
      </c>
      <c r="D255" s="136">
        <v>13735</v>
      </c>
      <c r="E255" s="136">
        <v>8161</v>
      </c>
      <c r="F255" s="188"/>
      <c r="G255" s="186" t="s">
        <v>440</v>
      </c>
      <c r="H255" s="186" t="s">
        <v>94</v>
      </c>
      <c r="I255" s="186"/>
      <c r="J255" s="186" t="s">
        <v>69</v>
      </c>
      <c r="K255" s="188">
        <v>2.5</v>
      </c>
      <c r="L255" s="188">
        <v>1.8</v>
      </c>
      <c r="M255" s="188">
        <v>3</v>
      </c>
      <c r="N255" s="188"/>
      <c r="O255" s="188">
        <f t="shared" si="47"/>
        <v>3</v>
      </c>
      <c r="P255" s="188"/>
      <c r="Q255" s="188"/>
      <c r="R255" s="188">
        <f t="shared" si="37"/>
        <v>3</v>
      </c>
      <c r="S255" s="191" t="s">
        <v>70</v>
      </c>
      <c r="T255" s="199" t="s">
        <v>58</v>
      </c>
      <c r="U255" s="200">
        <v>44860</v>
      </c>
      <c r="V255" s="200">
        <v>44862</v>
      </c>
      <c r="W255" s="201">
        <v>1</v>
      </c>
      <c r="X255" s="202"/>
      <c r="Y255" s="196">
        <f t="shared" si="38"/>
        <v>0.42857142857142855</v>
      </c>
      <c r="Z255" s="219">
        <v>135</v>
      </c>
      <c r="AA255" s="219">
        <v>12.25</v>
      </c>
      <c r="AB255" s="197">
        <f t="shared" si="39"/>
        <v>405</v>
      </c>
      <c r="AC255" s="197">
        <f t="shared" si="40"/>
        <v>36.75</v>
      </c>
      <c r="AD255" s="197">
        <f t="shared" si="41"/>
        <v>283.49999999999994</v>
      </c>
      <c r="AE255" s="197">
        <f t="shared" si="46"/>
        <v>121.49999999999999</v>
      </c>
      <c r="AF255" s="197">
        <f t="shared" si="42"/>
        <v>15.749999999999998</v>
      </c>
      <c r="AG255" s="197">
        <f t="shared" si="43"/>
        <v>420.74999999999994</v>
      </c>
      <c r="AH255" s="197">
        <v>420.74999999999994</v>
      </c>
      <c r="AI255" s="197">
        <f t="shared" si="44"/>
        <v>0</v>
      </c>
      <c r="AJ255" s="146"/>
      <c r="AR255" s="111"/>
      <c r="AS255" s="111"/>
      <c r="AT255" s="111"/>
    </row>
    <row r="256" spans="1:47" ht="32.25" customHeight="1" x14ac:dyDescent="0.25">
      <c r="A256" s="186"/>
      <c r="B256" s="186">
        <v>1</v>
      </c>
      <c r="C256" s="187">
        <v>1428</v>
      </c>
      <c r="D256" s="136">
        <v>13916</v>
      </c>
      <c r="E256" s="136">
        <v>8332</v>
      </c>
      <c r="F256" s="188"/>
      <c r="G256" s="186" t="s">
        <v>440</v>
      </c>
      <c r="H256" s="186" t="s">
        <v>94</v>
      </c>
      <c r="I256" s="186"/>
      <c r="J256" s="186" t="s">
        <v>69</v>
      </c>
      <c r="K256" s="188">
        <v>1.8</v>
      </c>
      <c r="L256" s="188">
        <v>1.8</v>
      </c>
      <c r="M256" s="188">
        <v>2</v>
      </c>
      <c r="N256" s="188"/>
      <c r="O256" s="188">
        <f t="shared" si="47"/>
        <v>2</v>
      </c>
      <c r="P256" s="188"/>
      <c r="Q256" s="188"/>
      <c r="R256" s="188">
        <f t="shared" si="37"/>
        <v>2</v>
      </c>
      <c r="S256" s="191" t="s">
        <v>70</v>
      </c>
      <c r="T256" s="199" t="s">
        <v>58</v>
      </c>
      <c r="U256" s="200">
        <v>44877</v>
      </c>
      <c r="V256" s="200">
        <v>44910</v>
      </c>
      <c r="W256" s="201">
        <v>1</v>
      </c>
      <c r="X256" s="202"/>
      <c r="Y256" s="196">
        <f t="shared" si="38"/>
        <v>4.8571428571428568</v>
      </c>
      <c r="Z256" s="219">
        <v>135</v>
      </c>
      <c r="AA256" s="219">
        <v>12.25</v>
      </c>
      <c r="AB256" s="197">
        <f t="shared" si="39"/>
        <v>270</v>
      </c>
      <c r="AC256" s="197">
        <f t="shared" si="40"/>
        <v>24.5</v>
      </c>
      <c r="AD256" s="197">
        <f t="shared" si="41"/>
        <v>189</v>
      </c>
      <c r="AE256" s="197">
        <f t="shared" si="46"/>
        <v>81</v>
      </c>
      <c r="AF256" s="197">
        <f t="shared" si="42"/>
        <v>118.99999999999999</v>
      </c>
      <c r="AG256" s="197">
        <f t="shared" si="43"/>
        <v>389</v>
      </c>
      <c r="AH256" s="197">
        <v>389</v>
      </c>
      <c r="AI256" s="197">
        <f t="shared" si="44"/>
        <v>0</v>
      </c>
      <c r="AJ256" s="146"/>
      <c r="AR256" s="111"/>
      <c r="AS256" s="111"/>
      <c r="AT256" s="111"/>
    </row>
    <row r="257" spans="1:39" s="111" customFormat="1" ht="32.25" customHeight="1" x14ac:dyDescent="0.25">
      <c r="A257" s="186"/>
      <c r="B257" s="186">
        <v>1</v>
      </c>
      <c r="C257" s="187">
        <v>1379</v>
      </c>
      <c r="D257" s="136">
        <v>13867</v>
      </c>
      <c r="E257" s="136">
        <v>8471</v>
      </c>
      <c r="F257" s="188"/>
      <c r="G257" s="186" t="s">
        <v>516</v>
      </c>
      <c r="H257" s="186" t="s">
        <v>94</v>
      </c>
      <c r="I257" s="186"/>
      <c r="J257" s="186" t="s">
        <v>69</v>
      </c>
      <c r="K257" s="188">
        <v>2.5</v>
      </c>
      <c r="L257" s="188">
        <v>1.3</v>
      </c>
      <c r="M257" s="188">
        <v>2.5</v>
      </c>
      <c r="N257" s="188"/>
      <c r="O257" s="188">
        <f t="shared" si="47"/>
        <v>2.5</v>
      </c>
      <c r="P257" s="188"/>
      <c r="Q257" s="188"/>
      <c r="R257" s="188">
        <f t="shared" si="37"/>
        <v>2.5</v>
      </c>
      <c r="S257" s="191" t="s">
        <v>70</v>
      </c>
      <c r="T257" s="199" t="s">
        <v>58</v>
      </c>
      <c r="U257" s="200">
        <v>44871</v>
      </c>
      <c r="V257" s="200">
        <v>44921</v>
      </c>
      <c r="W257" s="201">
        <v>1</v>
      </c>
      <c r="X257" s="202"/>
      <c r="Y257" s="196">
        <f t="shared" si="38"/>
        <v>7.2857142857142856</v>
      </c>
      <c r="Z257" s="219">
        <v>135</v>
      </c>
      <c r="AA257" s="219">
        <v>12.25</v>
      </c>
      <c r="AB257" s="197">
        <f t="shared" si="39"/>
        <v>337.5</v>
      </c>
      <c r="AC257" s="197">
        <f t="shared" si="40"/>
        <v>30.625</v>
      </c>
      <c r="AD257" s="197">
        <f t="shared" si="41"/>
        <v>236.25</v>
      </c>
      <c r="AE257" s="197">
        <f t="shared" si="46"/>
        <v>101.25</v>
      </c>
      <c r="AF257" s="197">
        <f t="shared" si="42"/>
        <v>223.125</v>
      </c>
      <c r="AG257" s="197">
        <f t="shared" si="43"/>
        <v>560.625</v>
      </c>
      <c r="AH257" s="197">
        <v>560.625</v>
      </c>
      <c r="AI257" s="197">
        <f t="shared" si="44"/>
        <v>0</v>
      </c>
      <c r="AJ257" s="146"/>
      <c r="AK257" s="265"/>
      <c r="AL257" s="272"/>
      <c r="AM257" s="272"/>
    </row>
    <row r="258" spans="1:39" s="111" customFormat="1" ht="32.25" customHeight="1" x14ac:dyDescent="0.25">
      <c r="A258" s="186"/>
      <c r="B258" s="186">
        <v>1</v>
      </c>
      <c r="C258" s="187">
        <v>1455</v>
      </c>
      <c r="D258" s="136">
        <v>13943</v>
      </c>
      <c r="E258" s="136">
        <v>8267</v>
      </c>
      <c r="F258" s="188"/>
      <c r="G258" s="186" t="s">
        <v>106</v>
      </c>
      <c r="H258" s="186" t="s">
        <v>94</v>
      </c>
      <c r="I258" s="186"/>
      <c r="J258" s="186" t="s">
        <v>69</v>
      </c>
      <c r="K258" s="188">
        <v>2.5</v>
      </c>
      <c r="L258" s="188">
        <v>1</v>
      </c>
      <c r="M258" s="188">
        <v>3.5</v>
      </c>
      <c r="N258" s="188"/>
      <c r="O258" s="188">
        <f t="shared" si="47"/>
        <v>3.5</v>
      </c>
      <c r="P258" s="188"/>
      <c r="Q258" s="188"/>
      <c r="R258" s="188">
        <f t="shared" si="37"/>
        <v>3.5</v>
      </c>
      <c r="S258" s="191" t="s">
        <v>70</v>
      </c>
      <c r="T258" s="199" t="s">
        <v>58</v>
      </c>
      <c r="U258" s="200">
        <v>44883</v>
      </c>
      <c r="V258" s="200">
        <v>44888</v>
      </c>
      <c r="W258" s="201">
        <v>1</v>
      </c>
      <c r="X258" s="202"/>
      <c r="Y258" s="196">
        <f t="shared" si="38"/>
        <v>0.8571428571428571</v>
      </c>
      <c r="Z258" s="219">
        <v>135</v>
      </c>
      <c r="AA258" s="219">
        <v>12.25</v>
      </c>
      <c r="AB258" s="197">
        <f t="shared" si="39"/>
        <v>472.5</v>
      </c>
      <c r="AC258" s="197">
        <f t="shared" si="40"/>
        <v>42.875</v>
      </c>
      <c r="AD258" s="197">
        <f t="shared" si="41"/>
        <v>330.74999999999994</v>
      </c>
      <c r="AE258" s="197">
        <f t="shared" si="46"/>
        <v>141.75</v>
      </c>
      <c r="AF258" s="197">
        <f t="shared" si="42"/>
        <v>36.75</v>
      </c>
      <c r="AG258" s="197">
        <f t="shared" si="43"/>
        <v>509.24999999999994</v>
      </c>
      <c r="AH258" s="197">
        <v>509.24999999999994</v>
      </c>
      <c r="AI258" s="197">
        <f t="shared" si="44"/>
        <v>0</v>
      </c>
      <c r="AJ258" s="146"/>
      <c r="AK258" s="265"/>
      <c r="AL258" s="272"/>
      <c r="AM258" s="272"/>
    </row>
    <row r="259" spans="1:39" s="111" customFormat="1" ht="32.25" customHeight="1" x14ac:dyDescent="0.25">
      <c r="A259" s="186"/>
      <c r="B259" s="186">
        <v>1</v>
      </c>
      <c r="C259" s="187">
        <v>1325</v>
      </c>
      <c r="D259" s="136">
        <v>13813</v>
      </c>
      <c r="E259" s="136">
        <v>8456</v>
      </c>
      <c r="F259" s="188"/>
      <c r="G259" s="216" t="s">
        <v>106</v>
      </c>
      <c r="H259" s="216" t="s">
        <v>36</v>
      </c>
      <c r="I259" s="216"/>
      <c r="J259" s="216" t="s">
        <v>42</v>
      </c>
      <c r="K259" s="215">
        <v>5</v>
      </c>
      <c r="L259" s="215">
        <v>1.3</v>
      </c>
      <c r="M259" s="215">
        <v>2.5</v>
      </c>
      <c r="N259" s="188"/>
      <c r="O259" s="188">
        <f t="shared" si="47"/>
        <v>2.5</v>
      </c>
      <c r="P259" s="215"/>
      <c r="Q259" s="215"/>
      <c r="R259" s="188">
        <f t="shared" si="37"/>
        <v>12.5</v>
      </c>
      <c r="S259" s="243" t="s">
        <v>41</v>
      </c>
      <c r="T259" s="199" t="s">
        <v>58</v>
      </c>
      <c r="U259" s="253">
        <v>44865</v>
      </c>
      <c r="V259" s="253">
        <v>44917</v>
      </c>
      <c r="W259" s="254">
        <v>1</v>
      </c>
      <c r="X259" s="255"/>
      <c r="Y259" s="196">
        <f t="shared" si="38"/>
        <v>7.5714285714285712</v>
      </c>
      <c r="Z259" s="220">
        <v>14</v>
      </c>
      <c r="AA259" s="220">
        <v>0.84</v>
      </c>
      <c r="AB259" s="197">
        <f t="shared" si="39"/>
        <v>175</v>
      </c>
      <c r="AC259" s="197">
        <f t="shared" si="40"/>
        <v>10.5</v>
      </c>
      <c r="AD259" s="197">
        <f t="shared" si="41"/>
        <v>122.5</v>
      </c>
      <c r="AE259" s="197">
        <f t="shared" si="46"/>
        <v>52.5</v>
      </c>
      <c r="AF259" s="197">
        <f t="shared" si="42"/>
        <v>79.5</v>
      </c>
      <c r="AG259" s="197">
        <f t="shared" si="43"/>
        <v>254.5</v>
      </c>
      <c r="AH259" s="197">
        <v>254.5</v>
      </c>
      <c r="AI259" s="197">
        <f t="shared" si="44"/>
        <v>0</v>
      </c>
      <c r="AJ259" s="146"/>
      <c r="AK259" s="265"/>
      <c r="AL259" s="272"/>
      <c r="AM259" s="272"/>
    </row>
    <row r="260" spans="1:39" s="111" customFormat="1" ht="32.25" customHeight="1" x14ac:dyDescent="0.25">
      <c r="A260" s="186"/>
      <c r="B260" s="186">
        <v>1</v>
      </c>
      <c r="C260" s="187">
        <v>1338</v>
      </c>
      <c r="D260" s="136">
        <v>13826</v>
      </c>
      <c r="E260" s="136">
        <v>8326</v>
      </c>
      <c r="F260" s="188"/>
      <c r="G260" s="186" t="s">
        <v>549</v>
      </c>
      <c r="H260" s="216" t="s">
        <v>36</v>
      </c>
      <c r="I260" s="216"/>
      <c r="J260" s="216" t="s">
        <v>42</v>
      </c>
      <c r="K260" s="215">
        <v>35</v>
      </c>
      <c r="L260" s="215">
        <v>1</v>
      </c>
      <c r="M260" s="215">
        <v>2.5</v>
      </c>
      <c r="N260" s="188"/>
      <c r="O260" s="188">
        <f t="shared" si="47"/>
        <v>2.5</v>
      </c>
      <c r="P260" s="215"/>
      <c r="Q260" s="215"/>
      <c r="R260" s="188">
        <f t="shared" si="37"/>
        <v>87.5</v>
      </c>
      <c r="S260" s="243" t="s">
        <v>41</v>
      </c>
      <c r="T260" s="199" t="s">
        <v>58</v>
      </c>
      <c r="U260" s="253">
        <v>44866</v>
      </c>
      <c r="V260" s="253">
        <v>44908</v>
      </c>
      <c r="W260" s="254">
        <v>1</v>
      </c>
      <c r="X260" s="255"/>
      <c r="Y260" s="196">
        <f t="shared" si="38"/>
        <v>6.1428571428571432</v>
      </c>
      <c r="Z260" s="220">
        <v>14</v>
      </c>
      <c r="AA260" s="220">
        <v>0.84</v>
      </c>
      <c r="AB260" s="197">
        <f t="shared" si="39"/>
        <v>1225</v>
      </c>
      <c r="AC260" s="197">
        <f t="shared" si="40"/>
        <v>73.5</v>
      </c>
      <c r="AD260" s="197">
        <f t="shared" si="41"/>
        <v>857.49999999999989</v>
      </c>
      <c r="AE260" s="197">
        <f t="shared" si="46"/>
        <v>367.5</v>
      </c>
      <c r="AF260" s="197">
        <f t="shared" si="42"/>
        <v>451.5</v>
      </c>
      <c r="AG260" s="197">
        <f t="shared" si="43"/>
        <v>1676.5</v>
      </c>
      <c r="AH260" s="197">
        <v>1676.5</v>
      </c>
      <c r="AI260" s="197">
        <f t="shared" si="44"/>
        <v>0</v>
      </c>
      <c r="AJ260" s="146"/>
      <c r="AK260" s="265"/>
      <c r="AL260" s="272"/>
      <c r="AM260" s="272"/>
    </row>
    <row r="261" spans="1:39" s="111" customFormat="1" ht="32.25" customHeight="1" x14ac:dyDescent="0.25">
      <c r="A261" s="186"/>
      <c r="B261" s="186">
        <v>1</v>
      </c>
      <c r="C261" s="187">
        <v>1346</v>
      </c>
      <c r="D261" s="136">
        <v>13834</v>
      </c>
      <c r="E261" s="136">
        <v>8278</v>
      </c>
      <c r="F261" s="188"/>
      <c r="G261" s="186" t="s">
        <v>440</v>
      </c>
      <c r="H261" s="216" t="s">
        <v>36</v>
      </c>
      <c r="I261" s="216"/>
      <c r="J261" s="216" t="s">
        <v>42</v>
      </c>
      <c r="K261" s="215">
        <v>8.5</v>
      </c>
      <c r="L261" s="215">
        <v>1.3</v>
      </c>
      <c r="M261" s="215">
        <v>3.7</v>
      </c>
      <c r="N261" s="188"/>
      <c r="O261" s="188">
        <f t="shared" si="47"/>
        <v>3.7</v>
      </c>
      <c r="P261" s="215"/>
      <c r="Q261" s="215"/>
      <c r="R261" s="188">
        <f t="shared" si="37"/>
        <v>31.450000000000003</v>
      </c>
      <c r="S261" s="243" t="s">
        <v>41</v>
      </c>
      <c r="T261" s="199" t="s">
        <v>58</v>
      </c>
      <c r="U261" s="253">
        <v>44867</v>
      </c>
      <c r="V261" s="253">
        <v>44891</v>
      </c>
      <c r="W261" s="254">
        <v>1</v>
      </c>
      <c r="X261" s="255"/>
      <c r="Y261" s="196">
        <f t="shared" si="38"/>
        <v>3.5714285714285716</v>
      </c>
      <c r="Z261" s="220">
        <v>14</v>
      </c>
      <c r="AA261" s="220">
        <v>0.84</v>
      </c>
      <c r="AB261" s="197">
        <f t="shared" si="39"/>
        <v>440.30000000000007</v>
      </c>
      <c r="AC261" s="197">
        <f t="shared" si="40"/>
        <v>26.418000000000003</v>
      </c>
      <c r="AD261" s="197">
        <f t="shared" si="41"/>
        <v>308.21000000000004</v>
      </c>
      <c r="AE261" s="197">
        <f t="shared" si="46"/>
        <v>132.09</v>
      </c>
      <c r="AF261" s="197">
        <f t="shared" si="42"/>
        <v>94.350000000000009</v>
      </c>
      <c r="AG261" s="197">
        <f t="shared" si="43"/>
        <v>534.65000000000009</v>
      </c>
      <c r="AH261" s="197">
        <v>534.65000000000009</v>
      </c>
      <c r="AI261" s="197">
        <f t="shared" si="44"/>
        <v>0</v>
      </c>
      <c r="AJ261" s="146"/>
      <c r="AK261" s="265"/>
      <c r="AL261" s="272"/>
      <c r="AM261" s="272"/>
    </row>
    <row r="262" spans="1:39" s="111" customFormat="1" ht="32.25" customHeight="1" x14ac:dyDescent="0.25">
      <c r="A262" s="186"/>
      <c r="B262" s="186">
        <v>1</v>
      </c>
      <c r="C262" s="187">
        <v>1345</v>
      </c>
      <c r="D262" s="136">
        <v>13833</v>
      </c>
      <c r="E262" s="136">
        <v>8288</v>
      </c>
      <c r="F262" s="188"/>
      <c r="G262" s="186" t="s">
        <v>440</v>
      </c>
      <c r="H262" s="216" t="s">
        <v>36</v>
      </c>
      <c r="I262" s="216"/>
      <c r="J262" s="216" t="s">
        <v>42</v>
      </c>
      <c r="K262" s="215">
        <v>12.5</v>
      </c>
      <c r="L262" s="215">
        <v>1.3</v>
      </c>
      <c r="M262" s="215">
        <v>2.5</v>
      </c>
      <c r="N262" s="188"/>
      <c r="O262" s="188">
        <f t="shared" si="47"/>
        <v>2.5</v>
      </c>
      <c r="P262" s="215"/>
      <c r="Q262" s="215"/>
      <c r="R262" s="188">
        <f t="shared" si="37"/>
        <v>31.25</v>
      </c>
      <c r="S262" s="243" t="s">
        <v>41</v>
      </c>
      <c r="T262" s="199" t="s">
        <v>58</v>
      </c>
      <c r="U262" s="253">
        <v>44867</v>
      </c>
      <c r="V262" s="253">
        <v>44893</v>
      </c>
      <c r="W262" s="254">
        <v>1</v>
      </c>
      <c r="X262" s="255"/>
      <c r="Y262" s="196">
        <f t="shared" si="38"/>
        <v>3.8571428571428572</v>
      </c>
      <c r="Z262" s="220">
        <v>14</v>
      </c>
      <c r="AA262" s="220">
        <v>0.84</v>
      </c>
      <c r="AB262" s="197">
        <f t="shared" si="39"/>
        <v>437.5</v>
      </c>
      <c r="AC262" s="197">
        <f t="shared" si="40"/>
        <v>26.25</v>
      </c>
      <c r="AD262" s="197">
        <f t="shared" si="41"/>
        <v>306.25</v>
      </c>
      <c r="AE262" s="197">
        <f t="shared" si="46"/>
        <v>131.25</v>
      </c>
      <c r="AF262" s="197">
        <f t="shared" si="42"/>
        <v>101.25</v>
      </c>
      <c r="AG262" s="197">
        <f t="shared" si="43"/>
        <v>538.75</v>
      </c>
      <c r="AH262" s="197">
        <v>538.75</v>
      </c>
      <c r="AI262" s="197">
        <f t="shared" si="44"/>
        <v>0</v>
      </c>
      <c r="AJ262" s="146"/>
      <c r="AK262" s="265"/>
      <c r="AL262" s="272"/>
      <c r="AM262" s="272"/>
    </row>
    <row r="263" spans="1:39" s="111" customFormat="1" ht="32.25" customHeight="1" x14ac:dyDescent="0.25">
      <c r="A263" s="186"/>
      <c r="B263" s="186">
        <v>1</v>
      </c>
      <c r="C263" s="187">
        <v>1342</v>
      </c>
      <c r="D263" s="136">
        <v>13830</v>
      </c>
      <c r="E263" s="136">
        <v>8347</v>
      </c>
      <c r="F263" s="188"/>
      <c r="G263" s="186" t="s">
        <v>106</v>
      </c>
      <c r="H263" s="216" t="s">
        <v>36</v>
      </c>
      <c r="I263" s="216"/>
      <c r="J263" s="216" t="s">
        <v>42</v>
      </c>
      <c r="K263" s="215">
        <v>6.8</v>
      </c>
      <c r="L263" s="215">
        <v>1.3</v>
      </c>
      <c r="M263" s="215">
        <v>3.5</v>
      </c>
      <c r="N263" s="188"/>
      <c r="O263" s="188">
        <f t="shared" si="47"/>
        <v>3.5</v>
      </c>
      <c r="P263" s="215"/>
      <c r="Q263" s="215"/>
      <c r="R263" s="188">
        <f t="shared" ref="R263:R326" si="48">IF(S263="m3",K263*L263*O263,IF(S263="m2-LxH",K263*O263,IF(S263="m2-LxW",K263*L263*P263,IF(S263="rm",O263,IF(S263="lm",K263,IF(S263="unit",Q263,))))))</f>
        <v>23.8</v>
      </c>
      <c r="S263" s="243" t="s">
        <v>41</v>
      </c>
      <c r="T263" s="199" t="s">
        <v>58</v>
      </c>
      <c r="U263" s="253">
        <v>44866</v>
      </c>
      <c r="V263" s="253">
        <v>44915</v>
      </c>
      <c r="W263" s="254">
        <v>1</v>
      </c>
      <c r="X263" s="255"/>
      <c r="Y263" s="196">
        <f t="shared" ref="Y263:Y326" si="49">IF(T263="on hire",$C$5-U263+1,IF(T263="off hired",V263-U263+1,0))/7</f>
        <v>7.1428571428571432</v>
      </c>
      <c r="Z263" s="220">
        <v>14</v>
      </c>
      <c r="AA263" s="220">
        <v>0.84</v>
      </c>
      <c r="AB263" s="197">
        <f t="shared" ref="AB263:AB326" si="50">Z263*R263</f>
        <v>333.2</v>
      </c>
      <c r="AC263" s="197">
        <f t="shared" ref="AC263:AC326" si="51">AA263*R263</f>
        <v>19.992000000000001</v>
      </c>
      <c r="AD263" s="197">
        <f t="shared" ref="AD263:AD326" si="52">0.7*R263*Z263</f>
        <v>233.24</v>
      </c>
      <c r="AE263" s="197">
        <f t="shared" si="46"/>
        <v>99.96</v>
      </c>
      <c r="AF263" s="197">
        <f t="shared" ref="AF263:AF326" si="53">IF(Y263&gt;X263,(Y263-X263)*R263*AA263,0)</f>
        <v>142.79999999999998</v>
      </c>
      <c r="AG263" s="197">
        <f t="shared" ref="AG263:AG326" si="54">AD263+AE263+AF263</f>
        <v>476</v>
      </c>
      <c r="AH263" s="197">
        <v>476</v>
      </c>
      <c r="AI263" s="197">
        <f t="shared" ref="AI263:AI326" si="55">AG263-AH263</f>
        <v>0</v>
      </c>
      <c r="AJ263" s="146"/>
      <c r="AK263" s="265"/>
      <c r="AL263" s="272"/>
      <c r="AM263" s="272"/>
    </row>
    <row r="264" spans="1:39" s="111" customFormat="1" ht="32.25" customHeight="1" x14ac:dyDescent="0.25">
      <c r="A264" s="186"/>
      <c r="B264" s="186">
        <v>1</v>
      </c>
      <c r="C264" s="187">
        <v>1350</v>
      </c>
      <c r="D264" s="136">
        <v>13838</v>
      </c>
      <c r="E264" s="136">
        <v>8235</v>
      </c>
      <c r="F264" s="188"/>
      <c r="G264" s="186" t="s">
        <v>440</v>
      </c>
      <c r="H264" s="216" t="s">
        <v>36</v>
      </c>
      <c r="I264" s="216"/>
      <c r="J264" s="216" t="s">
        <v>42</v>
      </c>
      <c r="K264" s="215">
        <v>10.5</v>
      </c>
      <c r="L264" s="215">
        <v>1.3</v>
      </c>
      <c r="M264" s="215">
        <v>2</v>
      </c>
      <c r="N264" s="188"/>
      <c r="O264" s="188">
        <f t="shared" si="47"/>
        <v>2</v>
      </c>
      <c r="P264" s="215"/>
      <c r="Q264" s="215"/>
      <c r="R264" s="188">
        <f t="shared" si="48"/>
        <v>21</v>
      </c>
      <c r="S264" s="243" t="s">
        <v>41</v>
      </c>
      <c r="T264" s="199" t="s">
        <v>58</v>
      </c>
      <c r="U264" s="253">
        <v>44867</v>
      </c>
      <c r="V264" s="253">
        <v>44880</v>
      </c>
      <c r="W264" s="254">
        <v>1</v>
      </c>
      <c r="X264" s="255"/>
      <c r="Y264" s="196">
        <f t="shared" si="49"/>
        <v>2</v>
      </c>
      <c r="Z264" s="220">
        <v>14</v>
      </c>
      <c r="AA264" s="220">
        <v>0.84</v>
      </c>
      <c r="AB264" s="197">
        <f t="shared" si="50"/>
        <v>294</v>
      </c>
      <c r="AC264" s="197">
        <f t="shared" si="51"/>
        <v>17.64</v>
      </c>
      <c r="AD264" s="197">
        <f t="shared" si="52"/>
        <v>205.79999999999998</v>
      </c>
      <c r="AE264" s="197">
        <f t="shared" si="46"/>
        <v>88.2</v>
      </c>
      <c r="AF264" s="197">
        <f t="shared" si="53"/>
        <v>35.28</v>
      </c>
      <c r="AG264" s="197">
        <f t="shared" si="54"/>
        <v>329.28</v>
      </c>
      <c r="AH264" s="197">
        <v>329.28</v>
      </c>
      <c r="AI264" s="197">
        <f t="shared" si="55"/>
        <v>0</v>
      </c>
      <c r="AJ264" s="146"/>
      <c r="AK264" s="265"/>
      <c r="AL264" s="272"/>
      <c r="AM264" s="272"/>
    </row>
    <row r="265" spans="1:39" s="111" customFormat="1" ht="32.25" customHeight="1" x14ac:dyDescent="0.25">
      <c r="A265" s="186"/>
      <c r="B265" s="186">
        <v>1</v>
      </c>
      <c r="C265" s="187">
        <v>1357</v>
      </c>
      <c r="D265" s="136">
        <v>13845</v>
      </c>
      <c r="E265" s="136">
        <v>8186</v>
      </c>
      <c r="F265" s="188"/>
      <c r="G265" s="186" t="s">
        <v>594</v>
      </c>
      <c r="H265" s="216" t="s">
        <v>36</v>
      </c>
      <c r="I265" s="216"/>
      <c r="J265" s="216" t="s">
        <v>42</v>
      </c>
      <c r="K265" s="215">
        <v>13</v>
      </c>
      <c r="L265" s="215">
        <v>1</v>
      </c>
      <c r="M265" s="215">
        <v>1.5</v>
      </c>
      <c r="N265" s="188"/>
      <c r="O265" s="188">
        <f t="shared" si="47"/>
        <v>1.5</v>
      </c>
      <c r="P265" s="215"/>
      <c r="Q265" s="215"/>
      <c r="R265" s="188">
        <f t="shared" si="48"/>
        <v>19.5</v>
      </c>
      <c r="S265" s="243" t="s">
        <v>41</v>
      </c>
      <c r="T265" s="199" t="s">
        <v>58</v>
      </c>
      <c r="U265" s="253">
        <v>44868</v>
      </c>
      <c r="V265" s="253">
        <v>44869</v>
      </c>
      <c r="W265" s="254">
        <v>1</v>
      </c>
      <c r="X265" s="255"/>
      <c r="Y265" s="196">
        <f t="shared" si="49"/>
        <v>0.2857142857142857</v>
      </c>
      <c r="Z265" s="220">
        <v>14</v>
      </c>
      <c r="AA265" s="220">
        <v>0.84</v>
      </c>
      <c r="AB265" s="197">
        <f t="shared" si="50"/>
        <v>273</v>
      </c>
      <c r="AC265" s="197">
        <f t="shared" si="51"/>
        <v>16.38</v>
      </c>
      <c r="AD265" s="197">
        <f t="shared" si="52"/>
        <v>191.09999999999997</v>
      </c>
      <c r="AE265" s="197">
        <f t="shared" si="46"/>
        <v>81.899999999999991</v>
      </c>
      <c r="AF265" s="197">
        <f t="shared" si="53"/>
        <v>4.68</v>
      </c>
      <c r="AG265" s="197">
        <f t="shared" si="54"/>
        <v>277.67999999999995</v>
      </c>
      <c r="AH265" s="197">
        <v>277.67999999999995</v>
      </c>
      <c r="AI265" s="197">
        <f t="shared" si="55"/>
        <v>0</v>
      </c>
      <c r="AJ265" s="146"/>
      <c r="AK265" s="265"/>
      <c r="AL265" s="272"/>
      <c r="AM265" s="272"/>
    </row>
    <row r="266" spans="1:39" s="111" customFormat="1" ht="32.25" customHeight="1" x14ac:dyDescent="0.25">
      <c r="A266" s="186"/>
      <c r="B266" s="186">
        <v>1</v>
      </c>
      <c r="C266" s="187">
        <v>1374</v>
      </c>
      <c r="D266" s="136">
        <v>13862</v>
      </c>
      <c r="E266" s="136">
        <v>8232</v>
      </c>
      <c r="F266" s="188"/>
      <c r="G266" s="186" t="s">
        <v>440</v>
      </c>
      <c r="H266" s="216" t="s">
        <v>36</v>
      </c>
      <c r="I266" s="216"/>
      <c r="J266" s="216" t="s">
        <v>42</v>
      </c>
      <c r="K266" s="215">
        <v>6.3</v>
      </c>
      <c r="L266" s="215">
        <v>0.6</v>
      </c>
      <c r="M266" s="215">
        <v>2.5</v>
      </c>
      <c r="N266" s="188"/>
      <c r="O266" s="188">
        <f t="shared" si="47"/>
        <v>2.5</v>
      </c>
      <c r="P266" s="215"/>
      <c r="Q266" s="215"/>
      <c r="R266" s="188">
        <f t="shared" si="48"/>
        <v>15.75</v>
      </c>
      <c r="S266" s="243" t="s">
        <v>41</v>
      </c>
      <c r="T266" s="199" t="s">
        <v>58</v>
      </c>
      <c r="U266" s="253">
        <v>44870</v>
      </c>
      <c r="V266" s="253">
        <v>44878</v>
      </c>
      <c r="W266" s="254">
        <v>1</v>
      </c>
      <c r="X266" s="255"/>
      <c r="Y266" s="196">
        <f t="shared" si="49"/>
        <v>1.2857142857142858</v>
      </c>
      <c r="Z266" s="220">
        <v>14</v>
      </c>
      <c r="AA266" s="220">
        <v>0.84</v>
      </c>
      <c r="AB266" s="197">
        <f t="shared" si="50"/>
        <v>220.5</v>
      </c>
      <c r="AC266" s="197">
        <f t="shared" si="51"/>
        <v>13.229999999999999</v>
      </c>
      <c r="AD266" s="197">
        <f t="shared" si="52"/>
        <v>154.34999999999997</v>
      </c>
      <c r="AE266" s="197">
        <f t="shared" si="46"/>
        <v>66.149999999999991</v>
      </c>
      <c r="AF266" s="197">
        <f t="shared" si="53"/>
        <v>17.009999999999998</v>
      </c>
      <c r="AG266" s="197">
        <f t="shared" si="54"/>
        <v>237.50999999999993</v>
      </c>
      <c r="AH266" s="197">
        <v>237.50999999999993</v>
      </c>
      <c r="AI266" s="197">
        <f t="shared" si="55"/>
        <v>0</v>
      </c>
      <c r="AJ266" s="146"/>
      <c r="AK266" s="265"/>
      <c r="AL266" s="272"/>
      <c r="AM266" s="272"/>
    </row>
    <row r="267" spans="1:39" s="111" customFormat="1" ht="32.25" customHeight="1" x14ac:dyDescent="0.25">
      <c r="A267" s="186"/>
      <c r="B267" s="186">
        <v>1</v>
      </c>
      <c r="C267" s="187">
        <v>1373</v>
      </c>
      <c r="D267" s="136">
        <v>13861</v>
      </c>
      <c r="E267" s="136">
        <v>8407</v>
      </c>
      <c r="F267" s="188"/>
      <c r="G267" s="186" t="s">
        <v>440</v>
      </c>
      <c r="H267" s="216" t="s">
        <v>36</v>
      </c>
      <c r="I267" s="216"/>
      <c r="J267" s="216" t="s">
        <v>42</v>
      </c>
      <c r="K267" s="215">
        <v>4.3</v>
      </c>
      <c r="L267" s="215">
        <v>1.3</v>
      </c>
      <c r="M267" s="215">
        <v>2</v>
      </c>
      <c r="N267" s="188"/>
      <c r="O267" s="188">
        <f t="shared" si="47"/>
        <v>2</v>
      </c>
      <c r="P267" s="215"/>
      <c r="Q267" s="215"/>
      <c r="R267" s="188">
        <f t="shared" si="48"/>
        <v>8.6</v>
      </c>
      <c r="S267" s="243" t="s">
        <v>41</v>
      </c>
      <c r="T267" s="199" t="s">
        <v>58</v>
      </c>
      <c r="U267" s="253">
        <v>44870</v>
      </c>
      <c r="V267" s="253">
        <v>44935</v>
      </c>
      <c r="W267" s="254">
        <v>1</v>
      </c>
      <c r="X267" s="255"/>
      <c r="Y267" s="196">
        <f t="shared" si="49"/>
        <v>9.4285714285714288</v>
      </c>
      <c r="Z267" s="220">
        <v>14</v>
      </c>
      <c r="AA267" s="220">
        <v>0.84</v>
      </c>
      <c r="AB267" s="197">
        <f t="shared" si="50"/>
        <v>120.39999999999999</v>
      </c>
      <c r="AC267" s="197">
        <f t="shared" si="51"/>
        <v>7.2239999999999993</v>
      </c>
      <c r="AD267" s="197">
        <f t="shared" si="52"/>
        <v>84.28</v>
      </c>
      <c r="AE267" s="197">
        <f t="shared" si="46"/>
        <v>36.119999999999997</v>
      </c>
      <c r="AF267" s="197">
        <f t="shared" si="53"/>
        <v>68.111999999999995</v>
      </c>
      <c r="AG267" s="197">
        <f t="shared" si="54"/>
        <v>188.512</v>
      </c>
      <c r="AH267" s="197">
        <v>188.512</v>
      </c>
      <c r="AI267" s="197">
        <f t="shared" si="55"/>
        <v>0</v>
      </c>
      <c r="AJ267" s="146"/>
      <c r="AK267" s="265"/>
      <c r="AL267" s="272"/>
      <c r="AM267" s="272"/>
    </row>
    <row r="268" spans="1:39" s="111" customFormat="1" ht="32.25" customHeight="1" x14ac:dyDescent="0.25">
      <c r="A268" s="186"/>
      <c r="B268" s="186">
        <v>1</v>
      </c>
      <c r="C268" s="187">
        <v>1381</v>
      </c>
      <c r="D268" s="136">
        <v>13869</v>
      </c>
      <c r="E268" s="136">
        <v>8235</v>
      </c>
      <c r="F268" s="188"/>
      <c r="G268" s="186" t="s">
        <v>516</v>
      </c>
      <c r="H268" s="216" t="s">
        <v>36</v>
      </c>
      <c r="I268" s="216"/>
      <c r="J268" s="216" t="s">
        <v>42</v>
      </c>
      <c r="K268" s="215">
        <v>21.3</v>
      </c>
      <c r="L268" s="215">
        <v>1</v>
      </c>
      <c r="M268" s="215">
        <v>3.5</v>
      </c>
      <c r="N268" s="188"/>
      <c r="O268" s="188">
        <f t="shared" si="47"/>
        <v>3.5</v>
      </c>
      <c r="P268" s="215"/>
      <c r="Q268" s="215"/>
      <c r="R268" s="188">
        <f t="shared" si="48"/>
        <v>74.55</v>
      </c>
      <c r="S268" s="243" t="s">
        <v>41</v>
      </c>
      <c r="T268" s="199" t="s">
        <v>58</v>
      </c>
      <c r="U268" s="253">
        <v>44872</v>
      </c>
      <c r="V268" s="253">
        <v>44880</v>
      </c>
      <c r="W268" s="254">
        <v>1</v>
      </c>
      <c r="X268" s="255"/>
      <c r="Y268" s="196">
        <f t="shared" si="49"/>
        <v>1.2857142857142858</v>
      </c>
      <c r="Z268" s="220">
        <v>14</v>
      </c>
      <c r="AA268" s="220">
        <v>0.84</v>
      </c>
      <c r="AB268" s="197">
        <f t="shared" si="50"/>
        <v>1043.7</v>
      </c>
      <c r="AC268" s="197">
        <f t="shared" si="51"/>
        <v>62.621999999999993</v>
      </c>
      <c r="AD268" s="197">
        <f t="shared" si="52"/>
        <v>730.58999999999992</v>
      </c>
      <c r="AE268" s="197">
        <f t="shared" si="46"/>
        <v>313.10999999999996</v>
      </c>
      <c r="AF268" s="197">
        <f t="shared" si="53"/>
        <v>80.51400000000001</v>
      </c>
      <c r="AG268" s="197">
        <f t="shared" si="54"/>
        <v>1124.2139999999999</v>
      </c>
      <c r="AH268" s="197">
        <v>1124.2139999999999</v>
      </c>
      <c r="AI268" s="197">
        <f t="shared" si="55"/>
        <v>0</v>
      </c>
      <c r="AJ268" s="146"/>
      <c r="AK268" s="265"/>
      <c r="AL268" s="272"/>
      <c r="AM268" s="272"/>
    </row>
    <row r="269" spans="1:39" s="111" customFormat="1" ht="32.25" customHeight="1" x14ac:dyDescent="0.25">
      <c r="A269" s="186"/>
      <c r="B269" s="186">
        <v>1</v>
      </c>
      <c r="C269" s="187">
        <v>1371</v>
      </c>
      <c r="D269" s="136">
        <v>13859</v>
      </c>
      <c r="E269" s="136">
        <v>8331</v>
      </c>
      <c r="F269" s="188"/>
      <c r="G269" s="186" t="s">
        <v>584</v>
      </c>
      <c r="H269" s="216" t="s">
        <v>36</v>
      </c>
      <c r="I269" s="216"/>
      <c r="J269" s="216" t="s">
        <v>42</v>
      </c>
      <c r="K269" s="215">
        <v>16.5</v>
      </c>
      <c r="L269" s="215">
        <v>1</v>
      </c>
      <c r="M269" s="215">
        <v>2</v>
      </c>
      <c r="N269" s="188"/>
      <c r="O269" s="188">
        <f t="shared" si="47"/>
        <v>2</v>
      </c>
      <c r="P269" s="215"/>
      <c r="Q269" s="215"/>
      <c r="R269" s="188">
        <f t="shared" si="48"/>
        <v>33</v>
      </c>
      <c r="S269" s="243" t="s">
        <v>41</v>
      </c>
      <c r="T269" s="199" t="s">
        <v>58</v>
      </c>
      <c r="U269" s="253">
        <v>44870</v>
      </c>
      <c r="V269" s="253">
        <v>44910</v>
      </c>
      <c r="W269" s="254">
        <v>1</v>
      </c>
      <c r="X269" s="255"/>
      <c r="Y269" s="196">
        <f t="shared" si="49"/>
        <v>5.8571428571428568</v>
      </c>
      <c r="Z269" s="220">
        <v>14</v>
      </c>
      <c r="AA269" s="220">
        <v>0.84</v>
      </c>
      <c r="AB269" s="197">
        <f t="shared" si="50"/>
        <v>462</v>
      </c>
      <c r="AC269" s="197">
        <f t="shared" si="51"/>
        <v>27.72</v>
      </c>
      <c r="AD269" s="197">
        <f t="shared" si="52"/>
        <v>323.39999999999998</v>
      </c>
      <c r="AE269" s="197">
        <f t="shared" si="46"/>
        <v>138.6</v>
      </c>
      <c r="AF269" s="197">
        <f t="shared" si="53"/>
        <v>162.35999999999999</v>
      </c>
      <c r="AG269" s="197">
        <f t="shared" si="54"/>
        <v>624.36</v>
      </c>
      <c r="AH269" s="197">
        <v>624.36</v>
      </c>
      <c r="AI269" s="197">
        <f t="shared" si="55"/>
        <v>0</v>
      </c>
      <c r="AJ269" s="146"/>
      <c r="AK269" s="265"/>
      <c r="AL269" s="272"/>
      <c r="AM269" s="272"/>
    </row>
    <row r="270" spans="1:39" s="111" customFormat="1" ht="32.25" customHeight="1" x14ac:dyDescent="0.25">
      <c r="A270" s="186"/>
      <c r="B270" s="186">
        <v>1</v>
      </c>
      <c r="C270" s="187">
        <v>1369</v>
      </c>
      <c r="D270" s="136">
        <v>13857</v>
      </c>
      <c r="E270" s="136">
        <v>8236</v>
      </c>
      <c r="F270" s="188"/>
      <c r="G270" s="186" t="s">
        <v>516</v>
      </c>
      <c r="H270" s="216" t="s">
        <v>36</v>
      </c>
      <c r="I270" s="216"/>
      <c r="J270" s="216" t="s">
        <v>42</v>
      </c>
      <c r="K270" s="215">
        <v>20</v>
      </c>
      <c r="L270" s="215">
        <v>1</v>
      </c>
      <c r="M270" s="215">
        <v>3.5</v>
      </c>
      <c r="N270" s="188"/>
      <c r="O270" s="188">
        <f t="shared" si="47"/>
        <v>3.5</v>
      </c>
      <c r="P270" s="215"/>
      <c r="Q270" s="215"/>
      <c r="R270" s="188">
        <f t="shared" si="48"/>
        <v>70</v>
      </c>
      <c r="S270" s="243" t="s">
        <v>41</v>
      </c>
      <c r="T270" s="199" t="s">
        <v>58</v>
      </c>
      <c r="U270" s="253">
        <v>44869</v>
      </c>
      <c r="V270" s="253">
        <v>44880</v>
      </c>
      <c r="W270" s="254">
        <v>1</v>
      </c>
      <c r="X270" s="255"/>
      <c r="Y270" s="196">
        <f t="shared" si="49"/>
        <v>1.7142857142857142</v>
      </c>
      <c r="Z270" s="220">
        <v>14</v>
      </c>
      <c r="AA270" s="220">
        <v>0.84</v>
      </c>
      <c r="AB270" s="197">
        <f t="shared" si="50"/>
        <v>980</v>
      </c>
      <c r="AC270" s="197">
        <f t="shared" si="51"/>
        <v>58.8</v>
      </c>
      <c r="AD270" s="197">
        <f t="shared" si="52"/>
        <v>686</v>
      </c>
      <c r="AE270" s="197">
        <f t="shared" si="46"/>
        <v>294</v>
      </c>
      <c r="AF270" s="197">
        <f t="shared" si="53"/>
        <v>100.8</v>
      </c>
      <c r="AG270" s="197">
        <f t="shared" si="54"/>
        <v>1080.8</v>
      </c>
      <c r="AH270" s="197">
        <v>1080.8</v>
      </c>
      <c r="AI270" s="197">
        <f t="shared" si="55"/>
        <v>0</v>
      </c>
      <c r="AJ270" s="146"/>
      <c r="AK270" s="265"/>
      <c r="AL270" s="272"/>
      <c r="AM270" s="272"/>
    </row>
    <row r="271" spans="1:39" s="111" customFormat="1" ht="32.25" customHeight="1" x14ac:dyDescent="0.25">
      <c r="A271" s="186"/>
      <c r="B271" s="186">
        <v>1</v>
      </c>
      <c r="C271" s="187">
        <v>1368</v>
      </c>
      <c r="D271" s="136">
        <v>13856</v>
      </c>
      <c r="E271" s="136">
        <v>8206</v>
      </c>
      <c r="F271" s="188"/>
      <c r="G271" s="186" t="s">
        <v>106</v>
      </c>
      <c r="H271" s="216" t="s">
        <v>36</v>
      </c>
      <c r="I271" s="216"/>
      <c r="J271" s="216" t="s">
        <v>42</v>
      </c>
      <c r="K271" s="215">
        <v>11.3</v>
      </c>
      <c r="L271" s="215">
        <v>1</v>
      </c>
      <c r="M271" s="215">
        <v>2</v>
      </c>
      <c r="N271" s="188"/>
      <c r="O271" s="188">
        <f t="shared" si="47"/>
        <v>2</v>
      </c>
      <c r="P271" s="215"/>
      <c r="Q271" s="215"/>
      <c r="R271" s="188">
        <f t="shared" si="48"/>
        <v>22.6</v>
      </c>
      <c r="S271" s="243" t="s">
        <v>41</v>
      </c>
      <c r="T271" s="199" t="s">
        <v>58</v>
      </c>
      <c r="U271" s="253">
        <v>44869</v>
      </c>
      <c r="V271" s="253">
        <v>44872</v>
      </c>
      <c r="W271" s="254">
        <v>1</v>
      </c>
      <c r="X271" s="255"/>
      <c r="Y271" s="196">
        <f t="shared" si="49"/>
        <v>0.5714285714285714</v>
      </c>
      <c r="Z271" s="220">
        <v>14</v>
      </c>
      <c r="AA271" s="220">
        <v>0.84</v>
      </c>
      <c r="AB271" s="197">
        <f t="shared" si="50"/>
        <v>316.40000000000003</v>
      </c>
      <c r="AC271" s="197">
        <f t="shared" si="51"/>
        <v>18.984000000000002</v>
      </c>
      <c r="AD271" s="197">
        <f t="shared" si="52"/>
        <v>221.48000000000002</v>
      </c>
      <c r="AE271" s="197">
        <f t="shared" si="46"/>
        <v>94.92</v>
      </c>
      <c r="AF271" s="197">
        <f t="shared" si="53"/>
        <v>10.847999999999999</v>
      </c>
      <c r="AG271" s="197">
        <f t="shared" si="54"/>
        <v>327.24800000000005</v>
      </c>
      <c r="AH271" s="197">
        <v>327.24800000000005</v>
      </c>
      <c r="AI271" s="197">
        <f t="shared" si="55"/>
        <v>0</v>
      </c>
      <c r="AJ271" s="146"/>
      <c r="AK271" s="265"/>
      <c r="AL271" s="272"/>
      <c r="AM271" s="272"/>
    </row>
    <row r="272" spans="1:39" s="111" customFormat="1" ht="32.25" customHeight="1" x14ac:dyDescent="0.25">
      <c r="A272" s="186"/>
      <c r="B272" s="186">
        <v>1</v>
      </c>
      <c r="C272" s="187">
        <v>1367</v>
      </c>
      <c r="D272" s="136">
        <v>13855</v>
      </c>
      <c r="E272" s="136">
        <v>8221</v>
      </c>
      <c r="F272" s="188"/>
      <c r="G272" s="186" t="s">
        <v>87</v>
      </c>
      <c r="H272" s="216" t="s">
        <v>36</v>
      </c>
      <c r="I272" s="216"/>
      <c r="J272" s="216" t="s">
        <v>42</v>
      </c>
      <c r="K272" s="215">
        <v>6.1</v>
      </c>
      <c r="L272" s="215">
        <v>1.3</v>
      </c>
      <c r="M272" s="215">
        <v>4.5</v>
      </c>
      <c r="N272" s="188"/>
      <c r="O272" s="188">
        <f t="shared" si="47"/>
        <v>4.5</v>
      </c>
      <c r="P272" s="215"/>
      <c r="Q272" s="215"/>
      <c r="R272" s="188">
        <f t="shared" si="48"/>
        <v>27.45</v>
      </c>
      <c r="S272" s="243" t="s">
        <v>41</v>
      </c>
      <c r="T272" s="199" t="s">
        <v>58</v>
      </c>
      <c r="U272" s="253">
        <v>44869</v>
      </c>
      <c r="V272" s="253">
        <v>44875</v>
      </c>
      <c r="W272" s="254">
        <v>1</v>
      </c>
      <c r="X272" s="255"/>
      <c r="Y272" s="196">
        <f t="shared" si="49"/>
        <v>1</v>
      </c>
      <c r="Z272" s="220">
        <v>14</v>
      </c>
      <c r="AA272" s="220">
        <v>0.84</v>
      </c>
      <c r="AB272" s="197">
        <f t="shared" si="50"/>
        <v>384.3</v>
      </c>
      <c r="AC272" s="197">
        <f t="shared" si="51"/>
        <v>23.058</v>
      </c>
      <c r="AD272" s="197">
        <f t="shared" si="52"/>
        <v>269.01</v>
      </c>
      <c r="AE272" s="197">
        <f t="shared" si="46"/>
        <v>115.28999999999999</v>
      </c>
      <c r="AF272" s="197">
        <f t="shared" si="53"/>
        <v>23.058</v>
      </c>
      <c r="AG272" s="197">
        <f t="shared" si="54"/>
        <v>407.35799999999995</v>
      </c>
      <c r="AH272" s="197">
        <v>407.35799999999995</v>
      </c>
      <c r="AI272" s="197">
        <f t="shared" si="55"/>
        <v>0</v>
      </c>
      <c r="AJ272" s="146"/>
      <c r="AK272" s="265"/>
      <c r="AL272" s="272"/>
      <c r="AM272" s="272"/>
    </row>
    <row r="273" spans="1:39" s="111" customFormat="1" ht="32.25" customHeight="1" x14ac:dyDescent="0.25">
      <c r="A273" s="186"/>
      <c r="B273" s="186">
        <v>1</v>
      </c>
      <c r="C273" s="187">
        <v>1297</v>
      </c>
      <c r="D273" s="136">
        <v>13736</v>
      </c>
      <c r="E273" s="136">
        <v>8166</v>
      </c>
      <c r="F273" s="188"/>
      <c r="G273" s="186" t="s">
        <v>106</v>
      </c>
      <c r="H273" s="216" t="s">
        <v>36</v>
      </c>
      <c r="I273" s="216"/>
      <c r="J273" s="216" t="s">
        <v>42</v>
      </c>
      <c r="K273" s="215">
        <v>13.5</v>
      </c>
      <c r="L273" s="215">
        <v>1</v>
      </c>
      <c r="M273" s="215">
        <v>1.5</v>
      </c>
      <c r="N273" s="188"/>
      <c r="O273" s="188">
        <f t="shared" si="47"/>
        <v>1.5</v>
      </c>
      <c r="P273" s="215"/>
      <c r="Q273" s="215"/>
      <c r="R273" s="188">
        <f t="shared" si="48"/>
        <v>20.25</v>
      </c>
      <c r="S273" s="243" t="s">
        <v>41</v>
      </c>
      <c r="T273" s="199" t="s">
        <v>58</v>
      </c>
      <c r="U273" s="253">
        <v>44860</v>
      </c>
      <c r="V273" s="253">
        <v>44862</v>
      </c>
      <c r="W273" s="254">
        <v>1</v>
      </c>
      <c r="X273" s="255"/>
      <c r="Y273" s="196">
        <f t="shared" si="49"/>
        <v>0.42857142857142855</v>
      </c>
      <c r="Z273" s="220">
        <v>14</v>
      </c>
      <c r="AA273" s="220">
        <v>0.84</v>
      </c>
      <c r="AB273" s="197">
        <f t="shared" si="50"/>
        <v>283.5</v>
      </c>
      <c r="AC273" s="197">
        <f t="shared" si="51"/>
        <v>17.009999999999998</v>
      </c>
      <c r="AD273" s="197">
        <f t="shared" si="52"/>
        <v>198.45</v>
      </c>
      <c r="AE273" s="197">
        <f t="shared" si="46"/>
        <v>85.05</v>
      </c>
      <c r="AF273" s="197">
        <f t="shared" si="53"/>
        <v>7.29</v>
      </c>
      <c r="AG273" s="197">
        <f t="shared" si="54"/>
        <v>290.79000000000002</v>
      </c>
      <c r="AH273" s="197">
        <v>290.79000000000002</v>
      </c>
      <c r="AI273" s="197">
        <f t="shared" si="55"/>
        <v>0</v>
      </c>
      <c r="AJ273" s="146"/>
      <c r="AK273" s="265"/>
      <c r="AL273" s="272"/>
      <c r="AM273" s="272"/>
    </row>
    <row r="274" spans="1:39" s="111" customFormat="1" ht="32.25" customHeight="1" x14ac:dyDescent="0.25">
      <c r="A274" s="186"/>
      <c r="B274" s="186">
        <v>1</v>
      </c>
      <c r="C274" s="187">
        <v>1316</v>
      </c>
      <c r="D274" s="136">
        <v>13804</v>
      </c>
      <c r="E274" s="136">
        <v>8347</v>
      </c>
      <c r="F274" s="188"/>
      <c r="G274" s="186" t="s">
        <v>106</v>
      </c>
      <c r="H274" s="216" t="s">
        <v>36</v>
      </c>
      <c r="I274" s="216"/>
      <c r="J274" s="216" t="s">
        <v>42</v>
      </c>
      <c r="K274" s="215">
        <v>4</v>
      </c>
      <c r="L274" s="215">
        <v>1.3</v>
      </c>
      <c r="M274" s="215">
        <v>2.5</v>
      </c>
      <c r="N274" s="188"/>
      <c r="O274" s="188">
        <f t="shared" si="47"/>
        <v>2.5</v>
      </c>
      <c r="P274" s="215"/>
      <c r="Q274" s="215"/>
      <c r="R274" s="188">
        <f t="shared" si="48"/>
        <v>10</v>
      </c>
      <c r="S274" s="243" t="s">
        <v>41</v>
      </c>
      <c r="T274" s="199" t="s">
        <v>58</v>
      </c>
      <c r="U274" s="253">
        <v>44863</v>
      </c>
      <c r="V274" s="253">
        <v>44915</v>
      </c>
      <c r="W274" s="254">
        <v>1</v>
      </c>
      <c r="X274" s="255"/>
      <c r="Y274" s="196">
        <f t="shared" si="49"/>
        <v>7.5714285714285712</v>
      </c>
      <c r="Z274" s="220">
        <v>14</v>
      </c>
      <c r="AA274" s="220">
        <v>0.84</v>
      </c>
      <c r="AB274" s="197">
        <f t="shared" si="50"/>
        <v>140</v>
      </c>
      <c r="AC274" s="197">
        <f t="shared" si="51"/>
        <v>8.4</v>
      </c>
      <c r="AD274" s="197">
        <f t="shared" si="52"/>
        <v>98</v>
      </c>
      <c r="AE274" s="197">
        <f t="shared" si="46"/>
        <v>42</v>
      </c>
      <c r="AF274" s="197">
        <f t="shared" si="53"/>
        <v>63.599999999999994</v>
      </c>
      <c r="AG274" s="197">
        <f t="shared" si="54"/>
        <v>203.6</v>
      </c>
      <c r="AH274" s="197">
        <v>203.6</v>
      </c>
      <c r="AI274" s="197">
        <f t="shared" si="55"/>
        <v>0</v>
      </c>
      <c r="AJ274" s="146"/>
      <c r="AK274" s="265"/>
      <c r="AL274" s="272"/>
      <c r="AM274" s="272"/>
    </row>
    <row r="275" spans="1:39" s="111" customFormat="1" ht="32.25" customHeight="1" x14ac:dyDescent="0.25">
      <c r="A275" s="186"/>
      <c r="B275" s="186">
        <v>1</v>
      </c>
      <c r="C275" s="187">
        <v>1318</v>
      </c>
      <c r="D275" s="136">
        <v>13803</v>
      </c>
      <c r="E275" s="136">
        <v>8175</v>
      </c>
      <c r="F275" s="188"/>
      <c r="G275" s="186" t="s">
        <v>106</v>
      </c>
      <c r="H275" s="216" t="s">
        <v>36</v>
      </c>
      <c r="I275" s="216"/>
      <c r="J275" s="216" t="s">
        <v>42</v>
      </c>
      <c r="K275" s="215">
        <v>6.8</v>
      </c>
      <c r="L275" s="215">
        <v>1.3</v>
      </c>
      <c r="M275" s="215">
        <v>3</v>
      </c>
      <c r="N275" s="188"/>
      <c r="O275" s="188">
        <f t="shared" si="47"/>
        <v>3</v>
      </c>
      <c r="P275" s="215"/>
      <c r="Q275" s="215"/>
      <c r="R275" s="188">
        <f t="shared" si="48"/>
        <v>20.399999999999999</v>
      </c>
      <c r="S275" s="243" t="s">
        <v>41</v>
      </c>
      <c r="T275" s="199" t="s">
        <v>58</v>
      </c>
      <c r="U275" s="253">
        <v>44863</v>
      </c>
      <c r="V275" s="253">
        <v>44864</v>
      </c>
      <c r="W275" s="254">
        <v>1</v>
      </c>
      <c r="X275" s="255"/>
      <c r="Y275" s="196">
        <f t="shared" si="49"/>
        <v>0.2857142857142857</v>
      </c>
      <c r="Z275" s="220">
        <v>14</v>
      </c>
      <c r="AA275" s="220">
        <v>0.84</v>
      </c>
      <c r="AB275" s="197">
        <f t="shared" si="50"/>
        <v>285.59999999999997</v>
      </c>
      <c r="AC275" s="197">
        <f t="shared" si="51"/>
        <v>17.135999999999999</v>
      </c>
      <c r="AD275" s="197">
        <f t="shared" si="52"/>
        <v>199.91999999999996</v>
      </c>
      <c r="AE275" s="197">
        <f t="shared" si="46"/>
        <v>85.679999999999993</v>
      </c>
      <c r="AF275" s="197">
        <f t="shared" si="53"/>
        <v>4.895999999999999</v>
      </c>
      <c r="AG275" s="197">
        <f t="shared" si="54"/>
        <v>290.49599999999998</v>
      </c>
      <c r="AH275" s="197">
        <v>290.49599999999998</v>
      </c>
      <c r="AI275" s="197">
        <f t="shared" si="55"/>
        <v>0</v>
      </c>
      <c r="AJ275" s="146"/>
      <c r="AK275" s="265"/>
      <c r="AL275" s="272"/>
      <c r="AM275" s="272"/>
    </row>
    <row r="276" spans="1:39" s="111" customFormat="1" ht="32.25" customHeight="1" x14ac:dyDescent="0.25">
      <c r="A276" s="186"/>
      <c r="B276" s="186">
        <v>1</v>
      </c>
      <c r="C276" s="187">
        <v>1318</v>
      </c>
      <c r="D276" s="136">
        <v>13806</v>
      </c>
      <c r="E276" s="136">
        <v>8174</v>
      </c>
      <c r="F276" s="188"/>
      <c r="G276" s="186" t="s">
        <v>516</v>
      </c>
      <c r="H276" s="216" t="s">
        <v>36</v>
      </c>
      <c r="I276" s="216"/>
      <c r="J276" s="216" t="s">
        <v>42</v>
      </c>
      <c r="K276" s="215">
        <v>37.5</v>
      </c>
      <c r="L276" s="215">
        <v>1.3</v>
      </c>
      <c r="M276" s="215">
        <v>3.5</v>
      </c>
      <c r="N276" s="188"/>
      <c r="O276" s="188">
        <f t="shared" si="47"/>
        <v>3.5</v>
      </c>
      <c r="P276" s="215"/>
      <c r="Q276" s="215"/>
      <c r="R276" s="188">
        <f t="shared" si="48"/>
        <v>131.25</v>
      </c>
      <c r="S276" s="243" t="s">
        <v>41</v>
      </c>
      <c r="T276" s="199" t="s">
        <v>58</v>
      </c>
      <c r="U276" s="253">
        <v>44863</v>
      </c>
      <c r="V276" s="253">
        <v>44864</v>
      </c>
      <c r="W276" s="254">
        <v>1</v>
      </c>
      <c r="X276" s="255"/>
      <c r="Y276" s="196">
        <f t="shared" si="49"/>
        <v>0.2857142857142857</v>
      </c>
      <c r="Z276" s="220">
        <v>14</v>
      </c>
      <c r="AA276" s="220">
        <v>0.84</v>
      </c>
      <c r="AB276" s="197">
        <f t="shared" si="50"/>
        <v>1837.5</v>
      </c>
      <c r="AC276" s="197">
        <f t="shared" si="51"/>
        <v>110.25</v>
      </c>
      <c r="AD276" s="197">
        <f t="shared" si="52"/>
        <v>1286.25</v>
      </c>
      <c r="AE276" s="197">
        <f t="shared" si="46"/>
        <v>551.25</v>
      </c>
      <c r="AF276" s="197">
        <f t="shared" si="53"/>
        <v>31.5</v>
      </c>
      <c r="AG276" s="197">
        <f t="shared" si="54"/>
        <v>1869</v>
      </c>
      <c r="AH276" s="197">
        <v>1869</v>
      </c>
      <c r="AI276" s="197">
        <f t="shared" si="55"/>
        <v>0</v>
      </c>
      <c r="AJ276" s="146"/>
      <c r="AK276" s="265"/>
      <c r="AL276" s="272"/>
      <c r="AM276" s="272"/>
    </row>
    <row r="277" spans="1:39" s="111" customFormat="1" ht="32.25" customHeight="1" x14ac:dyDescent="0.25">
      <c r="A277" s="186"/>
      <c r="B277" s="186">
        <v>1</v>
      </c>
      <c r="C277" s="187">
        <v>1415</v>
      </c>
      <c r="D277" s="136">
        <v>13903</v>
      </c>
      <c r="E277" s="136">
        <v>8471</v>
      </c>
      <c r="F277" s="188"/>
      <c r="G277" s="186" t="s">
        <v>516</v>
      </c>
      <c r="H277" s="216" t="s">
        <v>36</v>
      </c>
      <c r="I277" s="216"/>
      <c r="J277" s="216" t="s">
        <v>42</v>
      </c>
      <c r="K277" s="215">
        <v>29</v>
      </c>
      <c r="L277" s="215">
        <v>1</v>
      </c>
      <c r="M277" s="215">
        <v>2</v>
      </c>
      <c r="N277" s="188"/>
      <c r="O277" s="188">
        <f t="shared" si="47"/>
        <v>2</v>
      </c>
      <c r="P277" s="215"/>
      <c r="Q277" s="215"/>
      <c r="R277" s="188">
        <f t="shared" si="48"/>
        <v>58</v>
      </c>
      <c r="S277" s="243" t="s">
        <v>41</v>
      </c>
      <c r="T277" s="199" t="s">
        <v>58</v>
      </c>
      <c r="U277" s="253">
        <v>44876</v>
      </c>
      <c r="V277" s="253">
        <v>44921</v>
      </c>
      <c r="W277" s="254">
        <v>1</v>
      </c>
      <c r="X277" s="255"/>
      <c r="Y277" s="196">
        <f t="shared" si="49"/>
        <v>6.5714285714285712</v>
      </c>
      <c r="Z277" s="220">
        <v>14</v>
      </c>
      <c r="AA277" s="220">
        <v>0.84</v>
      </c>
      <c r="AB277" s="197">
        <f t="shared" si="50"/>
        <v>812</v>
      </c>
      <c r="AC277" s="197">
        <f t="shared" si="51"/>
        <v>48.72</v>
      </c>
      <c r="AD277" s="197">
        <f t="shared" si="52"/>
        <v>568.39999999999986</v>
      </c>
      <c r="AE277" s="197">
        <f t="shared" si="46"/>
        <v>243.59999999999997</v>
      </c>
      <c r="AF277" s="197">
        <f t="shared" si="53"/>
        <v>320.15999999999997</v>
      </c>
      <c r="AG277" s="197">
        <f t="shared" si="54"/>
        <v>1132.1599999999999</v>
      </c>
      <c r="AH277" s="197">
        <v>1132.1599999999999</v>
      </c>
      <c r="AI277" s="197">
        <f t="shared" si="55"/>
        <v>0</v>
      </c>
      <c r="AJ277" s="146"/>
      <c r="AK277" s="265"/>
      <c r="AL277" s="272"/>
      <c r="AM277" s="272"/>
    </row>
    <row r="278" spans="1:39" s="111" customFormat="1" ht="32.25" customHeight="1" x14ac:dyDescent="0.25">
      <c r="A278" s="186"/>
      <c r="B278" s="186">
        <v>1</v>
      </c>
      <c r="C278" s="187">
        <v>1414</v>
      </c>
      <c r="D278" s="136">
        <v>13902</v>
      </c>
      <c r="E278" s="136">
        <v>8317</v>
      </c>
      <c r="F278" s="188"/>
      <c r="G278" s="186" t="s">
        <v>106</v>
      </c>
      <c r="H278" s="216" t="s">
        <v>36</v>
      </c>
      <c r="I278" s="216"/>
      <c r="J278" s="216" t="s">
        <v>42</v>
      </c>
      <c r="K278" s="215">
        <v>36</v>
      </c>
      <c r="L278" s="215">
        <v>1.3</v>
      </c>
      <c r="M278" s="215">
        <v>4</v>
      </c>
      <c r="N278" s="188"/>
      <c r="O278" s="188">
        <f t="shared" si="47"/>
        <v>4</v>
      </c>
      <c r="P278" s="215"/>
      <c r="Q278" s="215"/>
      <c r="R278" s="188">
        <f t="shared" si="48"/>
        <v>144</v>
      </c>
      <c r="S278" s="243" t="s">
        <v>41</v>
      </c>
      <c r="T278" s="199" t="s">
        <v>58</v>
      </c>
      <c r="U278" s="253">
        <v>44876</v>
      </c>
      <c r="V278" s="253">
        <v>44904</v>
      </c>
      <c r="W278" s="254">
        <v>1</v>
      </c>
      <c r="X278" s="255"/>
      <c r="Y278" s="196">
        <f t="shared" si="49"/>
        <v>4.1428571428571432</v>
      </c>
      <c r="Z278" s="220">
        <v>14</v>
      </c>
      <c r="AA278" s="220">
        <v>0.84</v>
      </c>
      <c r="AB278" s="197">
        <f t="shared" si="50"/>
        <v>2016</v>
      </c>
      <c r="AC278" s="197">
        <f t="shared" si="51"/>
        <v>120.96</v>
      </c>
      <c r="AD278" s="197">
        <f t="shared" si="52"/>
        <v>1411.2</v>
      </c>
      <c r="AE278" s="197">
        <f t="shared" si="46"/>
        <v>604.79999999999995</v>
      </c>
      <c r="AF278" s="197">
        <f t="shared" si="53"/>
        <v>501.12000000000006</v>
      </c>
      <c r="AG278" s="197">
        <f t="shared" si="54"/>
        <v>2517.12</v>
      </c>
      <c r="AH278" s="197">
        <v>2517.12</v>
      </c>
      <c r="AI278" s="197">
        <f t="shared" si="55"/>
        <v>0</v>
      </c>
      <c r="AJ278" s="146"/>
      <c r="AK278" s="265"/>
      <c r="AL278" s="272"/>
      <c r="AM278" s="272"/>
    </row>
    <row r="279" spans="1:39" s="111" customFormat="1" ht="32.25" customHeight="1" x14ac:dyDescent="0.25">
      <c r="A279" s="186"/>
      <c r="B279" s="186">
        <v>1</v>
      </c>
      <c r="C279" s="187">
        <v>1413</v>
      </c>
      <c r="D279" s="136">
        <v>13901</v>
      </c>
      <c r="E279" s="136">
        <v>8309</v>
      </c>
      <c r="F279" s="188"/>
      <c r="G279" s="186" t="s">
        <v>440</v>
      </c>
      <c r="H279" s="216" t="s">
        <v>36</v>
      </c>
      <c r="I279" s="216"/>
      <c r="J279" s="216" t="s">
        <v>42</v>
      </c>
      <c r="K279" s="215">
        <v>10</v>
      </c>
      <c r="L279" s="215">
        <v>1.3</v>
      </c>
      <c r="M279" s="215">
        <v>1.5</v>
      </c>
      <c r="N279" s="188"/>
      <c r="O279" s="188">
        <f t="shared" si="47"/>
        <v>1.5</v>
      </c>
      <c r="P279" s="215"/>
      <c r="Q279" s="215"/>
      <c r="R279" s="188">
        <f t="shared" si="48"/>
        <v>15</v>
      </c>
      <c r="S279" s="243" t="s">
        <v>41</v>
      </c>
      <c r="T279" s="199" t="s">
        <v>58</v>
      </c>
      <c r="U279" s="253">
        <v>44876</v>
      </c>
      <c r="V279" s="253">
        <v>44901</v>
      </c>
      <c r="W279" s="254">
        <v>1</v>
      </c>
      <c r="X279" s="255"/>
      <c r="Y279" s="196">
        <f t="shared" si="49"/>
        <v>3.7142857142857144</v>
      </c>
      <c r="Z279" s="220">
        <v>14</v>
      </c>
      <c r="AA279" s="220">
        <v>0.84</v>
      </c>
      <c r="AB279" s="197">
        <f t="shared" si="50"/>
        <v>210</v>
      </c>
      <c r="AC279" s="197">
        <f t="shared" si="51"/>
        <v>12.6</v>
      </c>
      <c r="AD279" s="197">
        <f t="shared" si="52"/>
        <v>147</v>
      </c>
      <c r="AE279" s="197">
        <f t="shared" si="46"/>
        <v>63</v>
      </c>
      <c r="AF279" s="197">
        <f t="shared" si="53"/>
        <v>46.8</v>
      </c>
      <c r="AG279" s="197">
        <f t="shared" si="54"/>
        <v>256.8</v>
      </c>
      <c r="AH279" s="197">
        <v>256.8</v>
      </c>
      <c r="AI279" s="197">
        <f t="shared" si="55"/>
        <v>0</v>
      </c>
      <c r="AJ279" s="146"/>
      <c r="AK279" s="265"/>
      <c r="AL279" s="272"/>
      <c r="AM279" s="272"/>
    </row>
    <row r="280" spans="1:39" s="111" customFormat="1" ht="32.25" customHeight="1" x14ac:dyDescent="0.25">
      <c r="A280" s="186"/>
      <c r="B280" s="186">
        <v>1</v>
      </c>
      <c r="C280" s="187">
        <v>1416</v>
      </c>
      <c r="D280" s="136">
        <v>13904</v>
      </c>
      <c r="E280" s="136">
        <v>8314</v>
      </c>
      <c r="F280" s="188"/>
      <c r="G280" s="186" t="s">
        <v>600</v>
      </c>
      <c r="H280" s="216" t="s">
        <v>36</v>
      </c>
      <c r="I280" s="216"/>
      <c r="J280" s="216" t="s">
        <v>42</v>
      </c>
      <c r="K280" s="215">
        <v>15</v>
      </c>
      <c r="L280" s="215">
        <v>1</v>
      </c>
      <c r="M280" s="215">
        <v>2</v>
      </c>
      <c r="N280" s="188"/>
      <c r="O280" s="188">
        <f t="shared" si="47"/>
        <v>2</v>
      </c>
      <c r="P280" s="215"/>
      <c r="Q280" s="215"/>
      <c r="R280" s="188">
        <f t="shared" si="48"/>
        <v>30</v>
      </c>
      <c r="S280" s="243" t="s">
        <v>41</v>
      </c>
      <c r="T280" s="199" t="s">
        <v>58</v>
      </c>
      <c r="U280" s="253">
        <v>44876</v>
      </c>
      <c r="V280" s="253">
        <v>44904</v>
      </c>
      <c r="W280" s="254">
        <v>1</v>
      </c>
      <c r="X280" s="255"/>
      <c r="Y280" s="196">
        <f t="shared" si="49"/>
        <v>4.1428571428571432</v>
      </c>
      <c r="Z280" s="220">
        <v>14</v>
      </c>
      <c r="AA280" s="220">
        <v>0.84</v>
      </c>
      <c r="AB280" s="197">
        <f t="shared" si="50"/>
        <v>420</v>
      </c>
      <c r="AC280" s="197">
        <f t="shared" si="51"/>
        <v>25.2</v>
      </c>
      <c r="AD280" s="197">
        <f t="shared" si="52"/>
        <v>294</v>
      </c>
      <c r="AE280" s="197">
        <f t="shared" si="46"/>
        <v>126</v>
      </c>
      <c r="AF280" s="197">
        <f t="shared" si="53"/>
        <v>104.4</v>
      </c>
      <c r="AG280" s="197">
        <f t="shared" si="54"/>
        <v>524.4</v>
      </c>
      <c r="AH280" s="197">
        <v>524.4</v>
      </c>
      <c r="AI280" s="197">
        <f t="shared" si="55"/>
        <v>0</v>
      </c>
      <c r="AJ280" s="146"/>
      <c r="AK280" s="265"/>
      <c r="AL280" s="272"/>
      <c r="AM280" s="272"/>
    </row>
    <row r="281" spans="1:39" s="111" customFormat="1" ht="32.25" customHeight="1" x14ac:dyDescent="0.25">
      <c r="A281" s="186"/>
      <c r="B281" s="186">
        <v>1</v>
      </c>
      <c r="C281" s="187">
        <v>1418</v>
      </c>
      <c r="D281" s="136">
        <v>13906</v>
      </c>
      <c r="E281" s="136">
        <v>8238</v>
      </c>
      <c r="F281" s="188"/>
      <c r="G281" s="186" t="s">
        <v>106</v>
      </c>
      <c r="H281" s="216" t="s">
        <v>36</v>
      </c>
      <c r="I281" s="216"/>
      <c r="J281" s="216" t="s">
        <v>42</v>
      </c>
      <c r="K281" s="215">
        <v>17.5</v>
      </c>
      <c r="L281" s="215">
        <v>1</v>
      </c>
      <c r="M281" s="215">
        <v>2</v>
      </c>
      <c r="N281" s="188"/>
      <c r="O281" s="188">
        <f t="shared" si="47"/>
        <v>2</v>
      </c>
      <c r="P281" s="215"/>
      <c r="Q281" s="215"/>
      <c r="R281" s="188">
        <f t="shared" si="48"/>
        <v>35</v>
      </c>
      <c r="S281" s="243" t="s">
        <v>41</v>
      </c>
      <c r="T281" s="199" t="s">
        <v>58</v>
      </c>
      <c r="U281" s="253">
        <v>44877</v>
      </c>
      <c r="V281" s="253">
        <v>44880</v>
      </c>
      <c r="W281" s="254">
        <v>1</v>
      </c>
      <c r="X281" s="255"/>
      <c r="Y281" s="196">
        <f t="shared" si="49"/>
        <v>0.5714285714285714</v>
      </c>
      <c r="Z281" s="220">
        <v>14</v>
      </c>
      <c r="AA281" s="220">
        <v>0.84</v>
      </c>
      <c r="AB281" s="197">
        <f t="shared" si="50"/>
        <v>490</v>
      </c>
      <c r="AC281" s="197">
        <f t="shared" si="51"/>
        <v>29.4</v>
      </c>
      <c r="AD281" s="197">
        <f t="shared" si="52"/>
        <v>343</v>
      </c>
      <c r="AE281" s="197">
        <f t="shared" si="46"/>
        <v>147</v>
      </c>
      <c r="AF281" s="197">
        <f t="shared" si="53"/>
        <v>16.8</v>
      </c>
      <c r="AG281" s="197">
        <f t="shared" si="54"/>
        <v>506.8</v>
      </c>
      <c r="AH281" s="197">
        <v>506.8</v>
      </c>
      <c r="AI281" s="197">
        <f t="shared" si="55"/>
        <v>0</v>
      </c>
      <c r="AJ281" s="146"/>
      <c r="AK281" s="265"/>
      <c r="AL281" s="272"/>
      <c r="AM281" s="272"/>
    </row>
    <row r="282" spans="1:39" s="111" customFormat="1" ht="32.25" customHeight="1" x14ac:dyDescent="0.25">
      <c r="A282" s="186"/>
      <c r="B282" s="186">
        <v>1</v>
      </c>
      <c r="C282" s="187">
        <v>1420</v>
      </c>
      <c r="D282" s="136">
        <v>13908</v>
      </c>
      <c r="E282" s="136">
        <v>8252</v>
      </c>
      <c r="F282" s="188"/>
      <c r="G282" s="186" t="s">
        <v>567</v>
      </c>
      <c r="H282" s="216" t="s">
        <v>36</v>
      </c>
      <c r="I282" s="216"/>
      <c r="J282" s="216" t="s">
        <v>42</v>
      </c>
      <c r="K282" s="215">
        <v>10</v>
      </c>
      <c r="L282" s="215">
        <v>0.6</v>
      </c>
      <c r="M282" s="215">
        <v>2</v>
      </c>
      <c r="N282" s="188"/>
      <c r="O282" s="188">
        <f t="shared" si="47"/>
        <v>2</v>
      </c>
      <c r="P282" s="215"/>
      <c r="Q282" s="215"/>
      <c r="R282" s="188">
        <f t="shared" si="48"/>
        <v>20</v>
      </c>
      <c r="S282" s="243" t="s">
        <v>41</v>
      </c>
      <c r="T282" s="199" t="s">
        <v>58</v>
      </c>
      <c r="U282" s="253">
        <v>44877</v>
      </c>
      <c r="V282" s="253">
        <v>44883</v>
      </c>
      <c r="W282" s="254">
        <v>1</v>
      </c>
      <c r="X282" s="255"/>
      <c r="Y282" s="196">
        <f t="shared" si="49"/>
        <v>1</v>
      </c>
      <c r="Z282" s="220">
        <v>14</v>
      </c>
      <c r="AA282" s="220">
        <v>0.84</v>
      </c>
      <c r="AB282" s="197">
        <f t="shared" si="50"/>
        <v>280</v>
      </c>
      <c r="AC282" s="197">
        <f t="shared" si="51"/>
        <v>16.8</v>
      </c>
      <c r="AD282" s="197">
        <f t="shared" si="52"/>
        <v>196</v>
      </c>
      <c r="AE282" s="197">
        <f t="shared" si="46"/>
        <v>84</v>
      </c>
      <c r="AF282" s="197">
        <f t="shared" si="53"/>
        <v>16.8</v>
      </c>
      <c r="AG282" s="197">
        <f t="shared" si="54"/>
        <v>296.8</v>
      </c>
      <c r="AH282" s="197">
        <v>296.8</v>
      </c>
      <c r="AI282" s="197">
        <f t="shared" si="55"/>
        <v>0</v>
      </c>
      <c r="AJ282" s="146"/>
      <c r="AK282" s="265"/>
      <c r="AL282" s="272"/>
      <c r="AM282" s="272"/>
    </row>
    <row r="283" spans="1:39" s="111" customFormat="1" ht="32.25" customHeight="1" x14ac:dyDescent="0.25">
      <c r="A283" s="186"/>
      <c r="B283" s="186">
        <v>1</v>
      </c>
      <c r="C283" s="187">
        <v>1424</v>
      </c>
      <c r="D283" s="136">
        <v>13912</v>
      </c>
      <c r="E283" s="136">
        <v>8350</v>
      </c>
      <c r="F283" s="188"/>
      <c r="G283" s="186" t="s">
        <v>106</v>
      </c>
      <c r="H283" s="216" t="s">
        <v>36</v>
      </c>
      <c r="I283" s="216"/>
      <c r="J283" s="216" t="s">
        <v>42</v>
      </c>
      <c r="K283" s="215">
        <v>8</v>
      </c>
      <c r="L283" s="215">
        <v>1.3</v>
      </c>
      <c r="M283" s="215">
        <v>4</v>
      </c>
      <c r="N283" s="188"/>
      <c r="O283" s="188">
        <f t="shared" ref="O283:O309" si="56">M283-N283</f>
        <v>4</v>
      </c>
      <c r="P283" s="215"/>
      <c r="Q283" s="215"/>
      <c r="R283" s="188">
        <f t="shared" si="48"/>
        <v>32</v>
      </c>
      <c r="S283" s="243" t="s">
        <v>41</v>
      </c>
      <c r="T283" s="199" t="s">
        <v>58</v>
      </c>
      <c r="U283" s="253">
        <v>44877</v>
      </c>
      <c r="V283" s="253">
        <v>44916</v>
      </c>
      <c r="W283" s="254">
        <v>1</v>
      </c>
      <c r="X283" s="255"/>
      <c r="Y283" s="196">
        <f t="shared" si="49"/>
        <v>5.7142857142857144</v>
      </c>
      <c r="Z283" s="220">
        <v>14</v>
      </c>
      <c r="AA283" s="220">
        <v>0.84</v>
      </c>
      <c r="AB283" s="197">
        <f t="shared" si="50"/>
        <v>448</v>
      </c>
      <c r="AC283" s="197">
        <f t="shared" si="51"/>
        <v>26.88</v>
      </c>
      <c r="AD283" s="197">
        <f t="shared" si="52"/>
        <v>313.59999999999997</v>
      </c>
      <c r="AE283" s="197">
        <f t="shared" si="46"/>
        <v>134.4</v>
      </c>
      <c r="AF283" s="197">
        <f t="shared" si="53"/>
        <v>153.6</v>
      </c>
      <c r="AG283" s="197">
        <f t="shared" si="54"/>
        <v>601.6</v>
      </c>
      <c r="AH283" s="197">
        <v>601.6</v>
      </c>
      <c r="AI283" s="197">
        <f t="shared" si="55"/>
        <v>0</v>
      </c>
      <c r="AJ283" s="146"/>
      <c r="AK283" s="265"/>
      <c r="AL283" s="272"/>
      <c r="AM283" s="272"/>
    </row>
    <row r="284" spans="1:39" s="111" customFormat="1" ht="32.25" customHeight="1" x14ac:dyDescent="0.25">
      <c r="A284" s="186"/>
      <c r="B284" s="186">
        <v>1</v>
      </c>
      <c r="C284" s="187">
        <v>1423</v>
      </c>
      <c r="D284" s="136">
        <v>13911</v>
      </c>
      <c r="E284" s="136">
        <v>8231</v>
      </c>
      <c r="F284" s="188"/>
      <c r="G284" s="186" t="s">
        <v>106</v>
      </c>
      <c r="H284" s="216" t="s">
        <v>36</v>
      </c>
      <c r="I284" s="216"/>
      <c r="J284" s="216" t="s">
        <v>42</v>
      </c>
      <c r="K284" s="215">
        <v>8.3000000000000007</v>
      </c>
      <c r="L284" s="215">
        <v>1.3</v>
      </c>
      <c r="M284" s="215">
        <v>3.5</v>
      </c>
      <c r="N284" s="188"/>
      <c r="O284" s="188">
        <f t="shared" si="56"/>
        <v>3.5</v>
      </c>
      <c r="P284" s="215"/>
      <c r="Q284" s="215"/>
      <c r="R284" s="188">
        <f t="shared" si="48"/>
        <v>29.050000000000004</v>
      </c>
      <c r="S284" s="243" t="s">
        <v>41</v>
      </c>
      <c r="T284" s="199" t="s">
        <v>58</v>
      </c>
      <c r="U284" s="253">
        <v>44877</v>
      </c>
      <c r="V284" s="253">
        <v>44878</v>
      </c>
      <c r="W284" s="254">
        <v>1</v>
      </c>
      <c r="X284" s="255"/>
      <c r="Y284" s="196">
        <f t="shared" si="49"/>
        <v>0.2857142857142857</v>
      </c>
      <c r="Z284" s="220">
        <v>14</v>
      </c>
      <c r="AA284" s="220">
        <v>0.84</v>
      </c>
      <c r="AB284" s="197">
        <f t="shared" si="50"/>
        <v>406.70000000000005</v>
      </c>
      <c r="AC284" s="197">
        <f t="shared" si="51"/>
        <v>24.402000000000001</v>
      </c>
      <c r="AD284" s="197">
        <f t="shared" si="52"/>
        <v>284.69</v>
      </c>
      <c r="AE284" s="197">
        <f t="shared" si="46"/>
        <v>122.01000000000002</v>
      </c>
      <c r="AF284" s="197">
        <f t="shared" si="53"/>
        <v>6.9720000000000004</v>
      </c>
      <c r="AG284" s="197">
        <f t="shared" si="54"/>
        <v>413.67200000000003</v>
      </c>
      <c r="AH284" s="197">
        <v>413.67200000000003</v>
      </c>
      <c r="AI284" s="197">
        <f t="shared" si="55"/>
        <v>0</v>
      </c>
      <c r="AJ284" s="146"/>
      <c r="AK284" s="265"/>
      <c r="AL284" s="272"/>
      <c r="AM284" s="272"/>
    </row>
    <row r="285" spans="1:39" s="111" customFormat="1" ht="32.25" customHeight="1" x14ac:dyDescent="0.25">
      <c r="A285" s="186"/>
      <c r="B285" s="186">
        <v>1</v>
      </c>
      <c r="C285" s="187">
        <v>1439</v>
      </c>
      <c r="D285" s="136">
        <v>13927</v>
      </c>
      <c r="E285" s="136">
        <v>8244</v>
      </c>
      <c r="F285" s="188"/>
      <c r="G285" s="186" t="s">
        <v>444</v>
      </c>
      <c r="H285" s="216" t="s">
        <v>36</v>
      </c>
      <c r="I285" s="216"/>
      <c r="J285" s="216" t="s">
        <v>42</v>
      </c>
      <c r="K285" s="215">
        <v>13.5</v>
      </c>
      <c r="L285" s="215">
        <v>1</v>
      </c>
      <c r="M285" s="215">
        <v>1.5</v>
      </c>
      <c r="N285" s="188"/>
      <c r="O285" s="188">
        <f t="shared" si="56"/>
        <v>1.5</v>
      </c>
      <c r="P285" s="215"/>
      <c r="Q285" s="215"/>
      <c r="R285" s="188">
        <f t="shared" si="48"/>
        <v>20.25</v>
      </c>
      <c r="S285" s="243" t="s">
        <v>41</v>
      </c>
      <c r="T285" s="199" t="s">
        <v>58</v>
      </c>
      <c r="U285" s="253">
        <v>44881</v>
      </c>
      <c r="V285" s="253">
        <v>44881</v>
      </c>
      <c r="W285" s="254">
        <v>1</v>
      </c>
      <c r="X285" s="255"/>
      <c r="Y285" s="196">
        <f t="shared" si="49"/>
        <v>0.14285714285714285</v>
      </c>
      <c r="Z285" s="220">
        <v>14</v>
      </c>
      <c r="AA285" s="220">
        <v>0.84</v>
      </c>
      <c r="AB285" s="197">
        <f t="shared" si="50"/>
        <v>283.5</v>
      </c>
      <c r="AC285" s="197">
        <f t="shared" si="51"/>
        <v>17.009999999999998</v>
      </c>
      <c r="AD285" s="197">
        <f t="shared" si="52"/>
        <v>198.45</v>
      </c>
      <c r="AE285" s="197">
        <f t="shared" si="46"/>
        <v>85.05</v>
      </c>
      <c r="AF285" s="197">
        <f t="shared" si="53"/>
        <v>2.4299999999999997</v>
      </c>
      <c r="AG285" s="197">
        <f t="shared" si="54"/>
        <v>285.93</v>
      </c>
      <c r="AH285" s="197">
        <v>285.93</v>
      </c>
      <c r="AI285" s="197">
        <f t="shared" si="55"/>
        <v>0</v>
      </c>
      <c r="AJ285" s="146"/>
      <c r="AK285" s="265"/>
      <c r="AL285" s="272"/>
      <c r="AM285" s="272"/>
    </row>
    <row r="286" spans="1:39" s="111" customFormat="1" ht="32.25" customHeight="1" x14ac:dyDescent="0.25">
      <c r="A286" s="186"/>
      <c r="B286" s="186">
        <v>1</v>
      </c>
      <c r="C286" s="187">
        <v>1433</v>
      </c>
      <c r="D286" s="136">
        <v>13921</v>
      </c>
      <c r="E286" s="136">
        <v>8242</v>
      </c>
      <c r="F286" s="188"/>
      <c r="G286" s="186" t="s">
        <v>106</v>
      </c>
      <c r="H286" s="216" t="s">
        <v>36</v>
      </c>
      <c r="I286" s="216"/>
      <c r="J286" s="216" t="s">
        <v>42</v>
      </c>
      <c r="K286" s="215">
        <v>27.5</v>
      </c>
      <c r="L286" s="215">
        <v>1</v>
      </c>
      <c r="M286" s="215">
        <v>3.5</v>
      </c>
      <c r="N286" s="188"/>
      <c r="O286" s="188">
        <f t="shared" si="56"/>
        <v>3.5</v>
      </c>
      <c r="P286" s="215"/>
      <c r="Q286" s="215"/>
      <c r="R286" s="188">
        <f t="shared" si="48"/>
        <v>96.25</v>
      </c>
      <c r="S286" s="243" t="s">
        <v>41</v>
      </c>
      <c r="T286" s="199" t="s">
        <v>58</v>
      </c>
      <c r="U286" s="253">
        <v>44880</v>
      </c>
      <c r="V286" s="253">
        <v>44881</v>
      </c>
      <c r="W286" s="254">
        <v>1</v>
      </c>
      <c r="X286" s="255"/>
      <c r="Y286" s="196">
        <f t="shared" si="49"/>
        <v>0.2857142857142857</v>
      </c>
      <c r="Z286" s="220">
        <v>14</v>
      </c>
      <c r="AA286" s="220">
        <v>0.84</v>
      </c>
      <c r="AB286" s="197">
        <f t="shared" si="50"/>
        <v>1347.5</v>
      </c>
      <c r="AC286" s="197">
        <f t="shared" si="51"/>
        <v>80.849999999999994</v>
      </c>
      <c r="AD286" s="197">
        <f t="shared" si="52"/>
        <v>943.25</v>
      </c>
      <c r="AE286" s="197">
        <f t="shared" si="46"/>
        <v>404.25</v>
      </c>
      <c r="AF286" s="197">
        <f t="shared" si="53"/>
        <v>23.099999999999998</v>
      </c>
      <c r="AG286" s="197">
        <f t="shared" si="54"/>
        <v>1370.6</v>
      </c>
      <c r="AH286" s="197">
        <v>1370.6</v>
      </c>
      <c r="AI286" s="197">
        <f t="shared" si="55"/>
        <v>0</v>
      </c>
      <c r="AJ286" s="146"/>
      <c r="AK286" s="265"/>
      <c r="AL286" s="272"/>
      <c r="AM286" s="272"/>
    </row>
    <row r="287" spans="1:39" s="111" customFormat="1" ht="32.25" customHeight="1" x14ac:dyDescent="0.25">
      <c r="A287" s="186"/>
      <c r="B287" s="186">
        <v>1</v>
      </c>
      <c r="C287" s="187">
        <v>1431</v>
      </c>
      <c r="D287" s="136">
        <v>13919</v>
      </c>
      <c r="E287" s="136">
        <v>8301</v>
      </c>
      <c r="F287" s="188"/>
      <c r="G287" s="186" t="s">
        <v>440</v>
      </c>
      <c r="H287" s="216" t="s">
        <v>36</v>
      </c>
      <c r="I287" s="216"/>
      <c r="J287" s="216" t="s">
        <v>42</v>
      </c>
      <c r="K287" s="215">
        <v>11.3</v>
      </c>
      <c r="L287" s="215">
        <v>1.3</v>
      </c>
      <c r="M287" s="215">
        <v>2.5</v>
      </c>
      <c r="N287" s="188"/>
      <c r="O287" s="188">
        <f t="shared" si="56"/>
        <v>2.5</v>
      </c>
      <c r="P287" s="215"/>
      <c r="Q287" s="215"/>
      <c r="R287" s="188">
        <f t="shared" si="48"/>
        <v>28.25</v>
      </c>
      <c r="S287" s="243" t="s">
        <v>41</v>
      </c>
      <c r="T287" s="199" t="s">
        <v>58</v>
      </c>
      <c r="U287" s="253">
        <v>44877</v>
      </c>
      <c r="V287" s="253">
        <v>44899</v>
      </c>
      <c r="W287" s="254">
        <v>1</v>
      </c>
      <c r="X287" s="255"/>
      <c r="Y287" s="196">
        <f t="shared" si="49"/>
        <v>3.2857142857142856</v>
      </c>
      <c r="Z287" s="220">
        <v>14</v>
      </c>
      <c r="AA287" s="220">
        <v>0.84</v>
      </c>
      <c r="AB287" s="197">
        <f t="shared" si="50"/>
        <v>395.5</v>
      </c>
      <c r="AC287" s="197">
        <f t="shared" si="51"/>
        <v>23.73</v>
      </c>
      <c r="AD287" s="197">
        <f t="shared" si="52"/>
        <v>276.84999999999997</v>
      </c>
      <c r="AE287" s="197">
        <f t="shared" si="46"/>
        <v>118.64999999999999</v>
      </c>
      <c r="AF287" s="197">
        <f t="shared" si="53"/>
        <v>77.97</v>
      </c>
      <c r="AG287" s="197">
        <f t="shared" si="54"/>
        <v>473.46999999999991</v>
      </c>
      <c r="AH287" s="197">
        <v>473.46999999999991</v>
      </c>
      <c r="AI287" s="197">
        <f t="shared" si="55"/>
        <v>0</v>
      </c>
      <c r="AJ287" s="146"/>
      <c r="AK287" s="265"/>
      <c r="AL287" s="272"/>
      <c r="AM287" s="272"/>
    </row>
    <row r="288" spans="1:39" s="111" customFormat="1" ht="32.25" customHeight="1" x14ac:dyDescent="0.25">
      <c r="A288" s="186"/>
      <c r="B288" s="186">
        <v>1</v>
      </c>
      <c r="C288" s="187">
        <v>1388</v>
      </c>
      <c r="D288" s="136">
        <v>13876</v>
      </c>
      <c r="E288" s="136">
        <v>8231</v>
      </c>
      <c r="F288" s="188"/>
      <c r="G288" s="186" t="s">
        <v>106</v>
      </c>
      <c r="H288" s="216" t="s">
        <v>36</v>
      </c>
      <c r="I288" s="216"/>
      <c r="J288" s="216" t="s">
        <v>42</v>
      </c>
      <c r="K288" s="215">
        <v>22.5</v>
      </c>
      <c r="L288" s="215">
        <v>0.6</v>
      </c>
      <c r="M288" s="215">
        <v>2</v>
      </c>
      <c r="N288" s="188"/>
      <c r="O288" s="188">
        <f t="shared" si="56"/>
        <v>2</v>
      </c>
      <c r="P288" s="215"/>
      <c r="Q288" s="215"/>
      <c r="R288" s="188">
        <f t="shared" si="48"/>
        <v>45</v>
      </c>
      <c r="S288" s="243" t="s">
        <v>41</v>
      </c>
      <c r="T288" s="199" t="s">
        <v>58</v>
      </c>
      <c r="U288" s="253">
        <v>44873</v>
      </c>
      <c r="V288" s="253">
        <v>44878</v>
      </c>
      <c r="W288" s="254">
        <v>1</v>
      </c>
      <c r="X288" s="255"/>
      <c r="Y288" s="196">
        <f t="shared" si="49"/>
        <v>0.8571428571428571</v>
      </c>
      <c r="Z288" s="220">
        <v>14</v>
      </c>
      <c r="AA288" s="220">
        <v>0.84</v>
      </c>
      <c r="AB288" s="197">
        <f t="shared" si="50"/>
        <v>630</v>
      </c>
      <c r="AC288" s="197">
        <f t="shared" si="51"/>
        <v>37.799999999999997</v>
      </c>
      <c r="AD288" s="197">
        <f t="shared" si="52"/>
        <v>440.99999999999994</v>
      </c>
      <c r="AE288" s="197">
        <f t="shared" si="46"/>
        <v>189</v>
      </c>
      <c r="AF288" s="197">
        <f t="shared" si="53"/>
        <v>32.4</v>
      </c>
      <c r="AG288" s="197">
        <f t="shared" si="54"/>
        <v>662.4</v>
      </c>
      <c r="AH288" s="197">
        <v>662.4</v>
      </c>
      <c r="AI288" s="197">
        <f t="shared" si="55"/>
        <v>0</v>
      </c>
      <c r="AJ288" s="146"/>
      <c r="AK288" s="265"/>
      <c r="AL288" s="272"/>
      <c r="AM288" s="272"/>
    </row>
    <row r="289" spans="1:47" ht="32.25" customHeight="1" x14ac:dyDescent="0.25">
      <c r="A289" s="186"/>
      <c r="B289" s="186">
        <v>1</v>
      </c>
      <c r="C289" s="187">
        <v>1393</v>
      </c>
      <c r="D289" s="136">
        <v>13881</v>
      </c>
      <c r="E289" s="136">
        <v>8471</v>
      </c>
      <c r="F289" s="188"/>
      <c r="G289" s="186" t="s">
        <v>444</v>
      </c>
      <c r="H289" s="216" t="s">
        <v>36</v>
      </c>
      <c r="I289" s="216"/>
      <c r="J289" s="216" t="s">
        <v>42</v>
      </c>
      <c r="K289" s="215">
        <v>20</v>
      </c>
      <c r="L289" s="215">
        <v>1</v>
      </c>
      <c r="M289" s="215">
        <v>2</v>
      </c>
      <c r="N289" s="188"/>
      <c r="O289" s="188">
        <f t="shared" si="56"/>
        <v>2</v>
      </c>
      <c r="P289" s="215"/>
      <c r="Q289" s="215"/>
      <c r="R289" s="188">
        <f t="shared" si="48"/>
        <v>40</v>
      </c>
      <c r="S289" s="243" t="s">
        <v>41</v>
      </c>
      <c r="T289" s="199" t="s">
        <v>58</v>
      </c>
      <c r="U289" s="253">
        <v>44873</v>
      </c>
      <c r="V289" s="253">
        <v>44921</v>
      </c>
      <c r="W289" s="254">
        <v>1</v>
      </c>
      <c r="X289" s="255"/>
      <c r="Y289" s="196">
        <f t="shared" si="49"/>
        <v>7</v>
      </c>
      <c r="Z289" s="220">
        <v>14</v>
      </c>
      <c r="AA289" s="220">
        <v>0.84</v>
      </c>
      <c r="AB289" s="197">
        <f t="shared" si="50"/>
        <v>560</v>
      </c>
      <c r="AC289" s="197">
        <f t="shared" si="51"/>
        <v>33.6</v>
      </c>
      <c r="AD289" s="197">
        <f t="shared" si="52"/>
        <v>392</v>
      </c>
      <c r="AE289" s="197">
        <f t="shared" si="46"/>
        <v>168</v>
      </c>
      <c r="AF289" s="197">
        <f t="shared" si="53"/>
        <v>235.2</v>
      </c>
      <c r="AG289" s="197">
        <f t="shared" si="54"/>
        <v>795.2</v>
      </c>
      <c r="AH289" s="197">
        <v>795.2</v>
      </c>
      <c r="AI289" s="197">
        <f t="shared" si="55"/>
        <v>0</v>
      </c>
      <c r="AJ289" s="146"/>
      <c r="AR289" s="111"/>
      <c r="AS289" s="111"/>
      <c r="AT289" s="111"/>
    </row>
    <row r="290" spans="1:47" ht="32.25" customHeight="1" x14ac:dyDescent="0.25">
      <c r="A290" s="186"/>
      <c r="B290" s="186">
        <v>1</v>
      </c>
      <c r="C290" s="187">
        <v>1394</v>
      </c>
      <c r="D290" s="136">
        <v>13882</v>
      </c>
      <c r="E290" s="136">
        <v>8466</v>
      </c>
      <c r="F290" s="188"/>
      <c r="G290" s="186" t="s">
        <v>440</v>
      </c>
      <c r="H290" s="216" t="s">
        <v>36</v>
      </c>
      <c r="I290" s="216"/>
      <c r="J290" s="216" t="s">
        <v>42</v>
      </c>
      <c r="K290" s="215">
        <v>14</v>
      </c>
      <c r="L290" s="215">
        <v>1</v>
      </c>
      <c r="M290" s="215">
        <v>4</v>
      </c>
      <c r="N290" s="188"/>
      <c r="O290" s="188">
        <f t="shared" si="56"/>
        <v>4</v>
      </c>
      <c r="P290" s="215"/>
      <c r="Q290" s="215"/>
      <c r="R290" s="188">
        <f t="shared" si="48"/>
        <v>56</v>
      </c>
      <c r="S290" s="243" t="s">
        <v>41</v>
      </c>
      <c r="T290" s="199" t="s">
        <v>58</v>
      </c>
      <c r="U290" s="253">
        <v>44873</v>
      </c>
      <c r="V290" s="253">
        <v>44919</v>
      </c>
      <c r="W290" s="254">
        <v>1</v>
      </c>
      <c r="X290" s="255"/>
      <c r="Y290" s="196">
        <f t="shared" si="49"/>
        <v>6.7142857142857144</v>
      </c>
      <c r="Z290" s="220">
        <v>14</v>
      </c>
      <c r="AA290" s="220">
        <v>0.84</v>
      </c>
      <c r="AB290" s="197">
        <f t="shared" si="50"/>
        <v>784</v>
      </c>
      <c r="AC290" s="197">
        <f t="shared" si="51"/>
        <v>47.04</v>
      </c>
      <c r="AD290" s="197">
        <f t="shared" si="52"/>
        <v>548.79999999999995</v>
      </c>
      <c r="AE290" s="197">
        <f t="shared" si="46"/>
        <v>235.20000000000002</v>
      </c>
      <c r="AF290" s="197">
        <f t="shared" si="53"/>
        <v>315.83999999999997</v>
      </c>
      <c r="AG290" s="197">
        <f t="shared" si="54"/>
        <v>1099.8399999999999</v>
      </c>
      <c r="AH290" s="197">
        <v>1099.8399999999999</v>
      </c>
      <c r="AI290" s="197">
        <f t="shared" si="55"/>
        <v>0</v>
      </c>
      <c r="AJ290" s="146"/>
      <c r="AR290" s="111"/>
      <c r="AS290" s="111"/>
      <c r="AT290" s="111"/>
    </row>
    <row r="291" spans="1:47" ht="32.25" customHeight="1" x14ac:dyDescent="0.25">
      <c r="A291" s="186"/>
      <c r="B291" s="186">
        <v>1</v>
      </c>
      <c r="C291" s="187">
        <v>1398</v>
      </c>
      <c r="D291" s="136">
        <v>13886</v>
      </c>
      <c r="E291" s="136">
        <v>8304</v>
      </c>
      <c r="F291" s="188"/>
      <c r="G291" s="186" t="s">
        <v>516</v>
      </c>
      <c r="H291" s="216" t="s">
        <v>36</v>
      </c>
      <c r="I291" s="216"/>
      <c r="J291" s="216" t="s">
        <v>42</v>
      </c>
      <c r="K291" s="215">
        <v>5</v>
      </c>
      <c r="L291" s="215">
        <v>1.3</v>
      </c>
      <c r="M291" s="215">
        <v>2</v>
      </c>
      <c r="N291" s="188"/>
      <c r="O291" s="188">
        <f t="shared" si="56"/>
        <v>2</v>
      </c>
      <c r="P291" s="215"/>
      <c r="Q291" s="215"/>
      <c r="R291" s="188">
        <f t="shared" si="48"/>
        <v>10</v>
      </c>
      <c r="S291" s="243" t="s">
        <v>41</v>
      </c>
      <c r="T291" s="199" t="s">
        <v>58</v>
      </c>
      <c r="U291" s="253">
        <v>44874</v>
      </c>
      <c r="V291" s="253">
        <v>44901</v>
      </c>
      <c r="W291" s="254">
        <v>1</v>
      </c>
      <c r="X291" s="255"/>
      <c r="Y291" s="196">
        <f t="shared" si="49"/>
        <v>4</v>
      </c>
      <c r="Z291" s="220">
        <v>14</v>
      </c>
      <c r="AA291" s="220">
        <v>0.84</v>
      </c>
      <c r="AB291" s="197">
        <f t="shared" si="50"/>
        <v>140</v>
      </c>
      <c r="AC291" s="197">
        <f t="shared" si="51"/>
        <v>8.4</v>
      </c>
      <c r="AD291" s="197">
        <f t="shared" si="52"/>
        <v>98</v>
      </c>
      <c r="AE291" s="197">
        <f t="shared" si="46"/>
        <v>42</v>
      </c>
      <c r="AF291" s="197">
        <f t="shared" si="53"/>
        <v>33.6</v>
      </c>
      <c r="AG291" s="197">
        <f t="shared" si="54"/>
        <v>173.6</v>
      </c>
      <c r="AH291" s="197">
        <v>173.6</v>
      </c>
      <c r="AI291" s="197">
        <f t="shared" si="55"/>
        <v>0</v>
      </c>
      <c r="AJ291" s="146"/>
      <c r="AR291" s="111"/>
      <c r="AS291" s="111"/>
      <c r="AT291" s="111"/>
    </row>
    <row r="292" spans="1:47" ht="32.25" customHeight="1" x14ac:dyDescent="0.25">
      <c r="A292" s="186"/>
      <c r="B292" s="186">
        <v>1</v>
      </c>
      <c r="C292" s="187">
        <v>1405</v>
      </c>
      <c r="D292" s="136">
        <v>13893</v>
      </c>
      <c r="E292" s="136">
        <v>8469</v>
      </c>
      <c r="F292" s="188"/>
      <c r="G292" s="186" t="s">
        <v>444</v>
      </c>
      <c r="H292" s="216" t="s">
        <v>36</v>
      </c>
      <c r="I292" s="216"/>
      <c r="J292" s="216" t="s">
        <v>42</v>
      </c>
      <c r="K292" s="215">
        <v>5</v>
      </c>
      <c r="L292" s="215">
        <v>0.6</v>
      </c>
      <c r="M292" s="215">
        <v>2</v>
      </c>
      <c r="N292" s="188"/>
      <c r="O292" s="188">
        <f t="shared" si="56"/>
        <v>2</v>
      </c>
      <c r="P292" s="215"/>
      <c r="Q292" s="215"/>
      <c r="R292" s="188">
        <f t="shared" si="48"/>
        <v>10</v>
      </c>
      <c r="S292" s="243" t="s">
        <v>41</v>
      </c>
      <c r="T292" s="199" t="s">
        <v>58</v>
      </c>
      <c r="U292" s="253">
        <v>44875</v>
      </c>
      <c r="V292" s="253">
        <v>44921</v>
      </c>
      <c r="W292" s="254">
        <v>1</v>
      </c>
      <c r="X292" s="255"/>
      <c r="Y292" s="196">
        <f t="shared" si="49"/>
        <v>6.7142857142857144</v>
      </c>
      <c r="Z292" s="220">
        <v>14</v>
      </c>
      <c r="AA292" s="220">
        <v>0.84</v>
      </c>
      <c r="AB292" s="197">
        <f t="shared" si="50"/>
        <v>140</v>
      </c>
      <c r="AC292" s="197">
        <f t="shared" si="51"/>
        <v>8.4</v>
      </c>
      <c r="AD292" s="197">
        <f t="shared" si="52"/>
        <v>98</v>
      </c>
      <c r="AE292" s="197">
        <f t="shared" si="46"/>
        <v>42</v>
      </c>
      <c r="AF292" s="197">
        <f t="shared" si="53"/>
        <v>56.399999999999991</v>
      </c>
      <c r="AG292" s="197">
        <f t="shared" si="54"/>
        <v>196.39999999999998</v>
      </c>
      <c r="AH292" s="197">
        <v>196.39999999999998</v>
      </c>
      <c r="AI292" s="197">
        <f t="shared" si="55"/>
        <v>0</v>
      </c>
      <c r="AJ292" s="146"/>
      <c r="AR292" s="111"/>
      <c r="AS292" s="111"/>
      <c r="AT292" s="111"/>
    </row>
    <row r="293" spans="1:47" ht="32.25" customHeight="1" x14ac:dyDescent="0.25">
      <c r="A293" s="186"/>
      <c r="B293" s="186">
        <v>1</v>
      </c>
      <c r="C293" s="187">
        <v>1452</v>
      </c>
      <c r="D293" s="136">
        <v>13940</v>
      </c>
      <c r="E293" s="136">
        <v>8496</v>
      </c>
      <c r="F293" s="188"/>
      <c r="G293" s="186" t="s">
        <v>444</v>
      </c>
      <c r="H293" s="216" t="s">
        <v>36</v>
      </c>
      <c r="I293" s="216"/>
      <c r="J293" s="216" t="s">
        <v>42</v>
      </c>
      <c r="K293" s="215">
        <v>4</v>
      </c>
      <c r="L293" s="215">
        <v>1</v>
      </c>
      <c r="M293" s="215">
        <v>1.5</v>
      </c>
      <c r="N293" s="188"/>
      <c r="O293" s="188">
        <f t="shared" si="56"/>
        <v>1.5</v>
      </c>
      <c r="P293" s="215"/>
      <c r="Q293" s="215"/>
      <c r="R293" s="188">
        <f t="shared" si="48"/>
        <v>6</v>
      </c>
      <c r="S293" s="243" t="s">
        <v>41</v>
      </c>
      <c r="T293" s="199" t="s">
        <v>58</v>
      </c>
      <c r="U293" s="253">
        <v>44882</v>
      </c>
      <c r="V293" s="253">
        <v>44932</v>
      </c>
      <c r="W293" s="254">
        <v>1</v>
      </c>
      <c r="X293" s="255"/>
      <c r="Y293" s="196">
        <f t="shared" si="49"/>
        <v>7.2857142857142856</v>
      </c>
      <c r="Z293" s="220">
        <v>14</v>
      </c>
      <c r="AA293" s="220">
        <v>0.84</v>
      </c>
      <c r="AB293" s="197">
        <f t="shared" si="50"/>
        <v>84</v>
      </c>
      <c r="AC293" s="197">
        <f t="shared" si="51"/>
        <v>5.04</v>
      </c>
      <c r="AD293" s="197">
        <f t="shared" si="52"/>
        <v>58.79999999999999</v>
      </c>
      <c r="AE293" s="197">
        <f t="shared" si="46"/>
        <v>25.199999999999996</v>
      </c>
      <c r="AF293" s="197">
        <f t="shared" si="53"/>
        <v>36.72</v>
      </c>
      <c r="AG293" s="197">
        <f t="shared" si="54"/>
        <v>120.71999999999998</v>
      </c>
      <c r="AH293" s="197">
        <v>120.71999999999998</v>
      </c>
      <c r="AI293" s="197">
        <f t="shared" si="55"/>
        <v>0</v>
      </c>
      <c r="AJ293" s="146"/>
      <c r="AR293" s="111"/>
      <c r="AS293" s="111"/>
      <c r="AT293" s="111"/>
    </row>
    <row r="294" spans="1:47" ht="32.25" customHeight="1" x14ac:dyDescent="0.25">
      <c r="A294" s="186"/>
      <c r="B294" s="186">
        <v>1</v>
      </c>
      <c r="C294" s="187">
        <v>1444</v>
      </c>
      <c r="D294" s="136">
        <v>13932</v>
      </c>
      <c r="E294" s="136">
        <v>8252</v>
      </c>
      <c r="F294" s="188"/>
      <c r="G294" s="186" t="s">
        <v>106</v>
      </c>
      <c r="H294" s="216" t="s">
        <v>36</v>
      </c>
      <c r="I294" s="216"/>
      <c r="J294" s="216" t="s">
        <v>42</v>
      </c>
      <c r="K294" s="215">
        <v>14.3</v>
      </c>
      <c r="L294" s="215">
        <v>1</v>
      </c>
      <c r="M294" s="215">
        <v>4.5</v>
      </c>
      <c r="N294" s="188"/>
      <c r="O294" s="188">
        <f t="shared" si="56"/>
        <v>4.5</v>
      </c>
      <c r="P294" s="215"/>
      <c r="Q294" s="215"/>
      <c r="R294" s="188">
        <f t="shared" si="48"/>
        <v>64.350000000000009</v>
      </c>
      <c r="S294" s="243" t="s">
        <v>41</v>
      </c>
      <c r="T294" s="199" t="s">
        <v>58</v>
      </c>
      <c r="U294" s="253">
        <v>44881</v>
      </c>
      <c r="V294" s="253">
        <v>44883</v>
      </c>
      <c r="W294" s="254">
        <v>1</v>
      </c>
      <c r="X294" s="255"/>
      <c r="Y294" s="196">
        <f t="shared" si="49"/>
        <v>0.42857142857142855</v>
      </c>
      <c r="Z294" s="220">
        <v>14</v>
      </c>
      <c r="AA294" s="220">
        <v>0.84</v>
      </c>
      <c r="AB294" s="197">
        <f t="shared" si="50"/>
        <v>900.90000000000009</v>
      </c>
      <c r="AC294" s="197">
        <f t="shared" si="51"/>
        <v>54.054000000000002</v>
      </c>
      <c r="AD294" s="197">
        <f t="shared" si="52"/>
        <v>630.63</v>
      </c>
      <c r="AE294" s="197">
        <f t="shared" si="46"/>
        <v>270.27000000000004</v>
      </c>
      <c r="AF294" s="197">
        <f t="shared" si="53"/>
        <v>23.166</v>
      </c>
      <c r="AG294" s="197">
        <f t="shared" si="54"/>
        <v>924.06600000000014</v>
      </c>
      <c r="AH294" s="197">
        <v>924.06600000000014</v>
      </c>
      <c r="AI294" s="197">
        <f t="shared" si="55"/>
        <v>0</v>
      </c>
      <c r="AJ294" s="146"/>
      <c r="AR294" s="111"/>
      <c r="AS294" s="111"/>
      <c r="AT294" s="111"/>
    </row>
    <row r="295" spans="1:47" ht="32.25" customHeight="1" x14ac:dyDescent="0.25">
      <c r="A295" s="186"/>
      <c r="B295" s="186">
        <v>1</v>
      </c>
      <c r="C295" s="187">
        <v>1445</v>
      </c>
      <c r="D295" s="136">
        <v>13933</v>
      </c>
      <c r="E295" s="136">
        <v>8260</v>
      </c>
      <c r="F295" s="188"/>
      <c r="G295" s="186" t="s">
        <v>106</v>
      </c>
      <c r="H295" s="216" t="s">
        <v>36</v>
      </c>
      <c r="I295" s="216"/>
      <c r="J295" s="216" t="s">
        <v>42</v>
      </c>
      <c r="K295" s="215">
        <v>7.5</v>
      </c>
      <c r="L295" s="215">
        <v>0.6</v>
      </c>
      <c r="M295" s="215">
        <v>2</v>
      </c>
      <c r="N295" s="188"/>
      <c r="O295" s="188">
        <f t="shared" si="56"/>
        <v>2</v>
      </c>
      <c r="P295" s="215"/>
      <c r="Q295" s="215"/>
      <c r="R295" s="188">
        <f t="shared" si="48"/>
        <v>15</v>
      </c>
      <c r="S295" s="243" t="s">
        <v>41</v>
      </c>
      <c r="T295" s="199" t="s">
        <v>58</v>
      </c>
      <c r="U295" s="253">
        <v>44881</v>
      </c>
      <c r="V295" s="253">
        <v>44886</v>
      </c>
      <c r="W295" s="254">
        <v>1</v>
      </c>
      <c r="X295" s="255"/>
      <c r="Y295" s="196">
        <f t="shared" si="49"/>
        <v>0.8571428571428571</v>
      </c>
      <c r="Z295" s="220">
        <v>14</v>
      </c>
      <c r="AA295" s="220">
        <v>0.84</v>
      </c>
      <c r="AB295" s="197">
        <f t="shared" si="50"/>
        <v>210</v>
      </c>
      <c r="AC295" s="197">
        <f t="shared" si="51"/>
        <v>12.6</v>
      </c>
      <c r="AD295" s="197">
        <f t="shared" si="52"/>
        <v>147</v>
      </c>
      <c r="AE295" s="197">
        <f t="shared" si="46"/>
        <v>63</v>
      </c>
      <c r="AF295" s="197">
        <f t="shared" si="53"/>
        <v>10.799999999999999</v>
      </c>
      <c r="AG295" s="197">
        <f t="shared" si="54"/>
        <v>220.8</v>
      </c>
      <c r="AH295" s="197">
        <v>220.8</v>
      </c>
      <c r="AI295" s="197">
        <f t="shared" si="55"/>
        <v>0</v>
      </c>
      <c r="AJ295" s="146"/>
      <c r="AR295" s="111"/>
      <c r="AS295" s="111"/>
      <c r="AT295" s="111"/>
    </row>
    <row r="296" spans="1:47" ht="32.25" customHeight="1" x14ac:dyDescent="0.25">
      <c r="A296" s="186"/>
      <c r="B296" s="186">
        <v>1</v>
      </c>
      <c r="C296" s="187">
        <v>1443</v>
      </c>
      <c r="D296" s="136">
        <v>13931</v>
      </c>
      <c r="E296" s="136">
        <v>8555</v>
      </c>
      <c r="F296" s="188"/>
      <c r="G296" s="186" t="s">
        <v>444</v>
      </c>
      <c r="H296" s="216" t="s">
        <v>36</v>
      </c>
      <c r="I296" s="216"/>
      <c r="J296" s="216" t="s">
        <v>42</v>
      </c>
      <c r="K296" s="215">
        <v>7.5</v>
      </c>
      <c r="L296" s="215">
        <v>1.3</v>
      </c>
      <c r="M296" s="215">
        <v>7.5</v>
      </c>
      <c r="N296" s="188"/>
      <c r="O296" s="188">
        <f t="shared" si="56"/>
        <v>7.5</v>
      </c>
      <c r="P296" s="215"/>
      <c r="Q296" s="215"/>
      <c r="R296" s="188">
        <f t="shared" si="48"/>
        <v>56.25</v>
      </c>
      <c r="S296" s="243" t="s">
        <v>41</v>
      </c>
      <c r="T296" s="199" t="s">
        <v>58</v>
      </c>
      <c r="U296" s="253">
        <v>44881</v>
      </c>
      <c r="V296" s="253">
        <v>44967</v>
      </c>
      <c r="W296" s="254">
        <v>1</v>
      </c>
      <c r="X296" s="255"/>
      <c r="Y296" s="196">
        <f t="shared" si="49"/>
        <v>12.428571428571429</v>
      </c>
      <c r="Z296" s="220">
        <v>14</v>
      </c>
      <c r="AA296" s="220">
        <v>0.84</v>
      </c>
      <c r="AB296" s="197">
        <f t="shared" si="50"/>
        <v>787.5</v>
      </c>
      <c r="AC296" s="197">
        <f t="shared" si="51"/>
        <v>47.25</v>
      </c>
      <c r="AD296" s="197">
        <f t="shared" si="52"/>
        <v>551.25</v>
      </c>
      <c r="AE296" s="197">
        <f t="shared" si="46"/>
        <v>236.25</v>
      </c>
      <c r="AF296" s="197">
        <f t="shared" si="53"/>
        <v>587.25</v>
      </c>
      <c r="AG296" s="197">
        <f t="shared" si="54"/>
        <v>1374.75</v>
      </c>
      <c r="AH296" s="197">
        <v>1374.75</v>
      </c>
      <c r="AI296" s="197">
        <f t="shared" si="55"/>
        <v>0</v>
      </c>
      <c r="AJ296" s="146"/>
      <c r="AT296" s="111"/>
      <c r="AU296" s="365"/>
    </row>
    <row r="297" spans="1:47" ht="32.25" customHeight="1" x14ac:dyDescent="0.25">
      <c r="A297" s="186"/>
      <c r="B297" s="186">
        <v>1</v>
      </c>
      <c r="C297" s="187">
        <v>1432</v>
      </c>
      <c r="D297" s="136">
        <v>13920</v>
      </c>
      <c r="E297" s="136">
        <v>8340</v>
      </c>
      <c r="F297" s="188"/>
      <c r="G297" s="186" t="s">
        <v>106</v>
      </c>
      <c r="H297" s="216" t="s">
        <v>36</v>
      </c>
      <c r="I297" s="216"/>
      <c r="J297" s="216" t="s">
        <v>42</v>
      </c>
      <c r="K297" s="215">
        <v>7.5</v>
      </c>
      <c r="L297" s="215">
        <v>1.3</v>
      </c>
      <c r="M297" s="215">
        <v>3</v>
      </c>
      <c r="N297" s="188"/>
      <c r="O297" s="188">
        <f t="shared" si="56"/>
        <v>3</v>
      </c>
      <c r="P297" s="215"/>
      <c r="Q297" s="215"/>
      <c r="R297" s="188">
        <f t="shared" si="48"/>
        <v>22.5</v>
      </c>
      <c r="S297" s="243" t="s">
        <v>41</v>
      </c>
      <c r="T297" s="199" t="s">
        <v>58</v>
      </c>
      <c r="U297" s="253">
        <v>44879</v>
      </c>
      <c r="V297" s="253">
        <v>44912</v>
      </c>
      <c r="W297" s="254">
        <v>1</v>
      </c>
      <c r="X297" s="255"/>
      <c r="Y297" s="196">
        <f t="shared" si="49"/>
        <v>4.8571428571428568</v>
      </c>
      <c r="Z297" s="220">
        <v>14</v>
      </c>
      <c r="AA297" s="220">
        <v>0.84</v>
      </c>
      <c r="AB297" s="197">
        <f t="shared" si="50"/>
        <v>315</v>
      </c>
      <c r="AC297" s="197">
        <f t="shared" si="51"/>
        <v>18.899999999999999</v>
      </c>
      <c r="AD297" s="197">
        <f t="shared" si="52"/>
        <v>220.49999999999997</v>
      </c>
      <c r="AE297" s="197">
        <f t="shared" si="46"/>
        <v>94.5</v>
      </c>
      <c r="AF297" s="197">
        <f t="shared" si="53"/>
        <v>91.799999999999983</v>
      </c>
      <c r="AG297" s="197">
        <f t="shared" si="54"/>
        <v>406.79999999999995</v>
      </c>
      <c r="AH297" s="197">
        <v>406.79999999999995</v>
      </c>
      <c r="AI297" s="197">
        <f t="shared" si="55"/>
        <v>0</v>
      </c>
      <c r="AJ297" s="146"/>
      <c r="AR297" s="111"/>
      <c r="AS297" s="111"/>
      <c r="AT297" s="111"/>
    </row>
    <row r="298" spans="1:47" ht="32.25" customHeight="1" x14ac:dyDescent="0.25">
      <c r="A298" s="186"/>
      <c r="B298" s="186">
        <v>1</v>
      </c>
      <c r="C298" s="187">
        <v>1430</v>
      </c>
      <c r="D298" s="136">
        <v>13918</v>
      </c>
      <c r="E298" s="136">
        <v>8232</v>
      </c>
      <c r="F298" s="188"/>
      <c r="G298" s="186" t="s">
        <v>106</v>
      </c>
      <c r="H298" s="216" t="s">
        <v>36</v>
      </c>
      <c r="I298" s="216"/>
      <c r="J298" s="216" t="s">
        <v>42</v>
      </c>
      <c r="K298" s="215">
        <v>16</v>
      </c>
      <c r="L298" s="215">
        <v>1.3</v>
      </c>
      <c r="M298" s="215">
        <v>3.5</v>
      </c>
      <c r="N298" s="188"/>
      <c r="O298" s="188">
        <f t="shared" si="56"/>
        <v>3.5</v>
      </c>
      <c r="P298" s="215"/>
      <c r="Q298" s="215"/>
      <c r="R298" s="188">
        <f t="shared" si="48"/>
        <v>56</v>
      </c>
      <c r="S298" s="243" t="s">
        <v>41</v>
      </c>
      <c r="T298" s="199" t="s">
        <v>58</v>
      </c>
      <c r="U298" s="253">
        <v>44877</v>
      </c>
      <c r="V298" s="253">
        <v>44878</v>
      </c>
      <c r="W298" s="254">
        <v>1</v>
      </c>
      <c r="X298" s="255"/>
      <c r="Y298" s="196">
        <f t="shared" si="49"/>
        <v>0.2857142857142857</v>
      </c>
      <c r="Z298" s="220">
        <v>14</v>
      </c>
      <c r="AA298" s="220">
        <v>0.84</v>
      </c>
      <c r="AB298" s="197">
        <f t="shared" si="50"/>
        <v>784</v>
      </c>
      <c r="AC298" s="197">
        <f t="shared" si="51"/>
        <v>47.04</v>
      </c>
      <c r="AD298" s="197">
        <f t="shared" si="52"/>
        <v>548.79999999999995</v>
      </c>
      <c r="AE298" s="197">
        <f t="shared" si="46"/>
        <v>235.20000000000002</v>
      </c>
      <c r="AF298" s="197">
        <f t="shared" si="53"/>
        <v>13.44</v>
      </c>
      <c r="AG298" s="197">
        <f t="shared" si="54"/>
        <v>797.44</v>
      </c>
      <c r="AH298" s="197">
        <v>797.44</v>
      </c>
      <c r="AI298" s="197">
        <f t="shared" si="55"/>
        <v>0</v>
      </c>
      <c r="AJ298" s="146"/>
      <c r="AR298" s="111"/>
      <c r="AS298" s="111"/>
      <c r="AT298" s="111"/>
    </row>
    <row r="299" spans="1:47" ht="32.25" customHeight="1" x14ac:dyDescent="0.25">
      <c r="A299" s="186"/>
      <c r="B299" s="186">
        <v>1</v>
      </c>
      <c r="C299" s="187">
        <v>1454</v>
      </c>
      <c r="D299" s="136">
        <v>13942</v>
      </c>
      <c r="E299" s="136">
        <v>8317</v>
      </c>
      <c r="F299" s="188"/>
      <c r="G299" s="186" t="s">
        <v>106</v>
      </c>
      <c r="H299" s="216" t="s">
        <v>36</v>
      </c>
      <c r="I299" s="216"/>
      <c r="J299" s="216" t="s">
        <v>42</v>
      </c>
      <c r="K299" s="215">
        <v>6.3</v>
      </c>
      <c r="L299" s="215">
        <v>1.3</v>
      </c>
      <c r="M299" s="215">
        <v>4</v>
      </c>
      <c r="N299" s="188"/>
      <c r="O299" s="188">
        <f t="shared" si="56"/>
        <v>4</v>
      </c>
      <c r="P299" s="215"/>
      <c r="Q299" s="215"/>
      <c r="R299" s="188">
        <f t="shared" si="48"/>
        <v>25.2</v>
      </c>
      <c r="S299" s="243" t="s">
        <v>41</v>
      </c>
      <c r="T299" s="199" t="s">
        <v>58</v>
      </c>
      <c r="U299" s="253">
        <v>44883</v>
      </c>
      <c r="V299" s="253">
        <v>44904</v>
      </c>
      <c r="W299" s="254">
        <v>1</v>
      </c>
      <c r="X299" s="255"/>
      <c r="Y299" s="196">
        <f t="shared" si="49"/>
        <v>3.1428571428571428</v>
      </c>
      <c r="Z299" s="220">
        <v>14</v>
      </c>
      <c r="AA299" s="220">
        <v>0.84</v>
      </c>
      <c r="AB299" s="197">
        <f t="shared" si="50"/>
        <v>352.8</v>
      </c>
      <c r="AC299" s="197">
        <f t="shared" si="51"/>
        <v>21.167999999999999</v>
      </c>
      <c r="AD299" s="197">
        <f t="shared" si="52"/>
        <v>246.95999999999995</v>
      </c>
      <c r="AE299" s="197">
        <f t="shared" si="46"/>
        <v>105.83999999999999</v>
      </c>
      <c r="AF299" s="197">
        <f t="shared" si="53"/>
        <v>66.528000000000006</v>
      </c>
      <c r="AG299" s="197">
        <f t="shared" si="54"/>
        <v>419.32799999999997</v>
      </c>
      <c r="AH299" s="197">
        <v>419.32799999999997</v>
      </c>
      <c r="AI299" s="197">
        <f t="shared" si="55"/>
        <v>0</v>
      </c>
      <c r="AJ299" s="146"/>
      <c r="AR299" s="111"/>
      <c r="AS299" s="111"/>
      <c r="AT299" s="111"/>
    </row>
    <row r="300" spans="1:47" ht="32.25" customHeight="1" x14ac:dyDescent="0.25">
      <c r="A300" s="186"/>
      <c r="B300" s="186">
        <v>1</v>
      </c>
      <c r="C300" s="187">
        <v>1463</v>
      </c>
      <c r="D300" s="136">
        <v>13951</v>
      </c>
      <c r="E300" s="136">
        <v>8259</v>
      </c>
      <c r="F300" s="188"/>
      <c r="G300" s="186" t="s">
        <v>106</v>
      </c>
      <c r="H300" s="216" t="s">
        <v>36</v>
      </c>
      <c r="I300" s="216"/>
      <c r="J300" s="216" t="s">
        <v>42</v>
      </c>
      <c r="K300" s="215">
        <v>15</v>
      </c>
      <c r="L300" s="215">
        <v>1</v>
      </c>
      <c r="M300" s="215">
        <v>3.5</v>
      </c>
      <c r="N300" s="188"/>
      <c r="O300" s="188">
        <f t="shared" si="56"/>
        <v>3.5</v>
      </c>
      <c r="P300" s="215"/>
      <c r="Q300" s="215"/>
      <c r="R300" s="188">
        <f t="shared" si="48"/>
        <v>52.5</v>
      </c>
      <c r="S300" s="243" t="s">
        <v>41</v>
      </c>
      <c r="T300" s="199" t="s">
        <v>58</v>
      </c>
      <c r="U300" s="253">
        <v>44884</v>
      </c>
      <c r="V300" s="253">
        <v>44885</v>
      </c>
      <c r="W300" s="254">
        <v>1</v>
      </c>
      <c r="X300" s="255"/>
      <c r="Y300" s="196">
        <f t="shared" si="49"/>
        <v>0.2857142857142857</v>
      </c>
      <c r="Z300" s="220">
        <v>14</v>
      </c>
      <c r="AA300" s="220">
        <v>0.84</v>
      </c>
      <c r="AB300" s="197">
        <f t="shared" si="50"/>
        <v>735</v>
      </c>
      <c r="AC300" s="197">
        <f t="shared" si="51"/>
        <v>44.1</v>
      </c>
      <c r="AD300" s="197">
        <f t="shared" si="52"/>
        <v>514.5</v>
      </c>
      <c r="AE300" s="197">
        <f t="shared" si="46"/>
        <v>220.5</v>
      </c>
      <c r="AF300" s="197">
        <f t="shared" si="53"/>
        <v>12.6</v>
      </c>
      <c r="AG300" s="197">
        <f t="shared" si="54"/>
        <v>747.6</v>
      </c>
      <c r="AH300" s="197">
        <v>747.6</v>
      </c>
      <c r="AI300" s="197">
        <f t="shared" si="55"/>
        <v>0</v>
      </c>
      <c r="AJ300" s="146"/>
      <c r="AR300" s="111"/>
      <c r="AS300" s="111"/>
      <c r="AT300" s="111"/>
    </row>
    <row r="301" spans="1:47" ht="32.25" customHeight="1" x14ac:dyDescent="0.25">
      <c r="A301" s="186"/>
      <c r="B301" s="186">
        <v>1</v>
      </c>
      <c r="C301" s="187">
        <v>1462</v>
      </c>
      <c r="D301" s="136">
        <v>13950</v>
      </c>
      <c r="E301" s="136">
        <v>8310</v>
      </c>
      <c r="F301" s="188"/>
      <c r="G301" s="186" t="s">
        <v>440</v>
      </c>
      <c r="H301" s="216" t="s">
        <v>36</v>
      </c>
      <c r="I301" s="216"/>
      <c r="J301" s="216" t="s">
        <v>42</v>
      </c>
      <c r="K301" s="215">
        <v>19.3</v>
      </c>
      <c r="L301" s="215">
        <v>1.3</v>
      </c>
      <c r="M301" s="215">
        <v>2</v>
      </c>
      <c r="N301" s="188"/>
      <c r="O301" s="188">
        <f t="shared" si="56"/>
        <v>2</v>
      </c>
      <c r="P301" s="215"/>
      <c r="Q301" s="215"/>
      <c r="R301" s="188">
        <f t="shared" si="48"/>
        <v>38.6</v>
      </c>
      <c r="S301" s="243" t="s">
        <v>41</v>
      </c>
      <c r="T301" s="199" t="s">
        <v>58</v>
      </c>
      <c r="U301" s="253">
        <v>44884</v>
      </c>
      <c r="V301" s="253">
        <v>44902</v>
      </c>
      <c r="W301" s="254">
        <v>1</v>
      </c>
      <c r="X301" s="255"/>
      <c r="Y301" s="196">
        <f t="shared" si="49"/>
        <v>2.7142857142857144</v>
      </c>
      <c r="Z301" s="220">
        <v>14</v>
      </c>
      <c r="AA301" s="220">
        <v>0.84</v>
      </c>
      <c r="AB301" s="197">
        <f t="shared" si="50"/>
        <v>540.4</v>
      </c>
      <c r="AC301" s="197">
        <f t="shared" si="51"/>
        <v>32.423999999999999</v>
      </c>
      <c r="AD301" s="197">
        <f t="shared" si="52"/>
        <v>378.28</v>
      </c>
      <c r="AE301" s="197">
        <f t="shared" si="46"/>
        <v>162.12</v>
      </c>
      <c r="AF301" s="197">
        <f t="shared" si="53"/>
        <v>88.00800000000001</v>
      </c>
      <c r="AG301" s="197">
        <f t="shared" si="54"/>
        <v>628.40800000000002</v>
      </c>
      <c r="AH301" s="197">
        <v>628.40800000000002</v>
      </c>
      <c r="AI301" s="197">
        <f t="shared" si="55"/>
        <v>0</v>
      </c>
      <c r="AJ301" s="146"/>
      <c r="AR301" s="111"/>
      <c r="AS301" s="111"/>
      <c r="AT301" s="111"/>
    </row>
    <row r="302" spans="1:47" ht="32.25" customHeight="1" x14ac:dyDescent="0.25">
      <c r="A302" s="186"/>
      <c r="B302" s="186">
        <v>1</v>
      </c>
      <c r="C302" s="187">
        <v>1469</v>
      </c>
      <c r="D302" s="136">
        <v>13957</v>
      </c>
      <c r="E302" s="136">
        <v>8260</v>
      </c>
      <c r="F302" s="188"/>
      <c r="G302" s="186" t="s">
        <v>106</v>
      </c>
      <c r="H302" s="216" t="s">
        <v>36</v>
      </c>
      <c r="I302" s="216"/>
      <c r="J302" s="216" t="s">
        <v>42</v>
      </c>
      <c r="K302" s="215">
        <v>7</v>
      </c>
      <c r="L302" s="215">
        <v>1</v>
      </c>
      <c r="M302" s="215">
        <v>3.5</v>
      </c>
      <c r="N302" s="188"/>
      <c r="O302" s="188">
        <f t="shared" si="56"/>
        <v>3.5</v>
      </c>
      <c r="P302" s="215"/>
      <c r="Q302" s="215"/>
      <c r="R302" s="188">
        <f t="shared" si="48"/>
        <v>24.5</v>
      </c>
      <c r="S302" s="243" t="s">
        <v>41</v>
      </c>
      <c r="T302" s="199" t="s">
        <v>58</v>
      </c>
      <c r="U302" s="253">
        <v>44884</v>
      </c>
      <c r="V302" s="253">
        <v>44886</v>
      </c>
      <c r="W302" s="254">
        <v>1</v>
      </c>
      <c r="X302" s="255"/>
      <c r="Y302" s="196">
        <f t="shared" si="49"/>
        <v>0.42857142857142855</v>
      </c>
      <c r="Z302" s="220">
        <v>14</v>
      </c>
      <c r="AA302" s="220">
        <v>0.84</v>
      </c>
      <c r="AB302" s="197">
        <f t="shared" si="50"/>
        <v>343</v>
      </c>
      <c r="AC302" s="197">
        <f t="shared" si="51"/>
        <v>20.58</v>
      </c>
      <c r="AD302" s="197">
        <f t="shared" si="52"/>
        <v>240.09999999999997</v>
      </c>
      <c r="AE302" s="197">
        <f t="shared" si="46"/>
        <v>102.89999999999999</v>
      </c>
      <c r="AF302" s="197">
        <f t="shared" si="53"/>
        <v>8.82</v>
      </c>
      <c r="AG302" s="197">
        <f t="shared" si="54"/>
        <v>351.81999999999994</v>
      </c>
      <c r="AH302" s="197">
        <v>351.81999999999994</v>
      </c>
      <c r="AI302" s="197">
        <f t="shared" si="55"/>
        <v>0</v>
      </c>
      <c r="AJ302" s="146"/>
      <c r="AR302" s="111"/>
      <c r="AS302" s="111"/>
      <c r="AT302" s="111"/>
    </row>
    <row r="303" spans="1:47" s="213" customFormat="1" ht="32.25" customHeight="1" x14ac:dyDescent="0.25">
      <c r="A303" s="186"/>
      <c r="B303" s="186">
        <v>1</v>
      </c>
      <c r="C303" s="187">
        <v>1466</v>
      </c>
      <c r="D303" s="136">
        <v>13954</v>
      </c>
      <c r="E303" s="136">
        <v>8261</v>
      </c>
      <c r="F303" s="188"/>
      <c r="G303" s="186" t="s">
        <v>106</v>
      </c>
      <c r="H303" s="216" t="s">
        <v>36</v>
      </c>
      <c r="I303" s="216"/>
      <c r="J303" s="216" t="s">
        <v>42</v>
      </c>
      <c r="K303" s="215">
        <v>5</v>
      </c>
      <c r="L303" s="215">
        <v>1</v>
      </c>
      <c r="M303" s="215">
        <v>3.5</v>
      </c>
      <c r="N303" s="188"/>
      <c r="O303" s="188">
        <f t="shared" si="56"/>
        <v>3.5</v>
      </c>
      <c r="P303" s="215"/>
      <c r="Q303" s="215"/>
      <c r="R303" s="188">
        <f t="shared" si="48"/>
        <v>17.5</v>
      </c>
      <c r="S303" s="243" t="s">
        <v>41</v>
      </c>
      <c r="T303" s="199" t="s">
        <v>58</v>
      </c>
      <c r="U303" s="253">
        <v>44884</v>
      </c>
      <c r="V303" s="253">
        <v>44885</v>
      </c>
      <c r="W303" s="254">
        <v>1</v>
      </c>
      <c r="X303" s="255"/>
      <c r="Y303" s="196">
        <f t="shared" si="49"/>
        <v>0.2857142857142857</v>
      </c>
      <c r="Z303" s="220">
        <v>14</v>
      </c>
      <c r="AA303" s="220">
        <v>0.84</v>
      </c>
      <c r="AB303" s="197">
        <f t="shared" si="50"/>
        <v>245</v>
      </c>
      <c r="AC303" s="197">
        <f t="shared" si="51"/>
        <v>14.7</v>
      </c>
      <c r="AD303" s="197">
        <f t="shared" si="52"/>
        <v>171.5</v>
      </c>
      <c r="AE303" s="197">
        <f t="shared" si="46"/>
        <v>73.5</v>
      </c>
      <c r="AF303" s="197">
        <f t="shared" si="53"/>
        <v>4.2</v>
      </c>
      <c r="AG303" s="197">
        <f t="shared" si="54"/>
        <v>249.2</v>
      </c>
      <c r="AH303" s="197">
        <v>249.2</v>
      </c>
      <c r="AI303" s="197">
        <f t="shared" si="55"/>
        <v>0</v>
      </c>
      <c r="AJ303" s="146"/>
      <c r="AK303" s="268"/>
      <c r="AL303" s="275"/>
      <c r="AM303" s="275"/>
    </row>
    <row r="304" spans="1:47" s="213" customFormat="1" ht="32.25" customHeight="1" x14ac:dyDescent="0.25">
      <c r="A304" s="186"/>
      <c r="B304" s="186">
        <v>1</v>
      </c>
      <c r="C304" s="187">
        <v>1465</v>
      </c>
      <c r="D304" s="136">
        <v>13953</v>
      </c>
      <c r="E304" s="136">
        <v>8257</v>
      </c>
      <c r="F304" s="188"/>
      <c r="G304" s="186" t="s">
        <v>106</v>
      </c>
      <c r="H304" s="216" t="s">
        <v>36</v>
      </c>
      <c r="I304" s="216"/>
      <c r="J304" s="216" t="s">
        <v>42</v>
      </c>
      <c r="K304" s="215">
        <v>9.3000000000000007</v>
      </c>
      <c r="L304" s="215">
        <v>1</v>
      </c>
      <c r="M304" s="215">
        <v>3.5</v>
      </c>
      <c r="N304" s="188"/>
      <c r="O304" s="188">
        <f t="shared" si="56"/>
        <v>3.5</v>
      </c>
      <c r="P304" s="215"/>
      <c r="Q304" s="215"/>
      <c r="R304" s="188">
        <f t="shared" si="48"/>
        <v>32.550000000000004</v>
      </c>
      <c r="S304" s="243" t="s">
        <v>41</v>
      </c>
      <c r="T304" s="199" t="s">
        <v>58</v>
      </c>
      <c r="U304" s="253">
        <v>44884</v>
      </c>
      <c r="V304" s="253">
        <v>44885</v>
      </c>
      <c r="W304" s="254">
        <v>1</v>
      </c>
      <c r="X304" s="255"/>
      <c r="Y304" s="196">
        <f t="shared" si="49"/>
        <v>0.2857142857142857</v>
      </c>
      <c r="Z304" s="220">
        <v>14</v>
      </c>
      <c r="AA304" s="220">
        <v>0.84</v>
      </c>
      <c r="AB304" s="197">
        <f t="shared" si="50"/>
        <v>455.70000000000005</v>
      </c>
      <c r="AC304" s="197">
        <f t="shared" si="51"/>
        <v>27.342000000000002</v>
      </c>
      <c r="AD304" s="197">
        <f t="shared" si="52"/>
        <v>318.99</v>
      </c>
      <c r="AE304" s="197">
        <f t="shared" ref="AE304:AE367" si="57">IF(T304="off hired",0.3*R304*Z304*W304,0)</f>
        <v>136.71</v>
      </c>
      <c r="AF304" s="197">
        <f t="shared" si="53"/>
        <v>7.8120000000000003</v>
      </c>
      <c r="AG304" s="197">
        <f t="shared" si="54"/>
        <v>463.51200000000006</v>
      </c>
      <c r="AH304" s="197">
        <v>463.51200000000006</v>
      </c>
      <c r="AI304" s="197">
        <f t="shared" si="55"/>
        <v>0</v>
      </c>
      <c r="AJ304" s="146"/>
      <c r="AK304" s="268"/>
      <c r="AL304" s="275"/>
      <c r="AM304" s="275"/>
    </row>
    <row r="305" spans="1:47" s="213" customFormat="1" ht="32.25" customHeight="1" x14ac:dyDescent="0.25">
      <c r="A305" s="186"/>
      <c r="B305" s="186">
        <v>1</v>
      </c>
      <c r="C305" s="187">
        <v>1474</v>
      </c>
      <c r="D305" s="136">
        <v>13962</v>
      </c>
      <c r="E305" s="136">
        <v>8267</v>
      </c>
      <c r="F305" s="188"/>
      <c r="G305" s="186" t="s">
        <v>608</v>
      </c>
      <c r="H305" s="216" t="s">
        <v>36</v>
      </c>
      <c r="I305" s="216"/>
      <c r="J305" s="216" t="s">
        <v>42</v>
      </c>
      <c r="K305" s="215">
        <v>11</v>
      </c>
      <c r="L305" s="215">
        <v>1</v>
      </c>
      <c r="M305" s="215">
        <v>3.5</v>
      </c>
      <c r="N305" s="188"/>
      <c r="O305" s="188">
        <f t="shared" si="56"/>
        <v>3.5</v>
      </c>
      <c r="P305" s="215"/>
      <c r="Q305" s="215"/>
      <c r="R305" s="188">
        <f t="shared" si="48"/>
        <v>38.5</v>
      </c>
      <c r="S305" s="243" t="s">
        <v>41</v>
      </c>
      <c r="T305" s="199" t="s">
        <v>58</v>
      </c>
      <c r="U305" s="253">
        <v>44886</v>
      </c>
      <c r="V305" s="253">
        <v>44888</v>
      </c>
      <c r="W305" s="254">
        <v>1</v>
      </c>
      <c r="X305" s="255"/>
      <c r="Y305" s="196">
        <f t="shared" si="49"/>
        <v>0.42857142857142855</v>
      </c>
      <c r="Z305" s="220">
        <v>14</v>
      </c>
      <c r="AA305" s="220">
        <v>0.84</v>
      </c>
      <c r="AB305" s="197">
        <f t="shared" si="50"/>
        <v>539</v>
      </c>
      <c r="AC305" s="197">
        <f t="shared" si="51"/>
        <v>32.339999999999996</v>
      </c>
      <c r="AD305" s="197">
        <f t="shared" si="52"/>
        <v>377.3</v>
      </c>
      <c r="AE305" s="197">
        <f t="shared" si="57"/>
        <v>161.69999999999999</v>
      </c>
      <c r="AF305" s="197">
        <f t="shared" si="53"/>
        <v>13.86</v>
      </c>
      <c r="AG305" s="197">
        <f t="shared" si="54"/>
        <v>552.86</v>
      </c>
      <c r="AH305" s="197">
        <v>552.86</v>
      </c>
      <c r="AI305" s="197">
        <f t="shared" si="55"/>
        <v>0</v>
      </c>
      <c r="AJ305" s="146"/>
      <c r="AK305" s="268"/>
      <c r="AL305" s="275"/>
      <c r="AM305" s="275"/>
    </row>
    <row r="306" spans="1:47" s="213" customFormat="1" ht="32.25" customHeight="1" x14ac:dyDescent="0.25">
      <c r="A306" s="186"/>
      <c r="B306" s="186">
        <v>1</v>
      </c>
      <c r="C306" s="187">
        <v>1493</v>
      </c>
      <c r="D306" s="136">
        <v>13980</v>
      </c>
      <c r="E306" s="136">
        <v>8282</v>
      </c>
      <c r="F306" s="188"/>
      <c r="G306" s="186" t="s">
        <v>516</v>
      </c>
      <c r="H306" s="216" t="s">
        <v>36</v>
      </c>
      <c r="I306" s="216"/>
      <c r="J306" s="216" t="s">
        <v>42</v>
      </c>
      <c r="K306" s="215">
        <v>7.5</v>
      </c>
      <c r="L306" s="215">
        <v>1.3</v>
      </c>
      <c r="M306" s="215">
        <v>3</v>
      </c>
      <c r="N306" s="188"/>
      <c r="O306" s="188">
        <f t="shared" si="56"/>
        <v>3</v>
      </c>
      <c r="P306" s="215"/>
      <c r="Q306" s="215"/>
      <c r="R306" s="188">
        <f t="shared" si="48"/>
        <v>22.5</v>
      </c>
      <c r="S306" s="243" t="s">
        <v>41</v>
      </c>
      <c r="T306" s="199" t="s">
        <v>58</v>
      </c>
      <c r="U306" s="253">
        <v>44889</v>
      </c>
      <c r="V306" s="253">
        <v>44892</v>
      </c>
      <c r="W306" s="254">
        <v>1</v>
      </c>
      <c r="X306" s="255"/>
      <c r="Y306" s="196">
        <f t="shared" si="49"/>
        <v>0.5714285714285714</v>
      </c>
      <c r="Z306" s="220">
        <v>14</v>
      </c>
      <c r="AA306" s="220">
        <v>0.84</v>
      </c>
      <c r="AB306" s="197">
        <f t="shared" si="50"/>
        <v>315</v>
      </c>
      <c r="AC306" s="197">
        <f t="shared" si="51"/>
        <v>18.899999999999999</v>
      </c>
      <c r="AD306" s="197">
        <f t="shared" si="52"/>
        <v>220.49999999999997</v>
      </c>
      <c r="AE306" s="197">
        <f t="shared" si="57"/>
        <v>94.5</v>
      </c>
      <c r="AF306" s="197">
        <f t="shared" si="53"/>
        <v>10.799999999999999</v>
      </c>
      <c r="AG306" s="197">
        <f t="shared" si="54"/>
        <v>325.8</v>
      </c>
      <c r="AH306" s="197">
        <v>325.8</v>
      </c>
      <c r="AI306" s="197">
        <f t="shared" si="55"/>
        <v>0</v>
      </c>
      <c r="AJ306" s="146"/>
      <c r="AK306" s="268"/>
      <c r="AL306" s="275"/>
      <c r="AM306" s="275"/>
    </row>
    <row r="307" spans="1:47" s="213" customFormat="1" ht="32.25" customHeight="1" x14ac:dyDescent="0.25">
      <c r="A307" s="186"/>
      <c r="B307" s="186">
        <v>1</v>
      </c>
      <c r="C307" s="187">
        <v>1479</v>
      </c>
      <c r="D307" s="136">
        <v>13967</v>
      </c>
      <c r="E307" s="136">
        <v>8273</v>
      </c>
      <c r="F307" s="188"/>
      <c r="G307" s="186" t="s">
        <v>516</v>
      </c>
      <c r="H307" s="216" t="s">
        <v>36</v>
      </c>
      <c r="I307" s="216"/>
      <c r="J307" s="216" t="s">
        <v>42</v>
      </c>
      <c r="K307" s="215">
        <v>11</v>
      </c>
      <c r="L307" s="215">
        <v>1</v>
      </c>
      <c r="M307" s="215">
        <v>2.5</v>
      </c>
      <c r="N307" s="188"/>
      <c r="O307" s="188">
        <f t="shared" si="56"/>
        <v>2.5</v>
      </c>
      <c r="P307" s="215"/>
      <c r="Q307" s="215"/>
      <c r="R307" s="188">
        <f t="shared" si="48"/>
        <v>27.5</v>
      </c>
      <c r="S307" s="243" t="s">
        <v>41</v>
      </c>
      <c r="T307" s="199" t="s">
        <v>58</v>
      </c>
      <c r="U307" s="253">
        <v>44888</v>
      </c>
      <c r="V307" s="253">
        <v>44891</v>
      </c>
      <c r="W307" s="254">
        <v>1</v>
      </c>
      <c r="X307" s="255"/>
      <c r="Y307" s="196">
        <f t="shared" si="49"/>
        <v>0.5714285714285714</v>
      </c>
      <c r="Z307" s="220">
        <v>14</v>
      </c>
      <c r="AA307" s="220">
        <v>0.84</v>
      </c>
      <c r="AB307" s="197">
        <f t="shared" si="50"/>
        <v>385</v>
      </c>
      <c r="AC307" s="197">
        <f t="shared" si="51"/>
        <v>23.099999999999998</v>
      </c>
      <c r="AD307" s="197">
        <f t="shared" si="52"/>
        <v>269.5</v>
      </c>
      <c r="AE307" s="197">
        <f t="shared" si="57"/>
        <v>115.5</v>
      </c>
      <c r="AF307" s="197">
        <f t="shared" si="53"/>
        <v>13.2</v>
      </c>
      <c r="AG307" s="197">
        <f t="shared" si="54"/>
        <v>398.2</v>
      </c>
      <c r="AH307" s="197">
        <v>398.2</v>
      </c>
      <c r="AI307" s="197">
        <f t="shared" si="55"/>
        <v>0</v>
      </c>
      <c r="AJ307" s="146"/>
      <c r="AK307" s="268"/>
      <c r="AL307" s="275"/>
      <c r="AM307" s="275"/>
    </row>
    <row r="308" spans="1:47" s="213" customFormat="1" ht="32.25" customHeight="1" x14ac:dyDescent="0.25">
      <c r="A308" s="186"/>
      <c r="B308" s="186">
        <v>1</v>
      </c>
      <c r="C308" s="187">
        <v>1482</v>
      </c>
      <c r="D308" s="136">
        <v>13970</v>
      </c>
      <c r="E308" s="136">
        <v>8273</v>
      </c>
      <c r="F308" s="188"/>
      <c r="G308" s="186" t="s">
        <v>440</v>
      </c>
      <c r="H308" s="216" t="s">
        <v>36</v>
      </c>
      <c r="I308" s="216"/>
      <c r="J308" s="216" t="s">
        <v>42</v>
      </c>
      <c r="K308" s="215">
        <v>1.8</v>
      </c>
      <c r="L308" s="215">
        <v>1.3</v>
      </c>
      <c r="M308" s="215">
        <v>2.5</v>
      </c>
      <c r="N308" s="188"/>
      <c r="O308" s="188">
        <f t="shared" si="56"/>
        <v>2.5</v>
      </c>
      <c r="P308" s="215"/>
      <c r="Q308" s="215"/>
      <c r="R308" s="188">
        <f t="shared" si="48"/>
        <v>4.5</v>
      </c>
      <c r="S308" s="243" t="s">
        <v>41</v>
      </c>
      <c r="T308" s="199" t="s">
        <v>58</v>
      </c>
      <c r="U308" s="253">
        <v>44888</v>
      </c>
      <c r="V308" s="253">
        <v>44891</v>
      </c>
      <c r="W308" s="254">
        <v>1</v>
      </c>
      <c r="X308" s="255"/>
      <c r="Y308" s="196">
        <f t="shared" si="49"/>
        <v>0.5714285714285714</v>
      </c>
      <c r="Z308" s="220">
        <v>14</v>
      </c>
      <c r="AA308" s="220">
        <v>0.84</v>
      </c>
      <c r="AB308" s="197">
        <f t="shared" si="50"/>
        <v>63</v>
      </c>
      <c r="AC308" s="197">
        <f t="shared" si="51"/>
        <v>3.78</v>
      </c>
      <c r="AD308" s="197">
        <f t="shared" si="52"/>
        <v>44.1</v>
      </c>
      <c r="AE308" s="197">
        <f t="shared" si="57"/>
        <v>18.899999999999999</v>
      </c>
      <c r="AF308" s="197">
        <f t="shared" si="53"/>
        <v>2.1599999999999997</v>
      </c>
      <c r="AG308" s="197">
        <f t="shared" si="54"/>
        <v>65.16</v>
      </c>
      <c r="AH308" s="197">
        <v>65.16</v>
      </c>
      <c r="AI308" s="197">
        <f t="shared" si="55"/>
        <v>0</v>
      </c>
      <c r="AJ308" s="146"/>
      <c r="AK308" s="268"/>
      <c r="AL308" s="275"/>
      <c r="AM308" s="275"/>
    </row>
    <row r="309" spans="1:47" s="213" customFormat="1" ht="32.25" customHeight="1" x14ac:dyDescent="0.25">
      <c r="A309" s="186"/>
      <c r="B309" s="186">
        <v>1</v>
      </c>
      <c r="C309" s="187">
        <v>1481</v>
      </c>
      <c r="D309" s="136">
        <v>13969</v>
      </c>
      <c r="E309" s="136">
        <v>8769</v>
      </c>
      <c r="F309" s="188"/>
      <c r="G309" s="186" t="s">
        <v>440</v>
      </c>
      <c r="H309" s="216" t="s">
        <v>36</v>
      </c>
      <c r="I309" s="216"/>
      <c r="J309" s="216" t="s">
        <v>42</v>
      </c>
      <c r="K309" s="215">
        <v>5</v>
      </c>
      <c r="L309" s="215">
        <v>1.3</v>
      </c>
      <c r="M309" s="215">
        <v>4</v>
      </c>
      <c r="N309" s="188"/>
      <c r="O309" s="188">
        <f t="shared" si="56"/>
        <v>4</v>
      </c>
      <c r="P309" s="215"/>
      <c r="Q309" s="215"/>
      <c r="R309" s="188">
        <f t="shared" si="48"/>
        <v>20</v>
      </c>
      <c r="S309" s="243" t="s">
        <v>41</v>
      </c>
      <c r="T309" s="199" t="s">
        <v>58</v>
      </c>
      <c r="U309" s="253">
        <v>44888</v>
      </c>
      <c r="V309" s="253">
        <v>44988</v>
      </c>
      <c r="W309" s="254">
        <v>1</v>
      </c>
      <c r="X309" s="255"/>
      <c r="Y309" s="196">
        <f t="shared" si="49"/>
        <v>14.428571428571429</v>
      </c>
      <c r="Z309" s="220">
        <v>14</v>
      </c>
      <c r="AA309" s="220">
        <v>0.84</v>
      </c>
      <c r="AB309" s="197">
        <f t="shared" si="50"/>
        <v>280</v>
      </c>
      <c r="AC309" s="197">
        <f t="shared" si="51"/>
        <v>16.8</v>
      </c>
      <c r="AD309" s="197">
        <f t="shared" si="52"/>
        <v>196</v>
      </c>
      <c r="AE309" s="197">
        <f t="shared" si="57"/>
        <v>84</v>
      </c>
      <c r="AF309" s="197">
        <f t="shared" si="53"/>
        <v>242.39999999999998</v>
      </c>
      <c r="AG309" s="197">
        <f t="shared" si="54"/>
        <v>522.4</v>
      </c>
      <c r="AH309" s="197">
        <v>431.2</v>
      </c>
      <c r="AI309" s="197">
        <f t="shared" si="55"/>
        <v>91.199999999999989</v>
      </c>
      <c r="AJ309" s="146"/>
      <c r="AK309" s="268"/>
      <c r="AL309" s="275"/>
      <c r="AM309" s="275"/>
      <c r="AR309" s="363">
        <f>SUMIF('[27]Sc Shedule '!$D$3:$D$2546,D309,'[27]Sc Shedule '!$AC$3:$AC$2546)</f>
        <v>522.4</v>
      </c>
      <c r="AS309" s="363">
        <f t="shared" ref="AS309:AS310" ca="1" si="58">SUMIF($D$91:$D$2561,D309,$AG$91:$AG$2559)</f>
        <v>522.4</v>
      </c>
      <c r="AT309" s="363">
        <f t="shared" ref="AT309:AT310" ca="1" si="59">AR309-AS309</f>
        <v>0</v>
      </c>
      <c r="AU309" s="365"/>
    </row>
    <row r="310" spans="1:47" s="213" customFormat="1" ht="32.25" customHeight="1" x14ac:dyDescent="0.25">
      <c r="A310" s="186"/>
      <c r="B310" s="186">
        <v>1</v>
      </c>
      <c r="C310" s="187">
        <v>1457</v>
      </c>
      <c r="D310" s="136">
        <v>13945</v>
      </c>
      <c r="E310" s="429">
        <v>8472</v>
      </c>
      <c r="F310" s="188"/>
      <c r="G310" s="186" t="s">
        <v>440</v>
      </c>
      <c r="H310" s="189" t="s">
        <v>36</v>
      </c>
      <c r="I310" s="189"/>
      <c r="J310" s="189" t="s">
        <v>435</v>
      </c>
      <c r="K310" s="190">
        <v>6.5</v>
      </c>
      <c r="L310" s="190">
        <v>1.8</v>
      </c>
      <c r="M310" s="190">
        <v>2</v>
      </c>
      <c r="N310" s="190"/>
      <c r="O310" s="190">
        <v>2</v>
      </c>
      <c r="P310" s="190"/>
      <c r="Q310" s="190"/>
      <c r="R310" s="188">
        <f t="shared" si="48"/>
        <v>13</v>
      </c>
      <c r="S310" s="159" t="s">
        <v>41</v>
      </c>
      <c r="T310" s="199" t="s">
        <v>58</v>
      </c>
      <c r="U310" s="193">
        <v>44883</v>
      </c>
      <c r="V310" s="428">
        <v>44922</v>
      </c>
      <c r="W310" s="194">
        <v>1</v>
      </c>
      <c r="X310" s="195"/>
      <c r="Y310" s="196">
        <f t="shared" si="49"/>
        <v>5.7142857142857144</v>
      </c>
      <c r="Z310" s="203">
        <v>18</v>
      </c>
      <c r="AA310" s="203">
        <v>1.05</v>
      </c>
      <c r="AB310" s="197">
        <f t="shared" si="50"/>
        <v>234</v>
      </c>
      <c r="AC310" s="197">
        <f t="shared" si="51"/>
        <v>13.65</v>
      </c>
      <c r="AD310" s="197">
        <f t="shared" si="52"/>
        <v>163.79999999999998</v>
      </c>
      <c r="AE310" s="197">
        <f t="shared" si="57"/>
        <v>70.2</v>
      </c>
      <c r="AF310" s="197">
        <f t="shared" si="53"/>
        <v>78.000000000000014</v>
      </c>
      <c r="AG310" s="197">
        <f t="shared" si="54"/>
        <v>312</v>
      </c>
      <c r="AH310" s="198">
        <v>364.65</v>
      </c>
      <c r="AI310" s="197">
        <f t="shared" si="55"/>
        <v>-52.649999999999977</v>
      </c>
      <c r="AJ310" s="146"/>
      <c r="AK310" s="268"/>
      <c r="AL310" s="275"/>
      <c r="AM310" s="275"/>
      <c r="AR310" s="363">
        <f>SUMIF('[27]Sc Shedule '!$D$3:$D$2546,D310,'[27]Sc Shedule '!$AC$3:$AC$2546)</f>
        <v>312</v>
      </c>
      <c r="AS310" s="363">
        <f t="shared" ca="1" si="58"/>
        <v>312</v>
      </c>
      <c r="AT310" s="363">
        <f t="shared" ca="1" si="59"/>
        <v>0</v>
      </c>
      <c r="AU310" s="365"/>
    </row>
    <row r="311" spans="1:47" s="213" customFormat="1" ht="32.25" customHeight="1" x14ac:dyDescent="0.25">
      <c r="A311" s="186"/>
      <c r="B311" s="186">
        <v>1</v>
      </c>
      <c r="C311" s="187">
        <v>1489</v>
      </c>
      <c r="D311" s="136">
        <v>13976</v>
      </c>
      <c r="E311" s="136">
        <v>8413</v>
      </c>
      <c r="F311" s="188"/>
      <c r="G311" s="186" t="s">
        <v>440</v>
      </c>
      <c r="H311" s="189" t="s">
        <v>36</v>
      </c>
      <c r="I311" s="189"/>
      <c r="J311" s="189" t="s">
        <v>435</v>
      </c>
      <c r="K311" s="190">
        <v>11.6</v>
      </c>
      <c r="L311" s="190">
        <v>1.8</v>
      </c>
      <c r="M311" s="190">
        <v>3</v>
      </c>
      <c r="N311" s="190"/>
      <c r="O311" s="190">
        <v>3</v>
      </c>
      <c r="P311" s="190"/>
      <c r="Q311" s="190"/>
      <c r="R311" s="188">
        <f t="shared" si="48"/>
        <v>34.799999999999997</v>
      </c>
      <c r="S311" s="159" t="s">
        <v>41</v>
      </c>
      <c r="T311" s="199" t="s">
        <v>58</v>
      </c>
      <c r="U311" s="193">
        <v>44889</v>
      </c>
      <c r="V311" s="193">
        <v>44937</v>
      </c>
      <c r="W311" s="194">
        <v>1</v>
      </c>
      <c r="X311" s="195"/>
      <c r="Y311" s="196">
        <f t="shared" si="49"/>
        <v>7</v>
      </c>
      <c r="Z311" s="203">
        <v>18</v>
      </c>
      <c r="AA311" s="203">
        <v>1.05</v>
      </c>
      <c r="AB311" s="197">
        <f t="shared" si="50"/>
        <v>626.4</v>
      </c>
      <c r="AC311" s="197">
        <f t="shared" si="51"/>
        <v>36.54</v>
      </c>
      <c r="AD311" s="197">
        <f t="shared" si="52"/>
        <v>438.4799999999999</v>
      </c>
      <c r="AE311" s="197">
        <f t="shared" si="57"/>
        <v>187.92</v>
      </c>
      <c r="AF311" s="197">
        <f t="shared" si="53"/>
        <v>255.77999999999997</v>
      </c>
      <c r="AG311" s="197">
        <f t="shared" si="54"/>
        <v>882.17999999999984</v>
      </c>
      <c r="AH311" s="198">
        <v>882.17999999999984</v>
      </c>
      <c r="AI311" s="197">
        <f t="shared" si="55"/>
        <v>0</v>
      </c>
      <c r="AJ311" s="146"/>
      <c r="AK311" s="268"/>
      <c r="AL311" s="275"/>
      <c r="AM311" s="275"/>
    </row>
    <row r="312" spans="1:47" s="213" customFormat="1" ht="32.25" customHeight="1" x14ac:dyDescent="0.25">
      <c r="A312" s="186"/>
      <c r="B312" s="186">
        <v>1</v>
      </c>
      <c r="C312" s="187">
        <v>1494</v>
      </c>
      <c r="D312" s="136">
        <v>13981</v>
      </c>
      <c r="E312" s="136">
        <v>8326</v>
      </c>
      <c r="F312" s="188"/>
      <c r="G312" s="186" t="s">
        <v>106</v>
      </c>
      <c r="H312" s="189" t="s">
        <v>36</v>
      </c>
      <c r="I312" s="189"/>
      <c r="J312" s="189" t="s">
        <v>435</v>
      </c>
      <c r="K312" s="190">
        <v>3.8</v>
      </c>
      <c r="L312" s="190">
        <v>1.8</v>
      </c>
      <c r="M312" s="190">
        <v>2</v>
      </c>
      <c r="N312" s="190"/>
      <c r="O312" s="190">
        <v>2</v>
      </c>
      <c r="P312" s="190"/>
      <c r="Q312" s="190"/>
      <c r="R312" s="188">
        <f t="shared" si="48"/>
        <v>7.6</v>
      </c>
      <c r="S312" s="159" t="s">
        <v>41</v>
      </c>
      <c r="T312" s="199" t="s">
        <v>58</v>
      </c>
      <c r="U312" s="193">
        <v>44889</v>
      </c>
      <c r="V312" s="193">
        <v>44908</v>
      </c>
      <c r="W312" s="194">
        <v>1</v>
      </c>
      <c r="X312" s="195"/>
      <c r="Y312" s="196">
        <f t="shared" si="49"/>
        <v>2.8571428571428572</v>
      </c>
      <c r="Z312" s="203">
        <v>18</v>
      </c>
      <c r="AA312" s="203">
        <v>1.05</v>
      </c>
      <c r="AB312" s="197">
        <f t="shared" si="50"/>
        <v>136.79999999999998</v>
      </c>
      <c r="AC312" s="197">
        <f t="shared" si="51"/>
        <v>7.9799999999999995</v>
      </c>
      <c r="AD312" s="197">
        <f t="shared" si="52"/>
        <v>95.759999999999991</v>
      </c>
      <c r="AE312" s="197">
        <f t="shared" si="57"/>
        <v>41.04</v>
      </c>
      <c r="AF312" s="197">
        <f t="shared" si="53"/>
        <v>22.8</v>
      </c>
      <c r="AG312" s="197">
        <f t="shared" si="54"/>
        <v>159.6</v>
      </c>
      <c r="AH312" s="198">
        <v>159.6</v>
      </c>
      <c r="AI312" s="197">
        <f t="shared" si="55"/>
        <v>0</v>
      </c>
      <c r="AJ312" s="146"/>
      <c r="AK312" s="268"/>
      <c r="AL312" s="275"/>
      <c r="AM312" s="275"/>
    </row>
    <row r="313" spans="1:47" s="213" customFormat="1" ht="32.25" customHeight="1" x14ac:dyDescent="0.25">
      <c r="A313" s="186"/>
      <c r="B313" s="186">
        <v>1</v>
      </c>
      <c r="C313" s="187">
        <v>1488</v>
      </c>
      <c r="D313" s="136">
        <v>13975</v>
      </c>
      <c r="E313" s="136">
        <v>8278</v>
      </c>
      <c r="F313" s="188"/>
      <c r="G313" s="186" t="s">
        <v>440</v>
      </c>
      <c r="H313" s="189" t="s">
        <v>36</v>
      </c>
      <c r="I313" s="189"/>
      <c r="J313" s="189" t="s">
        <v>435</v>
      </c>
      <c r="K313" s="190">
        <v>3.6</v>
      </c>
      <c r="L313" s="190">
        <v>1.8</v>
      </c>
      <c r="M313" s="190">
        <v>3.5</v>
      </c>
      <c r="N313" s="190"/>
      <c r="O313" s="190">
        <v>3.5</v>
      </c>
      <c r="P313" s="190"/>
      <c r="Q313" s="190"/>
      <c r="R313" s="188">
        <f t="shared" si="48"/>
        <v>12.6</v>
      </c>
      <c r="S313" s="159" t="s">
        <v>41</v>
      </c>
      <c r="T313" s="199" t="s">
        <v>58</v>
      </c>
      <c r="U313" s="193">
        <v>44889</v>
      </c>
      <c r="V313" s="193">
        <v>44891</v>
      </c>
      <c r="W313" s="254">
        <v>1</v>
      </c>
      <c r="X313" s="195"/>
      <c r="Y313" s="196">
        <f t="shared" si="49"/>
        <v>0.42857142857142855</v>
      </c>
      <c r="Z313" s="203">
        <v>18</v>
      </c>
      <c r="AA313" s="203">
        <v>1.05</v>
      </c>
      <c r="AB313" s="197">
        <f t="shared" si="50"/>
        <v>226.79999999999998</v>
      </c>
      <c r="AC313" s="197">
        <f t="shared" si="51"/>
        <v>13.23</v>
      </c>
      <c r="AD313" s="197">
        <f t="shared" si="52"/>
        <v>158.75999999999996</v>
      </c>
      <c r="AE313" s="197">
        <f t="shared" si="57"/>
        <v>68.039999999999992</v>
      </c>
      <c r="AF313" s="197">
        <f t="shared" si="53"/>
        <v>5.67</v>
      </c>
      <c r="AG313" s="197">
        <f t="shared" si="54"/>
        <v>232.46999999999994</v>
      </c>
      <c r="AH313" s="198">
        <v>232.46999999999994</v>
      </c>
      <c r="AI313" s="197">
        <f t="shared" si="55"/>
        <v>0</v>
      </c>
      <c r="AJ313" s="146"/>
      <c r="AK313" s="268"/>
      <c r="AL313" s="275"/>
      <c r="AM313" s="275"/>
    </row>
    <row r="314" spans="1:47" s="213" customFormat="1" ht="32.25" customHeight="1" x14ac:dyDescent="0.25">
      <c r="A314" s="186"/>
      <c r="B314" s="186">
        <v>1</v>
      </c>
      <c r="C314" s="187">
        <v>1484</v>
      </c>
      <c r="D314" s="136">
        <v>13972</v>
      </c>
      <c r="E314" s="136">
        <v>8274</v>
      </c>
      <c r="F314" s="188"/>
      <c r="G314" s="186" t="s">
        <v>440</v>
      </c>
      <c r="H314" s="189" t="s">
        <v>36</v>
      </c>
      <c r="I314" s="189"/>
      <c r="J314" s="189" t="s">
        <v>435</v>
      </c>
      <c r="K314" s="190">
        <v>5</v>
      </c>
      <c r="L314" s="190">
        <v>1.8</v>
      </c>
      <c r="M314" s="190">
        <v>3</v>
      </c>
      <c r="N314" s="190"/>
      <c r="O314" s="190">
        <v>3</v>
      </c>
      <c r="P314" s="190"/>
      <c r="Q314" s="190"/>
      <c r="R314" s="188">
        <f t="shared" si="48"/>
        <v>15</v>
      </c>
      <c r="S314" s="159" t="s">
        <v>41</v>
      </c>
      <c r="T314" s="199" t="s">
        <v>58</v>
      </c>
      <c r="U314" s="193">
        <v>44888</v>
      </c>
      <c r="V314" s="193">
        <v>44891</v>
      </c>
      <c r="W314" s="254">
        <v>1</v>
      </c>
      <c r="X314" s="195"/>
      <c r="Y314" s="196">
        <f t="shared" si="49"/>
        <v>0.5714285714285714</v>
      </c>
      <c r="Z314" s="203">
        <v>18</v>
      </c>
      <c r="AA314" s="203">
        <v>1.05</v>
      </c>
      <c r="AB314" s="197">
        <f t="shared" si="50"/>
        <v>270</v>
      </c>
      <c r="AC314" s="197">
        <f t="shared" si="51"/>
        <v>15.75</v>
      </c>
      <c r="AD314" s="197">
        <f t="shared" si="52"/>
        <v>189</v>
      </c>
      <c r="AE314" s="197">
        <f t="shared" si="57"/>
        <v>81</v>
      </c>
      <c r="AF314" s="197">
        <f t="shared" si="53"/>
        <v>9</v>
      </c>
      <c r="AG314" s="197">
        <f t="shared" si="54"/>
        <v>279</v>
      </c>
      <c r="AH314" s="198">
        <v>279</v>
      </c>
      <c r="AI314" s="197">
        <f t="shared" si="55"/>
        <v>0</v>
      </c>
      <c r="AJ314" s="146"/>
      <c r="AK314" s="268"/>
      <c r="AL314" s="275"/>
      <c r="AM314" s="275"/>
    </row>
    <row r="315" spans="1:47" s="213" customFormat="1" ht="32.25" customHeight="1" x14ac:dyDescent="0.25">
      <c r="A315" s="186"/>
      <c r="B315" s="186">
        <v>1</v>
      </c>
      <c r="C315" s="187">
        <v>1347</v>
      </c>
      <c r="D315" s="136">
        <v>13835</v>
      </c>
      <c r="E315" s="136">
        <v>8456</v>
      </c>
      <c r="F315" s="188"/>
      <c r="G315" s="186" t="s">
        <v>106</v>
      </c>
      <c r="H315" s="186" t="s">
        <v>60</v>
      </c>
      <c r="I315" s="186"/>
      <c r="J315" s="186" t="s">
        <v>61</v>
      </c>
      <c r="K315" s="188">
        <v>4</v>
      </c>
      <c r="L315" s="188">
        <v>2.5</v>
      </c>
      <c r="M315" s="188">
        <v>3</v>
      </c>
      <c r="N315" s="188"/>
      <c r="O315" s="188">
        <f t="shared" ref="O315:O322" si="60">M315-N315</f>
        <v>3</v>
      </c>
      <c r="P315" s="188"/>
      <c r="Q315" s="188"/>
      <c r="R315" s="188">
        <f t="shared" si="48"/>
        <v>30</v>
      </c>
      <c r="S315" s="191" t="s">
        <v>62</v>
      </c>
      <c r="T315" s="199" t="s">
        <v>58</v>
      </c>
      <c r="U315" s="200">
        <v>44867</v>
      </c>
      <c r="V315" s="200">
        <v>44917</v>
      </c>
      <c r="W315" s="201">
        <v>1</v>
      </c>
      <c r="X315" s="202"/>
      <c r="Y315" s="196">
        <f t="shared" si="49"/>
        <v>7.2857142857142856</v>
      </c>
      <c r="Z315" s="219">
        <v>7.5</v>
      </c>
      <c r="AA315" s="219">
        <v>0.7</v>
      </c>
      <c r="AB315" s="197">
        <f t="shared" si="50"/>
        <v>225</v>
      </c>
      <c r="AC315" s="197">
        <f t="shared" si="51"/>
        <v>21</v>
      </c>
      <c r="AD315" s="197">
        <f t="shared" si="52"/>
        <v>157.5</v>
      </c>
      <c r="AE315" s="197">
        <f t="shared" si="57"/>
        <v>67.5</v>
      </c>
      <c r="AF315" s="197">
        <f t="shared" si="53"/>
        <v>152.99999999999997</v>
      </c>
      <c r="AG315" s="197">
        <f t="shared" si="54"/>
        <v>378</v>
      </c>
      <c r="AH315" s="197">
        <v>378</v>
      </c>
      <c r="AI315" s="197">
        <f t="shared" si="55"/>
        <v>0</v>
      </c>
      <c r="AJ315" s="146"/>
      <c r="AK315" s="268"/>
      <c r="AL315" s="275"/>
      <c r="AM315" s="275"/>
    </row>
    <row r="316" spans="1:47" s="213" customFormat="1" ht="32.25" customHeight="1" x14ac:dyDescent="0.25">
      <c r="A316" s="186"/>
      <c r="B316" s="186">
        <v>1</v>
      </c>
      <c r="C316" s="187">
        <v>1429</v>
      </c>
      <c r="D316" s="136">
        <v>13917</v>
      </c>
      <c r="E316" s="136">
        <v>8316</v>
      </c>
      <c r="F316" s="188"/>
      <c r="G316" s="186" t="s">
        <v>440</v>
      </c>
      <c r="H316" s="186" t="s">
        <v>60</v>
      </c>
      <c r="I316" s="186"/>
      <c r="J316" s="186" t="s">
        <v>61</v>
      </c>
      <c r="K316" s="188">
        <v>6.8</v>
      </c>
      <c r="L316" s="188">
        <v>2.5</v>
      </c>
      <c r="M316" s="188">
        <v>3</v>
      </c>
      <c r="N316" s="188"/>
      <c r="O316" s="188">
        <f t="shared" si="60"/>
        <v>3</v>
      </c>
      <c r="P316" s="188"/>
      <c r="Q316" s="188"/>
      <c r="R316" s="188">
        <f t="shared" si="48"/>
        <v>51</v>
      </c>
      <c r="S316" s="191" t="s">
        <v>62</v>
      </c>
      <c r="T316" s="199" t="s">
        <v>58</v>
      </c>
      <c r="U316" s="200">
        <v>44877</v>
      </c>
      <c r="V316" s="200">
        <v>44904</v>
      </c>
      <c r="W316" s="201">
        <v>1</v>
      </c>
      <c r="X316" s="202"/>
      <c r="Y316" s="196">
        <f t="shared" si="49"/>
        <v>4</v>
      </c>
      <c r="Z316" s="219">
        <v>7.5</v>
      </c>
      <c r="AA316" s="219">
        <v>0.7</v>
      </c>
      <c r="AB316" s="197">
        <f t="shared" si="50"/>
        <v>382.5</v>
      </c>
      <c r="AC316" s="197">
        <f t="shared" si="51"/>
        <v>35.699999999999996</v>
      </c>
      <c r="AD316" s="197">
        <f t="shared" si="52"/>
        <v>267.74999999999994</v>
      </c>
      <c r="AE316" s="197">
        <f t="shared" si="57"/>
        <v>114.74999999999999</v>
      </c>
      <c r="AF316" s="197">
        <f t="shared" si="53"/>
        <v>142.79999999999998</v>
      </c>
      <c r="AG316" s="197">
        <f t="shared" si="54"/>
        <v>525.29999999999995</v>
      </c>
      <c r="AH316" s="197">
        <v>525.29999999999995</v>
      </c>
      <c r="AI316" s="197">
        <f t="shared" si="55"/>
        <v>0</v>
      </c>
      <c r="AJ316" s="146"/>
      <c r="AK316" s="268"/>
      <c r="AL316" s="275"/>
      <c r="AM316" s="275"/>
    </row>
    <row r="317" spans="1:47" s="213" customFormat="1" ht="32.25" customHeight="1" x14ac:dyDescent="0.25">
      <c r="A317" s="186"/>
      <c r="B317" s="186">
        <v>1</v>
      </c>
      <c r="C317" s="187">
        <v>1464</v>
      </c>
      <c r="D317" s="136">
        <v>13952</v>
      </c>
      <c r="E317" s="136"/>
      <c r="F317" s="188"/>
      <c r="G317" s="186" t="s">
        <v>444</v>
      </c>
      <c r="H317" s="186" t="s">
        <v>60</v>
      </c>
      <c r="I317" s="186"/>
      <c r="J317" s="186" t="s">
        <v>61</v>
      </c>
      <c r="K317" s="188">
        <v>3</v>
      </c>
      <c r="L317" s="188">
        <v>2.5</v>
      </c>
      <c r="M317" s="188">
        <v>2</v>
      </c>
      <c r="N317" s="188"/>
      <c r="O317" s="188">
        <f t="shared" si="60"/>
        <v>2</v>
      </c>
      <c r="P317" s="188"/>
      <c r="Q317" s="188"/>
      <c r="R317" s="188">
        <f t="shared" si="48"/>
        <v>15</v>
      </c>
      <c r="S317" s="191" t="s">
        <v>62</v>
      </c>
      <c r="T317" s="199" t="s">
        <v>86</v>
      </c>
      <c r="U317" s="200">
        <v>44884</v>
      </c>
      <c r="V317" s="200"/>
      <c r="W317" s="201">
        <v>1</v>
      </c>
      <c r="X317" s="202"/>
      <c r="Y317" s="196">
        <f t="shared" si="49"/>
        <v>19</v>
      </c>
      <c r="Z317" s="219">
        <v>7.5</v>
      </c>
      <c r="AA317" s="219">
        <v>0.7</v>
      </c>
      <c r="AB317" s="197">
        <f t="shared" si="50"/>
        <v>112.5</v>
      </c>
      <c r="AC317" s="197">
        <f t="shared" si="51"/>
        <v>10.5</v>
      </c>
      <c r="AD317" s="197">
        <f t="shared" si="52"/>
        <v>78.75</v>
      </c>
      <c r="AE317" s="197">
        <f t="shared" si="57"/>
        <v>0</v>
      </c>
      <c r="AF317" s="197">
        <f t="shared" si="53"/>
        <v>199.5</v>
      </c>
      <c r="AG317" s="197">
        <f t="shared" si="54"/>
        <v>278.25</v>
      </c>
      <c r="AH317" s="197">
        <v>231.74999999999997</v>
      </c>
      <c r="AI317" s="197">
        <f t="shared" si="55"/>
        <v>46.500000000000028</v>
      </c>
      <c r="AJ317" s="146"/>
      <c r="AK317" s="268"/>
      <c r="AL317" s="275"/>
      <c r="AM317" s="275"/>
      <c r="AR317" s="363">
        <f>SUMIF('[27]Sc Shedule '!$D$3:$D$2546,D317,'[27]Sc Shedule '!$AC$3:$AC$2546)</f>
        <v>278.25</v>
      </c>
      <c r="AS317" s="363">
        <f ca="1">SUMIF($D$91:$D$2561,D317,$AG$91:$AG$2559)</f>
        <v>278.25</v>
      </c>
      <c r="AT317" s="363">
        <f ca="1">AR317-AS317</f>
        <v>0</v>
      </c>
      <c r="AU317" s="365"/>
    </row>
    <row r="318" spans="1:47" s="213" customFormat="1" ht="32.25" customHeight="1" x14ac:dyDescent="0.25">
      <c r="A318" s="186"/>
      <c r="B318" s="186">
        <v>1</v>
      </c>
      <c r="C318" s="187">
        <v>1473</v>
      </c>
      <c r="D318" s="136">
        <v>13961</v>
      </c>
      <c r="E318" s="136">
        <v>8269</v>
      </c>
      <c r="F318" s="188"/>
      <c r="G318" s="186" t="s">
        <v>440</v>
      </c>
      <c r="H318" s="186" t="s">
        <v>60</v>
      </c>
      <c r="I318" s="186"/>
      <c r="J318" s="186" t="s">
        <v>61</v>
      </c>
      <c r="K318" s="188">
        <v>2.5</v>
      </c>
      <c r="L318" s="188">
        <v>2.5</v>
      </c>
      <c r="M318" s="188">
        <v>2</v>
      </c>
      <c r="N318" s="188"/>
      <c r="O318" s="188">
        <f t="shared" si="60"/>
        <v>2</v>
      </c>
      <c r="P318" s="188"/>
      <c r="Q318" s="188"/>
      <c r="R318" s="188">
        <f t="shared" si="48"/>
        <v>12.5</v>
      </c>
      <c r="S318" s="191" t="s">
        <v>62</v>
      </c>
      <c r="T318" s="199" t="s">
        <v>58</v>
      </c>
      <c r="U318" s="200">
        <v>44885</v>
      </c>
      <c r="V318" s="200">
        <v>44886</v>
      </c>
      <c r="W318" s="201">
        <v>1</v>
      </c>
      <c r="X318" s="202"/>
      <c r="Y318" s="196">
        <f t="shared" si="49"/>
        <v>0.2857142857142857</v>
      </c>
      <c r="Z318" s="219">
        <v>7.5</v>
      </c>
      <c r="AA318" s="219">
        <v>0.7</v>
      </c>
      <c r="AB318" s="197">
        <f t="shared" si="50"/>
        <v>93.75</v>
      </c>
      <c r="AC318" s="197">
        <f t="shared" si="51"/>
        <v>8.75</v>
      </c>
      <c r="AD318" s="197">
        <f t="shared" si="52"/>
        <v>65.625</v>
      </c>
      <c r="AE318" s="197">
        <f t="shared" si="57"/>
        <v>28.125</v>
      </c>
      <c r="AF318" s="197">
        <f t="shared" si="53"/>
        <v>2.4999999999999996</v>
      </c>
      <c r="AG318" s="197">
        <f t="shared" si="54"/>
        <v>96.25</v>
      </c>
      <c r="AH318" s="197">
        <v>96.25</v>
      </c>
      <c r="AI318" s="197">
        <f t="shared" si="55"/>
        <v>0</v>
      </c>
      <c r="AJ318" s="146"/>
      <c r="AK318" s="268"/>
      <c r="AL318" s="275"/>
      <c r="AM318" s="275"/>
    </row>
    <row r="319" spans="1:47" s="213" customFormat="1" ht="32.25" customHeight="1" x14ac:dyDescent="0.25">
      <c r="A319" s="186"/>
      <c r="B319" s="186">
        <v>1</v>
      </c>
      <c r="C319" s="187">
        <v>1451</v>
      </c>
      <c r="D319" s="136">
        <v>13939</v>
      </c>
      <c r="E319" s="136">
        <v>8473</v>
      </c>
      <c r="F319" s="188"/>
      <c r="G319" s="186" t="s">
        <v>516</v>
      </c>
      <c r="H319" s="186" t="s">
        <v>60</v>
      </c>
      <c r="I319" s="186"/>
      <c r="J319" s="186" t="s">
        <v>61</v>
      </c>
      <c r="K319" s="188">
        <v>3.5</v>
      </c>
      <c r="L319" s="188">
        <v>3.5</v>
      </c>
      <c r="M319" s="188">
        <v>1.2</v>
      </c>
      <c r="N319" s="188"/>
      <c r="O319" s="188">
        <f t="shared" si="60"/>
        <v>1.2</v>
      </c>
      <c r="P319" s="188"/>
      <c r="Q319" s="188"/>
      <c r="R319" s="188">
        <f t="shared" si="48"/>
        <v>14.7</v>
      </c>
      <c r="S319" s="191" t="s">
        <v>62</v>
      </c>
      <c r="T319" s="199" t="s">
        <v>58</v>
      </c>
      <c r="U319" s="200">
        <v>44882</v>
      </c>
      <c r="V319" s="200">
        <v>44922</v>
      </c>
      <c r="W319" s="201">
        <v>1</v>
      </c>
      <c r="X319" s="202"/>
      <c r="Y319" s="196">
        <f t="shared" si="49"/>
        <v>5.8571428571428568</v>
      </c>
      <c r="Z319" s="219">
        <v>7.5</v>
      </c>
      <c r="AA319" s="219">
        <v>0.7</v>
      </c>
      <c r="AB319" s="197">
        <f t="shared" si="50"/>
        <v>110.25</v>
      </c>
      <c r="AC319" s="197">
        <f t="shared" si="51"/>
        <v>10.29</v>
      </c>
      <c r="AD319" s="197">
        <f t="shared" si="52"/>
        <v>77.174999999999997</v>
      </c>
      <c r="AE319" s="197">
        <f t="shared" si="57"/>
        <v>33.074999999999996</v>
      </c>
      <c r="AF319" s="197">
        <f t="shared" si="53"/>
        <v>60.269999999999989</v>
      </c>
      <c r="AG319" s="197">
        <f t="shared" si="54"/>
        <v>170.51999999999998</v>
      </c>
      <c r="AH319" s="197">
        <v>170.51999999999998</v>
      </c>
      <c r="AI319" s="197">
        <f t="shared" si="55"/>
        <v>0</v>
      </c>
      <c r="AJ319" s="148"/>
      <c r="AK319" s="268"/>
      <c r="AL319" s="275"/>
      <c r="AM319" s="275"/>
    </row>
    <row r="320" spans="1:47" s="213" customFormat="1" ht="32.25" customHeight="1" x14ac:dyDescent="0.25">
      <c r="A320" s="186"/>
      <c r="B320" s="186">
        <v>1</v>
      </c>
      <c r="C320" s="187">
        <v>1450</v>
      </c>
      <c r="D320" s="136">
        <v>13938</v>
      </c>
      <c r="E320" s="136">
        <v>8425</v>
      </c>
      <c r="F320" s="188"/>
      <c r="G320" s="186" t="s">
        <v>106</v>
      </c>
      <c r="H320" s="186" t="s">
        <v>60</v>
      </c>
      <c r="I320" s="186"/>
      <c r="J320" s="186" t="s">
        <v>61</v>
      </c>
      <c r="K320" s="188">
        <v>10</v>
      </c>
      <c r="L320" s="188">
        <v>2.5</v>
      </c>
      <c r="M320" s="188">
        <v>3.5</v>
      </c>
      <c r="N320" s="188"/>
      <c r="O320" s="188">
        <f t="shared" si="60"/>
        <v>3.5</v>
      </c>
      <c r="P320" s="188"/>
      <c r="Q320" s="188"/>
      <c r="R320" s="188">
        <f t="shared" si="48"/>
        <v>87.5</v>
      </c>
      <c r="S320" s="191" t="s">
        <v>62</v>
      </c>
      <c r="T320" s="199" t="s">
        <v>58</v>
      </c>
      <c r="U320" s="200">
        <v>44882</v>
      </c>
      <c r="V320" s="200">
        <v>44940</v>
      </c>
      <c r="W320" s="201">
        <v>1</v>
      </c>
      <c r="X320" s="202"/>
      <c r="Y320" s="196">
        <f t="shared" si="49"/>
        <v>8.4285714285714288</v>
      </c>
      <c r="Z320" s="219">
        <v>7.5</v>
      </c>
      <c r="AA320" s="219">
        <v>0.7</v>
      </c>
      <c r="AB320" s="197">
        <f t="shared" si="50"/>
        <v>656.25</v>
      </c>
      <c r="AC320" s="197">
        <f t="shared" si="51"/>
        <v>61.249999999999993</v>
      </c>
      <c r="AD320" s="197">
        <f t="shared" si="52"/>
        <v>459.37499999999994</v>
      </c>
      <c r="AE320" s="197">
        <f t="shared" si="57"/>
        <v>196.875</v>
      </c>
      <c r="AF320" s="197">
        <f t="shared" si="53"/>
        <v>516.25</v>
      </c>
      <c r="AG320" s="197">
        <f t="shared" si="54"/>
        <v>1172.5</v>
      </c>
      <c r="AH320" s="197">
        <v>1172.5</v>
      </c>
      <c r="AI320" s="197">
        <f t="shared" si="55"/>
        <v>0</v>
      </c>
      <c r="AJ320" s="147"/>
      <c r="AK320" s="268"/>
      <c r="AL320" s="275"/>
      <c r="AM320" s="275"/>
    </row>
    <row r="321" spans="1:47" s="213" customFormat="1" ht="32.25" customHeight="1" x14ac:dyDescent="0.25">
      <c r="A321" s="186"/>
      <c r="B321" s="186">
        <v>1</v>
      </c>
      <c r="C321" s="187">
        <v>1436</v>
      </c>
      <c r="D321" s="136">
        <v>13924</v>
      </c>
      <c r="E321" s="136">
        <v>8449</v>
      </c>
      <c r="F321" s="188"/>
      <c r="G321" s="186" t="s">
        <v>106</v>
      </c>
      <c r="H321" s="186" t="s">
        <v>60</v>
      </c>
      <c r="I321" s="186"/>
      <c r="J321" s="186" t="s">
        <v>61</v>
      </c>
      <c r="K321" s="188">
        <v>5.8</v>
      </c>
      <c r="L321" s="188">
        <v>2.5</v>
      </c>
      <c r="M321" s="188">
        <v>1.5</v>
      </c>
      <c r="N321" s="188"/>
      <c r="O321" s="188">
        <f t="shared" si="60"/>
        <v>1.5</v>
      </c>
      <c r="P321" s="188"/>
      <c r="Q321" s="188"/>
      <c r="R321" s="188">
        <f t="shared" si="48"/>
        <v>21.75</v>
      </c>
      <c r="S321" s="191" t="s">
        <v>62</v>
      </c>
      <c r="T321" s="199" t="s">
        <v>58</v>
      </c>
      <c r="U321" s="200">
        <v>44880</v>
      </c>
      <c r="V321" s="200">
        <v>44949</v>
      </c>
      <c r="W321" s="201">
        <v>1</v>
      </c>
      <c r="X321" s="202"/>
      <c r="Y321" s="196">
        <f t="shared" si="49"/>
        <v>10</v>
      </c>
      <c r="Z321" s="219">
        <v>7.5</v>
      </c>
      <c r="AA321" s="219">
        <v>0.7</v>
      </c>
      <c r="AB321" s="197">
        <f t="shared" si="50"/>
        <v>163.125</v>
      </c>
      <c r="AC321" s="197">
        <f t="shared" si="51"/>
        <v>15.225</v>
      </c>
      <c r="AD321" s="197">
        <f t="shared" si="52"/>
        <v>114.1875</v>
      </c>
      <c r="AE321" s="197">
        <f t="shared" si="57"/>
        <v>48.937499999999993</v>
      </c>
      <c r="AF321" s="197">
        <f t="shared" si="53"/>
        <v>152.25</v>
      </c>
      <c r="AG321" s="197">
        <f t="shared" si="54"/>
        <v>315.375</v>
      </c>
      <c r="AH321" s="197">
        <v>315.375</v>
      </c>
      <c r="AI321" s="197">
        <f t="shared" si="55"/>
        <v>0</v>
      </c>
      <c r="AJ321" s="147"/>
      <c r="AK321" s="268"/>
      <c r="AL321" s="275"/>
      <c r="AM321" s="275"/>
    </row>
    <row r="322" spans="1:47" s="213" customFormat="1" ht="32.25" customHeight="1" x14ac:dyDescent="0.25">
      <c r="A322" s="186"/>
      <c r="B322" s="186">
        <v>1</v>
      </c>
      <c r="C322" s="187">
        <v>1482</v>
      </c>
      <c r="D322" s="136">
        <v>13970</v>
      </c>
      <c r="E322" s="136">
        <v>8273</v>
      </c>
      <c r="F322" s="188"/>
      <c r="G322" s="186" t="s">
        <v>440</v>
      </c>
      <c r="H322" s="186" t="s">
        <v>60</v>
      </c>
      <c r="I322" s="186"/>
      <c r="J322" s="186" t="s">
        <v>61</v>
      </c>
      <c r="K322" s="188">
        <v>6</v>
      </c>
      <c r="L322" s="188">
        <v>2.5</v>
      </c>
      <c r="M322" s="188">
        <v>3</v>
      </c>
      <c r="N322" s="188"/>
      <c r="O322" s="188">
        <f t="shared" si="60"/>
        <v>3</v>
      </c>
      <c r="P322" s="188"/>
      <c r="Q322" s="188"/>
      <c r="R322" s="188">
        <f t="shared" si="48"/>
        <v>45</v>
      </c>
      <c r="S322" s="191" t="s">
        <v>62</v>
      </c>
      <c r="T322" s="199" t="s">
        <v>58</v>
      </c>
      <c r="U322" s="200">
        <v>44888</v>
      </c>
      <c r="V322" s="200">
        <v>44891</v>
      </c>
      <c r="W322" s="254">
        <v>1</v>
      </c>
      <c r="X322" s="202"/>
      <c r="Y322" s="196">
        <f t="shared" si="49"/>
        <v>0.5714285714285714</v>
      </c>
      <c r="Z322" s="219">
        <v>7.5</v>
      </c>
      <c r="AA322" s="219">
        <v>0.7</v>
      </c>
      <c r="AB322" s="197">
        <f t="shared" si="50"/>
        <v>337.5</v>
      </c>
      <c r="AC322" s="197">
        <f t="shared" si="51"/>
        <v>31.499999999999996</v>
      </c>
      <c r="AD322" s="197">
        <f t="shared" si="52"/>
        <v>236.24999999999997</v>
      </c>
      <c r="AE322" s="197">
        <f t="shared" si="57"/>
        <v>101.25</v>
      </c>
      <c r="AF322" s="197">
        <f t="shared" si="53"/>
        <v>17.999999999999996</v>
      </c>
      <c r="AG322" s="197">
        <f t="shared" si="54"/>
        <v>355.5</v>
      </c>
      <c r="AH322" s="197">
        <v>355.5</v>
      </c>
      <c r="AI322" s="197">
        <f t="shared" si="55"/>
        <v>0</v>
      </c>
      <c r="AJ322" s="147"/>
      <c r="AK322" s="268"/>
      <c r="AL322" s="275"/>
      <c r="AM322" s="275"/>
    </row>
    <row r="323" spans="1:47" s="213" customFormat="1" ht="32.25" customHeight="1" x14ac:dyDescent="0.25">
      <c r="A323" s="186"/>
      <c r="B323" s="186">
        <v>1</v>
      </c>
      <c r="C323" s="187">
        <v>1455</v>
      </c>
      <c r="D323" s="136">
        <v>13943</v>
      </c>
      <c r="E323" s="136">
        <v>8267</v>
      </c>
      <c r="F323" s="188"/>
      <c r="G323" s="186" t="s">
        <v>609</v>
      </c>
      <c r="H323" s="186" t="s">
        <v>240</v>
      </c>
      <c r="I323" s="186"/>
      <c r="J323" s="186" t="s">
        <v>80</v>
      </c>
      <c r="K323" s="188">
        <v>2.5</v>
      </c>
      <c r="L323" s="188">
        <v>1</v>
      </c>
      <c r="M323" s="188"/>
      <c r="N323" s="188"/>
      <c r="O323" s="188"/>
      <c r="P323" s="188">
        <v>1</v>
      </c>
      <c r="Q323" s="188"/>
      <c r="R323" s="188">
        <f t="shared" si="48"/>
        <v>2.5</v>
      </c>
      <c r="S323" s="191" t="s">
        <v>150</v>
      </c>
      <c r="T323" s="199" t="s">
        <v>58</v>
      </c>
      <c r="U323" s="200">
        <v>44883</v>
      </c>
      <c r="V323" s="200">
        <v>44888</v>
      </c>
      <c r="W323" s="201">
        <v>1</v>
      </c>
      <c r="X323" s="202"/>
      <c r="Y323" s="196">
        <f t="shared" si="49"/>
        <v>0.8571428571428571</v>
      </c>
      <c r="Z323" s="219">
        <v>36.5</v>
      </c>
      <c r="AA323" s="219">
        <v>3.15</v>
      </c>
      <c r="AB323" s="197">
        <f t="shared" si="50"/>
        <v>91.25</v>
      </c>
      <c r="AC323" s="197">
        <f t="shared" si="51"/>
        <v>7.875</v>
      </c>
      <c r="AD323" s="197">
        <f t="shared" si="52"/>
        <v>63.875</v>
      </c>
      <c r="AE323" s="197">
        <f t="shared" si="57"/>
        <v>27.375</v>
      </c>
      <c r="AF323" s="197">
        <f t="shared" si="53"/>
        <v>6.75</v>
      </c>
      <c r="AG323" s="197">
        <f t="shared" si="54"/>
        <v>98</v>
      </c>
      <c r="AH323" s="197">
        <v>98</v>
      </c>
      <c r="AI323" s="197">
        <f t="shared" si="55"/>
        <v>0</v>
      </c>
      <c r="AJ323" s="147"/>
      <c r="AK323" s="268"/>
      <c r="AL323" s="275"/>
      <c r="AM323" s="275"/>
    </row>
    <row r="324" spans="1:47" s="213" customFormat="1" ht="32.25" customHeight="1" x14ac:dyDescent="0.25">
      <c r="A324" s="186"/>
      <c r="B324" s="186">
        <v>1</v>
      </c>
      <c r="C324" s="187">
        <v>1450</v>
      </c>
      <c r="D324" s="136">
        <v>13938</v>
      </c>
      <c r="E324" s="136">
        <v>8425</v>
      </c>
      <c r="F324" s="188"/>
      <c r="G324" s="186" t="s">
        <v>609</v>
      </c>
      <c r="H324" s="186" t="s">
        <v>240</v>
      </c>
      <c r="I324" s="186"/>
      <c r="J324" s="186" t="s">
        <v>80</v>
      </c>
      <c r="K324" s="188">
        <v>2</v>
      </c>
      <c r="L324" s="188">
        <v>1</v>
      </c>
      <c r="M324" s="188"/>
      <c r="N324" s="188"/>
      <c r="O324" s="188"/>
      <c r="P324" s="188">
        <v>1</v>
      </c>
      <c r="Q324" s="188"/>
      <c r="R324" s="188">
        <f t="shared" si="48"/>
        <v>2</v>
      </c>
      <c r="S324" s="191" t="s">
        <v>150</v>
      </c>
      <c r="T324" s="199" t="s">
        <v>58</v>
      </c>
      <c r="U324" s="200">
        <v>44882</v>
      </c>
      <c r="V324" s="200">
        <v>44940</v>
      </c>
      <c r="W324" s="201">
        <v>1</v>
      </c>
      <c r="X324" s="202"/>
      <c r="Y324" s="196">
        <f t="shared" si="49"/>
        <v>8.4285714285714288</v>
      </c>
      <c r="Z324" s="219">
        <v>36.5</v>
      </c>
      <c r="AA324" s="219">
        <v>3.15</v>
      </c>
      <c r="AB324" s="197">
        <f t="shared" si="50"/>
        <v>73</v>
      </c>
      <c r="AC324" s="197">
        <f t="shared" si="51"/>
        <v>6.3</v>
      </c>
      <c r="AD324" s="197">
        <f t="shared" si="52"/>
        <v>51.099999999999994</v>
      </c>
      <c r="AE324" s="197">
        <f t="shared" si="57"/>
        <v>21.9</v>
      </c>
      <c r="AF324" s="197">
        <f t="shared" si="53"/>
        <v>53.1</v>
      </c>
      <c r="AG324" s="197">
        <f t="shared" si="54"/>
        <v>126.1</v>
      </c>
      <c r="AH324" s="197">
        <v>126.1</v>
      </c>
      <c r="AI324" s="197">
        <f t="shared" si="55"/>
        <v>0</v>
      </c>
      <c r="AJ324" s="147"/>
      <c r="AK324" s="268"/>
      <c r="AL324" s="275"/>
      <c r="AM324" s="275"/>
    </row>
    <row r="325" spans="1:47" s="213" customFormat="1" ht="32.25" customHeight="1" x14ac:dyDescent="0.25">
      <c r="A325" s="186"/>
      <c r="B325" s="186">
        <v>1</v>
      </c>
      <c r="C325" s="187">
        <v>1494</v>
      </c>
      <c r="D325" s="136">
        <v>13981</v>
      </c>
      <c r="E325" s="136">
        <v>8326</v>
      </c>
      <c r="F325" s="188"/>
      <c r="G325" s="186" t="s">
        <v>609</v>
      </c>
      <c r="H325" s="186" t="s">
        <v>240</v>
      </c>
      <c r="I325" s="186"/>
      <c r="J325" s="186" t="s">
        <v>80</v>
      </c>
      <c r="K325" s="188">
        <v>1</v>
      </c>
      <c r="L325" s="188">
        <v>1.8</v>
      </c>
      <c r="M325" s="188"/>
      <c r="N325" s="188"/>
      <c r="O325" s="188"/>
      <c r="P325" s="188">
        <v>1</v>
      </c>
      <c r="Q325" s="188"/>
      <c r="R325" s="188">
        <f t="shared" si="48"/>
        <v>1.8</v>
      </c>
      <c r="S325" s="191" t="s">
        <v>150</v>
      </c>
      <c r="T325" s="199" t="s">
        <v>58</v>
      </c>
      <c r="U325" s="200">
        <v>44889</v>
      </c>
      <c r="V325" s="200">
        <v>44908</v>
      </c>
      <c r="W325" s="201">
        <v>1</v>
      </c>
      <c r="X325" s="202"/>
      <c r="Y325" s="196">
        <f t="shared" si="49"/>
        <v>2.8571428571428572</v>
      </c>
      <c r="Z325" s="219">
        <v>36.5</v>
      </c>
      <c r="AA325" s="219">
        <v>3.15</v>
      </c>
      <c r="AB325" s="197">
        <f t="shared" si="50"/>
        <v>65.7</v>
      </c>
      <c r="AC325" s="197">
        <f t="shared" si="51"/>
        <v>5.67</v>
      </c>
      <c r="AD325" s="197">
        <f t="shared" si="52"/>
        <v>45.99</v>
      </c>
      <c r="AE325" s="197">
        <f t="shared" si="57"/>
        <v>19.71</v>
      </c>
      <c r="AF325" s="197">
        <f t="shared" si="53"/>
        <v>16.2</v>
      </c>
      <c r="AG325" s="197">
        <f t="shared" si="54"/>
        <v>81.900000000000006</v>
      </c>
      <c r="AH325" s="197">
        <v>81.900000000000006</v>
      </c>
      <c r="AI325" s="197">
        <f t="shared" si="55"/>
        <v>0</v>
      </c>
      <c r="AJ325" s="147"/>
      <c r="AK325" s="268"/>
      <c r="AL325" s="275"/>
      <c r="AM325" s="275"/>
    </row>
    <row r="326" spans="1:47" s="213" customFormat="1" ht="32.25" customHeight="1" x14ac:dyDescent="0.25">
      <c r="A326" s="186"/>
      <c r="B326" s="186">
        <v>1</v>
      </c>
      <c r="C326" s="187">
        <v>1616</v>
      </c>
      <c r="D326" s="136">
        <v>14156</v>
      </c>
      <c r="E326" s="136">
        <v>8407</v>
      </c>
      <c r="F326" s="188"/>
      <c r="G326" s="186" t="s">
        <v>106</v>
      </c>
      <c r="H326" s="186" t="s">
        <v>94</v>
      </c>
      <c r="I326" s="186"/>
      <c r="J326" s="186" t="s">
        <v>69</v>
      </c>
      <c r="K326" s="188">
        <v>2.5</v>
      </c>
      <c r="L326" s="188">
        <v>1.8</v>
      </c>
      <c r="M326" s="188">
        <v>4.5</v>
      </c>
      <c r="N326" s="188"/>
      <c r="O326" s="188">
        <f t="shared" ref="O326:O357" si="61">M326-N326</f>
        <v>4.5</v>
      </c>
      <c r="P326" s="188"/>
      <c r="Q326" s="188"/>
      <c r="R326" s="188">
        <f t="shared" si="48"/>
        <v>4.5</v>
      </c>
      <c r="S326" s="191" t="s">
        <v>70</v>
      </c>
      <c r="T326" s="199" t="s">
        <v>58</v>
      </c>
      <c r="U326" s="200">
        <v>44912</v>
      </c>
      <c r="V326" s="200">
        <v>44935</v>
      </c>
      <c r="W326" s="201">
        <v>1</v>
      </c>
      <c r="X326" s="202"/>
      <c r="Y326" s="196">
        <f t="shared" si="49"/>
        <v>3.4285714285714284</v>
      </c>
      <c r="Z326" s="197">
        <v>135</v>
      </c>
      <c r="AA326" s="197">
        <v>12.25</v>
      </c>
      <c r="AB326" s="197">
        <f t="shared" si="50"/>
        <v>607.5</v>
      </c>
      <c r="AC326" s="197">
        <f t="shared" si="51"/>
        <v>55.125</v>
      </c>
      <c r="AD326" s="197">
        <f t="shared" si="52"/>
        <v>425.25</v>
      </c>
      <c r="AE326" s="197">
        <f t="shared" si="57"/>
        <v>182.24999999999997</v>
      </c>
      <c r="AF326" s="197">
        <f t="shared" si="53"/>
        <v>188.99999999999997</v>
      </c>
      <c r="AG326" s="197">
        <f t="shared" si="54"/>
        <v>796.5</v>
      </c>
      <c r="AH326" s="197">
        <v>796.5</v>
      </c>
      <c r="AI326" s="197">
        <f t="shared" si="55"/>
        <v>0</v>
      </c>
      <c r="AJ326" s="147"/>
      <c r="AK326" s="268"/>
      <c r="AL326" s="275"/>
      <c r="AM326" s="275"/>
    </row>
    <row r="327" spans="1:47" s="213" customFormat="1" ht="32.25" customHeight="1" x14ac:dyDescent="0.25">
      <c r="A327" s="186"/>
      <c r="B327" s="186">
        <v>1</v>
      </c>
      <c r="C327" s="187">
        <v>1617</v>
      </c>
      <c r="D327" s="136">
        <v>14157</v>
      </c>
      <c r="E327" s="136">
        <v>8406</v>
      </c>
      <c r="F327" s="188"/>
      <c r="G327" s="186" t="s">
        <v>440</v>
      </c>
      <c r="H327" s="186" t="s">
        <v>94</v>
      </c>
      <c r="I327" s="186"/>
      <c r="J327" s="186" t="s">
        <v>69</v>
      </c>
      <c r="K327" s="188">
        <v>2.5</v>
      </c>
      <c r="L327" s="188">
        <v>1.8</v>
      </c>
      <c r="M327" s="188">
        <v>1.5</v>
      </c>
      <c r="N327" s="188"/>
      <c r="O327" s="188">
        <f t="shared" si="61"/>
        <v>1.5</v>
      </c>
      <c r="P327" s="188"/>
      <c r="Q327" s="188"/>
      <c r="R327" s="188">
        <f t="shared" ref="R327:R390" si="62">IF(S327="m3",K327*L327*O327,IF(S327="m2-LxH",K327*O327,IF(S327="m2-LxW",K327*L327*P327,IF(S327="rm",O327,IF(S327="lm",K327,IF(S327="unit",Q327,))))))</f>
        <v>1.5</v>
      </c>
      <c r="S327" s="191" t="s">
        <v>70</v>
      </c>
      <c r="T327" s="199" t="s">
        <v>58</v>
      </c>
      <c r="U327" s="200">
        <v>44912</v>
      </c>
      <c r="V327" s="200">
        <v>44935</v>
      </c>
      <c r="W327" s="201">
        <v>1</v>
      </c>
      <c r="X327" s="202"/>
      <c r="Y327" s="196">
        <f t="shared" ref="Y327:Y390" si="63">IF(T327="on hire",$C$5-U327+1,IF(T327="off hired",V327-U327+1,0))/7</f>
        <v>3.4285714285714284</v>
      </c>
      <c r="Z327" s="197">
        <v>135</v>
      </c>
      <c r="AA327" s="197">
        <v>12.25</v>
      </c>
      <c r="AB327" s="197">
        <f t="shared" ref="AB327:AB390" si="64">Z327*R327</f>
        <v>202.5</v>
      </c>
      <c r="AC327" s="197">
        <f t="shared" ref="AC327:AC372" si="65">AA327*R327</f>
        <v>18.375</v>
      </c>
      <c r="AD327" s="197">
        <f t="shared" ref="AD327:AD390" si="66">0.7*R327*Z327</f>
        <v>141.74999999999997</v>
      </c>
      <c r="AE327" s="197">
        <f t="shared" si="57"/>
        <v>60.749999999999993</v>
      </c>
      <c r="AF327" s="197">
        <f t="shared" ref="AF327:AF390" si="67">IF(Y327&gt;X327,(Y327-X327)*R327*AA327,0)</f>
        <v>62.999999999999993</v>
      </c>
      <c r="AG327" s="197">
        <f t="shared" ref="AG327:AG390" si="68">AD327+AE327+AF327</f>
        <v>265.49999999999994</v>
      </c>
      <c r="AH327" s="197">
        <v>265.49999999999994</v>
      </c>
      <c r="AI327" s="197">
        <f t="shared" ref="AI327:AI390" si="69">AG327-AH327</f>
        <v>0</v>
      </c>
      <c r="AJ327" s="147"/>
      <c r="AK327" s="268"/>
      <c r="AL327" s="275"/>
      <c r="AM327" s="275"/>
    </row>
    <row r="328" spans="1:47" s="213" customFormat="1" ht="32.25" customHeight="1" x14ac:dyDescent="0.25">
      <c r="A328" s="186"/>
      <c r="B328" s="186">
        <v>1</v>
      </c>
      <c r="C328" s="187">
        <v>1622</v>
      </c>
      <c r="D328" s="136">
        <v>14159</v>
      </c>
      <c r="E328" s="136">
        <v>8464</v>
      </c>
      <c r="F328" s="188"/>
      <c r="G328" s="186" t="s">
        <v>444</v>
      </c>
      <c r="H328" s="186" t="s">
        <v>94</v>
      </c>
      <c r="I328" s="186"/>
      <c r="J328" s="186" t="s">
        <v>69</v>
      </c>
      <c r="K328" s="188">
        <v>2.5</v>
      </c>
      <c r="L328" s="188">
        <v>1.3</v>
      </c>
      <c r="M328" s="188">
        <v>1.5</v>
      </c>
      <c r="N328" s="188"/>
      <c r="O328" s="188">
        <f t="shared" si="61"/>
        <v>1.5</v>
      </c>
      <c r="P328" s="188"/>
      <c r="Q328" s="188"/>
      <c r="R328" s="188">
        <f t="shared" si="62"/>
        <v>1.5</v>
      </c>
      <c r="S328" s="191" t="s">
        <v>70</v>
      </c>
      <c r="T328" s="199" t="s">
        <v>58</v>
      </c>
      <c r="U328" s="200">
        <v>44912</v>
      </c>
      <c r="V328" s="200">
        <v>44919</v>
      </c>
      <c r="W328" s="201">
        <v>1</v>
      </c>
      <c r="X328" s="202"/>
      <c r="Y328" s="196">
        <f t="shared" si="63"/>
        <v>1.1428571428571428</v>
      </c>
      <c r="Z328" s="197">
        <v>135</v>
      </c>
      <c r="AA328" s="197">
        <v>12.25</v>
      </c>
      <c r="AB328" s="197">
        <f t="shared" si="64"/>
        <v>202.5</v>
      </c>
      <c r="AC328" s="197">
        <f t="shared" si="65"/>
        <v>18.375</v>
      </c>
      <c r="AD328" s="197">
        <f t="shared" si="66"/>
        <v>141.74999999999997</v>
      </c>
      <c r="AE328" s="197">
        <f t="shared" si="57"/>
        <v>60.749999999999993</v>
      </c>
      <c r="AF328" s="197">
        <f t="shared" si="67"/>
        <v>21</v>
      </c>
      <c r="AG328" s="197">
        <f t="shared" si="68"/>
        <v>223.49999999999997</v>
      </c>
      <c r="AH328" s="197">
        <v>223.49999999999997</v>
      </c>
      <c r="AI328" s="197">
        <f t="shared" si="69"/>
        <v>0</v>
      </c>
      <c r="AJ328" s="147"/>
      <c r="AK328" s="268"/>
      <c r="AL328" s="275"/>
      <c r="AM328" s="275"/>
    </row>
    <row r="329" spans="1:47" s="213" customFormat="1" ht="32.25" customHeight="1" x14ac:dyDescent="0.25">
      <c r="A329" s="186"/>
      <c r="B329" s="186">
        <v>1</v>
      </c>
      <c r="C329" s="187">
        <v>1566</v>
      </c>
      <c r="D329" s="136">
        <v>14100</v>
      </c>
      <c r="E329" s="136">
        <v>8327</v>
      </c>
      <c r="F329" s="188"/>
      <c r="G329" s="186" t="s">
        <v>617</v>
      </c>
      <c r="H329" s="186" t="s">
        <v>94</v>
      </c>
      <c r="I329" s="186"/>
      <c r="J329" s="186" t="s">
        <v>69</v>
      </c>
      <c r="K329" s="188">
        <v>2.5</v>
      </c>
      <c r="L329" s="188">
        <v>1.3</v>
      </c>
      <c r="M329" s="188">
        <v>2</v>
      </c>
      <c r="N329" s="188"/>
      <c r="O329" s="188">
        <f t="shared" si="61"/>
        <v>2</v>
      </c>
      <c r="P329" s="188"/>
      <c r="Q329" s="188"/>
      <c r="R329" s="188">
        <f t="shared" si="62"/>
        <v>2</v>
      </c>
      <c r="S329" s="191" t="s">
        <v>70</v>
      </c>
      <c r="T329" s="199" t="s">
        <v>58</v>
      </c>
      <c r="U329" s="200">
        <v>44905</v>
      </c>
      <c r="V329" s="200">
        <v>44908</v>
      </c>
      <c r="W329" s="201">
        <v>1</v>
      </c>
      <c r="X329" s="202"/>
      <c r="Y329" s="196">
        <f t="shared" si="63"/>
        <v>0.5714285714285714</v>
      </c>
      <c r="Z329" s="197">
        <v>135</v>
      </c>
      <c r="AA329" s="197">
        <v>12.25</v>
      </c>
      <c r="AB329" s="197">
        <f t="shared" si="64"/>
        <v>270</v>
      </c>
      <c r="AC329" s="197">
        <f t="shared" si="65"/>
        <v>24.5</v>
      </c>
      <c r="AD329" s="197">
        <f t="shared" si="66"/>
        <v>189</v>
      </c>
      <c r="AE329" s="197">
        <f t="shared" si="57"/>
        <v>81</v>
      </c>
      <c r="AF329" s="197">
        <f t="shared" si="67"/>
        <v>14</v>
      </c>
      <c r="AG329" s="197">
        <f t="shared" si="68"/>
        <v>284</v>
      </c>
      <c r="AH329" s="197">
        <v>284</v>
      </c>
      <c r="AI329" s="197">
        <f t="shared" si="69"/>
        <v>0</v>
      </c>
      <c r="AJ329" s="147"/>
      <c r="AK329" s="268"/>
      <c r="AL329" s="275"/>
      <c r="AM329" s="275"/>
    </row>
    <row r="330" spans="1:47" s="213" customFormat="1" ht="32.25" customHeight="1" x14ac:dyDescent="0.25">
      <c r="A330" s="186"/>
      <c r="B330" s="186">
        <v>1</v>
      </c>
      <c r="C330" s="187">
        <v>1566</v>
      </c>
      <c r="D330" s="136">
        <v>14100</v>
      </c>
      <c r="E330" s="136">
        <v>8327</v>
      </c>
      <c r="F330" s="188"/>
      <c r="G330" s="186" t="s">
        <v>617</v>
      </c>
      <c r="H330" s="186" t="s">
        <v>94</v>
      </c>
      <c r="I330" s="186"/>
      <c r="J330" s="186" t="s">
        <v>69</v>
      </c>
      <c r="K330" s="188">
        <v>2.5</v>
      </c>
      <c r="L330" s="188">
        <v>1.3</v>
      </c>
      <c r="M330" s="188">
        <v>2</v>
      </c>
      <c r="N330" s="188"/>
      <c r="O330" s="188">
        <f t="shared" si="61"/>
        <v>2</v>
      </c>
      <c r="P330" s="188"/>
      <c r="Q330" s="188"/>
      <c r="R330" s="188">
        <f t="shared" si="62"/>
        <v>2</v>
      </c>
      <c r="S330" s="191" t="s">
        <v>70</v>
      </c>
      <c r="T330" s="199" t="s">
        <v>58</v>
      </c>
      <c r="U330" s="200">
        <v>44905</v>
      </c>
      <c r="V330" s="200">
        <v>44908</v>
      </c>
      <c r="W330" s="201">
        <v>1</v>
      </c>
      <c r="X330" s="202"/>
      <c r="Y330" s="196">
        <f t="shared" si="63"/>
        <v>0.5714285714285714</v>
      </c>
      <c r="Z330" s="197">
        <v>135</v>
      </c>
      <c r="AA330" s="197">
        <v>12.25</v>
      </c>
      <c r="AB330" s="197">
        <f t="shared" si="64"/>
        <v>270</v>
      </c>
      <c r="AC330" s="197">
        <f t="shared" si="65"/>
        <v>24.5</v>
      </c>
      <c r="AD330" s="197">
        <f t="shared" si="66"/>
        <v>189</v>
      </c>
      <c r="AE330" s="197">
        <f t="shared" si="57"/>
        <v>81</v>
      </c>
      <c r="AF330" s="197">
        <f t="shared" si="67"/>
        <v>14</v>
      </c>
      <c r="AG330" s="197">
        <f t="shared" si="68"/>
        <v>284</v>
      </c>
      <c r="AH330" s="197">
        <v>284</v>
      </c>
      <c r="AI330" s="197">
        <f t="shared" si="69"/>
        <v>0</v>
      </c>
      <c r="AJ330" s="147"/>
      <c r="AK330" s="268"/>
      <c r="AL330" s="275"/>
      <c r="AM330" s="275"/>
    </row>
    <row r="331" spans="1:47" s="213" customFormat="1" ht="32.25" customHeight="1" x14ac:dyDescent="0.25">
      <c r="A331" s="186"/>
      <c r="B331" s="186">
        <v>1</v>
      </c>
      <c r="C331" s="187">
        <v>1578</v>
      </c>
      <c r="D331" s="136">
        <v>14110</v>
      </c>
      <c r="E331" s="136">
        <v>8327</v>
      </c>
      <c r="F331" s="188"/>
      <c r="G331" s="186" t="s">
        <v>106</v>
      </c>
      <c r="H331" s="186" t="s">
        <v>94</v>
      </c>
      <c r="I331" s="186"/>
      <c r="J331" s="186" t="s">
        <v>69</v>
      </c>
      <c r="K331" s="188">
        <v>2.5</v>
      </c>
      <c r="L331" s="188">
        <v>1.3</v>
      </c>
      <c r="M331" s="188">
        <v>4</v>
      </c>
      <c r="N331" s="188"/>
      <c r="O331" s="188">
        <f t="shared" si="61"/>
        <v>4</v>
      </c>
      <c r="P331" s="188"/>
      <c r="Q331" s="188"/>
      <c r="R331" s="188">
        <f t="shared" si="62"/>
        <v>4</v>
      </c>
      <c r="S331" s="191" t="s">
        <v>70</v>
      </c>
      <c r="T331" s="199" t="s">
        <v>58</v>
      </c>
      <c r="U331" s="200">
        <v>44905</v>
      </c>
      <c r="V331" s="200">
        <v>44908</v>
      </c>
      <c r="W331" s="201">
        <v>1</v>
      </c>
      <c r="X331" s="202"/>
      <c r="Y331" s="196">
        <f t="shared" si="63"/>
        <v>0.5714285714285714</v>
      </c>
      <c r="Z331" s="197">
        <v>135</v>
      </c>
      <c r="AA331" s="197">
        <v>12.25</v>
      </c>
      <c r="AB331" s="197">
        <f t="shared" si="64"/>
        <v>540</v>
      </c>
      <c r="AC331" s="197">
        <f t="shared" si="65"/>
        <v>49</v>
      </c>
      <c r="AD331" s="197">
        <f t="shared" si="66"/>
        <v>378</v>
      </c>
      <c r="AE331" s="197">
        <f t="shared" si="57"/>
        <v>162</v>
      </c>
      <c r="AF331" s="197">
        <f t="shared" si="67"/>
        <v>28</v>
      </c>
      <c r="AG331" s="197">
        <f t="shared" si="68"/>
        <v>568</v>
      </c>
      <c r="AH331" s="197">
        <v>568</v>
      </c>
      <c r="AI331" s="197">
        <f t="shared" si="69"/>
        <v>0</v>
      </c>
      <c r="AJ331" s="148"/>
      <c r="AK331" s="268"/>
      <c r="AL331" s="275"/>
      <c r="AM331" s="275"/>
    </row>
    <row r="332" spans="1:47" s="213" customFormat="1" ht="32.25" customHeight="1" x14ac:dyDescent="0.25">
      <c r="A332" s="186"/>
      <c r="B332" s="186">
        <v>1</v>
      </c>
      <c r="C332" s="187">
        <v>1526</v>
      </c>
      <c r="D332" s="136">
        <v>14064</v>
      </c>
      <c r="E332" s="136"/>
      <c r="F332" s="188"/>
      <c r="G332" s="186" t="s">
        <v>106</v>
      </c>
      <c r="H332" s="186" t="s">
        <v>94</v>
      </c>
      <c r="I332" s="186"/>
      <c r="J332" s="186" t="s">
        <v>69</v>
      </c>
      <c r="K332" s="188">
        <v>1.5</v>
      </c>
      <c r="L332" s="188">
        <v>1.3</v>
      </c>
      <c r="M332" s="188">
        <v>1</v>
      </c>
      <c r="N332" s="188"/>
      <c r="O332" s="188">
        <f t="shared" si="61"/>
        <v>1</v>
      </c>
      <c r="P332" s="188"/>
      <c r="Q332" s="188"/>
      <c r="R332" s="188">
        <f t="shared" si="62"/>
        <v>1</v>
      </c>
      <c r="S332" s="191" t="s">
        <v>70</v>
      </c>
      <c r="T332" s="199" t="s">
        <v>86</v>
      </c>
      <c r="U332" s="200">
        <v>44900</v>
      </c>
      <c r="V332" s="200"/>
      <c r="W332" s="201">
        <v>1</v>
      </c>
      <c r="X332" s="202"/>
      <c r="Y332" s="196">
        <f t="shared" si="63"/>
        <v>16.714285714285715</v>
      </c>
      <c r="Z332" s="197">
        <v>135</v>
      </c>
      <c r="AA332" s="197">
        <v>12.25</v>
      </c>
      <c r="AB332" s="197">
        <f t="shared" si="64"/>
        <v>135</v>
      </c>
      <c r="AC332" s="197">
        <f t="shared" si="65"/>
        <v>12.25</v>
      </c>
      <c r="AD332" s="197">
        <f t="shared" si="66"/>
        <v>94.5</v>
      </c>
      <c r="AE332" s="197">
        <f t="shared" si="57"/>
        <v>0</v>
      </c>
      <c r="AF332" s="197">
        <f t="shared" si="67"/>
        <v>204.75</v>
      </c>
      <c r="AG332" s="197">
        <f t="shared" si="68"/>
        <v>299.25</v>
      </c>
      <c r="AH332" s="197">
        <v>245</v>
      </c>
      <c r="AI332" s="197">
        <f t="shared" si="69"/>
        <v>54.25</v>
      </c>
      <c r="AJ332" s="147"/>
      <c r="AK332" s="268"/>
      <c r="AL332" s="275"/>
      <c r="AM332" s="275"/>
      <c r="AR332" s="363">
        <f>SUMIF('[27]Sc Shedule '!$D$3:$D$2546,D332,'[27]Sc Shedule '!$AC$3:$AC$2546)</f>
        <v>299.25</v>
      </c>
      <c r="AS332" s="363">
        <f ca="1">SUMIF($D$91:$D$2561,D332,$AG$91:$AG$2559)</f>
        <v>299.25</v>
      </c>
      <c r="AT332" s="363">
        <f ca="1">AR332-AS332</f>
        <v>0</v>
      </c>
      <c r="AU332" s="365"/>
    </row>
    <row r="333" spans="1:47" ht="32.25" customHeight="1" x14ac:dyDescent="0.25">
      <c r="A333" s="186"/>
      <c r="B333" s="186">
        <v>1</v>
      </c>
      <c r="C333" s="187">
        <v>1527</v>
      </c>
      <c r="D333" s="136">
        <v>14065</v>
      </c>
      <c r="E333" s="136">
        <v>8452</v>
      </c>
      <c r="F333" s="188"/>
      <c r="G333" s="186" t="s">
        <v>440</v>
      </c>
      <c r="H333" s="186" t="s">
        <v>94</v>
      </c>
      <c r="I333" s="186"/>
      <c r="J333" s="186" t="s">
        <v>69</v>
      </c>
      <c r="K333" s="188">
        <v>2.5</v>
      </c>
      <c r="L333" s="188">
        <v>1.3</v>
      </c>
      <c r="M333" s="188">
        <v>3.5</v>
      </c>
      <c r="N333" s="188"/>
      <c r="O333" s="188">
        <f t="shared" si="61"/>
        <v>3.5</v>
      </c>
      <c r="P333" s="188"/>
      <c r="Q333" s="188"/>
      <c r="R333" s="188">
        <f t="shared" si="62"/>
        <v>3.5</v>
      </c>
      <c r="S333" s="191" t="s">
        <v>70</v>
      </c>
      <c r="T333" s="199" t="s">
        <v>58</v>
      </c>
      <c r="U333" s="200">
        <v>44900</v>
      </c>
      <c r="V333" s="200">
        <v>44916</v>
      </c>
      <c r="W333" s="201">
        <v>1</v>
      </c>
      <c r="X333" s="202"/>
      <c r="Y333" s="196">
        <f t="shared" si="63"/>
        <v>2.4285714285714284</v>
      </c>
      <c r="Z333" s="197">
        <v>135</v>
      </c>
      <c r="AA333" s="197">
        <v>12.25</v>
      </c>
      <c r="AB333" s="197">
        <f t="shared" si="64"/>
        <v>472.5</v>
      </c>
      <c r="AC333" s="197">
        <f t="shared" si="65"/>
        <v>42.875</v>
      </c>
      <c r="AD333" s="197">
        <f t="shared" si="66"/>
        <v>330.74999999999994</v>
      </c>
      <c r="AE333" s="197">
        <f t="shared" si="57"/>
        <v>141.75</v>
      </c>
      <c r="AF333" s="197">
        <f t="shared" si="67"/>
        <v>104.125</v>
      </c>
      <c r="AG333" s="197">
        <f t="shared" si="68"/>
        <v>576.625</v>
      </c>
      <c r="AH333" s="197">
        <v>576.625</v>
      </c>
      <c r="AI333" s="197">
        <f t="shared" si="69"/>
        <v>0</v>
      </c>
      <c r="AJ333" s="146"/>
      <c r="AR333" s="111"/>
      <c r="AS333" s="111"/>
      <c r="AT333" s="111"/>
    </row>
    <row r="334" spans="1:47" ht="32.25" customHeight="1" x14ac:dyDescent="0.25">
      <c r="A334" s="186"/>
      <c r="B334" s="186">
        <v>1</v>
      </c>
      <c r="C334" s="187">
        <v>1590</v>
      </c>
      <c r="D334" s="136">
        <v>14123</v>
      </c>
      <c r="E334" s="136">
        <v>8414</v>
      </c>
      <c r="F334" s="188"/>
      <c r="G334" s="186" t="s">
        <v>440</v>
      </c>
      <c r="H334" s="186" t="s">
        <v>94</v>
      </c>
      <c r="I334" s="186"/>
      <c r="J334" s="186" t="s">
        <v>69</v>
      </c>
      <c r="K334" s="188">
        <v>2.5</v>
      </c>
      <c r="L334" s="188">
        <v>1.3</v>
      </c>
      <c r="M334" s="188">
        <v>6</v>
      </c>
      <c r="N334" s="188"/>
      <c r="O334" s="188">
        <f t="shared" si="61"/>
        <v>6</v>
      </c>
      <c r="P334" s="188"/>
      <c r="Q334" s="188"/>
      <c r="R334" s="188">
        <f t="shared" si="62"/>
        <v>6</v>
      </c>
      <c r="S334" s="191" t="s">
        <v>70</v>
      </c>
      <c r="T334" s="199" t="s">
        <v>58</v>
      </c>
      <c r="U334" s="200">
        <v>44909</v>
      </c>
      <c r="V334" s="200">
        <v>44937</v>
      </c>
      <c r="W334" s="201">
        <v>1</v>
      </c>
      <c r="X334" s="202"/>
      <c r="Y334" s="196">
        <f t="shared" si="63"/>
        <v>4.1428571428571432</v>
      </c>
      <c r="Z334" s="197">
        <v>135</v>
      </c>
      <c r="AA334" s="197">
        <v>12.25</v>
      </c>
      <c r="AB334" s="197">
        <f t="shared" si="64"/>
        <v>810</v>
      </c>
      <c r="AC334" s="197">
        <f t="shared" si="65"/>
        <v>73.5</v>
      </c>
      <c r="AD334" s="197">
        <f t="shared" si="66"/>
        <v>566.99999999999989</v>
      </c>
      <c r="AE334" s="197">
        <f t="shared" si="57"/>
        <v>242.99999999999997</v>
      </c>
      <c r="AF334" s="197">
        <f t="shared" si="67"/>
        <v>304.50000000000006</v>
      </c>
      <c r="AG334" s="197">
        <f t="shared" si="68"/>
        <v>1114.5</v>
      </c>
      <c r="AH334" s="197">
        <v>1114.5</v>
      </c>
      <c r="AI334" s="197">
        <f t="shared" si="69"/>
        <v>0</v>
      </c>
      <c r="AJ334" s="146"/>
      <c r="AR334" s="111"/>
      <c r="AS334" s="111"/>
      <c r="AT334" s="111"/>
    </row>
    <row r="335" spans="1:47" ht="32.25" customHeight="1" x14ac:dyDescent="0.25">
      <c r="A335" s="186"/>
      <c r="B335" s="186">
        <v>1</v>
      </c>
      <c r="C335" s="187">
        <v>1632</v>
      </c>
      <c r="D335" s="136">
        <v>14169</v>
      </c>
      <c r="E335" s="136">
        <v>8449</v>
      </c>
      <c r="F335" s="188"/>
      <c r="G335" s="186" t="s">
        <v>106</v>
      </c>
      <c r="H335" s="186" t="s">
        <v>94</v>
      </c>
      <c r="I335" s="186"/>
      <c r="J335" s="186" t="s">
        <v>69</v>
      </c>
      <c r="K335" s="188">
        <v>1.8</v>
      </c>
      <c r="L335" s="188">
        <v>1.3</v>
      </c>
      <c r="M335" s="188">
        <v>4.5</v>
      </c>
      <c r="N335" s="188"/>
      <c r="O335" s="188">
        <f t="shared" si="61"/>
        <v>4.5</v>
      </c>
      <c r="P335" s="188"/>
      <c r="Q335" s="188"/>
      <c r="R335" s="188">
        <f t="shared" si="62"/>
        <v>4.5</v>
      </c>
      <c r="S335" s="191" t="s">
        <v>70</v>
      </c>
      <c r="T335" s="199" t="s">
        <v>58</v>
      </c>
      <c r="U335" s="200">
        <v>44915</v>
      </c>
      <c r="V335" s="200">
        <v>44949</v>
      </c>
      <c r="W335" s="201">
        <v>1</v>
      </c>
      <c r="X335" s="202"/>
      <c r="Y335" s="196">
        <f t="shared" si="63"/>
        <v>5</v>
      </c>
      <c r="Z335" s="197">
        <v>135</v>
      </c>
      <c r="AA335" s="197">
        <v>12.25</v>
      </c>
      <c r="AB335" s="197">
        <f t="shared" si="64"/>
        <v>607.5</v>
      </c>
      <c r="AC335" s="197">
        <f t="shared" si="65"/>
        <v>55.125</v>
      </c>
      <c r="AD335" s="197">
        <f t="shared" si="66"/>
        <v>425.25</v>
      </c>
      <c r="AE335" s="197">
        <f t="shared" si="57"/>
        <v>182.24999999999997</v>
      </c>
      <c r="AF335" s="197">
        <f t="shared" si="67"/>
        <v>275.625</v>
      </c>
      <c r="AG335" s="197">
        <f t="shared" si="68"/>
        <v>883.125</v>
      </c>
      <c r="AH335" s="197">
        <v>883.125</v>
      </c>
      <c r="AI335" s="197">
        <f t="shared" si="69"/>
        <v>0</v>
      </c>
      <c r="AJ335" s="146"/>
      <c r="AR335" s="111"/>
      <c r="AS335" s="111"/>
      <c r="AT335" s="111"/>
    </row>
    <row r="336" spans="1:47" ht="32.25" customHeight="1" x14ac:dyDescent="0.25">
      <c r="A336" s="186"/>
      <c r="B336" s="186">
        <v>1</v>
      </c>
      <c r="C336" s="187">
        <v>1536</v>
      </c>
      <c r="D336" s="136">
        <v>14073</v>
      </c>
      <c r="E336" s="136">
        <v>8312</v>
      </c>
      <c r="F336" s="188"/>
      <c r="G336" s="186" t="s">
        <v>484</v>
      </c>
      <c r="H336" s="186" t="s">
        <v>94</v>
      </c>
      <c r="I336" s="186"/>
      <c r="J336" s="186" t="s">
        <v>69</v>
      </c>
      <c r="K336" s="188">
        <v>2.5</v>
      </c>
      <c r="L336" s="188">
        <v>1.3</v>
      </c>
      <c r="M336" s="188">
        <v>7.5</v>
      </c>
      <c r="N336" s="188"/>
      <c r="O336" s="188">
        <f t="shared" si="61"/>
        <v>7.5</v>
      </c>
      <c r="P336" s="188"/>
      <c r="Q336" s="188"/>
      <c r="R336" s="188">
        <f t="shared" si="62"/>
        <v>7.5</v>
      </c>
      <c r="S336" s="191" t="s">
        <v>70</v>
      </c>
      <c r="T336" s="199" t="s">
        <v>58</v>
      </c>
      <c r="U336" s="200">
        <v>44901</v>
      </c>
      <c r="V336" s="200">
        <v>44902</v>
      </c>
      <c r="W336" s="201">
        <v>1</v>
      </c>
      <c r="X336" s="202"/>
      <c r="Y336" s="196">
        <f t="shared" si="63"/>
        <v>0.2857142857142857</v>
      </c>
      <c r="Z336" s="197">
        <v>135</v>
      </c>
      <c r="AA336" s="197">
        <v>12.25</v>
      </c>
      <c r="AB336" s="197">
        <f t="shared" si="64"/>
        <v>1012.5</v>
      </c>
      <c r="AC336" s="197">
        <f t="shared" si="65"/>
        <v>91.875</v>
      </c>
      <c r="AD336" s="197">
        <f t="shared" si="66"/>
        <v>708.75</v>
      </c>
      <c r="AE336" s="197">
        <f t="shared" si="57"/>
        <v>303.75</v>
      </c>
      <c r="AF336" s="197">
        <f t="shared" si="67"/>
        <v>26.25</v>
      </c>
      <c r="AG336" s="197">
        <f t="shared" si="68"/>
        <v>1038.75</v>
      </c>
      <c r="AH336" s="197">
        <v>1038.75</v>
      </c>
      <c r="AI336" s="197">
        <f t="shared" si="69"/>
        <v>0</v>
      </c>
      <c r="AJ336" s="146"/>
      <c r="AR336" s="111"/>
      <c r="AS336" s="111"/>
      <c r="AT336" s="111"/>
    </row>
    <row r="337" spans="1:47" ht="32.25" customHeight="1" x14ac:dyDescent="0.25">
      <c r="A337" s="186"/>
      <c r="B337" s="186">
        <v>1</v>
      </c>
      <c r="C337" s="187">
        <v>1534</v>
      </c>
      <c r="D337" s="136">
        <v>14072</v>
      </c>
      <c r="E337" s="136">
        <v>8442</v>
      </c>
      <c r="F337" s="188"/>
      <c r="G337" s="186" t="s">
        <v>106</v>
      </c>
      <c r="H337" s="186" t="s">
        <v>94</v>
      </c>
      <c r="I337" s="186"/>
      <c r="J337" s="186" t="s">
        <v>69</v>
      </c>
      <c r="K337" s="188">
        <v>2.5</v>
      </c>
      <c r="L337" s="188">
        <v>1.8</v>
      </c>
      <c r="M337" s="188">
        <v>4</v>
      </c>
      <c r="N337" s="188"/>
      <c r="O337" s="188">
        <f t="shared" si="61"/>
        <v>4</v>
      </c>
      <c r="P337" s="188"/>
      <c r="Q337" s="188"/>
      <c r="R337" s="188">
        <f t="shared" si="62"/>
        <v>4</v>
      </c>
      <c r="S337" s="191" t="s">
        <v>70</v>
      </c>
      <c r="T337" s="199" t="s">
        <v>58</v>
      </c>
      <c r="U337" s="200">
        <v>44901</v>
      </c>
      <c r="V337" s="200">
        <v>44945</v>
      </c>
      <c r="W337" s="201">
        <v>1</v>
      </c>
      <c r="X337" s="202"/>
      <c r="Y337" s="196">
        <f t="shared" si="63"/>
        <v>6.4285714285714288</v>
      </c>
      <c r="Z337" s="197">
        <v>135</v>
      </c>
      <c r="AA337" s="197">
        <v>12.25</v>
      </c>
      <c r="AB337" s="197">
        <f t="shared" si="64"/>
        <v>540</v>
      </c>
      <c r="AC337" s="197">
        <f t="shared" si="65"/>
        <v>49</v>
      </c>
      <c r="AD337" s="197">
        <f t="shared" si="66"/>
        <v>378</v>
      </c>
      <c r="AE337" s="197">
        <f t="shared" si="57"/>
        <v>162</v>
      </c>
      <c r="AF337" s="197">
        <f t="shared" si="67"/>
        <v>315</v>
      </c>
      <c r="AG337" s="197">
        <f t="shared" si="68"/>
        <v>855</v>
      </c>
      <c r="AH337" s="197">
        <v>855</v>
      </c>
      <c r="AI337" s="197">
        <f t="shared" si="69"/>
        <v>0</v>
      </c>
      <c r="AJ337" s="146"/>
      <c r="AR337" s="111"/>
      <c r="AS337" s="111"/>
      <c r="AT337" s="111"/>
    </row>
    <row r="338" spans="1:47" ht="32.25" customHeight="1" x14ac:dyDescent="0.25">
      <c r="A338" s="186"/>
      <c r="B338" s="186">
        <v>1</v>
      </c>
      <c r="C338" s="187">
        <v>1532</v>
      </c>
      <c r="D338" s="136">
        <v>14069</v>
      </c>
      <c r="E338" s="136">
        <v>8563</v>
      </c>
      <c r="F338" s="188"/>
      <c r="G338" s="186" t="s">
        <v>440</v>
      </c>
      <c r="H338" s="186" t="s">
        <v>94</v>
      </c>
      <c r="I338" s="186"/>
      <c r="J338" s="186" t="s">
        <v>69</v>
      </c>
      <c r="K338" s="188">
        <v>2.5</v>
      </c>
      <c r="L338" s="188">
        <v>1.3</v>
      </c>
      <c r="M338" s="188">
        <v>3</v>
      </c>
      <c r="N338" s="188"/>
      <c r="O338" s="188">
        <f t="shared" si="61"/>
        <v>3</v>
      </c>
      <c r="P338" s="188"/>
      <c r="Q338" s="188"/>
      <c r="R338" s="188">
        <f t="shared" si="62"/>
        <v>3</v>
      </c>
      <c r="S338" s="191" t="s">
        <v>70</v>
      </c>
      <c r="T338" s="199" t="s">
        <v>58</v>
      </c>
      <c r="U338" s="200">
        <v>44901</v>
      </c>
      <c r="V338" s="200">
        <v>44970</v>
      </c>
      <c r="W338" s="201">
        <v>1</v>
      </c>
      <c r="X338" s="202"/>
      <c r="Y338" s="196">
        <f t="shared" si="63"/>
        <v>10</v>
      </c>
      <c r="Z338" s="197">
        <v>135</v>
      </c>
      <c r="AA338" s="197">
        <v>12.25</v>
      </c>
      <c r="AB338" s="197">
        <f t="shared" si="64"/>
        <v>405</v>
      </c>
      <c r="AC338" s="197">
        <f t="shared" si="65"/>
        <v>36.75</v>
      </c>
      <c r="AD338" s="197">
        <f t="shared" si="66"/>
        <v>283.49999999999994</v>
      </c>
      <c r="AE338" s="197">
        <f t="shared" si="57"/>
        <v>121.49999999999999</v>
      </c>
      <c r="AF338" s="197">
        <f t="shared" si="67"/>
        <v>367.5</v>
      </c>
      <c r="AG338" s="197">
        <f t="shared" si="68"/>
        <v>772.5</v>
      </c>
      <c r="AH338" s="197">
        <v>772.5</v>
      </c>
      <c r="AI338" s="197">
        <f t="shared" si="69"/>
        <v>0</v>
      </c>
      <c r="AJ338" s="146"/>
      <c r="AT338" s="111"/>
      <c r="AU338" s="365"/>
    </row>
    <row r="339" spans="1:47" ht="32.25" customHeight="1" x14ac:dyDescent="0.25">
      <c r="A339" s="186"/>
      <c r="B339" s="186">
        <v>1</v>
      </c>
      <c r="C339" s="187">
        <v>1496</v>
      </c>
      <c r="D339" s="136">
        <v>13983</v>
      </c>
      <c r="E339" s="136">
        <v>8453</v>
      </c>
      <c r="F339" s="188"/>
      <c r="G339" s="186" t="s">
        <v>106</v>
      </c>
      <c r="H339" s="186" t="s">
        <v>94</v>
      </c>
      <c r="I339" s="186"/>
      <c r="J339" s="186" t="s">
        <v>69</v>
      </c>
      <c r="K339" s="188">
        <v>1.3</v>
      </c>
      <c r="L339" s="188">
        <v>1.3</v>
      </c>
      <c r="M339" s="188">
        <v>3</v>
      </c>
      <c r="N339" s="188"/>
      <c r="O339" s="188">
        <f t="shared" si="61"/>
        <v>3</v>
      </c>
      <c r="P339" s="188"/>
      <c r="Q339" s="188"/>
      <c r="R339" s="188">
        <f t="shared" si="62"/>
        <v>3</v>
      </c>
      <c r="S339" s="191" t="s">
        <v>70</v>
      </c>
      <c r="T339" s="199" t="s">
        <v>58</v>
      </c>
      <c r="U339" s="200">
        <v>44891</v>
      </c>
      <c r="V339" s="200">
        <v>44916</v>
      </c>
      <c r="W339" s="201">
        <v>1</v>
      </c>
      <c r="X339" s="202"/>
      <c r="Y339" s="196">
        <f t="shared" si="63"/>
        <v>3.7142857142857144</v>
      </c>
      <c r="Z339" s="197">
        <v>135</v>
      </c>
      <c r="AA339" s="197">
        <v>12.25</v>
      </c>
      <c r="AB339" s="197">
        <f t="shared" si="64"/>
        <v>405</v>
      </c>
      <c r="AC339" s="197">
        <f t="shared" si="65"/>
        <v>36.75</v>
      </c>
      <c r="AD339" s="197">
        <f t="shared" si="66"/>
        <v>283.49999999999994</v>
      </c>
      <c r="AE339" s="197">
        <f t="shared" si="57"/>
        <v>121.49999999999999</v>
      </c>
      <c r="AF339" s="197">
        <f t="shared" si="67"/>
        <v>136.5</v>
      </c>
      <c r="AG339" s="197">
        <f t="shared" si="68"/>
        <v>541.5</v>
      </c>
      <c r="AH339" s="197">
        <v>541.5</v>
      </c>
      <c r="AI339" s="197">
        <f t="shared" si="69"/>
        <v>0</v>
      </c>
      <c r="AJ339" s="146"/>
      <c r="AR339" s="111"/>
      <c r="AS339" s="111"/>
      <c r="AT339" s="111"/>
    </row>
    <row r="340" spans="1:47" ht="32.25" customHeight="1" x14ac:dyDescent="0.25">
      <c r="A340" s="186"/>
      <c r="B340" s="186">
        <v>1</v>
      </c>
      <c r="C340" s="187">
        <v>1644</v>
      </c>
      <c r="D340" s="136">
        <v>14180</v>
      </c>
      <c r="E340" s="136">
        <v>8487</v>
      </c>
      <c r="F340" s="188"/>
      <c r="G340" s="186" t="s">
        <v>106</v>
      </c>
      <c r="H340" s="186" t="s">
        <v>94</v>
      </c>
      <c r="I340" s="186"/>
      <c r="J340" s="186" t="s">
        <v>69</v>
      </c>
      <c r="K340" s="188">
        <v>2.5</v>
      </c>
      <c r="L340" s="188">
        <v>1.3</v>
      </c>
      <c r="M340" s="188">
        <v>2</v>
      </c>
      <c r="N340" s="188"/>
      <c r="O340" s="188">
        <f t="shared" si="61"/>
        <v>2</v>
      </c>
      <c r="P340" s="188"/>
      <c r="Q340" s="188"/>
      <c r="R340" s="188">
        <f t="shared" si="62"/>
        <v>2</v>
      </c>
      <c r="S340" s="191" t="s">
        <v>70</v>
      </c>
      <c r="T340" s="199" t="s">
        <v>58</v>
      </c>
      <c r="U340" s="200">
        <v>44916</v>
      </c>
      <c r="V340" s="200">
        <v>44929</v>
      </c>
      <c r="W340" s="201">
        <v>1</v>
      </c>
      <c r="X340" s="202"/>
      <c r="Y340" s="196">
        <f t="shared" si="63"/>
        <v>2</v>
      </c>
      <c r="Z340" s="197">
        <v>135</v>
      </c>
      <c r="AA340" s="197">
        <v>12.25</v>
      </c>
      <c r="AB340" s="197">
        <f t="shared" si="64"/>
        <v>270</v>
      </c>
      <c r="AC340" s="197">
        <f t="shared" si="65"/>
        <v>24.5</v>
      </c>
      <c r="AD340" s="197">
        <f t="shared" si="66"/>
        <v>189</v>
      </c>
      <c r="AE340" s="197">
        <f t="shared" si="57"/>
        <v>81</v>
      </c>
      <c r="AF340" s="197">
        <f t="shared" si="67"/>
        <v>49</v>
      </c>
      <c r="AG340" s="197">
        <f t="shared" si="68"/>
        <v>319</v>
      </c>
      <c r="AH340" s="197">
        <v>319</v>
      </c>
      <c r="AI340" s="197">
        <f t="shared" si="69"/>
        <v>0</v>
      </c>
      <c r="AJ340" s="146"/>
      <c r="AR340" s="111"/>
      <c r="AS340" s="111"/>
      <c r="AT340" s="111"/>
    </row>
    <row r="341" spans="1:47" ht="32.25" customHeight="1" x14ac:dyDescent="0.25">
      <c r="A341" s="186"/>
      <c r="B341" s="186">
        <v>1</v>
      </c>
      <c r="C341" s="187">
        <v>1671</v>
      </c>
      <c r="D341" s="136">
        <v>14256</v>
      </c>
      <c r="E341" s="136">
        <v>8606</v>
      </c>
      <c r="F341" s="188"/>
      <c r="G341" s="186" t="s">
        <v>106</v>
      </c>
      <c r="H341" s="186" t="s">
        <v>94</v>
      </c>
      <c r="I341" s="186"/>
      <c r="J341" s="186" t="s">
        <v>69</v>
      </c>
      <c r="K341" s="188">
        <v>2.5</v>
      </c>
      <c r="L341" s="188">
        <v>1.3</v>
      </c>
      <c r="M341" s="188">
        <v>3.5</v>
      </c>
      <c r="N341" s="188"/>
      <c r="O341" s="188">
        <f t="shared" si="61"/>
        <v>3.5</v>
      </c>
      <c r="P341" s="188"/>
      <c r="Q341" s="188"/>
      <c r="R341" s="188">
        <f t="shared" si="62"/>
        <v>3.5</v>
      </c>
      <c r="S341" s="191" t="s">
        <v>70</v>
      </c>
      <c r="T341" s="199" t="s">
        <v>58</v>
      </c>
      <c r="U341" s="200">
        <v>44922</v>
      </c>
      <c r="V341" s="200">
        <v>44951</v>
      </c>
      <c r="W341" s="201">
        <v>1</v>
      </c>
      <c r="X341" s="202"/>
      <c r="Y341" s="196">
        <f t="shared" si="63"/>
        <v>4.2857142857142856</v>
      </c>
      <c r="Z341" s="197">
        <v>135</v>
      </c>
      <c r="AA341" s="197">
        <v>12.25</v>
      </c>
      <c r="AB341" s="197">
        <f t="shared" si="64"/>
        <v>472.5</v>
      </c>
      <c r="AC341" s="197">
        <f t="shared" si="65"/>
        <v>42.875</v>
      </c>
      <c r="AD341" s="197">
        <f t="shared" si="66"/>
        <v>330.74999999999994</v>
      </c>
      <c r="AE341" s="197">
        <f t="shared" si="57"/>
        <v>141.75</v>
      </c>
      <c r="AF341" s="197">
        <f t="shared" si="67"/>
        <v>183.75</v>
      </c>
      <c r="AG341" s="197">
        <f t="shared" si="68"/>
        <v>656.25</v>
      </c>
      <c r="AH341" s="197">
        <v>656.25</v>
      </c>
      <c r="AI341" s="197">
        <f t="shared" si="69"/>
        <v>0</v>
      </c>
      <c r="AJ341" s="146"/>
      <c r="AR341" s="111"/>
      <c r="AS341" s="111"/>
      <c r="AT341" s="111"/>
    </row>
    <row r="342" spans="1:47" ht="32.25" customHeight="1" x14ac:dyDescent="0.25">
      <c r="A342" s="186"/>
      <c r="B342" s="186">
        <v>1</v>
      </c>
      <c r="C342" s="187">
        <v>1608</v>
      </c>
      <c r="D342" s="136">
        <v>14143</v>
      </c>
      <c r="E342" s="136">
        <v>8345</v>
      </c>
      <c r="F342" s="188"/>
      <c r="G342" s="186" t="s">
        <v>106</v>
      </c>
      <c r="H342" s="216" t="s">
        <v>36</v>
      </c>
      <c r="I342" s="216"/>
      <c r="J342" s="216" t="s">
        <v>42</v>
      </c>
      <c r="K342" s="215">
        <v>26.3</v>
      </c>
      <c r="L342" s="215">
        <v>1</v>
      </c>
      <c r="M342" s="215">
        <v>4</v>
      </c>
      <c r="N342" s="188"/>
      <c r="O342" s="188">
        <f t="shared" si="61"/>
        <v>4</v>
      </c>
      <c r="P342" s="215"/>
      <c r="Q342" s="215"/>
      <c r="R342" s="188">
        <f t="shared" si="62"/>
        <v>105.2</v>
      </c>
      <c r="S342" s="243" t="s">
        <v>41</v>
      </c>
      <c r="T342" s="199" t="s">
        <v>58</v>
      </c>
      <c r="U342" s="253">
        <v>44911</v>
      </c>
      <c r="V342" s="253">
        <v>44915</v>
      </c>
      <c r="W342" s="254">
        <v>1</v>
      </c>
      <c r="X342" s="255"/>
      <c r="Y342" s="196">
        <f t="shared" si="63"/>
        <v>0.7142857142857143</v>
      </c>
      <c r="Z342" s="220">
        <v>14</v>
      </c>
      <c r="AA342" s="220">
        <v>0.84</v>
      </c>
      <c r="AB342" s="197">
        <f t="shared" si="64"/>
        <v>1472.8</v>
      </c>
      <c r="AC342" s="197">
        <f t="shared" si="65"/>
        <v>88.367999999999995</v>
      </c>
      <c r="AD342" s="197">
        <f t="shared" si="66"/>
        <v>1030.96</v>
      </c>
      <c r="AE342" s="197">
        <f t="shared" si="57"/>
        <v>441.84</v>
      </c>
      <c r="AF342" s="197">
        <f t="shared" si="67"/>
        <v>63.120000000000005</v>
      </c>
      <c r="AG342" s="197">
        <f t="shared" si="68"/>
        <v>1535.92</v>
      </c>
      <c r="AH342" s="197">
        <v>1535.92</v>
      </c>
      <c r="AI342" s="197">
        <f t="shared" si="69"/>
        <v>0</v>
      </c>
      <c r="AJ342" s="146"/>
      <c r="AR342" s="111"/>
      <c r="AS342" s="111"/>
      <c r="AT342" s="111"/>
    </row>
    <row r="343" spans="1:47" ht="32.25" customHeight="1" x14ac:dyDescent="0.25">
      <c r="A343" s="186"/>
      <c r="B343" s="186">
        <v>1</v>
      </c>
      <c r="C343" s="187">
        <v>1615</v>
      </c>
      <c r="D343" s="136">
        <v>14150</v>
      </c>
      <c r="E343" s="136">
        <v>8466</v>
      </c>
      <c r="F343" s="188"/>
      <c r="G343" s="186" t="s">
        <v>106</v>
      </c>
      <c r="H343" s="216" t="s">
        <v>36</v>
      </c>
      <c r="I343" s="216"/>
      <c r="J343" s="216" t="s">
        <v>42</v>
      </c>
      <c r="K343" s="215">
        <v>6.8</v>
      </c>
      <c r="L343" s="215">
        <v>1.3</v>
      </c>
      <c r="M343" s="215">
        <v>4</v>
      </c>
      <c r="N343" s="188"/>
      <c r="O343" s="188">
        <f t="shared" si="61"/>
        <v>4</v>
      </c>
      <c r="P343" s="215"/>
      <c r="Q343" s="215"/>
      <c r="R343" s="188">
        <f t="shared" si="62"/>
        <v>27.2</v>
      </c>
      <c r="S343" s="243" t="s">
        <v>41</v>
      </c>
      <c r="T343" s="199" t="s">
        <v>58</v>
      </c>
      <c r="U343" s="253">
        <v>44912</v>
      </c>
      <c r="V343" s="253">
        <v>44919</v>
      </c>
      <c r="W343" s="254">
        <v>1</v>
      </c>
      <c r="X343" s="255"/>
      <c r="Y343" s="196">
        <f t="shared" si="63"/>
        <v>1.1428571428571428</v>
      </c>
      <c r="Z343" s="220">
        <v>14</v>
      </c>
      <c r="AA343" s="220">
        <v>0.84</v>
      </c>
      <c r="AB343" s="197">
        <f t="shared" si="64"/>
        <v>380.8</v>
      </c>
      <c r="AC343" s="197">
        <f t="shared" si="65"/>
        <v>22.847999999999999</v>
      </c>
      <c r="AD343" s="197">
        <f t="shared" si="66"/>
        <v>266.56</v>
      </c>
      <c r="AE343" s="197">
        <f t="shared" si="57"/>
        <v>114.24000000000001</v>
      </c>
      <c r="AF343" s="197">
        <f t="shared" si="67"/>
        <v>26.111999999999995</v>
      </c>
      <c r="AG343" s="197">
        <f t="shared" si="68"/>
        <v>406.91200000000003</v>
      </c>
      <c r="AH343" s="197">
        <v>406.91200000000003</v>
      </c>
      <c r="AI343" s="197">
        <f t="shared" si="69"/>
        <v>0</v>
      </c>
      <c r="AJ343" s="146"/>
      <c r="AR343" s="111"/>
      <c r="AS343" s="111"/>
      <c r="AT343" s="111"/>
    </row>
    <row r="344" spans="1:47" ht="32.25" customHeight="1" x14ac:dyDescent="0.25">
      <c r="A344" s="186"/>
      <c r="B344" s="186">
        <v>1</v>
      </c>
      <c r="C344" s="187">
        <v>1619</v>
      </c>
      <c r="D344" s="136">
        <v>14154</v>
      </c>
      <c r="E344" s="136">
        <v>8345</v>
      </c>
      <c r="F344" s="188"/>
      <c r="G344" s="186" t="s">
        <v>106</v>
      </c>
      <c r="H344" s="216" t="s">
        <v>36</v>
      </c>
      <c r="I344" s="216"/>
      <c r="J344" s="216" t="s">
        <v>42</v>
      </c>
      <c r="K344" s="215">
        <v>12</v>
      </c>
      <c r="L344" s="215">
        <v>1</v>
      </c>
      <c r="M344" s="215">
        <v>4</v>
      </c>
      <c r="N344" s="188"/>
      <c r="O344" s="188">
        <f t="shared" si="61"/>
        <v>4</v>
      </c>
      <c r="P344" s="215"/>
      <c r="Q344" s="215"/>
      <c r="R344" s="188">
        <f t="shared" si="62"/>
        <v>48</v>
      </c>
      <c r="S344" s="243" t="s">
        <v>41</v>
      </c>
      <c r="T344" s="199" t="s">
        <v>58</v>
      </c>
      <c r="U344" s="253">
        <v>44912</v>
      </c>
      <c r="V344" s="253">
        <v>44915</v>
      </c>
      <c r="W344" s="254">
        <v>1</v>
      </c>
      <c r="X344" s="255"/>
      <c r="Y344" s="196">
        <f t="shared" si="63"/>
        <v>0.5714285714285714</v>
      </c>
      <c r="Z344" s="220">
        <v>14</v>
      </c>
      <c r="AA344" s="220">
        <v>0.84</v>
      </c>
      <c r="AB344" s="197">
        <f t="shared" si="64"/>
        <v>672</v>
      </c>
      <c r="AC344" s="197">
        <f t="shared" si="65"/>
        <v>40.32</v>
      </c>
      <c r="AD344" s="197">
        <f t="shared" si="66"/>
        <v>470.39999999999992</v>
      </c>
      <c r="AE344" s="197">
        <f t="shared" si="57"/>
        <v>201.59999999999997</v>
      </c>
      <c r="AF344" s="197">
        <f t="shared" si="67"/>
        <v>23.04</v>
      </c>
      <c r="AG344" s="197">
        <f t="shared" si="68"/>
        <v>695.03999999999985</v>
      </c>
      <c r="AH344" s="197">
        <v>695.03999999999985</v>
      </c>
      <c r="AI344" s="197">
        <f t="shared" si="69"/>
        <v>0</v>
      </c>
      <c r="AJ344" s="146"/>
      <c r="AR344" s="111"/>
      <c r="AS344" s="111"/>
      <c r="AT344" s="111"/>
    </row>
    <row r="345" spans="1:47" ht="32.25" customHeight="1" x14ac:dyDescent="0.25">
      <c r="A345" s="186"/>
      <c r="B345" s="186">
        <v>1</v>
      </c>
      <c r="C345" s="187">
        <v>1625</v>
      </c>
      <c r="D345" s="136">
        <v>14162</v>
      </c>
      <c r="E345" s="136">
        <v>8486</v>
      </c>
      <c r="F345" s="188"/>
      <c r="G345" s="186" t="s">
        <v>106</v>
      </c>
      <c r="H345" s="216" t="s">
        <v>36</v>
      </c>
      <c r="I345" s="216"/>
      <c r="J345" s="216" t="s">
        <v>42</v>
      </c>
      <c r="K345" s="215">
        <v>3.5</v>
      </c>
      <c r="L345" s="215">
        <v>1</v>
      </c>
      <c r="M345" s="215">
        <v>3.5</v>
      </c>
      <c r="N345" s="188"/>
      <c r="O345" s="188">
        <f t="shared" si="61"/>
        <v>3.5</v>
      </c>
      <c r="P345" s="215"/>
      <c r="Q345" s="215"/>
      <c r="R345" s="188">
        <f t="shared" si="62"/>
        <v>12.25</v>
      </c>
      <c r="S345" s="243" t="s">
        <v>41</v>
      </c>
      <c r="T345" s="199" t="s">
        <v>58</v>
      </c>
      <c r="U345" s="253">
        <v>44914</v>
      </c>
      <c r="V345" s="253">
        <v>44928</v>
      </c>
      <c r="W345" s="254">
        <v>1</v>
      </c>
      <c r="X345" s="255"/>
      <c r="Y345" s="196">
        <f t="shared" si="63"/>
        <v>2.1428571428571428</v>
      </c>
      <c r="Z345" s="220">
        <v>14</v>
      </c>
      <c r="AA345" s="220">
        <v>0.84</v>
      </c>
      <c r="AB345" s="197">
        <f t="shared" si="64"/>
        <v>171.5</v>
      </c>
      <c r="AC345" s="197">
        <f t="shared" si="65"/>
        <v>10.29</v>
      </c>
      <c r="AD345" s="197">
        <f t="shared" si="66"/>
        <v>120.04999999999998</v>
      </c>
      <c r="AE345" s="197">
        <f t="shared" si="57"/>
        <v>51.449999999999996</v>
      </c>
      <c r="AF345" s="197">
        <f t="shared" si="67"/>
        <v>22.05</v>
      </c>
      <c r="AG345" s="197">
        <f t="shared" si="68"/>
        <v>193.54999999999998</v>
      </c>
      <c r="AH345" s="197">
        <v>193.54999999999998</v>
      </c>
      <c r="AI345" s="197">
        <f t="shared" si="69"/>
        <v>0</v>
      </c>
      <c r="AJ345" s="146"/>
      <c r="AR345" s="111"/>
      <c r="AS345" s="111"/>
      <c r="AT345" s="111"/>
    </row>
    <row r="346" spans="1:47" ht="32.25" customHeight="1" x14ac:dyDescent="0.25">
      <c r="A346" s="186"/>
      <c r="B346" s="186">
        <v>1</v>
      </c>
      <c r="C346" s="187">
        <v>1629</v>
      </c>
      <c r="D346" s="136">
        <v>14165</v>
      </c>
      <c r="E346" s="136">
        <v>8759</v>
      </c>
      <c r="F346" s="188"/>
      <c r="G346" s="186" t="s">
        <v>106</v>
      </c>
      <c r="H346" s="216" t="s">
        <v>36</v>
      </c>
      <c r="I346" s="216"/>
      <c r="J346" s="216" t="s">
        <v>42</v>
      </c>
      <c r="K346" s="215">
        <v>8.8000000000000007</v>
      </c>
      <c r="L346" s="215">
        <v>1.3</v>
      </c>
      <c r="M346" s="215">
        <v>3.5</v>
      </c>
      <c r="N346" s="188"/>
      <c r="O346" s="188">
        <f t="shared" si="61"/>
        <v>3.5</v>
      </c>
      <c r="P346" s="215"/>
      <c r="Q346" s="215"/>
      <c r="R346" s="188">
        <f t="shared" si="62"/>
        <v>30.800000000000004</v>
      </c>
      <c r="S346" s="243" t="s">
        <v>41</v>
      </c>
      <c r="T346" s="199" t="s">
        <v>58</v>
      </c>
      <c r="U346" s="253">
        <v>44914</v>
      </c>
      <c r="V346" s="253">
        <v>44987</v>
      </c>
      <c r="W346" s="254">
        <v>1</v>
      </c>
      <c r="X346" s="255"/>
      <c r="Y346" s="196">
        <f t="shared" si="63"/>
        <v>10.571428571428571</v>
      </c>
      <c r="Z346" s="220">
        <v>14</v>
      </c>
      <c r="AA346" s="220">
        <v>0.84</v>
      </c>
      <c r="AB346" s="197">
        <f t="shared" si="64"/>
        <v>431.20000000000005</v>
      </c>
      <c r="AC346" s="197">
        <f t="shared" si="65"/>
        <v>25.872000000000003</v>
      </c>
      <c r="AD346" s="197">
        <f t="shared" si="66"/>
        <v>301.84000000000003</v>
      </c>
      <c r="AE346" s="197">
        <f t="shared" si="57"/>
        <v>129.36000000000001</v>
      </c>
      <c r="AF346" s="197">
        <f t="shared" si="67"/>
        <v>273.50400000000002</v>
      </c>
      <c r="AG346" s="197">
        <f t="shared" si="68"/>
        <v>704.70400000000006</v>
      </c>
      <c r="AH346" s="197">
        <v>567.952</v>
      </c>
      <c r="AI346" s="197">
        <f t="shared" si="69"/>
        <v>136.75200000000007</v>
      </c>
      <c r="AJ346" s="146"/>
      <c r="AR346" s="363">
        <f>SUMIF('[27]Sc Shedule '!$D$3:$D$2546,D346,'[27]Sc Shedule '!$AC$3:$AC$2546)</f>
        <v>704.70400000000006</v>
      </c>
      <c r="AS346" s="363">
        <f ca="1">SUMIF($D$91:$D$2561,D346,$AG$91:$AG$2559)</f>
        <v>704.70400000000006</v>
      </c>
      <c r="AT346" s="363">
        <f ca="1">AR346-AS346</f>
        <v>0</v>
      </c>
      <c r="AU346" s="365"/>
    </row>
    <row r="347" spans="1:47" ht="32.25" customHeight="1" x14ac:dyDescent="0.25">
      <c r="A347" s="186"/>
      <c r="B347" s="186">
        <v>1</v>
      </c>
      <c r="C347" s="187">
        <v>1628</v>
      </c>
      <c r="D347" s="136">
        <v>14166</v>
      </c>
      <c r="E347" s="136">
        <v>8466</v>
      </c>
      <c r="F347" s="188"/>
      <c r="G347" s="186" t="s">
        <v>106</v>
      </c>
      <c r="H347" s="216" t="s">
        <v>36</v>
      </c>
      <c r="I347" s="216"/>
      <c r="J347" s="216" t="s">
        <v>42</v>
      </c>
      <c r="K347" s="215">
        <v>12.5</v>
      </c>
      <c r="L347" s="215">
        <v>1.3</v>
      </c>
      <c r="M347" s="215">
        <v>4</v>
      </c>
      <c r="N347" s="188"/>
      <c r="O347" s="188">
        <f t="shared" si="61"/>
        <v>4</v>
      </c>
      <c r="P347" s="215"/>
      <c r="Q347" s="215"/>
      <c r="R347" s="188">
        <f t="shared" si="62"/>
        <v>50</v>
      </c>
      <c r="S347" s="243" t="s">
        <v>41</v>
      </c>
      <c r="T347" s="199" t="s">
        <v>58</v>
      </c>
      <c r="U347" s="253">
        <v>44914</v>
      </c>
      <c r="V347" s="253">
        <v>44919</v>
      </c>
      <c r="W347" s="254">
        <v>1</v>
      </c>
      <c r="X347" s="255"/>
      <c r="Y347" s="196">
        <f t="shared" si="63"/>
        <v>0.8571428571428571</v>
      </c>
      <c r="Z347" s="220">
        <v>14</v>
      </c>
      <c r="AA347" s="220">
        <v>0.84</v>
      </c>
      <c r="AB347" s="197">
        <f t="shared" si="64"/>
        <v>700</v>
      </c>
      <c r="AC347" s="197">
        <f t="shared" si="65"/>
        <v>42</v>
      </c>
      <c r="AD347" s="197">
        <f t="shared" si="66"/>
        <v>490</v>
      </c>
      <c r="AE347" s="197">
        <f t="shared" si="57"/>
        <v>210</v>
      </c>
      <c r="AF347" s="197">
        <f t="shared" si="67"/>
        <v>35.999999999999993</v>
      </c>
      <c r="AG347" s="197">
        <f t="shared" si="68"/>
        <v>736</v>
      </c>
      <c r="AH347" s="197">
        <v>736</v>
      </c>
      <c r="AI347" s="197">
        <f t="shared" si="69"/>
        <v>0</v>
      </c>
      <c r="AJ347" s="146"/>
      <c r="AR347" s="111"/>
      <c r="AS347" s="111"/>
      <c r="AT347" s="111"/>
    </row>
    <row r="348" spans="1:47" ht="32.25" customHeight="1" x14ac:dyDescent="0.25">
      <c r="A348" s="186"/>
      <c r="B348" s="186">
        <v>1</v>
      </c>
      <c r="C348" s="187">
        <v>1495</v>
      </c>
      <c r="D348" s="136">
        <v>13982</v>
      </c>
      <c r="E348" s="136">
        <v>8282</v>
      </c>
      <c r="F348" s="188"/>
      <c r="G348" s="186" t="s">
        <v>516</v>
      </c>
      <c r="H348" s="216" t="s">
        <v>36</v>
      </c>
      <c r="I348" s="216"/>
      <c r="J348" s="216" t="s">
        <v>42</v>
      </c>
      <c r="K348" s="215">
        <v>13.8</v>
      </c>
      <c r="L348" s="215">
        <v>0.6</v>
      </c>
      <c r="M348" s="215">
        <v>2.5</v>
      </c>
      <c r="N348" s="188"/>
      <c r="O348" s="188">
        <f t="shared" si="61"/>
        <v>2.5</v>
      </c>
      <c r="P348" s="215"/>
      <c r="Q348" s="215"/>
      <c r="R348" s="188">
        <f t="shared" si="62"/>
        <v>34.5</v>
      </c>
      <c r="S348" s="243" t="s">
        <v>41</v>
      </c>
      <c r="T348" s="199" t="s">
        <v>58</v>
      </c>
      <c r="U348" s="253">
        <v>44891</v>
      </c>
      <c r="V348" s="253">
        <v>44892</v>
      </c>
      <c r="W348" s="254">
        <v>1</v>
      </c>
      <c r="X348" s="255"/>
      <c r="Y348" s="196">
        <f t="shared" si="63"/>
        <v>0.2857142857142857</v>
      </c>
      <c r="Z348" s="220">
        <v>14</v>
      </c>
      <c r="AA348" s="220">
        <v>0.84</v>
      </c>
      <c r="AB348" s="197">
        <f t="shared" si="64"/>
        <v>483</v>
      </c>
      <c r="AC348" s="197">
        <f t="shared" si="65"/>
        <v>28.98</v>
      </c>
      <c r="AD348" s="197">
        <f t="shared" si="66"/>
        <v>338.09999999999997</v>
      </c>
      <c r="AE348" s="197">
        <f t="shared" si="57"/>
        <v>144.9</v>
      </c>
      <c r="AF348" s="197">
        <f t="shared" si="67"/>
        <v>8.2799999999999994</v>
      </c>
      <c r="AG348" s="197">
        <f t="shared" si="68"/>
        <v>491.28</v>
      </c>
      <c r="AH348" s="197">
        <v>491.28</v>
      </c>
      <c r="AI348" s="197">
        <f t="shared" si="69"/>
        <v>0</v>
      </c>
      <c r="AJ348" s="146"/>
      <c r="AR348" s="111"/>
      <c r="AS348" s="111"/>
      <c r="AT348" s="111"/>
    </row>
    <row r="349" spans="1:47" ht="32.25" customHeight="1" x14ac:dyDescent="0.25">
      <c r="A349" s="186"/>
      <c r="B349" s="186">
        <v>1</v>
      </c>
      <c r="C349" s="187">
        <v>1499</v>
      </c>
      <c r="D349" s="136">
        <v>13986</v>
      </c>
      <c r="E349" s="136">
        <v>8284</v>
      </c>
      <c r="F349" s="188"/>
      <c r="G349" s="186" t="s">
        <v>516</v>
      </c>
      <c r="H349" s="216" t="s">
        <v>36</v>
      </c>
      <c r="I349" s="216"/>
      <c r="J349" s="216" t="s">
        <v>42</v>
      </c>
      <c r="K349" s="215">
        <v>11</v>
      </c>
      <c r="L349" s="215">
        <v>1</v>
      </c>
      <c r="M349" s="215">
        <v>3.5</v>
      </c>
      <c r="N349" s="188"/>
      <c r="O349" s="188">
        <f t="shared" si="61"/>
        <v>3.5</v>
      </c>
      <c r="P349" s="215"/>
      <c r="Q349" s="215"/>
      <c r="R349" s="188">
        <f t="shared" si="62"/>
        <v>38.5</v>
      </c>
      <c r="S349" s="243" t="s">
        <v>41</v>
      </c>
      <c r="T349" s="199" t="s">
        <v>58</v>
      </c>
      <c r="U349" s="253">
        <v>44891</v>
      </c>
      <c r="V349" s="253">
        <v>44892</v>
      </c>
      <c r="W349" s="254">
        <v>1</v>
      </c>
      <c r="X349" s="255"/>
      <c r="Y349" s="196">
        <f t="shared" si="63"/>
        <v>0.2857142857142857</v>
      </c>
      <c r="Z349" s="220">
        <v>14</v>
      </c>
      <c r="AA349" s="220">
        <v>0.84</v>
      </c>
      <c r="AB349" s="197">
        <f t="shared" si="64"/>
        <v>539</v>
      </c>
      <c r="AC349" s="197">
        <f t="shared" si="65"/>
        <v>32.339999999999996</v>
      </c>
      <c r="AD349" s="197">
        <f t="shared" si="66"/>
        <v>377.3</v>
      </c>
      <c r="AE349" s="197">
        <f t="shared" si="57"/>
        <v>161.69999999999999</v>
      </c>
      <c r="AF349" s="197">
        <f t="shared" si="67"/>
        <v>9.24</v>
      </c>
      <c r="AG349" s="197">
        <f t="shared" si="68"/>
        <v>548.24</v>
      </c>
      <c r="AH349" s="197">
        <v>548.24</v>
      </c>
      <c r="AI349" s="197">
        <f t="shared" si="69"/>
        <v>0</v>
      </c>
      <c r="AJ349" s="146"/>
      <c r="AR349" s="111"/>
      <c r="AS349" s="111"/>
      <c r="AT349" s="111"/>
    </row>
    <row r="350" spans="1:47" ht="32.25" customHeight="1" x14ac:dyDescent="0.25">
      <c r="A350" s="186"/>
      <c r="B350" s="186">
        <v>1</v>
      </c>
      <c r="C350" s="187">
        <v>1509</v>
      </c>
      <c r="D350" s="136">
        <v>13996</v>
      </c>
      <c r="E350" s="136">
        <v>8496</v>
      </c>
      <c r="F350" s="188"/>
      <c r="G350" s="186" t="s">
        <v>516</v>
      </c>
      <c r="H350" s="216" t="s">
        <v>36</v>
      </c>
      <c r="I350" s="216"/>
      <c r="J350" s="216" t="s">
        <v>42</v>
      </c>
      <c r="K350" s="215">
        <v>5</v>
      </c>
      <c r="L350" s="215">
        <v>0.6</v>
      </c>
      <c r="M350" s="215">
        <v>2.5</v>
      </c>
      <c r="N350" s="188"/>
      <c r="O350" s="188">
        <f t="shared" si="61"/>
        <v>2.5</v>
      </c>
      <c r="P350" s="215"/>
      <c r="Q350" s="215"/>
      <c r="R350" s="188">
        <f t="shared" si="62"/>
        <v>12.5</v>
      </c>
      <c r="S350" s="243" t="s">
        <v>41</v>
      </c>
      <c r="T350" s="199" t="s">
        <v>58</v>
      </c>
      <c r="U350" s="253">
        <v>44893</v>
      </c>
      <c r="V350" s="253">
        <v>44932</v>
      </c>
      <c r="W350" s="254">
        <v>1</v>
      </c>
      <c r="X350" s="255"/>
      <c r="Y350" s="196">
        <f t="shared" si="63"/>
        <v>5.7142857142857144</v>
      </c>
      <c r="Z350" s="220">
        <v>14</v>
      </c>
      <c r="AA350" s="220">
        <v>0.84</v>
      </c>
      <c r="AB350" s="197">
        <f t="shared" si="64"/>
        <v>175</v>
      </c>
      <c r="AC350" s="197">
        <f t="shared" si="65"/>
        <v>10.5</v>
      </c>
      <c r="AD350" s="197">
        <f t="shared" si="66"/>
        <v>122.5</v>
      </c>
      <c r="AE350" s="197">
        <f t="shared" si="57"/>
        <v>52.5</v>
      </c>
      <c r="AF350" s="197">
        <f t="shared" si="67"/>
        <v>60</v>
      </c>
      <c r="AG350" s="197">
        <f t="shared" si="68"/>
        <v>235</v>
      </c>
      <c r="AH350" s="197">
        <v>235</v>
      </c>
      <c r="AI350" s="197">
        <f t="shared" si="69"/>
        <v>0</v>
      </c>
      <c r="AJ350" s="146"/>
      <c r="AR350" s="111"/>
      <c r="AS350" s="111"/>
      <c r="AT350" s="111"/>
    </row>
    <row r="351" spans="1:47" ht="32.25" customHeight="1" x14ac:dyDescent="0.25">
      <c r="A351" s="186"/>
      <c r="B351" s="186">
        <v>1</v>
      </c>
      <c r="C351" s="187">
        <v>1508</v>
      </c>
      <c r="D351" s="136">
        <v>13995</v>
      </c>
      <c r="E351" s="136">
        <v>8338</v>
      </c>
      <c r="F351" s="188"/>
      <c r="G351" s="186" t="s">
        <v>106</v>
      </c>
      <c r="H351" s="216" t="s">
        <v>36</v>
      </c>
      <c r="I351" s="216"/>
      <c r="J351" s="216" t="s">
        <v>42</v>
      </c>
      <c r="K351" s="215">
        <v>20</v>
      </c>
      <c r="L351" s="215">
        <v>1.3</v>
      </c>
      <c r="M351" s="215">
        <v>4.5</v>
      </c>
      <c r="N351" s="188"/>
      <c r="O351" s="188">
        <f t="shared" si="61"/>
        <v>4.5</v>
      </c>
      <c r="P351" s="215"/>
      <c r="Q351" s="215"/>
      <c r="R351" s="188">
        <f t="shared" si="62"/>
        <v>90</v>
      </c>
      <c r="S351" s="243" t="s">
        <v>41</v>
      </c>
      <c r="T351" s="199" t="s">
        <v>58</v>
      </c>
      <c r="U351" s="253">
        <v>44893</v>
      </c>
      <c r="V351" s="253">
        <v>44911</v>
      </c>
      <c r="W351" s="254">
        <v>1</v>
      </c>
      <c r="X351" s="255"/>
      <c r="Y351" s="196">
        <f t="shared" si="63"/>
        <v>2.7142857142857144</v>
      </c>
      <c r="Z351" s="220">
        <v>14</v>
      </c>
      <c r="AA351" s="220">
        <v>0.84</v>
      </c>
      <c r="AB351" s="197">
        <f t="shared" si="64"/>
        <v>1260</v>
      </c>
      <c r="AC351" s="197">
        <f t="shared" si="65"/>
        <v>75.599999999999994</v>
      </c>
      <c r="AD351" s="197">
        <f t="shared" si="66"/>
        <v>881.99999999999989</v>
      </c>
      <c r="AE351" s="197">
        <f t="shared" si="57"/>
        <v>378</v>
      </c>
      <c r="AF351" s="197">
        <f t="shared" si="67"/>
        <v>205.20000000000002</v>
      </c>
      <c r="AG351" s="197">
        <f t="shared" si="68"/>
        <v>1465.2</v>
      </c>
      <c r="AH351" s="197">
        <v>1465.2</v>
      </c>
      <c r="AI351" s="197">
        <f t="shared" si="69"/>
        <v>0</v>
      </c>
      <c r="AJ351" s="146"/>
      <c r="AR351" s="111"/>
      <c r="AS351" s="111"/>
      <c r="AT351" s="111"/>
    </row>
    <row r="352" spans="1:47" ht="32.25" customHeight="1" x14ac:dyDescent="0.25">
      <c r="A352" s="186"/>
      <c r="B352" s="186">
        <v>1</v>
      </c>
      <c r="C352" s="187">
        <v>1507</v>
      </c>
      <c r="D352" s="136">
        <v>13994</v>
      </c>
      <c r="E352" s="136">
        <v>8288</v>
      </c>
      <c r="F352" s="188"/>
      <c r="G352" s="186" t="s">
        <v>106</v>
      </c>
      <c r="H352" s="216" t="s">
        <v>36</v>
      </c>
      <c r="I352" s="216"/>
      <c r="J352" s="216" t="s">
        <v>42</v>
      </c>
      <c r="K352" s="215">
        <v>6</v>
      </c>
      <c r="L352" s="215">
        <v>0.6</v>
      </c>
      <c r="M352" s="215">
        <v>2.5</v>
      </c>
      <c r="N352" s="188"/>
      <c r="O352" s="188">
        <f t="shared" si="61"/>
        <v>2.5</v>
      </c>
      <c r="P352" s="215"/>
      <c r="Q352" s="215"/>
      <c r="R352" s="188">
        <f t="shared" si="62"/>
        <v>15</v>
      </c>
      <c r="S352" s="243" t="s">
        <v>41</v>
      </c>
      <c r="T352" s="199" t="s">
        <v>58</v>
      </c>
      <c r="U352" s="253">
        <v>44893</v>
      </c>
      <c r="V352" s="253">
        <v>44893</v>
      </c>
      <c r="W352" s="254">
        <v>1</v>
      </c>
      <c r="X352" s="255"/>
      <c r="Y352" s="196">
        <f t="shared" si="63"/>
        <v>0.14285714285714285</v>
      </c>
      <c r="Z352" s="220">
        <v>14</v>
      </c>
      <c r="AA352" s="220">
        <v>0.84</v>
      </c>
      <c r="AB352" s="197">
        <f t="shared" si="64"/>
        <v>210</v>
      </c>
      <c r="AC352" s="197">
        <f t="shared" si="65"/>
        <v>12.6</v>
      </c>
      <c r="AD352" s="197">
        <f t="shared" si="66"/>
        <v>147</v>
      </c>
      <c r="AE352" s="197">
        <f t="shared" si="57"/>
        <v>63</v>
      </c>
      <c r="AF352" s="197">
        <f t="shared" si="67"/>
        <v>1.7999999999999998</v>
      </c>
      <c r="AG352" s="197">
        <f t="shared" si="68"/>
        <v>211.8</v>
      </c>
      <c r="AH352" s="197">
        <v>211.8</v>
      </c>
      <c r="AI352" s="197">
        <f t="shared" si="69"/>
        <v>0</v>
      </c>
      <c r="AJ352" s="146"/>
      <c r="AR352" s="111"/>
      <c r="AS352" s="111"/>
      <c r="AT352" s="111"/>
    </row>
    <row r="353" spans="1:47" ht="32.25" customHeight="1" x14ac:dyDescent="0.25">
      <c r="A353" s="186"/>
      <c r="B353" s="186">
        <v>1</v>
      </c>
      <c r="C353" s="187">
        <v>1565</v>
      </c>
      <c r="D353" s="136">
        <v>14099</v>
      </c>
      <c r="E353" s="136">
        <v>8327</v>
      </c>
      <c r="F353" s="188"/>
      <c r="G353" s="186" t="s">
        <v>106</v>
      </c>
      <c r="H353" s="216" t="s">
        <v>36</v>
      </c>
      <c r="I353" s="216"/>
      <c r="J353" s="216" t="s">
        <v>42</v>
      </c>
      <c r="K353" s="215">
        <v>7.5</v>
      </c>
      <c r="L353" s="215">
        <v>1</v>
      </c>
      <c r="M353" s="215">
        <v>3.5</v>
      </c>
      <c r="N353" s="188"/>
      <c r="O353" s="188">
        <f t="shared" si="61"/>
        <v>3.5</v>
      </c>
      <c r="P353" s="215"/>
      <c r="Q353" s="215"/>
      <c r="R353" s="188">
        <f t="shared" si="62"/>
        <v>26.25</v>
      </c>
      <c r="S353" s="243" t="s">
        <v>41</v>
      </c>
      <c r="T353" s="199" t="s">
        <v>58</v>
      </c>
      <c r="U353" s="253">
        <v>44905</v>
      </c>
      <c r="V353" s="253">
        <v>44908</v>
      </c>
      <c r="W353" s="254">
        <v>1</v>
      </c>
      <c r="X353" s="255"/>
      <c r="Y353" s="196">
        <f t="shared" si="63"/>
        <v>0.5714285714285714</v>
      </c>
      <c r="Z353" s="220">
        <v>14</v>
      </c>
      <c r="AA353" s="220">
        <v>0.84</v>
      </c>
      <c r="AB353" s="197">
        <f t="shared" si="64"/>
        <v>367.5</v>
      </c>
      <c r="AC353" s="197">
        <f t="shared" si="65"/>
        <v>22.05</v>
      </c>
      <c r="AD353" s="197">
        <f t="shared" si="66"/>
        <v>257.25</v>
      </c>
      <c r="AE353" s="197">
        <f t="shared" si="57"/>
        <v>110.25</v>
      </c>
      <c r="AF353" s="197">
        <f t="shared" si="67"/>
        <v>12.6</v>
      </c>
      <c r="AG353" s="197">
        <f t="shared" si="68"/>
        <v>380.1</v>
      </c>
      <c r="AH353" s="197">
        <v>380.1</v>
      </c>
      <c r="AI353" s="197">
        <f t="shared" si="69"/>
        <v>0</v>
      </c>
      <c r="AJ353" s="146"/>
      <c r="AR353" s="111"/>
      <c r="AS353" s="111"/>
      <c r="AT353" s="111"/>
    </row>
    <row r="354" spans="1:47" ht="32.25" customHeight="1" x14ac:dyDescent="0.25">
      <c r="A354" s="186"/>
      <c r="B354" s="186">
        <v>1</v>
      </c>
      <c r="C354" s="187">
        <v>1565</v>
      </c>
      <c r="D354" s="136">
        <v>14099</v>
      </c>
      <c r="E354" s="136">
        <v>8327</v>
      </c>
      <c r="F354" s="188"/>
      <c r="G354" s="186" t="s">
        <v>106</v>
      </c>
      <c r="H354" s="216" t="s">
        <v>36</v>
      </c>
      <c r="I354" s="216"/>
      <c r="J354" s="216" t="s">
        <v>42</v>
      </c>
      <c r="K354" s="215">
        <v>6</v>
      </c>
      <c r="L354" s="215">
        <v>1</v>
      </c>
      <c r="M354" s="215">
        <v>4</v>
      </c>
      <c r="N354" s="188"/>
      <c r="O354" s="188">
        <f t="shared" si="61"/>
        <v>4</v>
      </c>
      <c r="P354" s="215"/>
      <c r="Q354" s="215"/>
      <c r="R354" s="188">
        <f t="shared" si="62"/>
        <v>24</v>
      </c>
      <c r="S354" s="243" t="s">
        <v>41</v>
      </c>
      <c r="T354" s="199" t="s">
        <v>58</v>
      </c>
      <c r="U354" s="253">
        <v>44905</v>
      </c>
      <c r="V354" s="253">
        <v>44908</v>
      </c>
      <c r="W354" s="254">
        <v>1</v>
      </c>
      <c r="X354" s="255"/>
      <c r="Y354" s="196">
        <f t="shared" si="63"/>
        <v>0.5714285714285714</v>
      </c>
      <c r="Z354" s="220">
        <v>14</v>
      </c>
      <c r="AA354" s="220">
        <v>0.84</v>
      </c>
      <c r="AB354" s="197">
        <f t="shared" si="64"/>
        <v>336</v>
      </c>
      <c r="AC354" s="197">
        <f t="shared" si="65"/>
        <v>20.16</v>
      </c>
      <c r="AD354" s="197">
        <f t="shared" si="66"/>
        <v>235.19999999999996</v>
      </c>
      <c r="AE354" s="197">
        <f t="shared" si="57"/>
        <v>100.79999999999998</v>
      </c>
      <c r="AF354" s="197">
        <f t="shared" si="67"/>
        <v>11.52</v>
      </c>
      <c r="AG354" s="197">
        <f t="shared" si="68"/>
        <v>347.51999999999992</v>
      </c>
      <c r="AH354" s="197">
        <v>347.51999999999992</v>
      </c>
      <c r="AI354" s="197">
        <f t="shared" si="69"/>
        <v>0</v>
      </c>
      <c r="AJ354" s="146"/>
      <c r="AR354" s="111"/>
      <c r="AS354" s="111"/>
      <c r="AT354" s="111"/>
    </row>
    <row r="355" spans="1:47" ht="32.25" customHeight="1" x14ac:dyDescent="0.25">
      <c r="A355" s="186"/>
      <c r="B355" s="186">
        <v>1</v>
      </c>
      <c r="C355" s="187">
        <v>1571</v>
      </c>
      <c r="D355" s="136">
        <v>14103</v>
      </c>
      <c r="E355" s="136">
        <v>8767</v>
      </c>
      <c r="F355" s="188"/>
      <c r="G355" s="186" t="s">
        <v>624</v>
      </c>
      <c r="H355" s="216" t="s">
        <v>36</v>
      </c>
      <c r="I355" s="216"/>
      <c r="J355" s="216" t="s">
        <v>42</v>
      </c>
      <c r="K355" s="215">
        <v>19</v>
      </c>
      <c r="L355" s="215">
        <v>1.3</v>
      </c>
      <c r="M355" s="215">
        <v>4</v>
      </c>
      <c r="N355" s="188"/>
      <c r="O355" s="188">
        <f t="shared" si="61"/>
        <v>4</v>
      </c>
      <c r="P355" s="215"/>
      <c r="Q355" s="215"/>
      <c r="R355" s="188">
        <f t="shared" si="62"/>
        <v>76</v>
      </c>
      <c r="S355" s="243" t="s">
        <v>41</v>
      </c>
      <c r="T355" s="199" t="s">
        <v>58</v>
      </c>
      <c r="U355" s="253">
        <v>44905</v>
      </c>
      <c r="V355" s="253">
        <v>44988</v>
      </c>
      <c r="W355" s="254">
        <v>1</v>
      </c>
      <c r="X355" s="255"/>
      <c r="Y355" s="196">
        <f t="shared" si="63"/>
        <v>12</v>
      </c>
      <c r="Z355" s="220">
        <v>14</v>
      </c>
      <c r="AA355" s="220">
        <v>0.84</v>
      </c>
      <c r="AB355" s="197">
        <f t="shared" si="64"/>
        <v>1064</v>
      </c>
      <c r="AC355" s="197">
        <f t="shared" si="65"/>
        <v>63.839999999999996</v>
      </c>
      <c r="AD355" s="197">
        <f t="shared" si="66"/>
        <v>744.8</v>
      </c>
      <c r="AE355" s="197">
        <f t="shared" si="57"/>
        <v>319.2</v>
      </c>
      <c r="AF355" s="197">
        <f t="shared" si="67"/>
        <v>766.07999999999993</v>
      </c>
      <c r="AG355" s="197">
        <f t="shared" si="68"/>
        <v>1830.08</v>
      </c>
      <c r="AH355" s="197">
        <v>1483.52</v>
      </c>
      <c r="AI355" s="197">
        <f t="shared" si="69"/>
        <v>346.55999999999995</v>
      </c>
      <c r="AJ355" s="146"/>
      <c r="AR355" s="363">
        <f>SUMIF('[27]Sc Shedule '!$D$3:$D$2546,D355,'[27]Sc Shedule '!$AC$3:$AC$2546)</f>
        <v>1830.08</v>
      </c>
      <c r="AS355" s="363">
        <f ca="1">SUMIF($D$91:$D$2561,D355,$AG$91:$AG$2559)</f>
        <v>1830.08</v>
      </c>
      <c r="AT355" s="363">
        <f ca="1">AR355-AS355</f>
        <v>0</v>
      </c>
      <c r="AU355" s="365"/>
    </row>
    <row r="356" spans="1:47" ht="32.25" customHeight="1" x14ac:dyDescent="0.25">
      <c r="A356" s="186"/>
      <c r="B356" s="186">
        <v>1</v>
      </c>
      <c r="C356" s="187">
        <v>1519</v>
      </c>
      <c r="D356" s="136">
        <v>14057</v>
      </c>
      <c r="E356" s="136">
        <v>8307</v>
      </c>
      <c r="F356" s="188"/>
      <c r="G356" s="186" t="s">
        <v>106</v>
      </c>
      <c r="H356" s="216" t="s">
        <v>36</v>
      </c>
      <c r="I356" s="216"/>
      <c r="J356" s="216" t="s">
        <v>42</v>
      </c>
      <c r="K356" s="215">
        <v>9.3000000000000007</v>
      </c>
      <c r="L356" s="215">
        <v>1</v>
      </c>
      <c r="M356" s="215">
        <v>4</v>
      </c>
      <c r="N356" s="188"/>
      <c r="O356" s="188">
        <f t="shared" si="61"/>
        <v>4</v>
      </c>
      <c r="P356" s="215"/>
      <c r="Q356" s="215"/>
      <c r="R356" s="188">
        <f t="shared" si="62"/>
        <v>37.200000000000003</v>
      </c>
      <c r="S356" s="243" t="s">
        <v>41</v>
      </c>
      <c r="T356" s="199" t="s">
        <v>58</v>
      </c>
      <c r="U356" s="253">
        <v>44895</v>
      </c>
      <c r="V356" s="253">
        <v>44901</v>
      </c>
      <c r="W356" s="254">
        <v>1</v>
      </c>
      <c r="X356" s="255"/>
      <c r="Y356" s="196">
        <f t="shared" si="63"/>
        <v>1</v>
      </c>
      <c r="Z356" s="220">
        <v>14</v>
      </c>
      <c r="AA356" s="220">
        <v>0.84</v>
      </c>
      <c r="AB356" s="197">
        <f t="shared" si="64"/>
        <v>520.80000000000007</v>
      </c>
      <c r="AC356" s="197">
        <f t="shared" si="65"/>
        <v>31.248000000000001</v>
      </c>
      <c r="AD356" s="197">
        <f t="shared" si="66"/>
        <v>364.56</v>
      </c>
      <c r="AE356" s="197">
        <f t="shared" si="57"/>
        <v>156.24</v>
      </c>
      <c r="AF356" s="197">
        <f t="shared" si="67"/>
        <v>31.248000000000001</v>
      </c>
      <c r="AG356" s="197">
        <f t="shared" si="68"/>
        <v>552.048</v>
      </c>
      <c r="AH356" s="197">
        <v>552.048</v>
      </c>
      <c r="AI356" s="197">
        <f t="shared" si="69"/>
        <v>0</v>
      </c>
      <c r="AJ356" s="146"/>
      <c r="AR356" s="111"/>
      <c r="AS356" s="111"/>
      <c r="AT356" s="111"/>
    </row>
    <row r="357" spans="1:47" s="213" customFormat="1" ht="32.25" customHeight="1" x14ac:dyDescent="0.25">
      <c r="A357" s="186"/>
      <c r="B357" s="186">
        <v>1</v>
      </c>
      <c r="C357" s="187">
        <v>1543</v>
      </c>
      <c r="D357" s="136">
        <v>14079</v>
      </c>
      <c r="E357" s="136">
        <v>8336</v>
      </c>
      <c r="F357" s="188"/>
      <c r="G357" s="186" t="s">
        <v>106</v>
      </c>
      <c r="H357" s="216" t="s">
        <v>36</v>
      </c>
      <c r="I357" s="216"/>
      <c r="J357" s="216" t="s">
        <v>42</v>
      </c>
      <c r="K357" s="215">
        <v>12.5</v>
      </c>
      <c r="L357" s="215">
        <v>1.3</v>
      </c>
      <c r="M357" s="215">
        <v>4</v>
      </c>
      <c r="N357" s="188"/>
      <c r="O357" s="188">
        <f t="shared" si="61"/>
        <v>4</v>
      </c>
      <c r="P357" s="215"/>
      <c r="Q357" s="215"/>
      <c r="R357" s="188">
        <f t="shared" si="62"/>
        <v>50</v>
      </c>
      <c r="S357" s="243" t="s">
        <v>41</v>
      </c>
      <c r="T357" s="199" t="s">
        <v>58</v>
      </c>
      <c r="U357" s="253">
        <v>44902</v>
      </c>
      <c r="V357" s="253">
        <v>44910</v>
      </c>
      <c r="W357" s="254">
        <v>1</v>
      </c>
      <c r="X357" s="255"/>
      <c r="Y357" s="196">
        <f t="shared" si="63"/>
        <v>1.2857142857142858</v>
      </c>
      <c r="Z357" s="220">
        <v>14</v>
      </c>
      <c r="AA357" s="220">
        <v>0.84</v>
      </c>
      <c r="AB357" s="197">
        <f t="shared" si="64"/>
        <v>700</v>
      </c>
      <c r="AC357" s="197">
        <f t="shared" si="65"/>
        <v>42</v>
      </c>
      <c r="AD357" s="197">
        <f t="shared" si="66"/>
        <v>490</v>
      </c>
      <c r="AE357" s="197">
        <f t="shared" si="57"/>
        <v>210</v>
      </c>
      <c r="AF357" s="197">
        <f t="shared" si="67"/>
        <v>54</v>
      </c>
      <c r="AG357" s="197">
        <f t="shared" si="68"/>
        <v>754</v>
      </c>
      <c r="AH357" s="197">
        <v>754</v>
      </c>
      <c r="AI357" s="197">
        <f t="shared" si="69"/>
        <v>0</v>
      </c>
      <c r="AJ357" s="146"/>
      <c r="AK357" s="268"/>
      <c r="AL357" s="275"/>
      <c r="AM357" s="275"/>
    </row>
    <row r="358" spans="1:47" s="213" customFormat="1" ht="32.25" customHeight="1" x14ac:dyDescent="0.25">
      <c r="A358" s="186"/>
      <c r="B358" s="186">
        <v>1</v>
      </c>
      <c r="C358" s="187">
        <v>1547</v>
      </c>
      <c r="D358" s="136">
        <v>14082</v>
      </c>
      <c r="E358" s="136">
        <v>8767</v>
      </c>
      <c r="F358" s="188"/>
      <c r="G358" s="186" t="s">
        <v>440</v>
      </c>
      <c r="H358" s="216" t="s">
        <v>36</v>
      </c>
      <c r="I358" s="216"/>
      <c r="J358" s="216" t="s">
        <v>42</v>
      </c>
      <c r="K358" s="215">
        <v>9.3000000000000007</v>
      </c>
      <c r="L358" s="215">
        <v>1.3</v>
      </c>
      <c r="M358" s="215">
        <v>4</v>
      </c>
      <c r="N358" s="188"/>
      <c r="O358" s="188">
        <f t="shared" ref="O358:O388" si="70">M358-N358</f>
        <v>4</v>
      </c>
      <c r="P358" s="215"/>
      <c r="Q358" s="215"/>
      <c r="R358" s="188">
        <f t="shared" si="62"/>
        <v>37.200000000000003</v>
      </c>
      <c r="S358" s="243" t="s">
        <v>41</v>
      </c>
      <c r="T358" s="199" t="s">
        <v>58</v>
      </c>
      <c r="U358" s="253">
        <v>44903</v>
      </c>
      <c r="V358" s="253">
        <v>44988</v>
      </c>
      <c r="W358" s="254">
        <v>1</v>
      </c>
      <c r="X358" s="255"/>
      <c r="Y358" s="196">
        <f t="shared" si="63"/>
        <v>12.285714285714286</v>
      </c>
      <c r="Z358" s="220">
        <v>14</v>
      </c>
      <c r="AA358" s="220">
        <v>0.84</v>
      </c>
      <c r="AB358" s="197">
        <f t="shared" si="64"/>
        <v>520.80000000000007</v>
      </c>
      <c r="AC358" s="197">
        <f t="shared" si="65"/>
        <v>31.248000000000001</v>
      </c>
      <c r="AD358" s="197">
        <f t="shared" si="66"/>
        <v>364.56</v>
      </c>
      <c r="AE358" s="197">
        <f t="shared" si="57"/>
        <v>156.24</v>
      </c>
      <c r="AF358" s="197">
        <f t="shared" si="67"/>
        <v>383.904</v>
      </c>
      <c r="AG358" s="197">
        <f t="shared" si="68"/>
        <v>904.70399999999995</v>
      </c>
      <c r="AH358" s="197">
        <v>735.07200000000012</v>
      </c>
      <c r="AI358" s="197">
        <f t="shared" si="69"/>
        <v>169.63199999999983</v>
      </c>
      <c r="AJ358" s="146"/>
      <c r="AK358" s="268"/>
      <c r="AL358" s="275"/>
      <c r="AM358" s="275"/>
      <c r="AR358" s="363">
        <f>SUMIF('[27]Sc Shedule '!$D$3:$D$2546,D358,'[27]Sc Shedule '!$AC$3:$AC$2546)</f>
        <v>904.70399999999995</v>
      </c>
      <c r="AS358" s="363">
        <f ca="1">SUMIF($D$91:$D$2561,D358,$AG$91:$AG$2559)</f>
        <v>904.70399999999995</v>
      </c>
      <c r="AT358" s="363">
        <f ca="1">AR358-AS358</f>
        <v>0</v>
      </c>
      <c r="AU358" s="365"/>
    </row>
    <row r="359" spans="1:47" s="213" customFormat="1" ht="32.25" customHeight="1" x14ac:dyDescent="0.25">
      <c r="A359" s="186"/>
      <c r="B359" s="186">
        <v>1</v>
      </c>
      <c r="C359" s="187">
        <v>1601</v>
      </c>
      <c r="D359" s="136">
        <v>14136</v>
      </c>
      <c r="E359" s="136">
        <v>8454</v>
      </c>
      <c r="F359" s="188"/>
      <c r="G359" s="186" t="s">
        <v>440</v>
      </c>
      <c r="H359" s="216" t="s">
        <v>36</v>
      </c>
      <c r="I359" s="216"/>
      <c r="J359" s="216" t="s">
        <v>42</v>
      </c>
      <c r="K359" s="215">
        <v>10</v>
      </c>
      <c r="L359" s="215">
        <v>1.3</v>
      </c>
      <c r="M359" s="215">
        <v>2</v>
      </c>
      <c r="N359" s="188"/>
      <c r="O359" s="188">
        <f t="shared" si="70"/>
        <v>2</v>
      </c>
      <c r="P359" s="215"/>
      <c r="Q359" s="215"/>
      <c r="R359" s="188">
        <f t="shared" si="62"/>
        <v>20</v>
      </c>
      <c r="S359" s="243" t="s">
        <v>41</v>
      </c>
      <c r="T359" s="199" t="s">
        <v>58</v>
      </c>
      <c r="U359" s="253">
        <v>44910</v>
      </c>
      <c r="V359" s="253">
        <v>44917</v>
      </c>
      <c r="W359" s="254">
        <v>1</v>
      </c>
      <c r="X359" s="255"/>
      <c r="Y359" s="196">
        <f t="shared" si="63"/>
        <v>1.1428571428571428</v>
      </c>
      <c r="Z359" s="220">
        <v>14</v>
      </c>
      <c r="AA359" s="220">
        <v>0.84</v>
      </c>
      <c r="AB359" s="197">
        <f t="shared" si="64"/>
        <v>280</v>
      </c>
      <c r="AC359" s="197">
        <f t="shared" si="65"/>
        <v>16.8</v>
      </c>
      <c r="AD359" s="197">
        <f t="shared" si="66"/>
        <v>196</v>
      </c>
      <c r="AE359" s="197">
        <f t="shared" si="57"/>
        <v>84</v>
      </c>
      <c r="AF359" s="197">
        <f t="shared" si="67"/>
        <v>19.199999999999996</v>
      </c>
      <c r="AG359" s="197">
        <f t="shared" si="68"/>
        <v>299.2</v>
      </c>
      <c r="AH359" s="197">
        <v>299.2</v>
      </c>
      <c r="AI359" s="197">
        <f t="shared" si="69"/>
        <v>0</v>
      </c>
      <c r="AJ359" s="146"/>
      <c r="AK359" s="268"/>
      <c r="AL359" s="275"/>
      <c r="AM359" s="275"/>
    </row>
    <row r="360" spans="1:47" s="213" customFormat="1" ht="32.25" customHeight="1" x14ac:dyDescent="0.25">
      <c r="A360" s="186"/>
      <c r="B360" s="186">
        <v>1</v>
      </c>
      <c r="C360" s="187">
        <v>1600</v>
      </c>
      <c r="D360" s="136">
        <v>14135</v>
      </c>
      <c r="E360" s="136">
        <v>8350</v>
      </c>
      <c r="F360" s="188"/>
      <c r="G360" s="186" t="s">
        <v>106</v>
      </c>
      <c r="H360" s="216" t="s">
        <v>36</v>
      </c>
      <c r="I360" s="216"/>
      <c r="J360" s="216" t="s">
        <v>42</v>
      </c>
      <c r="K360" s="215">
        <v>4</v>
      </c>
      <c r="L360" s="215">
        <v>1.3</v>
      </c>
      <c r="M360" s="215">
        <v>3.5</v>
      </c>
      <c r="N360" s="188"/>
      <c r="O360" s="188">
        <f t="shared" si="70"/>
        <v>3.5</v>
      </c>
      <c r="P360" s="215"/>
      <c r="Q360" s="215"/>
      <c r="R360" s="188">
        <f t="shared" si="62"/>
        <v>14</v>
      </c>
      <c r="S360" s="243" t="s">
        <v>41</v>
      </c>
      <c r="T360" s="199" t="s">
        <v>58</v>
      </c>
      <c r="U360" s="253">
        <v>44910</v>
      </c>
      <c r="V360" s="253">
        <v>44916</v>
      </c>
      <c r="W360" s="254">
        <v>1</v>
      </c>
      <c r="X360" s="255"/>
      <c r="Y360" s="196">
        <f t="shared" si="63"/>
        <v>1</v>
      </c>
      <c r="Z360" s="220">
        <v>14</v>
      </c>
      <c r="AA360" s="220">
        <v>0.84</v>
      </c>
      <c r="AB360" s="197">
        <f t="shared" si="64"/>
        <v>196</v>
      </c>
      <c r="AC360" s="197">
        <f t="shared" si="65"/>
        <v>11.76</v>
      </c>
      <c r="AD360" s="197">
        <f t="shared" si="66"/>
        <v>137.19999999999999</v>
      </c>
      <c r="AE360" s="197">
        <f t="shared" si="57"/>
        <v>58.800000000000004</v>
      </c>
      <c r="AF360" s="197">
        <f t="shared" si="67"/>
        <v>11.76</v>
      </c>
      <c r="AG360" s="197">
        <f t="shared" si="68"/>
        <v>207.76</v>
      </c>
      <c r="AH360" s="197">
        <v>207.76</v>
      </c>
      <c r="AI360" s="197">
        <f t="shared" si="69"/>
        <v>0</v>
      </c>
      <c r="AJ360" s="146"/>
      <c r="AK360" s="268"/>
      <c r="AL360" s="275"/>
      <c r="AM360" s="275"/>
    </row>
    <row r="361" spans="1:47" s="213" customFormat="1" ht="32.25" customHeight="1" x14ac:dyDescent="0.25">
      <c r="A361" s="186"/>
      <c r="B361" s="186">
        <v>1</v>
      </c>
      <c r="C361" s="187">
        <v>1593</v>
      </c>
      <c r="D361" s="136">
        <v>14128</v>
      </c>
      <c r="E361" s="136">
        <v>8342</v>
      </c>
      <c r="F361" s="188"/>
      <c r="G361" s="186" t="s">
        <v>440</v>
      </c>
      <c r="H361" s="216" t="s">
        <v>36</v>
      </c>
      <c r="I361" s="216"/>
      <c r="J361" s="216" t="s">
        <v>42</v>
      </c>
      <c r="K361" s="215">
        <v>35</v>
      </c>
      <c r="L361" s="215">
        <v>0.6</v>
      </c>
      <c r="M361" s="215">
        <v>2</v>
      </c>
      <c r="N361" s="188"/>
      <c r="O361" s="188">
        <f t="shared" si="70"/>
        <v>2</v>
      </c>
      <c r="P361" s="215"/>
      <c r="Q361" s="215"/>
      <c r="R361" s="188">
        <f t="shared" si="62"/>
        <v>70</v>
      </c>
      <c r="S361" s="243" t="s">
        <v>41</v>
      </c>
      <c r="T361" s="199" t="s">
        <v>58</v>
      </c>
      <c r="U361" s="253">
        <v>44909</v>
      </c>
      <c r="V361" s="253">
        <v>44914</v>
      </c>
      <c r="W361" s="254">
        <v>1</v>
      </c>
      <c r="X361" s="255"/>
      <c r="Y361" s="196">
        <f t="shared" si="63"/>
        <v>0.8571428571428571</v>
      </c>
      <c r="Z361" s="220">
        <v>14</v>
      </c>
      <c r="AA361" s="220">
        <v>0.84</v>
      </c>
      <c r="AB361" s="197">
        <f t="shared" si="64"/>
        <v>980</v>
      </c>
      <c r="AC361" s="197">
        <f t="shared" si="65"/>
        <v>58.8</v>
      </c>
      <c r="AD361" s="197">
        <f t="shared" si="66"/>
        <v>686</v>
      </c>
      <c r="AE361" s="197">
        <f t="shared" si="57"/>
        <v>294</v>
      </c>
      <c r="AF361" s="197">
        <f t="shared" si="67"/>
        <v>50.4</v>
      </c>
      <c r="AG361" s="197">
        <f t="shared" si="68"/>
        <v>1030.4000000000001</v>
      </c>
      <c r="AH361" s="197">
        <v>1030.4000000000001</v>
      </c>
      <c r="AI361" s="197">
        <f t="shared" si="69"/>
        <v>0</v>
      </c>
      <c r="AJ361" s="146"/>
      <c r="AK361" s="268"/>
      <c r="AL361" s="275"/>
      <c r="AM361" s="275"/>
    </row>
    <row r="362" spans="1:47" s="213" customFormat="1" ht="32.25" customHeight="1" x14ac:dyDescent="0.25">
      <c r="A362" s="186"/>
      <c r="B362" s="186">
        <v>1</v>
      </c>
      <c r="C362" s="187">
        <v>1591</v>
      </c>
      <c r="D362" s="136">
        <v>14124</v>
      </c>
      <c r="E362" s="136">
        <v>8453</v>
      </c>
      <c r="F362" s="188"/>
      <c r="G362" s="186" t="s">
        <v>440</v>
      </c>
      <c r="H362" s="216" t="s">
        <v>36</v>
      </c>
      <c r="I362" s="216"/>
      <c r="J362" s="216" t="s">
        <v>42</v>
      </c>
      <c r="K362" s="215">
        <v>13.1</v>
      </c>
      <c r="L362" s="215">
        <v>1.3</v>
      </c>
      <c r="M362" s="215">
        <v>4</v>
      </c>
      <c r="N362" s="188"/>
      <c r="O362" s="188">
        <f t="shared" si="70"/>
        <v>4</v>
      </c>
      <c r="P362" s="215"/>
      <c r="Q362" s="215"/>
      <c r="R362" s="188">
        <f t="shared" si="62"/>
        <v>52.4</v>
      </c>
      <c r="S362" s="243" t="s">
        <v>41</v>
      </c>
      <c r="T362" s="199" t="s">
        <v>58</v>
      </c>
      <c r="U362" s="253">
        <v>44909</v>
      </c>
      <c r="V362" s="253">
        <v>44916</v>
      </c>
      <c r="W362" s="254">
        <v>1</v>
      </c>
      <c r="X362" s="255"/>
      <c r="Y362" s="196">
        <f t="shared" si="63"/>
        <v>1.1428571428571428</v>
      </c>
      <c r="Z362" s="220">
        <v>14</v>
      </c>
      <c r="AA362" s="220">
        <v>0.84</v>
      </c>
      <c r="AB362" s="197">
        <f t="shared" si="64"/>
        <v>733.6</v>
      </c>
      <c r="AC362" s="197">
        <f t="shared" si="65"/>
        <v>44.015999999999998</v>
      </c>
      <c r="AD362" s="197">
        <f t="shared" si="66"/>
        <v>513.52</v>
      </c>
      <c r="AE362" s="197">
        <f t="shared" si="57"/>
        <v>220.07999999999998</v>
      </c>
      <c r="AF362" s="197">
        <f t="shared" si="67"/>
        <v>50.303999999999995</v>
      </c>
      <c r="AG362" s="197">
        <f t="shared" si="68"/>
        <v>783.90399999999988</v>
      </c>
      <c r="AH362" s="197">
        <v>783.90399999999988</v>
      </c>
      <c r="AI362" s="197">
        <f t="shared" si="69"/>
        <v>0</v>
      </c>
      <c r="AJ362" s="146"/>
      <c r="AK362" s="268"/>
      <c r="AL362" s="275"/>
      <c r="AM362" s="275"/>
    </row>
    <row r="363" spans="1:47" s="213" customFormat="1" ht="32.25" customHeight="1" x14ac:dyDescent="0.25">
      <c r="A363" s="186"/>
      <c r="B363" s="186">
        <v>1</v>
      </c>
      <c r="C363" s="187">
        <v>1591</v>
      </c>
      <c r="D363" s="136">
        <v>14124</v>
      </c>
      <c r="E363" s="136">
        <v>8453</v>
      </c>
      <c r="F363" s="188"/>
      <c r="G363" s="186" t="s">
        <v>440</v>
      </c>
      <c r="H363" s="216" t="s">
        <v>36</v>
      </c>
      <c r="I363" s="216"/>
      <c r="J363" s="216" t="s">
        <v>42</v>
      </c>
      <c r="K363" s="215">
        <v>6.5</v>
      </c>
      <c r="L363" s="215">
        <v>1.3</v>
      </c>
      <c r="M363" s="215">
        <v>2.5</v>
      </c>
      <c r="N363" s="188"/>
      <c r="O363" s="188">
        <f t="shared" si="70"/>
        <v>2.5</v>
      </c>
      <c r="P363" s="215"/>
      <c r="Q363" s="215"/>
      <c r="R363" s="188">
        <f t="shared" si="62"/>
        <v>16.25</v>
      </c>
      <c r="S363" s="243" t="s">
        <v>41</v>
      </c>
      <c r="T363" s="199" t="s">
        <v>58</v>
      </c>
      <c r="U363" s="253">
        <v>44909</v>
      </c>
      <c r="V363" s="253">
        <v>44916</v>
      </c>
      <c r="W363" s="254">
        <v>1</v>
      </c>
      <c r="X363" s="255"/>
      <c r="Y363" s="196">
        <f t="shared" si="63"/>
        <v>1.1428571428571428</v>
      </c>
      <c r="Z363" s="220">
        <v>14</v>
      </c>
      <c r="AA363" s="220">
        <v>0.84</v>
      </c>
      <c r="AB363" s="197">
        <f t="shared" si="64"/>
        <v>227.5</v>
      </c>
      <c r="AC363" s="197">
        <f t="shared" si="65"/>
        <v>13.65</v>
      </c>
      <c r="AD363" s="197">
        <f t="shared" si="66"/>
        <v>159.25</v>
      </c>
      <c r="AE363" s="197">
        <f t="shared" si="57"/>
        <v>68.25</v>
      </c>
      <c r="AF363" s="197">
        <f t="shared" si="67"/>
        <v>15.599999999999998</v>
      </c>
      <c r="AG363" s="197">
        <f t="shared" si="68"/>
        <v>243.1</v>
      </c>
      <c r="AH363" s="197">
        <v>243.1</v>
      </c>
      <c r="AI363" s="197">
        <f t="shared" si="69"/>
        <v>0</v>
      </c>
      <c r="AJ363" s="146"/>
      <c r="AK363" s="268"/>
      <c r="AL363" s="275"/>
      <c r="AM363" s="275"/>
    </row>
    <row r="364" spans="1:47" s="213" customFormat="1" ht="32.25" customHeight="1" x14ac:dyDescent="0.25">
      <c r="A364" s="186"/>
      <c r="B364" s="186">
        <v>1</v>
      </c>
      <c r="C364" s="187">
        <v>1611</v>
      </c>
      <c r="D364" s="136">
        <v>14146</v>
      </c>
      <c r="E364" s="136">
        <v>8446</v>
      </c>
      <c r="F364" s="188"/>
      <c r="G364" s="186" t="s">
        <v>106</v>
      </c>
      <c r="H364" s="216" t="s">
        <v>36</v>
      </c>
      <c r="I364" s="216"/>
      <c r="J364" s="216" t="s">
        <v>42</v>
      </c>
      <c r="K364" s="215">
        <v>5</v>
      </c>
      <c r="L364" s="215">
        <v>1.3</v>
      </c>
      <c r="M364" s="215">
        <v>4.5</v>
      </c>
      <c r="N364" s="188"/>
      <c r="O364" s="188">
        <f t="shared" si="70"/>
        <v>4.5</v>
      </c>
      <c r="P364" s="215"/>
      <c r="Q364" s="215"/>
      <c r="R364" s="188">
        <f t="shared" si="62"/>
        <v>22.5</v>
      </c>
      <c r="S364" s="243" t="s">
        <v>41</v>
      </c>
      <c r="T364" s="199" t="s">
        <v>58</v>
      </c>
      <c r="U364" s="253">
        <v>44911</v>
      </c>
      <c r="V364" s="253">
        <v>44948</v>
      </c>
      <c r="W364" s="254">
        <v>1</v>
      </c>
      <c r="X364" s="255"/>
      <c r="Y364" s="196">
        <f t="shared" si="63"/>
        <v>5.4285714285714288</v>
      </c>
      <c r="Z364" s="220">
        <v>14</v>
      </c>
      <c r="AA364" s="220">
        <v>0.84</v>
      </c>
      <c r="AB364" s="197">
        <f t="shared" si="64"/>
        <v>315</v>
      </c>
      <c r="AC364" s="197">
        <f t="shared" si="65"/>
        <v>18.899999999999999</v>
      </c>
      <c r="AD364" s="197">
        <f t="shared" si="66"/>
        <v>220.49999999999997</v>
      </c>
      <c r="AE364" s="197">
        <f t="shared" si="57"/>
        <v>94.5</v>
      </c>
      <c r="AF364" s="197">
        <f t="shared" si="67"/>
        <v>102.60000000000001</v>
      </c>
      <c r="AG364" s="197">
        <f t="shared" si="68"/>
        <v>417.6</v>
      </c>
      <c r="AH364" s="197">
        <v>417.6</v>
      </c>
      <c r="AI364" s="197">
        <f t="shared" si="69"/>
        <v>0</v>
      </c>
      <c r="AJ364" s="146"/>
      <c r="AK364" s="268"/>
      <c r="AL364" s="275"/>
      <c r="AM364" s="275"/>
    </row>
    <row r="365" spans="1:47" s="213" customFormat="1" ht="32.25" customHeight="1" x14ac:dyDescent="0.25">
      <c r="A365" s="186"/>
      <c r="B365" s="186">
        <v>1</v>
      </c>
      <c r="C365" s="187">
        <v>1613</v>
      </c>
      <c r="D365" s="136">
        <v>14148</v>
      </c>
      <c r="E365" s="136">
        <v>8495</v>
      </c>
      <c r="F365" s="188"/>
      <c r="G365" s="186" t="s">
        <v>440</v>
      </c>
      <c r="H365" s="216" t="s">
        <v>36</v>
      </c>
      <c r="I365" s="216"/>
      <c r="J365" s="216" t="s">
        <v>42</v>
      </c>
      <c r="K365" s="215">
        <v>8.8000000000000007</v>
      </c>
      <c r="L365" s="215">
        <v>1.3</v>
      </c>
      <c r="M365" s="215">
        <v>2</v>
      </c>
      <c r="N365" s="188"/>
      <c r="O365" s="188">
        <f t="shared" si="70"/>
        <v>2</v>
      </c>
      <c r="P365" s="215"/>
      <c r="Q365" s="215"/>
      <c r="R365" s="188">
        <f t="shared" si="62"/>
        <v>17.600000000000001</v>
      </c>
      <c r="S365" s="243" t="s">
        <v>41</v>
      </c>
      <c r="T365" s="199" t="s">
        <v>58</v>
      </c>
      <c r="U365" s="253">
        <v>44911</v>
      </c>
      <c r="V365" s="253">
        <v>44931</v>
      </c>
      <c r="W365" s="254">
        <v>1</v>
      </c>
      <c r="X365" s="255"/>
      <c r="Y365" s="196">
        <f t="shared" si="63"/>
        <v>3</v>
      </c>
      <c r="Z365" s="220">
        <v>14</v>
      </c>
      <c r="AA365" s="220">
        <v>0.84</v>
      </c>
      <c r="AB365" s="197">
        <f t="shared" si="64"/>
        <v>246.40000000000003</v>
      </c>
      <c r="AC365" s="197">
        <f t="shared" si="65"/>
        <v>14.784000000000001</v>
      </c>
      <c r="AD365" s="197">
        <f t="shared" si="66"/>
        <v>172.48000000000002</v>
      </c>
      <c r="AE365" s="197">
        <f t="shared" si="57"/>
        <v>73.92</v>
      </c>
      <c r="AF365" s="197">
        <f t="shared" si="67"/>
        <v>44.352000000000004</v>
      </c>
      <c r="AG365" s="197">
        <f t="shared" si="68"/>
        <v>290.75200000000007</v>
      </c>
      <c r="AH365" s="197">
        <v>290.75200000000007</v>
      </c>
      <c r="AI365" s="197">
        <f t="shared" si="69"/>
        <v>0</v>
      </c>
      <c r="AJ365" s="146"/>
      <c r="AK365" s="268"/>
      <c r="AL365" s="275"/>
      <c r="AM365" s="275"/>
    </row>
    <row r="366" spans="1:47" s="213" customFormat="1" ht="32.25" customHeight="1" x14ac:dyDescent="0.25">
      <c r="A366" s="186"/>
      <c r="B366" s="186">
        <v>1</v>
      </c>
      <c r="C366" s="187">
        <v>1515</v>
      </c>
      <c r="D366" s="136">
        <v>14052</v>
      </c>
      <c r="E366" s="136">
        <v>8442</v>
      </c>
      <c r="F366" s="188"/>
      <c r="G366" s="186" t="s">
        <v>106</v>
      </c>
      <c r="H366" s="216" t="s">
        <v>36</v>
      </c>
      <c r="I366" s="216"/>
      <c r="J366" s="216" t="s">
        <v>42</v>
      </c>
      <c r="K366" s="215">
        <v>13</v>
      </c>
      <c r="L366" s="215">
        <v>1.3</v>
      </c>
      <c r="M366" s="215">
        <v>4.5</v>
      </c>
      <c r="N366" s="188"/>
      <c r="O366" s="188">
        <f t="shared" si="70"/>
        <v>4.5</v>
      </c>
      <c r="P366" s="215"/>
      <c r="Q366" s="215"/>
      <c r="R366" s="188">
        <f t="shared" si="62"/>
        <v>58.5</v>
      </c>
      <c r="S366" s="243" t="s">
        <v>41</v>
      </c>
      <c r="T366" s="199" t="s">
        <v>58</v>
      </c>
      <c r="U366" s="253">
        <v>44894</v>
      </c>
      <c r="V366" s="253">
        <v>44945</v>
      </c>
      <c r="W366" s="254">
        <v>1</v>
      </c>
      <c r="X366" s="255"/>
      <c r="Y366" s="196">
        <f t="shared" si="63"/>
        <v>7.4285714285714288</v>
      </c>
      <c r="Z366" s="220">
        <v>14</v>
      </c>
      <c r="AA366" s="220">
        <v>0.84</v>
      </c>
      <c r="AB366" s="197">
        <f t="shared" si="64"/>
        <v>819</v>
      </c>
      <c r="AC366" s="197">
        <f t="shared" si="65"/>
        <v>49.14</v>
      </c>
      <c r="AD366" s="197">
        <f t="shared" si="66"/>
        <v>573.29999999999995</v>
      </c>
      <c r="AE366" s="197">
        <f t="shared" si="57"/>
        <v>245.70000000000002</v>
      </c>
      <c r="AF366" s="197">
        <f t="shared" si="67"/>
        <v>365.04</v>
      </c>
      <c r="AG366" s="197">
        <f t="shared" si="68"/>
        <v>1184.04</v>
      </c>
      <c r="AH366" s="197">
        <v>1184.04</v>
      </c>
      <c r="AI366" s="197">
        <f t="shared" si="69"/>
        <v>0</v>
      </c>
      <c r="AJ366" s="146"/>
      <c r="AK366" s="268"/>
      <c r="AL366" s="275"/>
      <c r="AM366" s="275"/>
    </row>
    <row r="367" spans="1:47" s="213" customFormat="1" ht="32.25" customHeight="1" x14ac:dyDescent="0.25">
      <c r="A367" s="186"/>
      <c r="B367" s="186">
        <v>1</v>
      </c>
      <c r="C367" s="187">
        <v>1523</v>
      </c>
      <c r="D367" s="136">
        <v>14061</v>
      </c>
      <c r="E367" s="136">
        <v>8301</v>
      </c>
      <c r="F367" s="188"/>
      <c r="G367" s="186" t="s">
        <v>106</v>
      </c>
      <c r="H367" s="216" t="s">
        <v>36</v>
      </c>
      <c r="I367" s="216"/>
      <c r="J367" s="216" t="s">
        <v>42</v>
      </c>
      <c r="K367" s="215">
        <v>9.5</v>
      </c>
      <c r="L367" s="215">
        <v>1.3</v>
      </c>
      <c r="M367" s="215">
        <v>3</v>
      </c>
      <c r="N367" s="188"/>
      <c r="O367" s="188">
        <f t="shared" si="70"/>
        <v>3</v>
      </c>
      <c r="P367" s="215"/>
      <c r="Q367" s="215"/>
      <c r="R367" s="188">
        <f t="shared" si="62"/>
        <v>28.5</v>
      </c>
      <c r="S367" s="243" t="s">
        <v>41</v>
      </c>
      <c r="T367" s="199" t="s">
        <v>58</v>
      </c>
      <c r="U367" s="253">
        <v>44898</v>
      </c>
      <c r="V367" s="253">
        <v>44899</v>
      </c>
      <c r="W367" s="254">
        <v>1</v>
      </c>
      <c r="X367" s="255"/>
      <c r="Y367" s="196">
        <f t="shared" si="63"/>
        <v>0.2857142857142857</v>
      </c>
      <c r="Z367" s="220">
        <v>14</v>
      </c>
      <c r="AA367" s="220">
        <v>0.84</v>
      </c>
      <c r="AB367" s="197">
        <f t="shared" si="64"/>
        <v>399</v>
      </c>
      <c r="AC367" s="197">
        <f t="shared" si="65"/>
        <v>23.939999999999998</v>
      </c>
      <c r="AD367" s="197">
        <f t="shared" si="66"/>
        <v>279.3</v>
      </c>
      <c r="AE367" s="197">
        <f t="shared" si="57"/>
        <v>119.69999999999999</v>
      </c>
      <c r="AF367" s="197">
        <f t="shared" si="67"/>
        <v>6.839999999999999</v>
      </c>
      <c r="AG367" s="197">
        <f t="shared" si="68"/>
        <v>405.84</v>
      </c>
      <c r="AH367" s="197">
        <v>405.84</v>
      </c>
      <c r="AI367" s="197">
        <f t="shared" si="69"/>
        <v>0</v>
      </c>
      <c r="AJ367" s="157"/>
      <c r="AK367" s="268"/>
      <c r="AL367" s="275"/>
      <c r="AM367" s="275"/>
    </row>
    <row r="368" spans="1:47" s="213" customFormat="1" ht="32.25" customHeight="1" x14ac:dyDescent="0.25">
      <c r="A368" s="186"/>
      <c r="B368" s="186">
        <v>1</v>
      </c>
      <c r="C368" s="187">
        <v>1592</v>
      </c>
      <c r="D368" s="136">
        <v>14127</v>
      </c>
      <c r="E368" s="136">
        <v>8454</v>
      </c>
      <c r="F368" s="188"/>
      <c r="G368" s="186" t="s">
        <v>106</v>
      </c>
      <c r="H368" s="216" t="s">
        <v>36</v>
      </c>
      <c r="I368" s="216"/>
      <c r="J368" s="216" t="s">
        <v>42</v>
      </c>
      <c r="K368" s="215">
        <v>4</v>
      </c>
      <c r="L368" s="215">
        <v>1.3</v>
      </c>
      <c r="M368" s="215">
        <v>4</v>
      </c>
      <c r="N368" s="188"/>
      <c r="O368" s="188">
        <f t="shared" si="70"/>
        <v>4</v>
      </c>
      <c r="P368" s="215"/>
      <c r="Q368" s="215"/>
      <c r="R368" s="188">
        <f t="shared" si="62"/>
        <v>16</v>
      </c>
      <c r="S368" s="243" t="s">
        <v>41</v>
      </c>
      <c r="T368" s="199" t="s">
        <v>58</v>
      </c>
      <c r="U368" s="253">
        <v>44909</v>
      </c>
      <c r="V368" s="253">
        <v>44917</v>
      </c>
      <c r="W368" s="254">
        <v>1</v>
      </c>
      <c r="X368" s="255"/>
      <c r="Y368" s="196">
        <f t="shared" si="63"/>
        <v>1.2857142857142858</v>
      </c>
      <c r="Z368" s="220">
        <v>14</v>
      </c>
      <c r="AA368" s="220">
        <v>0.84</v>
      </c>
      <c r="AB368" s="197">
        <f t="shared" si="64"/>
        <v>224</v>
      </c>
      <c r="AC368" s="197">
        <f t="shared" si="65"/>
        <v>13.44</v>
      </c>
      <c r="AD368" s="197">
        <f t="shared" si="66"/>
        <v>156.79999999999998</v>
      </c>
      <c r="AE368" s="197">
        <f t="shared" ref="AE368:AE431" si="71">IF(T368="off hired",0.3*R368*Z368*W368,0)</f>
        <v>67.2</v>
      </c>
      <c r="AF368" s="197">
        <f t="shared" si="67"/>
        <v>17.28</v>
      </c>
      <c r="AG368" s="197">
        <f t="shared" si="68"/>
        <v>241.28</v>
      </c>
      <c r="AH368" s="197">
        <v>241.28</v>
      </c>
      <c r="AI368" s="197">
        <f t="shared" si="69"/>
        <v>0</v>
      </c>
      <c r="AJ368" s="157"/>
      <c r="AK368" s="268"/>
      <c r="AL368" s="275"/>
      <c r="AM368" s="275"/>
    </row>
    <row r="369" spans="1:47" s="213" customFormat="1" ht="32.25" customHeight="1" x14ac:dyDescent="0.25">
      <c r="A369" s="186"/>
      <c r="B369" s="186">
        <v>1</v>
      </c>
      <c r="C369" s="187">
        <v>1644</v>
      </c>
      <c r="D369" s="136">
        <v>14180</v>
      </c>
      <c r="E369" s="136">
        <v>8487</v>
      </c>
      <c r="F369" s="188"/>
      <c r="G369" s="186" t="s">
        <v>106</v>
      </c>
      <c r="H369" s="216" t="s">
        <v>36</v>
      </c>
      <c r="I369" s="216"/>
      <c r="J369" s="216" t="s">
        <v>42</v>
      </c>
      <c r="K369" s="215">
        <v>7.5</v>
      </c>
      <c r="L369" s="215">
        <v>1.3</v>
      </c>
      <c r="M369" s="215">
        <v>2</v>
      </c>
      <c r="N369" s="188"/>
      <c r="O369" s="188">
        <f t="shared" si="70"/>
        <v>2</v>
      </c>
      <c r="P369" s="215"/>
      <c r="Q369" s="215"/>
      <c r="R369" s="188">
        <f t="shared" si="62"/>
        <v>15</v>
      </c>
      <c r="S369" s="243" t="s">
        <v>41</v>
      </c>
      <c r="T369" s="199" t="s">
        <v>58</v>
      </c>
      <c r="U369" s="253">
        <v>44916</v>
      </c>
      <c r="V369" s="253">
        <v>44929</v>
      </c>
      <c r="W369" s="254">
        <v>1</v>
      </c>
      <c r="X369" s="255"/>
      <c r="Y369" s="196">
        <f t="shared" si="63"/>
        <v>2</v>
      </c>
      <c r="Z369" s="220">
        <v>14</v>
      </c>
      <c r="AA369" s="220">
        <v>0.84</v>
      </c>
      <c r="AB369" s="197">
        <f t="shared" si="64"/>
        <v>210</v>
      </c>
      <c r="AC369" s="197">
        <f t="shared" si="65"/>
        <v>12.6</v>
      </c>
      <c r="AD369" s="197">
        <f t="shared" si="66"/>
        <v>147</v>
      </c>
      <c r="AE369" s="197">
        <f t="shared" si="71"/>
        <v>63</v>
      </c>
      <c r="AF369" s="197">
        <f t="shared" si="67"/>
        <v>25.2</v>
      </c>
      <c r="AG369" s="197">
        <f t="shared" si="68"/>
        <v>235.2</v>
      </c>
      <c r="AH369" s="197">
        <v>235.2</v>
      </c>
      <c r="AI369" s="197">
        <f t="shared" si="69"/>
        <v>0</v>
      </c>
      <c r="AJ369" s="157"/>
      <c r="AK369" s="268"/>
      <c r="AL369" s="275"/>
      <c r="AM369" s="275"/>
    </row>
    <row r="370" spans="1:47" s="213" customFormat="1" ht="32.25" customHeight="1" x14ac:dyDescent="0.25">
      <c r="A370" s="186"/>
      <c r="B370" s="186">
        <v>1</v>
      </c>
      <c r="C370" s="187">
        <v>1638</v>
      </c>
      <c r="D370" s="136">
        <v>14174</v>
      </c>
      <c r="E370" s="136">
        <v>8614</v>
      </c>
      <c r="F370" s="188"/>
      <c r="G370" s="186" t="s">
        <v>106</v>
      </c>
      <c r="H370" s="216" t="s">
        <v>36</v>
      </c>
      <c r="I370" s="216"/>
      <c r="J370" s="216" t="s">
        <v>42</v>
      </c>
      <c r="K370" s="215">
        <v>7.5</v>
      </c>
      <c r="L370" s="215">
        <v>1.3</v>
      </c>
      <c r="M370" s="215">
        <v>4</v>
      </c>
      <c r="N370" s="188"/>
      <c r="O370" s="188">
        <f t="shared" si="70"/>
        <v>4</v>
      </c>
      <c r="P370" s="215"/>
      <c r="Q370" s="215"/>
      <c r="R370" s="188">
        <f t="shared" si="62"/>
        <v>30</v>
      </c>
      <c r="S370" s="243" t="s">
        <v>41</v>
      </c>
      <c r="T370" s="199" t="s">
        <v>58</v>
      </c>
      <c r="U370" s="253">
        <v>44915</v>
      </c>
      <c r="V370" s="253">
        <v>44953</v>
      </c>
      <c r="W370" s="254">
        <v>1</v>
      </c>
      <c r="X370" s="255"/>
      <c r="Y370" s="196">
        <f t="shared" si="63"/>
        <v>5.5714285714285712</v>
      </c>
      <c r="Z370" s="220">
        <v>14</v>
      </c>
      <c r="AA370" s="220">
        <v>0.84</v>
      </c>
      <c r="AB370" s="197">
        <f t="shared" si="64"/>
        <v>420</v>
      </c>
      <c r="AC370" s="197">
        <f t="shared" si="65"/>
        <v>25.2</v>
      </c>
      <c r="AD370" s="197">
        <f t="shared" si="66"/>
        <v>294</v>
      </c>
      <c r="AE370" s="197">
        <f t="shared" si="71"/>
        <v>126</v>
      </c>
      <c r="AF370" s="197">
        <f t="shared" si="67"/>
        <v>140.39999999999998</v>
      </c>
      <c r="AG370" s="197">
        <f t="shared" si="68"/>
        <v>560.4</v>
      </c>
      <c r="AH370" s="197">
        <v>560.4</v>
      </c>
      <c r="AI370" s="197">
        <f t="shared" si="69"/>
        <v>0</v>
      </c>
      <c r="AJ370" s="157"/>
      <c r="AK370" s="268"/>
      <c r="AL370" s="275"/>
      <c r="AM370" s="275"/>
    </row>
    <row r="371" spans="1:47" s="213" customFormat="1" ht="32.25" customHeight="1" x14ac:dyDescent="0.25">
      <c r="A371" s="186"/>
      <c r="B371" s="186">
        <v>1</v>
      </c>
      <c r="C371" s="187">
        <v>1639</v>
      </c>
      <c r="D371" s="136">
        <v>14175</v>
      </c>
      <c r="E371" s="136">
        <v>8481</v>
      </c>
      <c r="F371" s="188"/>
      <c r="G371" s="186" t="s">
        <v>106</v>
      </c>
      <c r="H371" s="216" t="s">
        <v>36</v>
      </c>
      <c r="I371" s="216"/>
      <c r="J371" s="216" t="s">
        <v>42</v>
      </c>
      <c r="K371" s="215">
        <v>9</v>
      </c>
      <c r="L371" s="215">
        <v>1.3</v>
      </c>
      <c r="M371" s="215">
        <v>4</v>
      </c>
      <c r="N371" s="188"/>
      <c r="O371" s="188">
        <f t="shared" si="70"/>
        <v>4</v>
      </c>
      <c r="P371" s="215"/>
      <c r="Q371" s="215"/>
      <c r="R371" s="188">
        <f t="shared" si="62"/>
        <v>36</v>
      </c>
      <c r="S371" s="243" t="s">
        <v>41</v>
      </c>
      <c r="T371" s="199" t="s">
        <v>58</v>
      </c>
      <c r="U371" s="253">
        <v>44915</v>
      </c>
      <c r="V371" s="253">
        <v>44928</v>
      </c>
      <c r="W371" s="254">
        <v>1</v>
      </c>
      <c r="X371" s="255"/>
      <c r="Y371" s="196">
        <f t="shared" si="63"/>
        <v>2</v>
      </c>
      <c r="Z371" s="220">
        <v>14</v>
      </c>
      <c r="AA371" s="220">
        <v>0.84</v>
      </c>
      <c r="AB371" s="197">
        <f t="shared" si="64"/>
        <v>504</v>
      </c>
      <c r="AC371" s="197">
        <f t="shared" si="65"/>
        <v>30.24</v>
      </c>
      <c r="AD371" s="197">
        <f t="shared" si="66"/>
        <v>352.8</v>
      </c>
      <c r="AE371" s="197">
        <f t="shared" si="71"/>
        <v>151.19999999999999</v>
      </c>
      <c r="AF371" s="197">
        <f t="shared" si="67"/>
        <v>60.48</v>
      </c>
      <c r="AG371" s="197">
        <f t="shared" si="68"/>
        <v>564.48</v>
      </c>
      <c r="AH371" s="197">
        <v>564.48</v>
      </c>
      <c r="AI371" s="197">
        <f t="shared" si="69"/>
        <v>0</v>
      </c>
      <c r="AJ371" s="157"/>
      <c r="AK371" s="268"/>
      <c r="AL371" s="275"/>
      <c r="AM371" s="275"/>
    </row>
    <row r="372" spans="1:47" s="213" customFormat="1" ht="32.25" customHeight="1" x14ac:dyDescent="0.25">
      <c r="A372" s="186"/>
      <c r="B372" s="186">
        <v>1</v>
      </c>
      <c r="C372" s="187">
        <v>1639</v>
      </c>
      <c r="D372" s="136">
        <v>14175</v>
      </c>
      <c r="E372" s="136">
        <v>8481</v>
      </c>
      <c r="F372" s="188"/>
      <c r="G372" s="186" t="s">
        <v>106</v>
      </c>
      <c r="H372" s="216" t="s">
        <v>36</v>
      </c>
      <c r="I372" s="216"/>
      <c r="J372" s="216" t="s">
        <v>42</v>
      </c>
      <c r="K372" s="215">
        <v>13.9</v>
      </c>
      <c r="L372" s="215">
        <v>1.3</v>
      </c>
      <c r="M372" s="215">
        <v>2</v>
      </c>
      <c r="N372" s="188"/>
      <c r="O372" s="188">
        <f t="shared" si="70"/>
        <v>2</v>
      </c>
      <c r="P372" s="215"/>
      <c r="Q372" s="215"/>
      <c r="R372" s="188">
        <f t="shared" si="62"/>
        <v>27.8</v>
      </c>
      <c r="S372" s="243" t="s">
        <v>41</v>
      </c>
      <c r="T372" s="199" t="s">
        <v>58</v>
      </c>
      <c r="U372" s="253">
        <v>44915</v>
      </c>
      <c r="V372" s="253">
        <v>44928</v>
      </c>
      <c r="W372" s="254">
        <v>1</v>
      </c>
      <c r="X372" s="255"/>
      <c r="Y372" s="196">
        <f t="shared" si="63"/>
        <v>2</v>
      </c>
      <c r="Z372" s="220">
        <v>14</v>
      </c>
      <c r="AA372" s="220">
        <v>0.84</v>
      </c>
      <c r="AB372" s="197">
        <f t="shared" si="64"/>
        <v>389.2</v>
      </c>
      <c r="AC372" s="197">
        <f t="shared" si="65"/>
        <v>23.352</v>
      </c>
      <c r="AD372" s="197">
        <f t="shared" si="66"/>
        <v>272.44</v>
      </c>
      <c r="AE372" s="197">
        <f t="shared" si="71"/>
        <v>116.75999999999999</v>
      </c>
      <c r="AF372" s="197">
        <f t="shared" si="67"/>
        <v>46.704000000000001</v>
      </c>
      <c r="AG372" s="197">
        <f t="shared" si="68"/>
        <v>435.904</v>
      </c>
      <c r="AH372" s="197">
        <v>435.904</v>
      </c>
      <c r="AI372" s="197">
        <f t="shared" si="69"/>
        <v>0</v>
      </c>
      <c r="AJ372" s="157"/>
      <c r="AK372" s="268"/>
      <c r="AL372" s="275"/>
      <c r="AM372" s="275"/>
    </row>
    <row r="373" spans="1:47" s="213" customFormat="1" ht="32.25" customHeight="1" x14ac:dyDescent="0.25">
      <c r="A373" s="186"/>
      <c r="B373" s="186">
        <v>1</v>
      </c>
      <c r="C373" s="187">
        <v>1639</v>
      </c>
      <c r="D373" s="136">
        <v>14175</v>
      </c>
      <c r="E373" s="136">
        <v>8481</v>
      </c>
      <c r="F373" s="188"/>
      <c r="G373" s="186" t="s">
        <v>106</v>
      </c>
      <c r="H373" s="216" t="s">
        <v>36</v>
      </c>
      <c r="I373" s="216"/>
      <c r="J373" s="216" t="s">
        <v>42</v>
      </c>
      <c r="K373" s="215">
        <v>4</v>
      </c>
      <c r="L373" s="215">
        <v>1</v>
      </c>
      <c r="M373" s="215">
        <v>2</v>
      </c>
      <c r="N373" s="188"/>
      <c r="O373" s="188">
        <f t="shared" si="70"/>
        <v>2</v>
      </c>
      <c r="P373" s="215"/>
      <c r="Q373" s="215"/>
      <c r="R373" s="188">
        <f t="shared" si="62"/>
        <v>8</v>
      </c>
      <c r="S373" s="243" t="s">
        <v>41</v>
      </c>
      <c r="T373" s="199" t="s">
        <v>58</v>
      </c>
      <c r="U373" s="253">
        <v>44915</v>
      </c>
      <c r="V373" s="253">
        <v>44928</v>
      </c>
      <c r="W373" s="254">
        <v>1</v>
      </c>
      <c r="X373" s="255"/>
      <c r="Y373" s="196">
        <f t="shared" si="63"/>
        <v>2</v>
      </c>
      <c r="Z373" s="220">
        <v>14</v>
      </c>
      <c r="AA373" s="220">
        <v>0.84</v>
      </c>
      <c r="AB373" s="197">
        <f t="shared" si="64"/>
        <v>112</v>
      </c>
      <c r="AC373" s="197" t="s">
        <v>639</v>
      </c>
      <c r="AD373" s="197">
        <f t="shared" si="66"/>
        <v>78.399999999999991</v>
      </c>
      <c r="AE373" s="197">
        <f t="shared" si="71"/>
        <v>33.6</v>
      </c>
      <c r="AF373" s="197">
        <f t="shared" si="67"/>
        <v>13.44</v>
      </c>
      <c r="AG373" s="197">
        <f t="shared" si="68"/>
        <v>125.44</v>
      </c>
      <c r="AH373" s="197">
        <v>125.44</v>
      </c>
      <c r="AI373" s="197">
        <f t="shared" si="69"/>
        <v>0</v>
      </c>
      <c r="AJ373" s="157"/>
      <c r="AK373" s="268"/>
      <c r="AL373" s="275"/>
      <c r="AM373" s="275"/>
    </row>
    <row r="374" spans="1:47" s="213" customFormat="1" ht="32.25" customHeight="1" x14ac:dyDescent="0.25">
      <c r="A374" s="186"/>
      <c r="B374" s="186">
        <v>1</v>
      </c>
      <c r="C374" s="187">
        <v>1641</v>
      </c>
      <c r="D374" s="136">
        <v>14177</v>
      </c>
      <c r="E374" s="136">
        <v>8473</v>
      </c>
      <c r="F374" s="188"/>
      <c r="G374" s="186" t="s">
        <v>106</v>
      </c>
      <c r="H374" s="216" t="s">
        <v>36</v>
      </c>
      <c r="I374" s="216"/>
      <c r="J374" s="216" t="s">
        <v>42</v>
      </c>
      <c r="K374" s="215">
        <v>3.5</v>
      </c>
      <c r="L374" s="215">
        <v>1</v>
      </c>
      <c r="M374" s="215">
        <v>3.5</v>
      </c>
      <c r="N374" s="188"/>
      <c r="O374" s="188">
        <f t="shared" si="70"/>
        <v>3.5</v>
      </c>
      <c r="P374" s="215"/>
      <c r="Q374" s="215"/>
      <c r="R374" s="188">
        <f t="shared" si="62"/>
        <v>12.25</v>
      </c>
      <c r="S374" s="243" t="s">
        <v>41</v>
      </c>
      <c r="T374" s="199" t="s">
        <v>58</v>
      </c>
      <c r="U374" s="253">
        <v>44916</v>
      </c>
      <c r="V374" s="253">
        <v>44922</v>
      </c>
      <c r="W374" s="254">
        <v>1</v>
      </c>
      <c r="X374" s="255"/>
      <c r="Y374" s="196">
        <f t="shared" si="63"/>
        <v>1</v>
      </c>
      <c r="Z374" s="220">
        <v>14</v>
      </c>
      <c r="AA374" s="220">
        <v>0.84</v>
      </c>
      <c r="AB374" s="197">
        <f t="shared" si="64"/>
        <v>171.5</v>
      </c>
      <c r="AC374" s="197">
        <f t="shared" ref="AC374:AC437" si="72">AA374*R374</f>
        <v>10.29</v>
      </c>
      <c r="AD374" s="197">
        <f t="shared" si="66"/>
        <v>120.04999999999998</v>
      </c>
      <c r="AE374" s="197">
        <f t="shared" si="71"/>
        <v>51.449999999999996</v>
      </c>
      <c r="AF374" s="197">
        <f t="shared" si="67"/>
        <v>10.29</v>
      </c>
      <c r="AG374" s="197">
        <f t="shared" si="68"/>
        <v>181.78999999999996</v>
      </c>
      <c r="AH374" s="197">
        <v>181.78999999999996</v>
      </c>
      <c r="AI374" s="197">
        <f t="shared" si="69"/>
        <v>0</v>
      </c>
      <c r="AJ374" s="157"/>
      <c r="AK374" s="268"/>
      <c r="AL374" s="275"/>
      <c r="AM374" s="275"/>
    </row>
    <row r="375" spans="1:47" s="213" customFormat="1" ht="32.25" customHeight="1" x14ac:dyDescent="0.25">
      <c r="A375" s="186"/>
      <c r="B375" s="186">
        <v>1</v>
      </c>
      <c r="C375" s="187">
        <v>1649</v>
      </c>
      <c r="D375" s="136">
        <v>14184</v>
      </c>
      <c r="E375" s="136">
        <v>8485</v>
      </c>
      <c r="F375" s="188"/>
      <c r="G375" s="186" t="s">
        <v>106</v>
      </c>
      <c r="H375" s="216" t="s">
        <v>36</v>
      </c>
      <c r="I375" s="216"/>
      <c r="J375" s="216" t="s">
        <v>42</v>
      </c>
      <c r="K375" s="215">
        <v>6.3</v>
      </c>
      <c r="L375" s="215">
        <v>1.3</v>
      </c>
      <c r="M375" s="215">
        <v>3.5</v>
      </c>
      <c r="N375" s="188"/>
      <c r="O375" s="188">
        <f t="shared" si="70"/>
        <v>3.5</v>
      </c>
      <c r="P375" s="215"/>
      <c r="Q375" s="215"/>
      <c r="R375" s="188">
        <f t="shared" si="62"/>
        <v>22.05</v>
      </c>
      <c r="S375" s="243" t="s">
        <v>41</v>
      </c>
      <c r="T375" s="199" t="s">
        <v>58</v>
      </c>
      <c r="U375" s="253">
        <v>44917</v>
      </c>
      <c r="V375" s="253">
        <v>44928</v>
      </c>
      <c r="W375" s="254">
        <v>1</v>
      </c>
      <c r="X375" s="255"/>
      <c r="Y375" s="196">
        <f t="shared" si="63"/>
        <v>1.7142857142857142</v>
      </c>
      <c r="Z375" s="220">
        <v>14</v>
      </c>
      <c r="AA375" s="220">
        <v>0.84</v>
      </c>
      <c r="AB375" s="197">
        <f t="shared" si="64"/>
        <v>308.7</v>
      </c>
      <c r="AC375" s="197">
        <f t="shared" si="72"/>
        <v>18.521999999999998</v>
      </c>
      <c r="AD375" s="197">
        <f t="shared" si="66"/>
        <v>216.08999999999997</v>
      </c>
      <c r="AE375" s="197">
        <f t="shared" si="71"/>
        <v>92.61</v>
      </c>
      <c r="AF375" s="197">
        <f t="shared" si="67"/>
        <v>31.751999999999995</v>
      </c>
      <c r="AG375" s="197">
        <f t="shared" si="68"/>
        <v>340.452</v>
      </c>
      <c r="AH375" s="197">
        <v>340.452</v>
      </c>
      <c r="AI375" s="197">
        <f t="shared" si="69"/>
        <v>0</v>
      </c>
      <c r="AJ375" s="157"/>
      <c r="AK375" s="268"/>
      <c r="AL375" s="275"/>
      <c r="AM375" s="275"/>
    </row>
    <row r="376" spans="1:47" s="213" customFormat="1" ht="32.25" customHeight="1" x14ac:dyDescent="0.25">
      <c r="A376" s="186"/>
      <c r="B376" s="186">
        <v>1</v>
      </c>
      <c r="C376" s="187">
        <v>1647</v>
      </c>
      <c r="D376" s="136">
        <v>14183</v>
      </c>
      <c r="E376" s="136">
        <v>8623</v>
      </c>
      <c r="F376" s="188"/>
      <c r="G376" s="186" t="s">
        <v>106</v>
      </c>
      <c r="H376" s="216" t="s">
        <v>36</v>
      </c>
      <c r="I376" s="216"/>
      <c r="J376" s="216" t="s">
        <v>42</v>
      </c>
      <c r="K376" s="215">
        <v>5</v>
      </c>
      <c r="L376" s="215">
        <v>1.3</v>
      </c>
      <c r="M376" s="215">
        <v>3.5</v>
      </c>
      <c r="N376" s="188"/>
      <c r="O376" s="188">
        <f t="shared" si="70"/>
        <v>3.5</v>
      </c>
      <c r="P376" s="215"/>
      <c r="Q376" s="215"/>
      <c r="R376" s="188">
        <f t="shared" si="62"/>
        <v>17.5</v>
      </c>
      <c r="S376" s="243" t="s">
        <v>41</v>
      </c>
      <c r="T376" s="199" t="s">
        <v>58</v>
      </c>
      <c r="U376" s="253">
        <v>44917</v>
      </c>
      <c r="V376" s="253">
        <v>44958</v>
      </c>
      <c r="W376" s="254">
        <v>1</v>
      </c>
      <c r="X376" s="255"/>
      <c r="Y376" s="196">
        <f t="shared" si="63"/>
        <v>6</v>
      </c>
      <c r="Z376" s="220">
        <v>14</v>
      </c>
      <c r="AA376" s="220">
        <v>0.84</v>
      </c>
      <c r="AB376" s="197">
        <f t="shared" si="64"/>
        <v>245</v>
      </c>
      <c r="AC376" s="197">
        <f t="shared" si="72"/>
        <v>14.7</v>
      </c>
      <c r="AD376" s="197">
        <f t="shared" si="66"/>
        <v>171.5</v>
      </c>
      <c r="AE376" s="197">
        <f t="shared" si="71"/>
        <v>73.5</v>
      </c>
      <c r="AF376" s="197">
        <f t="shared" si="67"/>
        <v>88.2</v>
      </c>
      <c r="AG376" s="197">
        <f t="shared" si="68"/>
        <v>333.2</v>
      </c>
      <c r="AH376" s="197">
        <v>333.2</v>
      </c>
      <c r="AI376" s="197">
        <f t="shared" si="69"/>
        <v>0</v>
      </c>
      <c r="AJ376" s="157"/>
      <c r="AK376" s="268"/>
      <c r="AL376" s="275"/>
      <c r="AM376" s="275"/>
      <c r="AR376" s="363"/>
      <c r="AS376" s="363"/>
      <c r="AT376" s="111"/>
      <c r="AU376" s="365"/>
    </row>
    <row r="377" spans="1:47" s="213" customFormat="1" ht="32.25" customHeight="1" x14ac:dyDescent="0.25">
      <c r="A377" s="186"/>
      <c r="B377" s="186">
        <v>1</v>
      </c>
      <c r="C377" s="187">
        <v>1648</v>
      </c>
      <c r="D377" s="136">
        <v>14183</v>
      </c>
      <c r="E377" s="136">
        <v>8623</v>
      </c>
      <c r="F377" s="188"/>
      <c r="G377" s="186" t="s">
        <v>106</v>
      </c>
      <c r="H377" s="216" t="s">
        <v>36</v>
      </c>
      <c r="I377" s="216"/>
      <c r="J377" s="216" t="s">
        <v>42</v>
      </c>
      <c r="K377" s="215">
        <v>14</v>
      </c>
      <c r="L377" s="215">
        <v>1</v>
      </c>
      <c r="M377" s="215">
        <v>3.5</v>
      </c>
      <c r="N377" s="188"/>
      <c r="O377" s="188">
        <f t="shared" si="70"/>
        <v>3.5</v>
      </c>
      <c r="P377" s="215"/>
      <c r="Q377" s="215"/>
      <c r="R377" s="188">
        <f t="shared" si="62"/>
        <v>49</v>
      </c>
      <c r="S377" s="243" t="s">
        <v>41</v>
      </c>
      <c r="T377" s="199" t="s">
        <v>58</v>
      </c>
      <c r="U377" s="253">
        <v>44917</v>
      </c>
      <c r="V377" s="253">
        <v>44958</v>
      </c>
      <c r="W377" s="254">
        <v>1</v>
      </c>
      <c r="X377" s="255"/>
      <c r="Y377" s="196">
        <f t="shared" si="63"/>
        <v>6</v>
      </c>
      <c r="Z377" s="220">
        <v>14</v>
      </c>
      <c r="AA377" s="220">
        <v>0.84</v>
      </c>
      <c r="AB377" s="197">
        <f t="shared" si="64"/>
        <v>686</v>
      </c>
      <c r="AC377" s="197">
        <f t="shared" si="72"/>
        <v>41.16</v>
      </c>
      <c r="AD377" s="197">
        <f t="shared" si="66"/>
        <v>480.19999999999993</v>
      </c>
      <c r="AE377" s="197">
        <f t="shared" si="71"/>
        <v>205.79999999999998</v>
      </c>
      <c r="AF377" s="197">
        <f t="shared" si="67"/>
        <v>246.95999999999998</v>
      </c>
      <c r="AG377" s="197">
        <f t="shared" si="68"/>
        <v>932.95999999999981</v>
      </c>
      <c r="AH377" s="197">
        <v>932.95999999999981</v>
      </c>
      <c r="AI377" s="197">
        <f t="shared" si="69"/>
        <v>0</v>
      </c>
      <c r="AJ377" s="157"/>
      <c r="AK377" s="268"/>
      <c r="AL377" s="275"/>
      <c r="AM377" s="275"/>
      <c r="AR377" s="363"/>
      <c r="AS377" s="363"/>
      <c r="AT377" s="111"/>
      <c r="AU377" s="365"/>
    </row>
    <row r="378" spans="1:47" s="213" customFormat="1" ht="32.25" customHeight="1" x14ac:dyDescent="0.25">
      <c r="A378" s="186"/>
      <c r="B378" s="186">
        <v>1</v>
      </c>
      <c r="C378" s="187">
        <v>1645</v>
      </c>
      <c r="D378" s="136">
        <v>14181</v>
      </c>
      <c r="E378" s="136">
        <v>8486</v>
      </c>
      <c r="F378" s="188"/>
      <c r="G378" s="186" t="s">
        <v>106</v>
      </c>
      <c r="H378" s="216" t="s">
        <v>36</v>
      </c>
      <c r="I378" s="216"/>
      <c r="J378" s="216" t="s">
        <v>42</v>
      </c>
      <c r="K378" s="215">
        <v>5</v>
      </c>
      <c r="L378" s="215">
        <v>1.3</v>
      </c>
      <c r="M378" s="215">
        <v>2</v>
      </c>
      <c r="N378" s="188"/>
      <c r="O378" s="188">
        <f t="shared" si="70"/>
        <v>2</v>
      </c>
      <c r="P378" s="215"/>
      <c r="Q378" s="215"/>
      <c r="R378" s="188">
        <f t="shared" si="62"/>
        <v>10</v>
      </c>
      <c r="S378" s="243" t="s">
        <v>41</v>
      </c>
      <c r="T378" s="199" t="s">
        <v>58</v>
      </c>
      <c r="U378" s="253">
        <v>44917</v>
      </c>
      <c r="V378" s="253">
        <v>44928</v>
      </c>
      <c r="W378" s="254">
        <v>1</v>
      </c>
      <c r="X378" s="255"/>
      <c r="Y378" s="196">
        <f t="shared" si="63"/>
        <v>1.7142857142857142</v>
      </c>
      <c r="Z378" s="220">
        <v>14</v>
      </c>
      <c r="AA378" s="220">
        <v>0.84</v>
      </c>
      <c r="AB378" s="197">
        <f t="shared" si="64"/>
        <v>140</v>
      </c>
      <c r="AC378" s="197">
        <f t="shared" si="72"/>
        <v>8.4</v>
      </c>
      <c r="AD378" s="197">
        <f t="shared" si="66"/>
        <v>98</v>
      </c>
      <c r="AE378" s="197">
        <f t="shared" si="71"/>
        <v>42</v>
      </c>
      <c r="AF378" s="197">
        <f t="shared" si="67"/>
        <v>14.399999999999999</v>
      </c>
      <c r="AG378" s="197">
        <f t="shared" si="68"/>
        <v>154.4</v>
      </c>
      <c r="AH378" s="197">
        <v>154.4</v>
      </c>
      <c r="AI378" s="197">
        <f t="shared" si="69"/>
        <v>0</v>
      </c>
      <c r="AJ378" s="157"/>
      <c r="AK378" s="268"/>
      <c r="AL378" s="275"/>
      <c r="AM378" s="275"/>
    </row>
    <row r="379" spans="1:47" s="213" customFormat="1" ht="32.25" customHeight="1" x14ac:dyDescent="0.25">
      <c r="A379" s="186"/>
      <c r="B379" s="186">
        <v>1</v>
      </c>
      <c r="C379" s="187">
        <v>1645</v>
      </c>
      <c r="D379" s="136">
        <v>14181</v>
      </c>
      <c r="E379" s="136">
        <v>8486</v>
      </c>
      <c r="F379" s="188"/>
      <c r="G379" s="186" t="s">
        <v>106</v>
      </c>
      <c r="H379" s="216" t="s">
        <v>36</v>
      </c>
      <c r="I379" s="216"/>
      <c r="J379" s="216" t="s">
        <v>42</v>
      </c>
      <c r="K379" s="215">
        <v>2.5</v>
      </c>
      <c r="L379" s="215">
        <v>1.3</v>
      </c>
      <c r="M379" s="215">
        <v>4</v>
      </c>
      <c r="N379" s="188"/>
      <c r="O379" s="188">
        <f t="shared" si="70"/>
        <v>4</v>
      </c>
      <c r="P379" s="215"/>
      <c r="Q379" s="215"/>
      <c r="R379" s="188">
        <f t="shared" si="62"/>
        <v>10</v>
      </c>
      <c r="S379" s="243" t="s">
        <v>41</v>
      </c>
      <c r="T379" s="199" t="s">
        <v>58</v>
      </c>
      <c r="U379" s="253">
        <v>44917</v>
      </c>
      <c r="V379" s="253">
        <v>44928</v>
      </c>
      <c r="W379" s="254">
        <v>1</v>
      </c>
      <c r="X379" s="255"/>
      <c r="Y379" s="196">
        <f t="shared" si="63"/>
        <v>1.7142857142857142</v>
      </c>
      <c r="Z379" s="220">
        <v>14</v>
      </c>
      <c r="AA379" s="220">
        <v>0.84</v>
      </c>
      <c r="AB379" s="197">
        <f t="shared" si="64"/>
        <v>140</v>
      </c>
      <c r="AC379" s="197">
        <f t="shared" si="72"/>
        <v>8.4</v>
      </c>
      <c r="AD379" s="197">
        <f t="shared" si="66"/>
        <v>98</v>
      </c>
      <c r="AE379" s="197">
        <f t="shared" si="71"/>
        <v>42</v>
      </c>
      <c r="AF379" s="197">
        <f t="shared" si="67"/>
        <v>14.399999999999999</v>
      </c>
      <c r="AG379" s="197">
        <f t="shared" si="68"/>
        <v>154.4</v>
      </c>
      <c r="AH379" s="197">
        <v>154.4</v>
      </c>
      <c r="AI379" s="197">
        <f t="shared" si="69"/>
        <v>0</v>
      </c>
      <c r="AJ379" s="157"/>
      <c r="AK379" s="268"/>
      <c r="AL379" s="275"/>
      <c r="AM379" s="275"/>
    </row>
    <row r="380" spans="1:47" s="213" customFormat="1" ht="32.25" customHeight="1" x14ac:dyDescent="0.25">
      <c r="A380" s="186"/>
      <c r="B380" s="186">
        <v>1</v>
      </c>
      <c r="C380" s="187">
        <v>1652</v>
      </c>
      <c r="D380" s="136">
        <v>14187</v>
      </c>
      <c r="E380" s="136">
        <v>8500</v>
      </c>
      <c r="F380" s="188"/>
      <c r="G380" s="186" t="s">
        <v>440</v>
      </c>
      <c r="H380" s="216" t="s">
        <v>36</v>
      </c>
      <c r="I380" s="216"/>
      <c r="J380" s="216" t="s">
        <v>42</v>
      </c>
      <c r="K380" s="215">
        <v>3</v>
      </c>
      <c r="L380" s="215">
        <v>1.3</v>
      </c>
      <c r="M380" s="215">
        <v>2</v>
      </c>
      <c r="N380" s="188"/>
      <c r="O380" s="188">
        <f t="shared" si="70"/>
        <v>2</v>
      </c>
      <c r="P380" s="215"/>
      <c r="Q380" s="215"/>
      <c r="R380" s="188">
        <f t="shared" si="62"/>
        <v>6</v>
      </c>
      <c r="S380" s="243" t="s">
        <v>41</v>
      </c>
      <c r="T380" s="199" t="s">
        <v>58</v>
      </c>
      <c r="U380" s="253">
        <v>44917</v>
      </c>
      <c r="V380" s="253">
        <v>44933</v>
      </c>
      <c r="W380" s="254">
        <v>1</v>
      </c>
      <c r="X380" s="255"/>
      <c r="Y380" s="196">
        <f t="shared" si="63"/>
        <v>2.4285714285714284</v>
      </c>
      <c r="Z380" s="220">
        <v>14</v>
      </c>
      <c r="AA380" s="220">
        <v>0.84</v>
      </c>
      <c r="AB380" s="197">
        <f t="shared" si="64"/>
        <v>84</v>
      </c>
      <c r="AC380" s="197">
        <f t="shared" si="72"/>
        <v>5.04</v>
      </c>
      <c r="AD380" s="197">
        <f t="shared" si="66"/>
        <v>58.79999999999999</v>
      </c>
      <c r="AE380" s="197">
        <f t="shared" si="71"/>
        <v>25.199999999999996</v>
      </c>
      <c r="AF380" s="197">
        <f t="shared" si="67"/>
        <v>12.239999999999998</v>
      </c>
      <c r="AG380" s="197">
        <f t="shared" si="68"/>
        <v>96.239999999999981</v>
      </c>
      <c r="AH380" s="197">
        <v>96.239999999999981</v>
      </c>
      <c r="AI380" s="197">
        <f t="shared" si="69"/>
        <v>0</v>
      </c>
      <c r="AJ380" s="157"/>
      <c r="AK380" s="268"/>
      <c r="AL380" s="275"/>
      <c r="AM380" s="275"/>
    </row>
    <row r="381" spans="1:47" s="213" customFormat="1" ht="32.25" customHeight="1" x14ac:dyDescent="0.25">
      <c r="A381" s="186"/>
      <c r="B381" s="186">
        <v>1</v>
      </c>
      <c r="C381" s="187">
        <v>1657</v>
      </c>
      <c r="D381" s="136">
        <v>14192</v>
      </c>
      <c r="E381" s="136">
        <v>8408</v>
      </c>
      <c r="F381" s="188"/>
      <c r="G381" s="186" t="s">
        <v>106</v>
      </c>
      <c r="H381" s="216" t="s">
        <v>36</v>
      </c>
      <c r="I381" s="216"/>
      <c r="J381" s="216" t="s">
        <v>42</v>
      </c>
      <c r="K381" s="215">
        <v>18</v>
      </c>
      <c r="L381" s="215">
        <v>1.3</v>
      </c>
      <c r="M381" s="215">
        <v>4</v>
      </c>
      <c r="N381" s="188"/>
      <c r="O381" s="188">
        <f t="shared" si="70"/>
        <v>4</v>
      </c>
      <c r="P381" s="215"/>
      <c r="Q381" s="215"/>
      <c r="R381" s="188">
        <f t="shared" si="62"/>
        <v>72</v>
      </c>
      <c r="S381" s="243" t="s">
        <v>41</v>
      </c>
      <c r="T381" s="199" t="s">
        <v>58</v>
      </c>
      <c r="U381" s="253">
        <v>44918</v>
      </c>
      <c r="V381" s="253">
        <v>44936</v>
      </c>
      <c r="W381" s="254">
        <v>1</v>
      </c>
      <c r="X381" s="255"/>
      <c r="Y381" s="196">
        <f t="shared" si="63"/>
        <v>2.7142857142857144</v>
      </c>
      <c r="Z381" s="220">
        <v>14</v>
      </c>
      <c r="AA381" s="220">
        <v>0.84</v>
      </c>
      <c r="AB381" s="197">
        <f t="shared" si="64"/>
        <v>1008</v>
      </c>
      <c r="AC381" s="197">
        <f t="shared" si="72"/>
        <v>60.48</v>
      </c>
      <c r="AD381" s="197">
        <f t="shared" si="66"/>
        <v>705.6</v>
      </c>
      <c r="AE381" s="197">
        <f t="shared" si="71"/>
        <v>302.39999999999998</v>
      </c>
      <c r="AF381" s="197">
        <f t="shared" si="67"/>
        <v>164.16</v>
      </c>
      <c r="AG381" s="197">
        <f t="shared" si="68"/>
        <v>1172.1600000000001</v>
      </c>
      <c r="AH381" s="197">
        <v>1172.1600000000001</v>
      </c>
      <c r="AI381" s="197">
        <f t="shared" si="69"/>
        <v>0</v>
      </c>
      <c r="AJ381" s="157"/>
      <c r="AK381" s="268"/>
      <c r="AL381" s="275"/>
      <c r="AM381" s="275"/>
    </row>
    <row r="382" spans="1:47" s="213" customFormat="1" ht="32.25" customHeight="1" x14ac:dyDescent="0.25">
      <c r="A382" s="186"/>
      <c r="B382" s="186">
        <v>1</v>
      </c>
      <c r="C382" s="187">
        <v>1655</v>
      </c>
      <c r="D382" s="136">
        <v>14190</v>
      </c>
      <c r="E382" s="136">
        <v>8500</v>
      </c>
      <c r="F382" s="188"/>
      <c r="G382" s="186" t="s">
        <v>106</v>
      </c>
      <c r="H382" s="216" t="s">
        <v>36</v>
      </c>
      <c r="I382" s="216"/>
      <c r="J382" s="216" t="s">
        <v>42</v>
      </c>
      <c r="K382" s="215">
        <v>7.5</v>
      </c>
      <c r="L382" s="215">
        <v>1.3</v>
      </c>
      <c r="M382" s="215">
        <v>4</v>
      </c>
      <c r="N382" s="188"/>
      <c r="O382" s="188">
        <f t="shared" si="70"/>
        <v>4</v>
      </c>
      <c r="P382" s="215"/>
      <c r="Q382" s="215"/>
      <c r="R382" s="188">
        <f t="shared" si="62"/>
        <v>30</v>
      </c>
      <c r="S382" s="243" t="s">
        <v>41</v>
      </c>
      <c r="T382" s="199" t="s">
        <v>58</v>
      </c>
      <c r="U382" s="253">
        <v>44918</v>
      </c>
      <c r="V382" s="253">
        <v>44933</v>
      </c>
      <c r="W382" s="254">
        <v>1</v>
      </c>
      <c r="X382" s="255"/>
      <c r="Y382" s="196">
        <f t="shared" si="63"/>
        <v>2.2857142857142856</v>
      </c>
      <c r="Z382" s="220">
        <v>14</v>
      </c>
      <c r="AA382" s="220">
        <v>0.84</v>
      </c>
      <c r="AB382" s="197">
        <f t="shared" si="64"/>
        <v>420</v>
      </c>
      <c r="AC382" s="197">
        <f t="shared" si="72"/>
        <v>25.2</v>
      </c>
      <c r="AD382" s="197">
        <f t="shared" si="66"/>
        <v>294</v>
      </c>
      <c r="AE382" s="197">
        <f t="shared" si="71"/>
        <v>126</v>
      </c>
      <c r="AF382" s="197">
        <f t="shared" si="67"/>
        <v>57.599999999999994</v>
      </c>
      <c r="AG382" s="197">
        <f t="shared" si="68"/>
        <v>477.6</v>
      </c>
      <c r="AH382" s="197">
        <v>477.6</v>
      </c>
      <c r="AI382" s="197">
        <f t="shared" si="69"/>
        <v>0</v>
      </c>
      <c r="AJ382" s="157"/>
      <c r="AK382" s="268"/>
      <c r="AL382" s="275"/>
      <c r="AM382" s="275"/>
    </row>
    <row r="383" spans="1:47" s="213" customFormat="1" ht="32.25" customHeight="1" x14ac:dyDescent="0.25">
      <c r="A383" s="186"/>
      <c r="B383" s="186">
        <v>1</v>
      </c>
      <c r="C383" s="187">
        <v>1660</v>
      </c>
      <c r="D383" s="136">
        <v>14195</v>
      </c>
      <c r="E383" s="136">
        <v>8481</v>
      </c>
      <c r="F383" s="188"/>
      <c r="G383" s="186" t="s">
        <v>106</v>
      </c>
      <c r="H383" s="216" t="s">
        <v>36</v>
      </c>
      <c r="I383" s="216"/>
      <c r="J383" s="216" t="s">
        <v>42</v>
      </c>
      <c r="K383" s="215">
        <v>24</v>
      </c>
      <c r="L383" s="215">
        <v>1.3</v>
      </c>
      <c r="M383" s="215">
        <v>4</v>
      </c>
      <c r="N383" s="188"/>
      <c r="O383" s="188">
        <f t="shared" si="70"/>
        <v>4</v>
      </c>
      <c r="P383" s="215"/>
      <c r="Q383" s="215"/>
      <c r="R383" s="188">
        <f t="shared" si="62"/>
        <v>96</v>
      </c>
      <c r="S383" s="243" t="s">
        <v>41</v>
      </c>
      <c r="T383" s="199" t="s">
        <v>58</v>
      </c>
      <c r="U383" s="253">
        <v>44919</v>
      </c>
      <c r="V383" s="253">
        <v>44928</v>
      </c>
      <c r="W383" s="254">
        <v>1</v>
      </c>
      <c r="X383" s="255"/>
      <c r="Y383" s="196">
        <f t="shared" si="63"/>
        <v>1.4285714285714286</v>
      </c>
      <c r="Z383" s="220">
        <v>14</v>
      </c>
      <c r="AA383" s="220">
        <v>0.84</v>
      </c>
      <c r="AB383" s="197">
        <f t="shared" si="64"/>
        <v>1344</v>
      </c>
      <c r="AC383" s="197">
        <f t="shared" si="72"/>
        <v>80.64</v>
      </c>
      <c r="AD383" s="197">
        <f t="shared" si="66"/>
        <v>940.79999999999984</v>
      </c>
      <c r="AE383" s="197">
        <f t="shared" si="71"/>
        <v>403.19999999999993</v>
      </c>
      <c r="AF383" s="197">
        <f t="shared" si="67"/>
        <v>115.19999999999999</v>
      </c>
      <c r="AG383" s="197">
        <f t="shared" si="68"/>
        <v>1459.1999999999998</v>
      </c>
      <c r="AH383" s="197">
        <v>1459.1999999999998</v>
      </c>
      <c r="AI383" s="197">
        <f t="shared" si="69"/>
        <v>0</v>
      </c>
      <c r="AJ383" s="157"/>
      <c r="AK383" s="268"/>
      <c r="AL383" s="275"/>
      <c r="AM383" s="275"/>
    </row>
    <row r="384" spans="1:47" s="213" customFormat="1" ht="32.25" customHeight="1" x14ac:dyDescent="0.25">
      <c r="A384" s="186"/>
      <c r="B384" s="186">
        <v>1</v>
      </c>
      <c r="C384" s="187">
        <v>1661</v>
      </c>
      <c r="D384" s="136">
        <v>14196</v>
      </c>
      <c r="E384" s="136">
        <v>8485</v>
      </c>
      <c r="F384" s="188"/>
      <c r="G384" s="186" t="s">
        <v>106</v>
      </c>
      <c r="H384" s="216" t="s">
        <v>36</v>
      </c>
      <c r="I384" s="216"/>
      <c r="J384" s="216" t="s">
        <v>42</v>
      </c>
      <c r="K384" s="215">
        <v>18.5</v>
      </c>
      <c r="L384" s="215">
        <v>1.3</v>
      </c>
      <c r="M384" s="215">
        <v>3.5</v>
      </c>
      <c r="N384" s="188"/>
      <c r="O384" s="188">
        <f t="shared" si="70"/>
        <v>3.5</v>
      </c>
      <c r="P384" s="215"/>
      <c r="Q384" s="215"/>
      <c r="R384" s="188">
        <f t="shared" si="62"/>
        <v>64.75</v>
      </c>
      <c r="S384" s="243" t="s">
        <v>41</v>
      </c>
      <c r="T384" s="199" t="s">
        <v>58</v>
      </c>
      <c r="U384" s="253">
        <v>44919</v>
      </c>
      <c r="V384" s="253">
        <v>44928</v>
      </c>
      <c r="W384" s="254">
        <v>1</v>
      </c>
      <c r="X384" s="255"/>
      <c r="Y384" s="196">
        <f t="shared" si="63"/>
        <v>1.4285714285714286</v>
      </c>
      <c r="Z384" s="220">
        <v>14</v>
      </c>
      <c r="AA384" s="220">
        <v>0.84</v>
      </c>
      <c r="AB384" s="197">
        <f t="shared" si="64"/>
        <v>906.5</v>
      </c>
      <c r="AC384" s="197">
        <f t="shared" si="72"/>
        <v>54.39</v>
      </c>
      <c r="AD384" s="197">
        <f t="shared" si="66"/>
        <v>634.54999999999995</v>
      </c>
      <c r="AE384" s="197">
        <f t="shared" si="71"/>
        <v>271.95</v>
      </c>
      <c r="AF384" s="197">
        <f t="shared" si="67"/>
        <v>77.7</v>
      </c>
      <c r="AG384" s="197">
        <f t="shared" si="68"/>
        <v>984.2</v>
      </c>
      <c r="AH384" s="197">
        <v>984.2</v>
      </c>
      <c r="AI384" s="197">
        <f t="shared" si="69"/>
        <v>0</v>
      </c>
      <c r="AJ384" s="157"/>
      <c r="AK384" s="268"/>
      <c r="AL384" s="275"/>
      <c r="AM384" s="275"/>
    </row>
    <row r="385" spans="1:47" s="213" customFormat="1" ht="32.25" customHeight="1" x14ac:dyDescent="0.25">
      <c r="A385" s="186"/>
      <c r="B385" s="186">
        <v>1</v>
      </c>
      <c r="C385" s="187">
        <v>1663</v>
      </c>
      <c r="D385" s="136">
        <v>14197</v>
      </c>
      <c r="E385" s="136">
        <v>8464</v>
      </c>
      <c r="F385" s="188"/>
      <c r="G385" s="186" t="s">
        <v>106</v>
      </c>
      <c r="H385" s="216" t="s">
        <v>36</v>
      </c>
      <c r="I385" s="216"/>
      <c r="J385" s="216" t="s">
        <v>42</v>
      </c>
      <c r="K385" s="215">
        <v>7.5</v>
      </c>
      <c r="L385" s="215">
        <v>0.6</v>
      </c>
      <c r="M385" s="215">
        <v>2.5</v>
      </c>
      <c r="N385" s="188"/>
      <c r="O385" s="188">
        <f t="shared" si="70"/>
        <v>2.5</v>
      </c>
      <c r="P385" s="215"/>
      <c r="Q385" s="215"/>
      <c r="R385" s="188">
        <f t="shared" si="62"/>
        <v>18.75</v>
      </c>
      <c r="S385" s="243" t="s">
        <v>41</v>
      </c>
      <c r="T385" s="199" t="s">
        <v>58</v>
      </c>
      <c r="U385" s="253">
        <v>44919</v>
      </c>
      <c r="V385" s="253">
        <v>44919</v>
      </c>
      <c r="W385" s="254">
        <v>1</v>
      </c>
      <c r="X385" s="255"/>
      <c r="Y385" s="196">
        <f t="shared" si="63"/>
        <v>0.14285714285714285</v>
      </c>
      <c r="Z385" s="220">
        <v>14</v>
      </c>
      <c r="AA385" s="220">
        <v>0.84</v>
      </c>
      <c r="AB385" s="197">
        <f t="shared" si="64"/>
        <v>262.5</v>
      </c>
      <c r="AC385" s="197">
        <f t="shared" si="72"/>
        <v>15.75</v>
      </c>
      <c r="AD385" s="197">
        <f t="shared" si="66"/>
        <v>183.75</v>
      </c>
      <c r="AE385" s="197">
        <f t="shared" si="71"/>
        <v>78.75</v>
      </c>
      <c r="AF385" s="197">
        <f t="shared" si="67"/>
        <v>2.2499999999999996</v>
      </c>
      <c r="AG385" s="197">
        <f t="shared" si="68"/>
        <v>264.75</v>
      </c>
      <c r="AH385" s="197">
        <v>264.75</v>
      </c>
      <c r="AI385" s="197">
        <f t="shared" si="69"/>
        <v>0</v>
      </c>
      <c r="AJ385" s="157"/>
      <c r="AK385" s="268"/>
      <c r="AL385" s="275"/>
      <c r="AM385" s="275"/>
    </row>
    <row r="386" spans="1:47" s="213" customFormat="1" ht="32.25" customHeight="1" x14ac:dyDescent="0.25">
      <c r="A386" s="186"/>
      <c r="B386" s="186">
        <v>1</v>
      </c>
      <c r="C386" s="187">
        <v>1662</v>
      </c>
      <c r="D386" s="136">
        <v>14198</v>
      </c>
      <c r="E386" s="136">
        <v>8464</v>
      </c>
      <c r="F386" s="188"/>
      <c r="G386" s="186" t="s">
        <v>106</v>
      </c>
      <c r="H386" s="216" t="s">
        <v>36</v>
      </c>
      <c r="I386" s="216"/>
      <c r="J386" s="216" t="s">
        <v>42</v>
      </c>
      <c r="K386" s="215">
        <v>6.3</v>
      </c>
      <c r="L386" s="215">
        <v>0.6</v>
      </c>
      <c r="M386" s="215">
        <v>3</v>
      </c>
      <c r="N386" s="188"/>
      <c r="O386" s="188">
        <f t="shared" si="70"/>
        <v>3</v>
      </c>
      <c r="P386" s="215"/>
      <c r="Q386" s="215"/>
      <c r="R386" s="188">
        <f t="shared" si="62"/>
        <v>18.899999999999999</v>
      </c>
      <c r="S386" s="243" t="s">
        <v>41</v>
      </c>
      <c r="T386" s="199" t="s">
        <v>58</v>
      </c>
      <c r="U386" s="253">
        <v>44919</v>
      </c>
      <c r="V386" s="253">
        <v>44919</v>
      </c>
      <c r="W386" s="254">
        <v>1</v>
      </c>
      <c r="X386" s="255"/>
      <c r="Y386" s="196">
        <f t="shared" si="63"/>
        <v>0.14285714285714285</v>
      </c>
      <c r="Z386" s="220">
        <v>14</v>
      </c>
      <c r="AA386" s="220">
        <v>0.84</v>
      </c>
      <c r="AB386" s="197">
        <f t="shared" si="64"/>
        <v>264.59999999999997</v>
      </c>
      <c r="AC386" s="197">
        <f t="shared" si="72"/>
        <v>15.875999999999998</v>
      </c>
      <c r="AD386" s="197">
        <f t="shared" si="66"/>
        <v>185.21999999999997</v>
      </c>
      <c r="AE386" s="197">
        <f t="shared" si="71"/>
        <v>79.379999999999981</v>
      </c>
      <c r="AF386" s="197">
        <f t="shared" si="67"/>
        <v>2.2679999999999998</v>
      </c>
      <c r="AG386" s="197">
        <f t="shared" si="68"/>
        <v>266.86799999999994</v>
      </c>
      <c r="AH386" s="197">
        <v>266.86799999999994</v>
      </c>
      <c r="AI386" s="197">
        <f t="shared" si="69"/>
        <v>0</v>
      </c>
      <c r="AJ386" s="157"/>
      <c r="AK386" s="268"/>
      <c r="AL386" s="275"/>
      <c r="AM386" s="275"/>
    </row>
    <row r="387" spans="1:47" s="213" customFormat="1" ht="32.25" customHeight="1" x14ac:dyDescent="0.25">
      <c r="A387" s="186"/>
      <c r="B387" s="186">
        <v>1</v>
      </c>
      <c r="C387" s="187">
        <v>1667</v>
      </c>
      <c r="D387" s="136">
        <v>14251</v>
      </c>
      <c r="E387" s="136">
        <v>8465</v>
      </c>
      <c r="F387" s="188"/>
      <c r="G387" s="186" t="s">
        <v>106</v>
      </c>
      <c r="H387" s="216" t="s">
        <v>36</v>
      </c>
      <c r="I387" s="216"/>
      <c r="J387" s="216" t="s">
        <v>42</v>
      </c>
      <c r="K387" s="215">
        <v>4</v>
      </c>
      <c r="L387" s="215">
        <v>1</v>
      </c>
      <c r="M387" s="215">
        <v>1.5</v>
      </c>
      <c r="N387" s="188"/>
      <c r="O387" s="188">
        <f t="shared" si="70"/>
        <v>1.5</v>
      </c>
      <c r="P387" s="215"/>
      <c r="Q387" s="215"/>
      <c r="R387" s="188">
        <f t="shared" si="62"/>
        <v>6</v>
      </c>
      <c r="S387" s="243" t="s">
        <v>41</v>
      </c>
      <c r="T387" s="199" t="s">
        <v>58</v>
      </c>
      <c r="U387" s="253">
        <v>44919</v>
      </c>
      <c r="V387" s="253">
        <v>44919</v>
      </c>
      <c r="W387" s="254">
        <v>1</v>
      </c>
      <c r="X387" s="255"/>
      <c r="Y387" s="196">
        <f t="shared" si="63"/>
        <v>0.14285714285714285</v>
      </c>
      <c r="Z387" s="220">
        <v>14</v>
      </c>
      <c r="AA387" s="220">
        <v>0.84</v>
      </c>
      <c r="AB387" s="197">
        <f t="shared" si="64"/>
        <v>84</v>
      </c>
      <c r="AC387" s="197">
        <f t="shared" si="72"/>
        <v>5.04</v>
      </c>
      <c r="AD387" s="197">
        <f t="shared" si="66"/>
        <v>58.79999999999999</v>
      </c>
      <c r="AE387" s="197">
        <f t="shared" si="71"/>
        <v>25.199999999999996</v>
      </c>
      <c r="AF387" s="197">
        <f t="shared" si="67"/>
        <v>0.72</v>
      </c>
      <c r="AG387" s="197">
        <f t="shared" si="68"/>
        <v>84.719999999999985</v>
      </c>
      <c r="AH387" s="197">
        <v>84.719999999999985</v>
      </c>
      <c r="AI387" s="197">
        <f t="shared" si="69"/>
        <v>0</v>
      </c>
      <c r="AJ387" s="157"/>
      <c r="AK387" s="268"/>
      <c r="AL387" s="275"/>
      <c r="AM387" s="275"/>
    </row>
    <row r="388" spans="1:47" s="213" customFormat="1" ht="32.25" customHeight="1" x14ac:dyDescent="0.25">
      <c r="A388" s="186"/>
      <c r="B388" s="186">
        <v>1</v>
      </c>
      <c r="C388" s="187">
        <v>1674</v>
      </c>
      <c r="D388" s="136">
        <v>14259</v>
      </c>
      <c r="E388" s="136">
        <v>8496</v>
      </c>
      <c r="F388" s="188"/>
      <c r="G388" s="186" t="s">
        <v>440</v>
      </c>
      <c r="H388" s="216" t="s">
        <v>36</v>
      </c>
      <c r="I388" s="216"/>
      <c r="J388" s="216" t="s">
        <v>42</v>
      </c>
      <c r="K388" s="215">
        <v>19.3</v>
      </c>
      <c r="L388" s="215">
        <v>1.3</v>
      </c>
      <c r="M388" s="215">
        <v>3</v>
      </c>
      <c r="N388" s="188"/>
      <c r="O388" s="188">
        <f t="shared" si="70"/>
        <v>3</v>
      </c>
      <c r="P388" s="215"/>
      <c r="Q388" s="215"/>
      <c r="R388" s="188">
        <f t="shared" si="62"/>
        <v>57.900000000000006</v>
      </c>
      <c r="S388" s="243" t="s">
        <v>41</v>
      </c>
      <c r="T388" s="199" t="s">
        <v>58</v>
      </c>
      <c r="U388" s="253">
        <v>44922</v>
      </c>
      <c r="V388" s="253">
        <v>44932</v>
      </c>
      <c r="W388" s="254">
        <v>1</v>
      </c>
      <c r="X388" s="255"/>
      <c r="Y388" s="196">
        <f t="shared" si="63"/>
        <v>1.5714285714285714</v>
      </c>
      <c r="Z388" s="220">
        <v>14</v>
      </c>
      <c r="AA388" s="220">
        <v>0.84</v>
      </c>
      <c r="AB388" s="197">
        <f t="shared" si="64"/>
        <v>810.60000000000014</v>
      </c>
      <c r="AC388" s="197">
        <f t="shared" si="72"/>
        <v>48.636000000000003</v>
      </c>
      <c r="AD388" s="197">
        <f t="shared" si="66"/>
        <v>567.42000000000007</v>
      </c>
      <c r="AE388" s="197">
        <f t="shared" si="71"/>
        <v>243.18</v>
      </c>
      <c r="AF388" s="197">
        <f t="shared" si="67"/>
        <v>76.428000000000011</v>
      </c>
      <c r="AG388" s="197">
        <f t="shared" si="68"/>
        <v>887.02800000000013</v>
      </c>
      <c r="AH388" s="197">
        <v>887.02800000000013</v>
      </c>
      <c r="AI388" s="197">
        <f t="shared" si="69"/>
        <v>0</v>
      </c>
      <c r="AJ388" s="157"/>
      <c r="AK388" s="268"/>
      <c r="AL388" s="275"/>
      <c r="AM388" s="275"/>
    </row>
    <row r="389" spans="1:47" s="213" customFormat="1" ht="32.25" customHeight="1" x14ac:dyDescent="0.25">
      <c r="A389" s="186"/>
      <c r="B389" s="186">
        <v>1</v>
      </c>
      <c r="C389" s="187">
        <v>1560</v>
      </c>
      <c r="D389" s="136">
        <v>14093</v>
      </c>
      <c r="E389" s="136">
        <v>8338</v>
      </c>
      <c r="F389" s="188"/>
      <c r="G389" s="186" t="s">
        <v>106</v>
      </c>
      <c r="H389" s="189" t="s">
        <v>36</v>
      </c>
      <c r="I389" s="189"/>
      <c r="J389" s="189" t="s">
        <v>435</v>
      </c>
      <c r="K389" s="190">
        <v>16</v>
      </c>
      <c r="L389" s="190">
        <v>1.8</v>
      </c>
      <c r="M389" s="190">
        <v>2.5</v>
      </c>
      <c r="N389" s="190"/>
      <c r="O389" s="190">
        <v>2.5</v>
      </c>
      <c r="P389" s="190"/>
      <c r="Q389" s="190"/>
      <c r="R389" s="188">
        <f t="shared" si="62"/>
        <v>40</v>
      </c>
      <c r="S389" s="159" t="s">
        <v>41</v>
      </c>
      <c r="T389" s="199" t="s">
        <v>58</v>
      </c>
      <c r="U389" s="193">
        <v>44904</v>
      </c>
      <c r="V389" s="193">
        <v>44911</v>
      </c>
      <c r="W389" s="194">
        <v>1</v>
      </c>
      <c r="X389" s="195"/>
      <c r="Y389" s="196">
        <f t="shared" si="63"/>
        <v>1.1428571428571428</v>
      </c>
      <c r="Z389" s="203">
        <v>18</v>
      </c>
      <c r="AA389" s="203">
        <v>1.05</v>
      </c>
      <c r="AB389" s="197">
        <f t="shared" si="64"/>
        <v>720</v>
      </c>
      <c r="AC389" s="197">
        <f t="shared" si="72"/>
        <v>42</v>
      </c>
      <c r="AD389" s="197">
        <f t="shared" si="66"/>
        <v>504</v>
      </c>
      <c r="AE389" s="197">
        <f t="shared" si="71"/>
        <v>216</v>
      </c>
      <c r="AF389" s="197">
        <f t="shared" si="67"/>
        <v>47.999999999999993</v>
      </c>
      <c r="AG389" s="197">
        <f t="shared" si="68"/>
        <v>768</v>
      </c>
      <c r="AH389" s="198">
        <v>768</v>
      </c>
      <c r="AI389" s="197">
        <f t="shared" si="69"/>
        <v>0</v>
      </c>
      <c r="AJ389" s="157"/>
      <c r="AK389" s="268"/>
      <c r="AL389" s="275"/>
      <c r="AM389" s="275"/>
    </row>
    <row r="390" spans="1:47" s="213" customFormat="1" ht="32.25" customHeight="1" x14ac:dyDescent="0.25">
      <c r="A390" s="186"/>
      <c r="B390" s="186">
        <v>1</v>
      </c>
      <c r="C390" s="187">
        <v>1520</v>
      </c>
      <c r="D390" s="136">
        <v>14058</v>
      </c>
      <c r="E390" s="136">
        <v>8413</v>
      </c>
      <c r="F390" s="188"/>
      <c r="G390" s="186" t="s">
        <v>440</v>
      </c>
      <c r="H390" s="189" t="s">
        <v>36</v>
      </c>
      <c r="I390" s="189"/>
      <c r="J390" s="189" t="s">
        <v>435</v>
      </c>
      <c r="K390" s="190">
        <v>9.3000000000000007</v>
      </c>
      <c r="L390" s="190">
        <v>1.8</v>
      </c>
      <c r="M390" s="190">
        <v>4</v>
      </c>
      <c r="N390" s="190"/>
      <c r="O390" s="190">
        <v>4</v>
      </c>
      <c r="P390" s="190"/>
      <c r="Q390" s="190"/>
      <c r="R390" s="188">
        <f t="shared" si="62"/>
        <v>37.200000000000003</v>
      </c>
      <c r="S390" s="159" t="s">
        <v>41</v>
      </c>
      <c r="T390" s="199" t="s">
        <v>58</v>
      </c>
      <c r="U390" s="193">
        <v>44895</v>
      </c>
      <c r="V390" s="193">
        <v>44937</v>
      </c>
      <c r="W390" s="194">
        <v>1</v>
      </c>
      <c r="X390" s="195"/>
      <c r="Y390" s="196">
        <f t="shared" si="63"/>
        <v>6.1428571428571432</v>
      </c>
      <c r="Z390" s="203">
        <v>18</v>
      </c>
      <c r="AA390" s="203">
        <v>1.05</v>
      </c>
      <c r="AB390" s="197">
        <f t="shared" si="64"/>
        <v>669.6</v>
      </c>
      <c r="AC390" s="197">
        <f t="shared" si="72"/>
        <v>39.06</v>
      </c>
      <c r="AD390" s="197">
        <f t="shared" si="66"/>
        <v>468.71999999999997</v>
      </c>
      <c r="AE390" s="197">
        <f t="shared" si="71"/>
        <v>200.88</v>
      </c>
      <c r="AF390" s="197">
        <f t="shared" si="67"/>
        <v>239.94000000000003</v>
      </c>
      <c r="AG390" s="197">
        <f t="shared" si="68"/>
        <v>909.54</v>
      </c>
      <c r="AH390" s="198">
        <v>909.54</v>
      </c>
      <c r="AI390" s="197">
        <f t="shared" si="69"/>
        <v>0</v>
      </c>
      <c r="AJ390" s="157"/>
      <c r="AK390" s="268"/>
      <c r="AL390" s="275"/>
      <c r="AM390" s="275"/>
    </row>
    <row r="391" spans="1:47" s="213" customFormat="1" ht="32.25" customHeight="1" x14ac:dyDescent="0.25">
      <c r="A391" s="186"/>
      <c r="B391" s="186">
        <v>1</v>
      </c>
      <c r="C391" s="187">
        <v>1585</v>
      </c>
      <c r="D391" s="136">
        <v>14117</v>
      </c>
      <c r="E391" s="136">
        <v>8726</v>
      </c>
      <c r="F391" s="188"/>
      <c r="G391" s="186" t="s">
        <v>440</v>
      </c>
      <c r="H391" s="189" t="s">
        <v>36</v>
      </c>
      <c r="I391" s="189"/>
      <c r="J391" s="189" t="s">
        <v>435</v>
      </c>
      <c r="K391" s="190">
        <v>9.3000000000000007</v>
      </c>
      <c r="L391" s="190">
        <v>1.8</v>
      </c>
      <c r="M391" s="190">
        <v>4.5</v>
      </c>
      <c r="N391" s="190"/>
      <c r="O391" s="190">
        <v>4.5</v>
      </c>
      <c r="P391" s="190"/>
      <c r="Q391" s="190"/>
      <c r="R391" s="188">
        <f t="shared" ref="R391:R454" si="73">IF(S391="m3",K391*L391*O391,IF(S391="m2-LxH",K391*O391,IF(S391="m2-LxW",K391*L391*P391,IF(S391="rm",O391,IF(S391="lm",K391,IF(S391="unit",Q391,))))))</f>
        <v>41.85</v>
      </c>
      <c r="S391" s="159" t="s">
        <v>41</v>
      </c>
      <c r="T391" s="199" t="s">
        <v>58</v>
      </c>
      <c r="U391" s="193">
        <v>44907</v>
      </c>
      <c r="V391" s="193">
        <v>45006</v>
      </c>
      <c r="W391" s="194">
        <v>1</v>
      </c>
      <c r="X391" s="195"/>
      <c r="Y391" s="196">
        <f t="shared" ref="Y391:Y454" si="74">IF(T391="on hire",$C$5-U391+1,IF(T391="off hired",V391-U391+1,0))/7</f>
        <v>14.285714285714286</v>
      </c>
      <c r="Z391" s="203">
        <v>18</v>
      </c>
      <c r="AA391" s="203">
        <v>1.05</v>
      </c>
      <c r="AB391" s="197">
        <f t="shared" ref="AB391:AB454" si="75">Z391*R391</f>
        <v>753.30000000000007</v>
      </c>
      <c r="AC391" s="197">
        <f t="shared" si="72"/>
        <v>43.942500000000003</v>
      </c>
      <c r="AD391" s="197">
        <f t="shared" ref="AD391:AD454" si="76">0.7*R391*Z391</f>
        <v>527.30999999999995</v>
      </c>
      <c r="AE391" s="197">
        <f t="shared" si="71"/>
        <v>225.99</v>
      </c>
      <c r="AF391" s="197">
        <f t="shared" ref="AF391:AF454" si="77">IF(Y391&gt;X391,(Y391-X391)*R391*AA391,0)</f>
        <v>627.75000000000011</v>
      </c>
      <c r="AG391" s="197">
        <f t="shared" ref="AG391:AG454" si="78">AD391+AE391+AF391</f>
        <v>1381.0500000000002</v>
      </c>
      <c r="AH391" s="198">
        <v>1023.2325000000001</v>
      </c>
      <c r="AI391" s="197">
        <f t="shared" ref="AI391:AI454" si="79">AG391-AH391</f>
        <v>357.81750000000011</v>
      </c>
      <c r="AJ391" s="157"/>
      <c r="AK391" s="268"/>
      <c r="AL391" s="275"/>
      <c r="AM391" s="275"/>
      <c r="AR391" s="363">
        <f>SUMIF('[27]Sc Shedule '!$D$3:$D$2546,D391,'[27]Sc Shedule '!$AC$3:$AC$2546)</f>
        <v>1381.0500000000002</v>
      </c>
      <c r="AS391" s="363">
        <f ca="1">SUMIF($D$91:$D$2561,D391,$AG$91:$AG$2559)</f>
        <v>1381.0500000000002</v>
      </c>
      <c r="AT391" s="363">
        <f ca="1">AR391-AS391</f>
        <v>0</v>
      </c>
      <c r="AU391" s="365"/>
    </row>
    <row r="392" spans="1:47" s="213" customFormat="1" ht="32.25" customHeight="1" x14ac:dyDescent="0.25">
      <c r="A392" s="186"/>
      <c r="B392" s="186">
        <v>1</v>
      </c>
      <c r="C392" s="187">
        <v>1624</v>
      </c>
      <c r="D392" s="136">
        <v>14161</v>
      </c>
      <c r="E392" s="136">
        <v>8453</v>
      </c>
      <c r="F392" s="188"/>
      <c r="G392" s="186" t="s">
        <v>440</v>
      </c>
      <c r="H392" s="189" t="s">
        <v>36</v>
      </c>
      <c r="I392" s="189"/>
      <c r="J392" s="189" t="s">
        <v>435</v>
      </c>
      <c r="K392" s="190">
        <v>2.5</v>
      </c>
      <c r="L392" s="190">
        <v>1.8</v>
      </c>
      <c r="M392" s="190">
        <v>2</v>
      </c>
      <c r="N392" s="190"/>
      <c r="O392" s="190">
        <v>2</v>
      </c>
      <c r="P392" s="190"/>
      <c r="Q392" s="190"/>
      <c r="R392" s="188">
        <f t="shared" si="73"/>
        <v>5</v>
      </c>
      <c r="S392" s="159" t="s">
        <v>41</v>
      </c>
      <c r="T392" s="199" t="s">
        <v>58</v>
      </c>
      <c r="U392" s="193">
        <v>44914</v>
      </c>
      <c r="V392" s="193">
        <v>44916</v>
      </c>
      <c r="W392" s="194">
        <v>1</v>
      </c>
      <c r="X392" s="195"/>
      <c r="Y392" s="196">
        <f t="shared" si="74"/>
        <v>0.42857142857142855</v>
      </c>
      <c r="Z392" s="203">
        <v>18</v>
      </c>
      <c r="AA392" s="203">
        <v>1.05</v>
      </c>
      <c r="AB392" s="197">
        <f t="shared" si="75"/>
        <v>90</v>
      </c>
      <c r="AC392" s="197">
        <f t="shared" si="72"/>
        <v>5.25</v>
      </c>
      <c r="AD392" s="197">
        <f t="shared" si="76"/>
        <v>63</v>
      </c>
      <c r="AE392" s="197">
        <f t="shared" si="71"/>
        <v>27</v>
      </c>
      <c r="AF392" s="197">
        <f t="shared" si="77"/>
        <v>2.25</v>
      </c>
      <c r="AG392" s="197">
        <f t="shared" si="78"/>
        <v>92.25</v>
      </c>
      <c r="AH392" s="198">
        <v>92.25</v>
      </c>
      <c r="AI392" s="197">
        <f t="shared" si="79"/>
        <v>0</v>
      </c>
      <c r="AJ392" s="157"/>
      <c r="AK392" s="268"/>
      <c r="AL392" s="275"/>
      <c r="AM392" s="275"/>
    </row>
    <row r="393" spans="1:47" s="213" customFormat="1" ht="32.25" customHeight="1" x14ac:dyDescent="0.25">
      <c r="A393" s="186"/>
      <c r="B393" s="186">
        <v>1</v>
      </c>
      <c r="C393" s="187">
        <v>1646</v>
      </c>
      <c r="D393" s="136">
        <v>14182</v>
      </c>
      <c r="E393" s="136">
        <v>8425</v>
      </c>
      <c r="F393" s="188"/>
      <c r="G393" s="186" t="s">
        <v>106</v>
      </c>
      <c r="H393" s="189" t="s">
        <v>36</v>
      </c>
      <c r="I393" s="189"/>
      <c r="J393" s="189" t="s">
        <v>435</v>
      </c>
      <c r="K393" s="190">
        <v>4.3</v>
      </c>
      <c r="L393" s="190" t="s">
        <v>638</v>
      </c>
      <c r="M393" s="190">
        <v>3</v>
      </c>
      <c r="N393" s="190"/>
      <c r="O393" s="190">
        <v>3</v>
      </c>
      <c r="P393" s="190"/>
      <c r="Q393" s="190"/>
      <c r="R393" s="188">
        <f t="shared" si="73"/>
        <v>12.899999999999999</v>
      </c>
      <c r="S393" s="159" t="s">
        <v>41</v>
      </c>
      <c r="T393" s="199" t="s">
        <v>58</v>
      </c>
      <c r="U393" s="193">
        <v>44917</v>
      </c>
      <c r="V393" s="193">
        <v>44940</v>
      </c>
      <c r="W393" s="194">
        <v>1</v>
      </c>
      <c r="X393" s="195"/>
      <c r="Y393" s="196">
        <f t="shared" si="74"/>
        <v>3.4285714285714284</v>
      </c>
      <c r="Z393" s="203">
        <v>18</v>
      </c>
      <c r="AA393" s="203">
        <v>1.05</v>
      </c>
      <c r="AB393" s="197">
        <f t="shared" si="75"/>
        <v>232.2</v>
      </c>
      <c r="AC393" s="197">
        <f t="shared" si="72"/>
        <v>13.545</v>
      </c>
      <c r="AD393" s="197">
        <f t="shared" si="76"/>
        <v>162.53999999999996</v>
      </c>
      <c r="AE393" s="197">
        <f t="shared" si="71"/>
        <v>69.659999999999982</v>
      </c>
      <c r="AF393" s="197">
        <f t="shared" si="77"/>
        <v>46.439999999999991</v>
      </c>
      <c r="AG393" s="197">
        <f t="shared" si="78"/>
        <v>278.63999999999993</v>
      </c>
      <c r="AH393" s="198">
        <v>278.63999999999993</v>
      </c>
      <c r="AI393" s="197">
        <f t="shared" si="79"/>
        <v>0</v>
      </c>
      <c r="AJ393" s="157"/>
      <c r="AK393" s="268"/>
      <c r="AL393" s="275"/>
      <c r="AM393" s="275"/>
    </row>
    <row r="394" spans="1:47" s="213" customFormat="1" ht="32.25" customHeight="1" x14ac:dyDescent="0.25">
      <c r="A394" s="186"/>
      <c r="B394" s="186">
        <v>1</v>
      </c>
      <c r="C394" s="187">
        <v>1665</v>
      </c>
      <c r="D394" s="136">
        <v>14200</v>
      </c>
      <c r="E394" s="136">
        <v>8465</v>
      </c>
      <c r="F394" s="188"/>
      <c r="G394" s="186" t="s">
        <v>106</v>
      </c>
      <c r="H394" s="189" t="s">
        <v>36</v>
      </c>
      <c r="I394" s="189"/>
      <c r="J394" s="189" t="s">
        <v>435</v>
      </c>
      <c r="K394" s="190">
        <v>9.5</v>
      </c>
      <c r="L394" s="190">
        <v>1.8</v>
      </c>
      <c r="M394" s="190">
        <v>4.5</v>
      </c>
      <c r="N394" s="190"/>
      <c r="O394" s="190">
        <v>4.5</v>
      </c>
      <c r="P394" s="190"/>
      <c r="Q394" s="190"/>
      <c r="R394" s="188">
        <f t="shared" si="73"/>
        <v>42.75</v>
      </c>
      <c r="S394" s="159" t="s">
        <v>41</v>
      </c>
      <c r="T394" s="199" t="s">
        <v>58</v>
      </c>
      <c r="U394" s="193">
        <v>44919</v>
      </c>
      <c r="V394" s="193">
        <v>44919</v>
      </c>
      <c r="W394" s="194">
        <v>1</v>
      </c>
      <c r="X394" s="195"/>
      <c r="Y394" s="196">
        <f t="shared" si="74"/>
        <v>0.14285714285714285</v>
      </c>
      <c r="Z394" s="203">
        <v>18</v>
      </c>
      <c r="AA394" s="203">
        <v>1.05</v>
      </c>
      <c r="AB394" s="197">
        <f t="shared" si="75"/>
        <v>769.5</v>
      </c>
      <c r="AC394" s="197">
        <f t="shared" si="72"/>
        <v>44.887500000000003</v>
      </c>
      <c r="AD394" s="197">
        <f t="shared" si="76"/>
        <v>538.65</v>
      </c>
      <c r="AE394" s="197">
        <f t="shared" si="71"/>
        <v>230.85</v>
      </c>
      <c r="AF394" s="197">
        <f t="shared" si="77"/>
        <v>6.4124999999999996</v>
      </c>
      <c r="AG394" s="197">
        <f t="shared" si="78"/>
        <v>775.91250000000002</v>
      </c>
      <c r="AH394" s="198">
        <v>775.91250000000002</v>
      </c>
      <c r="AI394" s="197">
        <f t="shared" si="79"/>
        <v>0</v>
      </c>
      <c r="AJ394" s="157"/>
      <c r="AK394" s="268"/>
      <c r="AL394" s="275"/>
      <c r="AM394" s="275"/>
    </row>
    <row r="395" spans="1:47" s="213" customFormat="1" ht="32.25" customHeight="1" x14ac:dyDescent="0.25">
      <c r="A395" s="186"/>
      <c r="B395" s="186">
        <v>1</v>
      </c>
      <c r="C395" s="187">
        <v>1609</v>
      </c>
      <c r="D395" s="136">
        <v>14144</v>
      </c>
      <c r="E395" s="136">
        <v>8454</v>
      </c>
      <c r="F395" s="188"/>
      <c r="G395" s="186" t="s">
        <v>440</v>
      </c>
      <c r="H395" s="186" t="s">
        <v>60</v>
      </c>
      <c r="I395" s="186"/>
      <c r="J395" s="186" t="s">
        <v>61</v>
      </c>
      <c r="K395" s="188">
        <v>3.6</v>
      </c>
      <c r="L395" s="188">
        <v>2.5</v>
      </c>
      <c r="M395" s="188">
        <v>4</v>
      </c>
      <c r="N395" s="188"/>
      <c r="O395" s="188">
        <f t="shared" ref="O395:O416" si="80">M395-N395</f>
        <v>4</v>
      </c>
      <c r="P395" s="188"/>
      <c r="Q395" s="188"/>
      <c r="R395" s="188">
        <f t="shared" si="73"/>
        <v>36</v>
      </c>
      <c r="S395" s="191" t="s">
        <v>62</v>
      </c>
      <c r="T395" s="199" t="s">
        <v>58</v>
      </c>
      <c r="U395" s="200">
        <v>44910</v>
      </c>
      <c r="V395" s="200">
        <v>44917</v>
      </c>
      <c r="W395" s="201">
        <v>1</v>
      </c>
      <c r="X395" s="202"/>
      <c r="Y395" s="196">
        <f t="shared" si="74"/>
        <v>1.1428571428571428</v>
      </c>
      <c r="Z395" s="219">
        <v>7.5</v>
      </c>
      <c r="AA395" s="219">
        <v>0.7</v>
      </c>
      <c r="AB395" s="197">
        <f t="shared" si="75"/>
        <v>270</v>
      </c>
      <c r="AC395" s="197">
        <f t="shared" si="72"/>
        <v>25.2</v>
      </c>
      <c r="AD395" s="197">
        <f t="shared" si="76"/>
        <v>189</v>
      </c>
      <c r="AE395" s="197">
        <f t="shared" si="71"/>
        <v>80.999999999999986</v>
      </c>
      <c r="AF395" s="197">
        <f t="shared" si="77"/>
        <v>28.799999999999994</v>
      </c>
      <c r="AG395" s="197">
        <f t="shared" si="78"/>
        <v>298.8</v>
      </c>
      <c r="AH395" s="197">
        <v>298.8</v>
      </c>
      <c r="AI395" s="197">
        <f t="shared" si="79"/>
        <v>0</v>
      </c>
      <c r="AJ395" s="146"/>
      <c r="AK395" s="268"/>
      <c r="AL395" s="275"/>
      <c r="AM395" s="275"/>
    </row>
    <row r="396" spans="1:47" s="213" customFormat="1" ht="32.25" customHeight="1" x14ac:dyDescent="0.25">
      <c r="A396" s="186"/>
      <c r="B396" s="186">
        <v>1</v>
      </c>
      <c r="C396" s="187">
        <v>1624</v>
      </c>
      <c r="D396" s="136">
        <v>14161</v>
      </c>
      <c r="E396" s="136">
        <v>8453</v>
      </c>
      <c r="F396" s="188"/>
      <c r="G396" s="186" t="s">
        <v>440</v>
      </c>
      <c r="H396" s="186" t="s">
        <v>60</v>
      </c>
      <c r="I396" s="186"/>
      <c r="J396" s="186" t="s">
        <v>61</v>
      </c>
      <c r="K396" s="188">
        <v>2.5</v>
      </c>
      <c r="L396" s="188">
        <v>2.5</v>
      </c>
      <c r="M396" s="188">
        <v>2</v>
      </c>
      <c r="N396" s="188"/>
      <c r="O396" s="188">
        <f t="shared" si="80"/>
        <v>2</v>
      </c>
      <c r="P396" s="188"/>
      <c r="Q396" s="188"/>
      <c r="R396" s="188">
        <f t="shared" si="73"/>
        <v>12.5</v>
      </c>
      <c r="S396" s="191" t="s">
        <v>62</v>
      </c>
      <c r="T396" s="199" t="s">
        <v>58</v>
      </c>
      <c r="U396" s="200">
        <v>44914</v>
      </c>
      <c r="V396" s="200">
        <v>44916</v>
      </c>
      <c r="W396" s="201">
        <v>1</v>
      </c>
      <c r="X396" s="202"/>
      <c r="Y396" s="196">
        <f t="shared" si="74"/>
        <v>0.42857142857142855</v>
      </c>
      <c r="Z396" s="219">
        <v>7.5</v>
      </c>
      <c r="AA396" s="219">
        <v>0.7</v>
      </c>
      <c r="AB396" s="197">
        <f t="shared" si="75"/>
        <v>93.75</v>
      </c>
      <c r="AC396" s="197">
        <f t="shared" si="72"/>
        <v>8.75</v>
      </c>
      <c r="AD396" s="197">
        <f t="shared" si="76"/>
        <v>65.625</v>
      </c>
      <c r="AE396" s="197">
        <f t="shared" si="71"/>
        <v>28.125</v>
      </c>
      <c r="AF396" s="197">
        <f t="shared" si="77"/>
        <v>3.7499999999999996</v>
      </c>
      <c r="AG396" s="197">
        <f t="shared" si="78"/>
        <v>97.5</v>
      </c>
      <c r="AH396" s="197">
        <v>97.5</v>
      </c>
      <c r="AI396" s="197">
        <f t="shared" si="79"/>
        <v>0</v>
      </c>
      <c r="AJ396" s="146"/>
      <c r="AK396" s="268"/>
      <c r="AL396" s="275"/>
      <c r="AM396" s="275"/>
    </row>
    <row r="397" spans="1:47" ht="32.25" customHeight="1" x14ac:dyDescent="0.25">
      <c r="A397" s="186"/>
      <c r="B397" s="186">
        <v>1</v>
      </c>
      <c r="C397" s="187">
        <v>1626</v>
      </c>
      <c r="D397" s="136">
        <v>14163</v>
      </c>
      <c r="E397" s="136">
        <v>8500</v>
      </c>
      <c r="F397" s="188"/>
      <c r="G397" s="186" t="s">
        <v>440</v>
      </c>
      <c r="H397" s="186" t="s">
        <v>60</v>
      </c>
      <c r="I397" s="186"/>
      <c r="J397" s="186" t="s">
        <v>61</v>
      </c>
      <c r="K397" s="188">
        <v>7</v>
      </c>
      <c r="L397" s="188">
        <v>3</v>
      </c>
      <c r="M397" s="188">
        <v>2</v>
      </c>
      <c r="N397" s="188"/>
      <c r="O397" s="188">
        <f t="shared" si="80"/>
        <v>2</v>
      </c>
      <c r="P397" s="188"/>
      <c r="Q397" s="188"/>
      <c r="R397" s="188">
        <f t="shared" si="73"/>
        <v>42</v>
      </c>
      <c r="S397" s="191" t="s">
        <v>62</v>
      </c>
      <c r="T397" s="199" t="s">
        <v>58</v>
      </c>
      <c r="U397" s="200">
        <v>44914</v>
      </c>
      <c r="V397" s="200">
        <v>44933</v>
      </c>
      <c r="W397" s="201">
        <v>1</v>
      </c>
      <c r="X397" s="202"/>
      <c r="Y397" s="196">
        <f t="shared" si="74"/>
        <v>2.8571428571428572</v>
      </c>
      <c r="Z397" s="219">
        <v>7.5</v>
      </c>
      <c r="AA397" s="219">
        <v>0.7</v>
      </c>
      <c r="AB397" s="197">
        <f t="shared" si="75"/>
        <v>315</v>
      </c>
      <c r="AC397" s="197">
        <f t="shared" si="72"/>
        <v>29.4</v>
      </c>
      <c r="AD397" s="197">
        <f t="shared" si="76"/>
        <v>220.5</v>
      </c>
      <c r="AE397" s="197">
        <f t="shared" si="71"/>
        <v>94.5</v>
      </c>
      <c r="AF397" s="197">
        <f t="shared" si="77"/>
        <v>84</v>
      </c>
      <c r="AG397" s="197">
        <f t="shared" si="78"/>
        <v>399</v>
      </c>
      <c r="AH397" s="197">
        <v>399</v>
      </c>
      <c r="AI397" s="197">
        <f t="shared" si="79"/>
        <v>0</v>
      </c>
      <c r="AJ397" s="146"/>
      <c r="AR397" s="111"/>
      <c r="AS397" s="111"/>
      <c r="AT397" s="111"/>
    </row>
    <row r="398" spans="1:47" ht="32.25" customHeight="1" x14ac:dyDescent="0.25">
      <c r="A398" s="186"/>
      <c r="B398" s="186">
        <v>1</v>
      </c>
      <c r="C398" s="187">
        <v>1506</v>
      </c>
      <c r="D398" s="136">
        <v>13993</v>
      </c>
      <c r="E398" s="136">
        <v>8304</v>
      </c>
      <c r="F398" s="188"/>
      <c r="G398" s="186" t="s">
        <v>440</v>
      </c>
      <c r="H398" s="186" t="s">
        <v>60</v>
      </c>
      <c r="I398" s="186"/>
      <c r="J398" s="186" t="s">
        <v>61</v>
      </c>
      <c r="K398" s="188">
        <v>2.5</v>
      </c>
      <c r="L398" s="188">
        <v>2.5</v>
      </c>
      <c r="M398" s="188">
        <v>3.5</v>
      </c>
      <c r="N398" s="188"/>
      <c r="O398" s="188">
        <f t="shared" si="80"/>
        <v>3.5</v>
      </c>
      <c r="P398" s="188"/>
      <c r="Q398" s="188"/>
      <c r="R398" s="188">
        <f t="shared" si="73"/>
        <v>21.875</v>
      </c>
      <c r="S398" s="191" t="s">
        <v>62</v>
      </c>
      <c r="T398" s="199" t="s">
        <v>58</v>
      </c>
      <c r="U398" s="200">
        <v>44893</v>
      </c>
      <c r="V398" s="200">
        <v>44901</v>
      </c>
      <c r="W398" s="201">
        <v>1</v>
      </c>
      <c r="X398" s="202"/>
      <c r="Y398" s="196">
        <f t="shared" si="74"/>
        <v>1.2857142857142858</v>
      </c>
      <c r="Z398" s="219">
        <v>7.5</v>
      </c>
      <c r="AA398" s="219">
        <v>0.7</v>
      </c>
      <c r="AB398" s="197">
        <f t="shared" si="75"/>
        <v>164.0625</v>
      </c>
      <c r="AC398" s="197">
        <f t="shared" si="72"/>
        <v>15.312499999999998</v>
      </c>
      <c r="AD398" s="197">
        <f t="shared" si="76"/>
        <v>114.84374999999999</v>
      </c>
      <c r="AE398" s="197">
        <f t="shared" si="71"/>
        <v>49.21875</v>
      </c>
      <c r="AF398" s="197">
        <f t="shared" si="77"/>
        <v>19.6875</v>
      </c>
      <c r="AG398" s="197">
        <f t="shared" si="78"/>
        <v>183.75</v>
      </c>
      <c r="AH398" s="197">
        <v>183.75</v>
      </c>
      <c r="AI398" s="197">
        <f t="shared" si="79"/>
        <v>0</v>
      </c>
      <c r="AJ398" s="146"/>
      <c r="AR398" s="111"/>
      <c r="AS398" s="111"/>
      <c r="AT398" s="111"/>
    </row>
    <row r="399" spans="1:47" ht="32.25" customHeight="1" x14ac:dyDescent="0.25">
      <c r="A399" s="186"/>
      <c r="B399" s="186">
        <v>1</v>
      </c>
      <c r="C399" s="187">
        <v>1572</v>
      </c>
      <c r="D399" s="136">
        <v>14105</v>
      </c>
      <c r="E399" s="136">
        <v>8458</v>
      </c>
      <c r="F399" s="188"/>
      <c r="G399" s="186" t="s">
        <v>440</v>
      </c>
      <c r="H399" s="186" t="s">
        <v>60</v>
      </c>
      <c r="I399" s="186"/>
      <c r="J399" s="186" t="s">
        <v>61</v>
      </c>
      <c r="K399" s="188">
        <v>25</v>
      </c>
      <c r="L399" s="188">
        <v>4.3</v>
      </c>
      <c r="M399" s="188">
        <v>4</v>
      </c>
      <c r="N399" s="188"/>
      <c r="O399" s="188">
        <f t="shared" si="80"/>
        <v>4</v>
      </c>
      <c r="P399" s="188"/>
      <c r="Q399" s="188"/>
      <c r="R399" s="188">
        <f t="shared" si="73"/>
        <v>430</v>
      </c>
      <c r="S399" s="191" t="s">
        <v>62</v>
      </c>
      <c r="T399" s="199" t="s">
        <v>58</v>
      </c>
      <c r="U399" s="200">
        <v>44905</v>
      </c>
      <c r="V399" s="200">
        <v>44918</v>
      </c>
      <c r="W399" s="201">
        <v>1</v>
      </c>
      <c r="X399" s="202"/>
      <c r="Y399" s="196">
        <f t="shared" si="74"/>
        <v>2</v>
      </c>
      <c r="Z399" s="219">
        <v>7.5</v>
      </c>
      <c r="AA399" s="219">
        <v>0.7</v>
      </c>
      <c r="AB399" s="197">
        <f t="shared" si="75"/>
        <v>3225</v>
      </c>
      <c r="AC399" s="197">
        <f t="shared" si="72"/>
        <v>301</v>
      </c>
      <c r="AD399" s="197">
        <f t="shared" si="76"/>
        <v>2257.5</v>
      </c>
      <c r="AE399" s="197">
        <f t="shared" si="71"/>
        <v>967.5</v>
      </c>
      <c r="AF399" s="197">
        <f t="shared" si="77"/>
        <v>602</v>
      </c>
      <c r="AG399" s="197">
        <f t="shared" si="78"/>
        <v>3827</v>
      </c>
      <c r="AH399" s="197">
        <v>3827</v>
      </c>
      <c r="AI399" s="197">
        <f t="shared" si="79"/>
        <v>0</v>
      </c>
      <c r="AJ399" s="146"/>
      <c r="AR399" s="111"/>
      <c r="AS399" s="111"/>
      <c r="AT399" s="111"/>
    </row>
    <row r="400" spans="1:47" ht="32.25" customHeight="1" x14ac:dyDescent="0.25">
      <c r="A400" s="186"/>
      <c r="B400" s="186">
        <v>1</v>
      </c>
      <c r="C400" s="187">
        <v>1523</v>
      </c>
      <c r="D400" s="136">
        <v>14061</v>
      </c>
      <c r="E400" s="136">
        <v>8301</v>
      </c>
      <c r="F400" s="188"/>
      <c r="G400" s="186" t="s">
        <v>106</v>
      </c>
      <c r="H400" s="186" t="s">
        <v>60</v>
      </c>
      <c r="I400" s="186"/>
      <c r="J400" s="186" t="s">
        <v>61</v>
      </c>
      <c r="K400" s="188">
        <v>17.100000000000001</v>
      </c>
      <c r="L400" s="188">
        <v>2.5</v>
      </c>
      <c r="M400" s="188">
        <v>4</v>
      </c>
      <c r="N400" s="188"/>
      <c r="O400" s="188">
        <f t="shared" si="80"/>
        <v>4</v>
      </c>
      <c r="P400" s="188"/>
      <c r="Q400" s="188"/>
      <c r="R400" s="188">
        <f t="shared" si="73"/>
        <v>171</v>
      </c>
      <c r="S400" s="191" t="s">
        <v>62</v>
      </c>
      <c r="T400" s="199" t="s">
        <v>58</v>
      </c>
      <c r="U400" s="200">
        <v>44898</v>
      </c>
      <c r="V400" s="200">
        <v>44899</v>
      </c>
      <c r="W400" s="201">
        <v>1</v>
      </c>
      <c r="X400" s="202"/>
      <c r="Y400" s="196">
        <f t="shared" si="74"/>
        <v>0.2857142857142857</v>
      </c>
      <c r="Z400" s="219">
        <v>7.5</v>
      </c>
      <c r="AA400" s="219">
        <v>0.7</v>
      </c>
      <c r="AB400" s="197">
        <f t="shared" si="75"/>
        <v>1282.5</v>
      </c>
      <c r="AC400" s="197">
        <f t="shared" si="72"/>
        <v>119.69999999999999</v>
      </c>
      <c r="AD400" s="197">
        <f t="shared" si="76"/>
        <v>897.74999999999989</v>
      </c>
      <c r="AE400" s="197">
        <f t="shared" si="71"/>
        <v>384.75</v>
      </c>
      <c r="AF400" s="197">
        <f t="shared" si="77"/>
        <v>34.199999999999996</v>
      </c>
      <c r="AG400" s="197">
        <f t="shared" si="78"/>
        <v>1316.7</v>
      </c>
      <c r="AH400" s="197">
        <v>1316.7</v>
      </c>
      <c r="AI400" s="197">
        <f t="shared" si="79"/>
        <v>0</v>
      </c>
      <c r="AJ400" s="146"/>
      <c r="AR400" s="111"/>
      <c r="AS400" s="111"/>
      <c r="AT400" s="111"/>
    </row>
    <row r="401" spans="1:39" s="111" customFormat="1" ht="32.25" customHeight="1" x14ac:dyDescent="0.25">
      <c r="A401" s="186"/>
      <c r="B401" s="186">
        <v>1</v>
      </c>
      <c r="C401" s="187">
        <v>1602</v>
      </c>
      <c r="D401" s="136">
        <v>14137</v>
      </c>
      <c r="E401" s="136">
        <v>8495</v>
      </c>
      <c r="F401" s="188"/>
      <c r="G401" s="186" t="s">
        <v>624</v>
      </c>
      <c r="H401" s="186" t="s">
        <v>60</v>
      </c>
      <c r="I401" s="186"/>
      <c r="J401" s="186" t="s">
        <v>61</v>
      </c>
      <c r="K401" s="188">
        <v>24.3</v>
      </c>
      <c r="L401" s="188">
        <v>2.5</v>
      </c>
      <c r="M401" s="188">
        <v>3.5</v>
      </c>
      <c r="N401" s="188"/>
      <c r="O401" s="188">
        <f t="shared" si="80"/>
        <v>3.5</v>
      </c>
      <c r="P401" s="188"/>
      <c r="Q401" s="188"/>
      <c r="R401" s="188">
        <f t="shared" si="73"/>
        <v>212.625</v>
      </c>
      <c r="S401" s="191" t="s">
        <v>62</v>
      </c>
      <c r="T401" s="199" t="s">
        <v>58</v>
      </c>
      <c r="U401" s="200">
        <v>44910</v>
      </c>
      <c r="V401" s="200">
        <v>44931</v>
      </c>
      <c r="W401" s="201">
        <v>1</v>
      </c>
      <c r="X401" s="202"/>
      <c r="Y401" s="196">
        <f t="shared" si="74"/>
        <v>3.1428571428571428</v>
      </c>
      <c r="Z401" s="219">
        <v>7.5</v>
      </c>
      <c r="AA401" s="219">
        <v>0.7</v>
      </c>
      <c r="AB401" s="197">
        <f t="shared" si="75"/>
        <v>1594.6875</v>
      </c>
      <c r="AC401" s="197">
        <f t="shared" si="72"/>
        <v>148.83749999999998</v>
      </c>
      <c r="AD401" s="197">
        <f t="shared" si="76"/>
        <v>1116.2812499999998</v>
      </c>
      <c r="AE401" s="197">
        <f t="shared" si="71"/>
        <v>478.40624999999994</v>
      </c>
      <c r="AF401" s="197">
        <f t="shared" si="77"/>
        <v>467.77499999999998</v>
      </c>
      <c r="AG401" s="197">
        <f t="shared" si="78"/>
        <v>2062.4624999999996</v>
      </c>
      <c r="AH401" s="197">
        <v>2062.4624999999996</v>
      </c>
      <c r="AI401" s="197">
        <f t="shared" si="79"/>
        <v>0</v>
      </c>
      <c r="AJ401" s="146"/>
      <c r="AK401" s="265"/>
      <c r="AL401" s="272"/>
      <c r="AM401" s="272"/>
    </row>
    <row r="402" spans="1:39" s="111" customFormat="1" ht="32.25" customHeight="1" x14ac:dyDescent="0.25">
      <c r="A402" s="186"/>
      <c r="B402" s="186">
        <v>1</v>
      </c>
      <c r="C402" s="187">
        <v>1592</v>
      </c>
      <c r="D402" s="136">
        <v>14127</v>
      </c>
      <c r="E402" s="136">
        <v>8454</v>
      </c>
      <c r="F402" s="188"/>
      <c r="G402" s="186" t="s">
        <v>624</v>
      </c>
      <c r="H402" s="186" t="s">
        <v>60</v>
      </c>
      <c r="I402" s="186"/>
      <c r="J402" s="186" t="s">
        <v>61</v>
      </c>
      <c r="K402" s="188">
        <v>13.3</v>
      </c>
      <c r="L402" s="188">
        <v>2.5</v>
      </c>
      <c r="M402" s="188">
        <v>4</v>
      </c>
      <c r="N402" s="188"/>
      <c r="O402" s="188">
        <f t="shared" si="80"/>
        <v>4</v>
      </c>
      <c r="P402" s="188"/>
      <c r="Q402" s="188"/>
      <c r="R402" s="188">
        <f t="shared" si="73"/>
        <v>133</v>
      </c>
      <c r="S402" s="191" t="s">
        <v>62</v>
      </c>
      <c r="T402" s="199" t="s">
        <v>58</v>
      </c>
      <c r="U402" s="200">
        <v>44909</v>
      </c>
      <c r="V402" s="200">
        <v>44917</v>
      </c>
      <c r="W402" s="201">
        <v>1</v>
      </c>
      <c r="X402" s="202"/>
      <c r="Y402" s="196">
        <f t="shared" si="74"/>
        <v>1.2857142857142858</v>
      </c>
      <c r="Z402" s="219">
        <v>7.5</v>
      </c>
      <c r="AA402" s="219">
        <v>0.7</v>
      </c>
      <c r="AB402" s="197">
        <f t="shared" si="75"/>
        <v>997.5</v>
      </c>
      <c r="AC402" s="197">
        <f t="shared" si="72"/>
        <v>93.1</v>
      </c>
      <c r="AD402" s="197">
        <f t="shared" si="76"/>
        <v>698.25</v>
      </c>
      <c r="AE402" s="197">
        <f t="shared" si="71"/>
        <v>299.25</v>
      </c>
      <c r="AF402" s="197">
        <f t="shared" si="77"/>
        <v>119.69999999999999</v>
      </c>
      <c r="AG402" s="197">
        <f t="shared" si="78"/>
        <v>1117.2</v>
      </c>
      <c r="AH402" s="197">
        <v>1117.2</v>
      </c>
      <c r="AI402" s="197">
        <f t="shared" si="79"/>
        <v>0</v>
      </c>
      <c r="AJ402" s="146"/>
      <c r="AK402" s="265"/>
      <c r="AL402" s="272"/>
      <c r="AM402" s="272"/>
    </row>
    <row r="403" spans="1:39" s="111" customFormat="1" ht="32.25" customHeight="1" x14ac:dyDescent="0.25">
      <c r="A403" s="186"/>
      <c r="B403" s="186">
        <v>1</v>
      </c>
      <c r="C403" s="187">
        <v>1586</v>
      </c>
      <c r="D403" s="136">
        <v>14118</v>
      </c>
      <c r="E403" s="136">
        <v>8404</v>
      </c>
      <c r="F403" s="188"/>
      <c r="G403" s="186" t="s">
        <v>440</v>
      </c>
      <c r="H403" s="186" t="s">
        <v>60</v>
      </c>
      <c r="I403" s="186"/>
      <c r="J403" s="186" t="s">
        <v>61</v>
      </c>
      <c r="K403" s="188">
        <v>2.5</v>
      </c>
      <c r="L403" s="188">
        <v>2.5</v>
      </c>
      <c r="M403" s="188">
        <v>4</v>
      </c>
      <c r="N403" s="188"/>
      <c r="O403" s="188">
        <f t="shared" si="80"/>
        <v>4</v>
      </c>
      <c r="P403" s="188"/>
      <c r="Q403" s="188"/>
      <c r="R403" s="188">
        <f t="shared" si="73"/>
        <v>25</v>
      </c>
      <c r="S403" s="191" t="s">
        <v>62</v>
      </c>
      <c r="T403" s="199" t="s">
        <v>58</v>
      </c>
      <c r="U403" s="200">
        <v>44908</v>
      </c>
      <c r="V403" s="200">
        <v>44928</v>
      </c>
      <c r="W403" s="201">
        <v>1</v>
      </c>
      <c r="X403" s="202"/>
      <c r="Y403" s="196">
        <f t="shared" si="74"/>
        <v>3</v>
      </c>
      <c r="Z403" s="219">
        <v>7.5</v>
      </c>
      <c r="AA403" s="219">
        <v>0.7</v>
      </c>
      <c r="AB403" s="197">
        <f t="shared" si="75"/>
        <v>187.5</v>
      </c>
      <c r="AC403" s="197">
        <f t="shared" si="72"/>
        <v>17.5</v>
      </c>
      <c r="AD403" s="197">
        <f t="shared" si="76"/>
        <v>131.25</v>
      </c>
      <c r="AE403" s="197">
        <f t="shared" si="71"/>
        <v>56.25</v>
      </c>
      <c r="AF403" s="197">
        <f t="shared" si="77"/>
        <v>52.5</v>
      </c>
      <c r="AG403" s="197">
        <f t="shared" si="78"/>
        <v>240</v>
      </c>
      <c r="AH403" s="197">
        <v>240</v>
      </c>
      <c r="AI403" s="197">
        <f t="shared" si="79"/>
        <v>0</v>
      </c>
      <c r="AJ403" s="146"/>
      <c r="AK403" s="265"/>
      <c r="AL403" s="272"/>
      <c r="AM403" s="272"/>
    </row>
    <row r="404" spans="1:39" s="111" customFormat="1" ht="32.25" customHeight="1" x14ac:dyDescent="0.25">
      <c r="A404" s="186"/>
      <c r="B404" s="186">
        <v>1</v>
      </c>
      <c r="C404" s="187">
        <v>1537</v>
      </c>
      <c r="D404" s="136">
        <v>14073</v>
      </c>
      <c r="E404" s="136">
        <v>8312</v>
      </c>
      <c r="F404" s="188"/>
      <c r="G404" s="186" t="s">
        <v>440</v>
      </c>
      <c r="H404" s="186" t="s">
        <v>60</v>
      </c>
      <c r="I404" s="186"/>
      <c r="J404" s="186" t="s">
        <v>61</v>
      </c>
      <c r="K404" s="188">
        <v>6</v>
      </c>
      <c r="L404" s="188">
        <v>2.5</v>
      </c>
      <c r="M404" s="188">
        <v>3</v>
      </c>
      <c r="N404" s="188"/>
      <c r="O404" s="188">
        <f t="shared" si="80"/>
        <v>3</v>
      </c>
      <c r="P404" s="188"/>
      <c r="Q404" s="188"/>
      <c r="R404" s="188">
        <f t="shared" si="73"/>
        <v>45</v>
      </c>
      <c r="S404" s="191" t="s">
        <v>62</v>
      </c>
      <c r="T404" s="199" t="s">
        <v>58</v>
      </c>
      <c r="U404" s="200">
        <v>44901</v>
      </c>
      <c r="V404" s="200">
        <v>44902</v>
      </c>
      <c r="W404" s="201">
        <v>1</v>
      </c>
      <c r="X404" s="202"/>
      <c r="Y404" s="196">
        <f t="shared" si="74"/>
        <v>0.2857142857142857</v>
      </c>
      <c r="Z404" s="219">
        <v>7.5</v>
      </c>
      <c r="AA404" s="219">
        <v>0.7</v>
      </c>
      <c r="AB404" s="197">
        <f t="shared" si="75"/>
        <v>337.5</v>
      </c>
      <c r="AC404" s="197">
        <f t="shared" si="72"/>
        <v>31.499999999999996</v>
      </c>
      <c r="AD404" s="197">
        <f t="shared" si="76"/>
        <v>236.24999999999997</v>
      </c>
      <c r="AE404" s="197">
        <f t="shared" si="71"/>
        <v>101.25</v>
      </c>
      <c r="AF404" s="197">
        <f t="shared" si="77"/>
        <v>8.9999999999999982</v>
      </c>
      <c r="AG404" s="197">
        <f t="shared" si="78"/>
        <v>346.5</v>
      </c>
      <c r="AH404" s="197">
        <v>346.5</v>
      </c>
      <c r="AI404" s="197">
        <f t="shared" si="79"/>
        <v>0</v>
      </c>
      <c r="AJ404" s="146"/>
      <c r="AK404" s="265"/>
      <c r="AL404" s="272"/>
      <c r="AM404" s="272"/>
    </row>
    <row r="405" spans="1:39" s="111" customFormat="1" ht="32.25" customHeight="1" x14ac:dyDescent="0.25">
      <c r="A405" s="186"/>
      <c r="B405" s="186">
        <v>1</v>
      </c>
      <c r="C405" s="187">
        <v>1515</v>
      </c>
      <c r="D405" s="136">
        <v>14052</v>
      </c>
      <c r="E405" s="136">
        <v>8442</v>
      </c>
      <c r="F405" s="188"/>
      <c r="G405" s="186" t="s">
        <v>106</v>
      </c>
      <c r="H405" s="186" t="s">
        <v>60</v>
      </c>
      <c r="I405" s="186"/>
      <c r="J405" s="186" t="s">
        <v>61</v>
      </c>
      <c r="K405" s="188">
        <v>2.5</v>
      </c>
      <c r="L405" s="188">
        <v>2.5</v>
      </c>
      <c r="M405" s="188">
        <v>4</v>
      </c>
      <c r="N405" s="188"/>
      <c r="O405" s="188">
        <f t="shared" si="80"/>
        <v>4</v>
      </c>
      <c r="P405" s="188"/>
      <c r="Q405" s="188"/>
      <c r="R405" s="188">
        <f t="shared" si="73"/>
        <v>25</v>
      </c>
      <c r="S405" s="191" t="s">
        <v>62</v>
      </c>
      <c r="T405" s="199" t="s">
        <v>58</v>
      </c>
      <c r="U405" s="200">
        <v>44894</v>
      </c>
      <c r="V405" s="200">
        <v>44945</v>
      </c>
      <c r="W405" s="201">
        <v>1</v>
      </c>
      <c r="X405" s="202"/>
      <c r="Y405" s="196">
        <f t="shared" si="74"/>
        <v>7.4285714285714288</v>
      </c>
      <c r="Z405" s="219">
        <v>7.5</v>
      </c>
      <c r="AA405" s="219">
        <v>0.7</v>
      </c>
      <c r="AB405" s="197">
        <f t="shared" si="75"/>
        <v>187.5</v>
      </c>
      <c r="AC405" s="197">
        <f t="shared" si="72"/>
        <v>17.5</v>
      </c>
      <c r="AD405" s="197">
        <f t="shared" si="76"/>
        <v>131.25</v>
      </c>
      <c r="AE405" s="197">
        <f t="shared" si="71"/>
        <v>56.25</v>
      </c>
      <c r="AF405" s="197">
        <f t="shared" si="77"/>
        <v>130</v>
      </c>
      <c r="AG405" s="197">
        <f t="shared" si="78"/>
        <v>317.5</v>
      </c>
      <c r="AH405" s="197">
        <v>317.5</v>
      </c>
      <c r="AI405" s="197">
        <f t="shared" si="79"/>
        <v>0</v>
      </c>
      <c r="AJ405" s="146"/>
      <c r="AK405" s="265"/>
      <c r="AL405" s="272"/>
      <c r="AM405" s="272"/>
    </row>
    <row r="406" spans="1:39" s="111" customFormat="1" ht="32.25" customHeight="1" x14ac:dyDescent="0.25">
      <c r="A406" s="186"/>
      <c r="B406" s="186">
        <v>1</v>
      </c>
      <c r="C406" s="187">
        <v>1613</v>
      </c>
      <c r="D406" s="136">
        <v>14148</v>
      </c>
      <c r="E406" s="136">
        <v>8495</v>
      </c>
      <c r="F406" s="188"/>
      <c r="G406" s="186" t="s">
        <v>440</v>
      </c>
      <c r="H406" s="186" t="s">
        <v>60</v>
      </c>
      <c r="I406" s="186"/>
      <c r="J406" s="186" t="s">
        <v>61</v>
      </c>
      <c r="K406" s="188">
        <v>3.5</v>
      </c>
      <c r="L406" s="188">
        <v>2.5</v>
      </c>
      <c r="M406" s="188">
        <v>2</v>
      </c>
      <c r="N406" s="188"/>
      <c r="O406" s="188">
        <f t="shared" si="80"/>
        <v>2</v>
      </c>
      <c r="P406" s="188"/>
      <c r="Q406" s="188"/>
      <c r="R406" s="188">
        <f t="shared" si="73"/>
        <v>17.5</v>
      </c>
      <c r="S406" s="191" t="s">
        <v>62</v>
      </c>
      <c r="T406" s="199" t="s">
        <v>58</v>
      </c>
      <c r="U406" s="200">
        <v>44911</v>
      </c>
      <c r="V406" s="200">
        <v>44931</v>
      </c>
      <c r="W406" s="201">
        <v>1</v>
      </c>
      <c r="X406" s="202"/>
      <c r="Y406" s="196">
        <f t="shared" si="74"/>
        <v>3</v>
      </c>
      <c r="Z406" s="219">
        <v>7.5</v>
      </c>
      <c r="AA406" s="219">
        <v>0.7</v>
      </c>
      <c r="AB406" s="197">
        <f t="shared" si="75"/>
        <v>131.25</v>
      </c>
      <c r="AC406" s="197">
        <f t="shared" si="72"/>
        <v>12.25</v>
      </c>
      <c r="AD406" s="197">
        <f t="shared" si="76"/>
        <v>91.875</v>
      </c>
      <c r="AE406" s="197">
        <f t="shared" si="71"/>
        <v>39.375</v>
      </c>
      <c r="AF406" s="197">
        <f t="shared" si="77"/>
        <v>36.75</v>
      </c>
      <c r="AG406" s="197">
        <f t="shared" si="78"/>
        <v>168</v>
      </c>
      <c r="AH406" s="197">
        <v>168</v>
      </c>
      <c r="AI406" s="197">
        <f t="shared" si="79"/>
        <v>0</v>
      </c>
      <c r="AJ406" s="146"/>
      <c r="AK406" s="265"/>
      <c r="AL406" s="272"/>
      <c r="AM406" s="272"/>
    </row>
    <row r="407" spans="1:39" s="111" customFormat="1" ht="32.25" customHeight="1" x14ac:dyDescent="0.25">
      <c r="A407" s="186"/>
      <c r="B407" s="186">
        <v>1</v>
      </c>
      <c r="C407" s="187">
        <v>1611</v>
      </c>
      <c r="D407" s="136">
        <v>14146</v>
      </c>
      <c r="E407" s="136">
        <v>8446</v>
      </c>
      <c r="F407" s="188"/>
      <c r="G407" s="186" t="s">
        <v>106</v>
      </c>
      <c r="H407" s="186" t="s">
        <v>60</v>
      </c>
      <c r="I407" s="186"/>
      <c r="J407" s="186" t="s">
        <v>61</v>
      </c>
      <c r="K407" s="188">
        <v>4</v>
      </c>
      <c r="L407" s="188">
        <v>2.5</v>
      </c>
      <c r="M407" s="188">
        <v>4.5</v>
      </c>
      <c r="N407" s="188"/>
      <c r="O407" s="188">
        <f t="shared" si="80"/>
        <v>4.5</v>
      </c>
      <c r="P407" s="188"/>
      <c r="Q407" s="188"/>
      <c r="R407" s="188">
        <f t="shared" si="73"/>
        <v>45</v>
      </c>
      <c r="S407" s="191" t="s">
        <v>62</v>
      </c>
      <c r="T407" s="199" t="s">
        <v>58</v>
      </c>
      <c r="U407" s="200">
        <v>44911</v>
      </c>
      <c r="V407" s="200">
        <v>44948</v>
      </c>
      <c r="W407" s="201">
        <v>1</v>
      </c>
      <c r="X407" s="202"/>
      <c r="Y407" s="196">
        <f t="shared" si="74"/>
        <v>5.4285714285714288</v>
      </c>
      <c r="Z407" s="219">
        <v>7.5</v>
      </c>
      <c r="AA407" s="219">
        <v>0.7</v>
      </c>
      <c r="AB407" s="197">
        <f t="shared" si="75"/>
        <v>337.5</v>
      </c>
      <c r="AC407" s="197">
        <f t="shared" si="72"/>
        <v>31.499999999999996</v>
      </c>
      <c r="AD407" s="197">
        <f t="shared" si="76"/>
        <v>236.24999999999997</v>
      </c>
      <c r="AE407" s="197">
        <f t="shared" si="71"/>
        <v>101.25</v>
      </c>
      <c r="AF407" s="197">
        <f t="shared" si="77"/>
        <v>171</v>
      </c>
      <c r="AG407" s="197">
        <f t="shared" si="78"/>
        <v>508.5</v>
      </c>
      <c r="AH407" s="197">
        <v>508.5</v>
      </c>
      <c r="AI407" s="197">
        <f t="shared" si="79"/>
        <v>0</v>
      </c>
      <c r="AJ407" s="146"/>
      <c r="AK407" s="265"/>
      <c r="AL407" s="272"/>
      <c r="AM407" s="272"/>
    </row>
    <row r="408" spans="1:39" s="111" customFormat="1" ht="32.25" customHeight="1" x14ac:dyDescent="0.25">
      <c r="A408" s="186"/>
      <c r="B408" s="186">
        <v>1</v>
      </c>
      <c r="C408" s="187">
        <v>1496</v>
      </c>
      <c r="D408" s="136">
        <v>13983</v>
      </c>
      <c r="E408" s="136">
        <v>8453</v>
      </c>
      <c r="F408" s="188"/>
      <c r="G408" s="186" t="s">
        <v>106</v>
      </c>
      <c r="H408" s="186" t="s">
        <v>60</v>
      </c>
      <c r="I408" s="186"/>
      <c r="J408" s="186" t="s">
        <v>61</v>
      </c>
      <c r="K408" s="188">
        <v>4.8</v>
      </c>
      <c r="L408" s="188">
        <v>2.5</v>
      </c>
      <c r="M408" s="188">
        <v>3</v>
      </c>
      <c r="N408" s="188"/>
      <c r="O408" s="188">
        <f t="shared" si="80"/>
        <v>3</v>
      </c>
      <c r="P408" s="188"/>
      <c r="Q408" s="188"/>
      <c r="R408" s="188">
        <f t="shared" si="73"/>
        <v>36</v>
      </c>
      <c r="S408" s="191" t="s">
        <v>62</v>
      </c>
      <c r="T408" s="199" t="s">
        <v>58</v>
      </c>
      <c r="U408" s="200">
        <v>44891</v>
      </c>
      <c r="V408" s="200">
        <v>44916</v>
      </c>
      <c r="W408" s="201">
        <v>1</v>
      </c>
      <c r="X408" s="202"/>
      <c r="Y408" s="196">
        <f t="shared" si="74"/>
        <v>3.7142857142857144</v>
      </c>
      <c r="Z408" s="219">
        <v>7.5</v>
      </c>
      <c r="AA408" s="219">
        <v>0.7</v>
      </c>
      <c r="AB408" s="197">
        <f t="shared" si="75"/>
        <v>270</v>
      </c>
      <c r="AC408" s="197">
        <f t="shared" si="72"/>
        <v>25.2</v>
      </c>
      <c r="AD408" s="197">
        <f t="shared" si="76"/>
        <v>189</v>
      </c>
      <c r="AE408" s="197">
        <f t="shared" si="71"/>
        <v>80.999999999999986</v>
      </c>
      <c r="AF408" s="197">
        <f t="shared" si="77"/>
        <v>93.6</v>
      </c>
      <c r="AG408" s="197">
        <f t="shared" si="78"/>
        <v>363.6</v>
      </c>
      <c r="AH408" s="197">
        <v>363.6</v>
      </c>
      <c r="AI408" s="197">
        <f t="shared" si="79"/>
        <v>0</v>
      </c>
      <c r="AJ408" s="146"/>
      <c r="AK408" s="265"/>
      <c r="AL408" s="272"/>
      <c r="AM408" s="272"/>
    </row>
    <row r="409" spans="1:39" s="111" customFormat="1" ht="32.25" customHeight="1" x14ac:dyDescent="0.25">
      <c r="A409" s="186"/>
      <c r="B409" s="186">
        <v>1</v>
      </c>
      <c r="C409" s="187">
        <v>1505</v>
      </c>
      <c r="D409" s="136">
        <v>13992</v>
      </c>
      <c r="E409" s="136">
        <v>8282</v>
      </c>
      <c r="F409" s="188"/>
      <c r="G409" s="186" t="s">
        <v>440</v>
      </c>
      <c r="H409" s="186" t="s">
        <v>60</v>
      </c>
      <c r="I409" s="186"/>
      <c r="J409" s="186" t="s">
        <v>61</v>
      </c>
      <c r="K409" s="188">
        <v>2.5</v>
      </c>
      <c r="L409" s="188">
        <v>2.5</v>
      </c>
      <c r="M409" s="188">
        <v>2</v>
      </c>
      <c r="N409" s="188"/>
      <c r="O409" s="188">
        <f t="shared" si="80"/>
        <v>2</v>
      </c>
      <c r="P409" s="188"/>
      <c r="Q409" s="188"/>
      <c r="R409" s="188">
        <f t="shared" si="73"/>
        <v>12.5</v>
      </c>
      <c r="S409" s="191" t="s">
        <v>62</v>
      </c>
      <c r="T409" s="199" t="s">
        <v>58</v>
      </c>
      <c r="U409" s="200">
        <v>44892</v>
      </c>
      <c r="V409" s="200">
        <v>44892</v>
      </c>
      <c r="W409" s="201">
        <v>1</v>
      </c>
      <c r="X409" s="202"/>
      <c r="Y409" s="196">
        <f t="shared" si="74"/>
        <v>0.14285714285714285</v>
      </c>
      <c r="Z409" s="219">
        <v>7.5</v>
      </c>
      <c r="AA409" s="219">
        <v>0.7</v>
      </c>
      <c r="AB409" s="197">
        <f t="shared" si="75"/>
        <v>93.75</v>
      </c>
      <c r="AC409" s="197">
        <f t="shared" si="72"/>
        <v>8.75</v>
      </c>
      <c r="AD409" s="197">
        <f t="shared" si="76"/>
        <v>65.625</v>
      </c>
      <c r="AE409" s="197">
        <f t="shared" si="71"/>
        <v>28.125</v>
      </c>
      <c r="AF409" s="197">
        <f t="shared" si="77"/>
        <v>1.2499999999999998</v>
      </c>
      <c r="AG409" s="197">
        <f t="shared" si="78"/>
        <v>95</v>
      </c>
      <c r="AH409" s="197">
        <v>95</v>
      </c>
      <c r="AI409" s="197">
        <f t="shared" si="79"/>
        <v>0</v>
      </c>
      <c r="AJ409" s="146"/>
      <c r="AK409" s="265"/>
      <c r="AL409" s="272"/>
      <c r="AM409" s="272"/>
    </row>
    <row r="410" spans="1:39" s="151" customFormat="1" ht="32.25" customHeight="1" x14ac:dyDescent="0.25">
      <c r="A410" s="186"/>
      <c r="B410" s="186">
        <v>1</v>
      </c>
      <c r="C410" s="187">
        <v>1640</v>
      </c>
      <c r="D410" s="136">
        <v>14176</v>
      </c>
      <c r="E410" s="136">
        <v>8486</v>
      </c>
      <c r="F410" s="188"/>
      <c r="G410" s="186" t="s">
        <v>106</v>
      </c>
      <c r="H410" s="186" t="s">
        <v>60</v>
      </c>
      <c r="I410" s="186"/>
      <c r="J410" s="186" t="s">
        <v>61</v>
      </c>
      <c r="K410" s="188">
        <v>6.3</v>
      </c>
      <c r="L410" s="188">
        <v>2.5</v>
      </c>
      <c r="M410" s="188">
        <v>2</v>
      </c>
      <c r="N410" s="188"/>
      <c r="O410" s="188">
        <f t="shared" si="80"/>
        <v>2</v>
      </c>
      <c r="P410" s="188"/>
      <c r="Q410" s="188"/>
      <c r="R410" s="188">
        <f t="shared" si="73"/>
        <v>31.5</v>
      </c>
      <c r="S410" s="191" t="s">
        <v>62</v>
      </c>
      <c r="T410" s="199" t="s">
        <v>58</v>
      </c>
      <c r="U410" s="200">
        <v>44915</v>
      </c>
      <c r="V410" s="200">
        <v>44928</v>
      </c>
      <c r="W410" s="201">
        <v>1</v>
      </c>
      <c r="X410" s="202"/>
      <c r="Y410" s="196">
        <f t="shared" si="74"/>
        <v>2</v>
      </c>
      <c r="Z410" s="219">
        <v>7.5</v>
      </c>
      <c r="AA410" s="219">
        <v>0.7</v>
      </c>
      <c r="AB410" s="197">
        <f t="shared" si="75"/>
        <v>236.25</v>
      </c>
      <c r="AC410" s="197">
        <f t="shared" si="72"/>
        <v>22.049999999999997</v>
      </c>
      <c r="AD410" s="197">
        <f t="shared" si="76"/>
        <v>165.37499999999997</v>
      </c>
      <c r="AE410" s="197">
        <f t="shared" si="71"/>
        <v>70.875</v>
      </c>
      <c r="AF410" s="197">
        <f t="shared" si="77"/>
        <v>44.099999999999994</v>
      </c>
      <c r="AG410" s="197">
        <f t="shared" si="78"/>
        <v>280.34999999999997</v>
      </c>
      <c r="AH410" s="197">
        <v>280.34999999999997</v>
      </c>
      <c r="AI410" s="197">
        <f t="shared" si="79"/>
        <v>0</v>
      </c>
      <c r="AJ410" s="146"/>
      <c r="AK410" s="271"/>
      <c r="AL410" s="278"/>
      <c r="AM410" s="278"/>
    </row>
    <row r="411" spans="1:39" s="111" customFormat="1" ht="32.25" customHeight="1" x14ac:dyDescent="0.25">
      <c r="A411" s="186"/>
      <c r="B411" s="186">
        <v>1</v>
      </c>
      <c r="C411" s="187">
        <v>1643</v>
      </c>
      <c r="D411" s="136">
        <v>14179</v>
      </c>
      <c r="E411" s="136">
        <v>8483</v>
      </c>
      <c r="F411" s="188"/>
      <c r="G411" s="186" t="s">
        <v>106</v>
      </c>
      <c r="H411" s="186" t="s">
        <v>60</v>
      </c>
      <c r="I411" s="186"/>
      <c r="J411" s="186" t="s">
        <v>61</v>
      </c>
      <c r="K411" s="188">
        <v>3.5</v>
      </c>
      <c r="L411" s="188">
        <v>2.5</v>
      </c>
      <c r="M411" s="188">
        <v>4</v>
      </c>
      <c r="N411" s="188"/>
      <c r="O411" s="188">
        <f t="shared" si="80"/>
        <v>4</v>
      </c>
      <c r="P411" s="188"/>
      <c r="Q411" s="188"/>
      <c r="R411" s="188">
        <f t="shared" si="73"/>
        <v>35</v>
      </c>
      <c r="S411" s="191" t="s">
        <v>62</v>
      </c>
      <c r="T411" s="199" t="s">
        <v>58</v>
      </c>
      <c r="U411" s="200">
        <v>44916</v>
      </c>
      <c r="V411" s="200">
        <v>44928</v>
      </c>
      <c r="W411" s="201">
        <v>1</v>
      </c>
      <c r="X411" s="202"/>
      <c r="Y411" s="196">
        <f t="shared" si="74"/>
        <v>1.8571428571428572</v>
      </c>
      <c r="Z411" s="219">
        <v>7.5</v>
      </c>
      <c r="AA411" s="219">
        <v>0.7</v>
      </c>
      <c r="AB411" s="197">
        <f t="shared" si="75"/>
        <v>262.5</v>
      </c>
      <c r="AC411" s="197">
        <f t="shared" si="72"/>
        <v>24.5</v>
      </c>
      <c r="AD411" s="197">
        <f t="shared" si="76"/>
        <v>183.75</v>
      </c>
      <c r="AE411" s="197">
        <f t="shared" si="71"/>
        <v>78.75</v>
      </c>
      <c r="AF411" s="197">
        <f t="shared" si="77"/>
        <v>45.5</v>
      </c>
      <c r="AG411" s="197">
        <f t="shared" si="78"/>
        <v>308</v>
      </c>
      <c r="AH411" s="197">
        <v>308</v>
      </c>
      <c r="AI411" s="197">
        <f t="shared" si="79"/>
        <v>0</v>
      </c>
      <c r="AJ411" s="146"/>
      <c r="AK411" s="265"/>
      <c r="AL411" s="272"/>
      <c r="AM411" s="272"/>
    </row>
    <row r="412" spans="1:39" s="111" customFormat="1" ht="32.25" customHeight="1" x14ac:dyDescent="0.25">
      <c r="A412" s="186"/>
      <c r="B412" s="186">
        <v>1</v>
      </c>
      <c r="C412" s="187">
        <v>1642</v>
      </c>
      <c r="D412" s="136">
        <v>14178</v>
      </c>
      <c r="E412" s="136">
        <v>8483</v>
      </c>
      <c r="F412" s="188"/>
      <c r="G412" s="186" t="s">
        <v>106</v>
      </c>
      <c r="H412" s="186" t="s">
        <v>60</v>
      </c>
      <c r="I412" s="186"/>
      <c r="J412" s="186" t="s">
        <v>61</v>
      </c>
      <c r="K412" s="188">
        <v>2.5</v>
      </c>
      <c r="L412" s="188">
        <v>2.5</v>
      </c>
      <c r="M412" s="188">
        <v>4</v>
      </c>
      <c r="N412" s="188"/>
      <c r="O412" s="188">
        <f t="shared" si="80"/>
        <v>4</v>
      </c>
      <c r="P412" s="188"/>
      <c r="Q412" s="188"/>
      <c r="R412" s="188">
        <f t="shared" si="73"/>
        <v>25</v>
      </c>
      <c r="S412" s="191" t="s">
        <v>62</v>
      </c>
      <c r="T412" s="199" t="s">
        <v>58</v>
      </c>
      <c r="U412" s="200">
        <v>44916</v>
      </c>
      <c r="V412" s="200">
        <v>44928</v>
      </c>
      <c r="W412" s="201">
        <v>1</v>
      </c>
      <c r="X412" s="202"/>
      <c r="Y412" s="196">
        <f t="shared" si="74"/>
        <v>1.8571428571428572</v>
      </c>
      <c r="Z412" s="219">
        <v>7.5</v>
      </c>
      <c r="AA412" s="219">
        <v>0.7</v>
      </c>
      <c r="AB412" s="197">
        <f t="shared" si="75"/>
        <v>187.5</v>
      </c>
      <c r="AC412" s="197">
        <f t="shared" si="72"/>
        <v>17.5</v>
      </c>
      <c r="AD412" s="197">
        <f t="shared" si="76"/>
        <v>131.25</v>
      </c>
      <c r="AE412" s="197">
        <f t="shared" si="71"/>
        <v>56.25</v>
      </c>
      <c r="AF412" s="197">
        <f t="shared" si="77"/>
        <v>32.5</v>
      </c>
      <c r="AG412" s="197">
        <f t="shared" si="78"/>
        <v>220</v>
      </c>
      <c r="AH412" s="197">
        <v>220</v>
      </c>
      <c r="AI412" s="197">
        <f t="shared" si="79"/>
        <v>0</v>
      </c>
      <c r="AJ412" s="146"/>
      <c r="AK412" s="265"/>
      <c r="AL412" s="272"/>
      <c r="AM412" s="272"/>
    </row>
    <row r="413" spans="1:39" s="111" customFormat="1" ht="32.25" customHeight="1" x14ac:dyDescent="0.25">
      <c r="A413" s="186"/>
      <c r="B413" s="186">
        <v>1</v>
      </c>
      <c r="C413" s="187">
        <v>1637</v>
      </c>
      <c r="D413" s="136">
        <v>14173</v>
      </c>
      <c r="E413" s="136">
        <v>8458</v>
      </c>
      <c r="F413" s="188"/>
      <c r="G413" s="186" t="s">
        <v>106</v>
      </c>
      <c r="H413" s="186" t="s">
        <v>60</v>
      </c>
      <c r="I413" s="186"/>
      <c r="J413" s="186" t="s">
        <v>61</v>
      </c>
      <c r="K413" s="188">
        <v>18</v>
      </c>
      <c r="L413" s="188">
        <v>2.5</v>
      </c>
      <c r="M413" s="188">
        <v>4</v>
      </c>
      <c r="N413" s="188"/>
      <c r="O413" s="188">
        <f t="shared" si="80"/>
        <v>4</v>
      </c>
      <c r="P413" s="188"/>
      <c r="Q413" s="188"/>
      <c r="R413" s="188">
        <f t="shared" si="73"/>
        <v>180</v>
      </c>
      <c r="S413" s="191" t="s">
        <v>62</v>
      </c>
      <c r="T413" s="199" t="s">
        <v>58</v>
      </c>
      <c r="U413" s="200">
        <v>44915</v>
      </c>
      <c r="V413" s="200">
        <v>44918</v>
      </c>
      <c r="W413" s="201">
        <v>1</v>
      </c>
      <c r="X413" s="202"/>
      <c r="Y413" s="196">
        <f t="shared" si="74"/>
        <v>0.5714285714285714</v>
      </c>
      <c r="Z413" s="219">
        <v>7.5</v>
      </c>
      <c r="AA413" s="219">
        <v>0.7</v>
      </c>
      <c r="AB413" s="197">
        <f t="shared" si="75"/>
        <v>1350</v>
      </c>
      <c r="AC413" s="197">
        <f t="shared" si="72"/>
        <v>125.99999999999999</v>
      </c>
      <c r="AD413" s="197">
        <f t="shared" si="76"/>
        <v>944.99999999999989</v>
      </c>
      <c r="AE413" s="197">
        <f t="shared" si="71"/>
        <v>405</v>
      </c>
      <c r="AF413" s="197">
        <f t="shared" si="77"/>
        <v>71.999999999999986</v>
      </c>
      <c r="AG413" s="197">
        <f t="shared" si="78"/>
        <v>1422</v>
      </c>
      <c r="AH413" s="197">
        <v>1422</v>
      </c>
      <c r="AI413" s="197">
        <f t="shared" si="79"/>
        <v>0</v>
      </c>
      <c r="AJ413" s="146"/>
      <c r="AK413" s="265"/>
      <c r="AL413" s="272"/>
      <c r="AM413" s="272"/>
    </row>
    <row r="414" spans="1:39" s="111" customFormat="1" ht="32.25" customHeight="1" x14ac:dyDescent="0.25">
      <c r="A414" s="186"/>
      <c r="B414" s="186">
        <v>1</v>
      </c>
      <c r="C414" s="187">
        <v>1654</v>
      </c>
      <c r="D414" s="136">
        <v>14189</v>
      </c>
      <c r="E414" s="136">
        <v>8473</v>
      </c>
      <c r="F414" s="188"/>
      <c r="G414" s="186" t="s">
        <v>440</v>
      </c>
      <c r="H414" s="186" t="s">
        <v>60</v>
      </c>
      <c r="I414" s="186"/>
      <c r="J414" s="186" t="s">
        <v>61</v>
      </c>
      <c r="K414" s="188">
        <v>3.5</v>
      </c>
      <c r="L414" s="188">
        <v>2.5</v>
      </c>
      <c r="M414" s="188">
        <v>2</v>
      </c>
      <c r="N414" s="188"/>
      <c r="O414" s="188">
        <f t="shared" si="80"/>
        <v>2</v>
      </c>
      <c r="P414" s="188"/>
      <c r="Q414" s="188"/>
      <c r="R414" s="188">
        <f t="shared" si="73"/>
        <v>17.5</v>
      </c>
      <c r="S414" s="191" t="s">
        <v>62</v>
      </c>
      <c r="T414" s="199" t="s">
        <v>58</v>
      </c>
      <c r="U414" s="200">
        <v>44918</v>
      </c>
      <c r="V414" s="200">
        <v>44922</v>
      </c>
      <c r="W414" s="201">
        <v>1</v>
      </c>
      <c r="X414" s="202"/>
      <c r="Y414" s="196">
        <f t="shared" si="74"/>
        <v>0.7142857142857143</v>
      </c>
      <c r="Z414" s="219">
        <v>7.5</v>
      </c>
      <c r="AA414" s="219">
        <v>0.7</v>
      </c>
      <c r="AB414" s="197">
        <f t="shared" si="75"/>
        <v>131.25</v>
      </c>
      <c r="AC414" s="197">
        <f t="shared" si="72"/>
        <v>12.25</v>
      </c>
      <c r="AD414" s="197">
        <f t="shared" si="76"/>
        <v>91.875</v>
      </c>
      <c r="AE414" s="197">
        <f t="shared" si="71"/>
        <v>39.375</v>
      </c>
      <c r="AF414" s="197">
        <f t="shared" si="77"/>
        <v>8.75</v>
      </c>
      <c r="AG414" s="197">
        <f t="shared" si="78"/>
        <v>140</v>
      </c>
      <c r="AH414" s="197">
        <v>140</v>
      </c>
      <c r="AI414" s="197">
        <f t="shared" si="79"/>
        <v>0</v>
      </c>
      <c r="AJ414" s="146"/>
      <c r="AK414" s="265"/>
      <c r="AL414" s="272"/>
      <c r="AM414" s="272"/>
    </row>
    <row r="415" spans="1:39" s="111" customFormat="1" ht="32.25" customHeight="1" x14ac:dyDescent="0.25">
      <c r="A415" s="186"/>
      <c r="B415" s="186">
        <v>1</v>
      </c>
      <c r="C415" s="187">
        <v>1653</v>
      </c>
      <c r="D415" s="136">
        <v>14188</v>
      </c>
      <c r="E415" s="136">
        <v>8485</v>
      </c>
      <c r="F415" s="188"/>
      <c r="G415" s="186" t="s">
        <v>106</v>
      </c>
      <c r="H415" s="186" t="s">
        <v>60</v>
      </c>
      <c r="I415" s="186"/>
      <c r="J415" s="186" t="s">
        <v>61</v>
      </c>
      <c r="K415" s="188">
        <v>2.5</v>
      </c>
      <c r="L415" s="188">
        <v>2.5</v>
      </c>
      <c r="M415" s="188">
        <v>4</v>
      </c>
      <c r="N415" s="188"/>
      <c r="O415" s="188">
        <f t="shared" si="80"/>
        <v>4</v>
      </c>
      <c r="P415" s="188"/>
      <c r="Q415" s="188"/>
      <c r="R415" s="188">
        <f t="shared" si="73"/>
        <v>25</v>
      </c>
      <c r="S415" s="191" t="s">
        <v>62</v>
      </c>
      <c r="T415" s="199" t="s">
        <v>58</v>
      </c>
      <c r="U415" s="200">
        <v>44918</v>
      </c>
      <c r="V415" s="200">
        <v>44928</v>
      </c>
      <c r="W415" s="201">
        <v>1</v>
      </c>
      <c r="X415" s="202"/>
      <c r="Y415" s="196">
        <f t="shared" si="74"/>
        <v>1.5714285714285714</v>
      </c>
      <c r="Z415" s="219">
        <v>7.5</v>
      </c>
      <c r="AA415" s="219">
        <v>0.7</v>
      </c>
      <c r="AB415" s="197">
        <f t="shared" si="75"/>
        <v>187.5</v>
      </c>
      <c r="AC415" s="197">
        <f t="shared" si="72"/>
        <v>17.5</v>
      </c>
      <c r="AD415" s="197">
        <f t="shared" si="76"/>
        <v>131.25</v>
      </c>
      <c r="AE415" s="197">
        <f t="shared" si="71"/>
        <v>56.25</v>
      </c>
      <c r="AF415" s="197">
        <f t="shared" si="77"/>
        <v>27.499999999999996</v>
      </c>
      <c r="AG415" s="197">
        <f t="shared" si="78"/>
        <v>215</v>
      </c>
      <c r="AH415" s="197">
        <v>215</v>
      </c>
      <c r="AI415" s="197">
        <f t="shared" si="79"/>
        <v>0</v>
      </c>
      <c r="AJ415" s="146"/>
      <c r="AK415" s="265"/>
      <c r="AL415" s="272"/>
      <c r="AM415" s="272"/>
    </row>
    <row r="416" spans="1:39" s="111" customFormat="1" ht="32.25" customHeight="1" x14ac:dyDescent="0.25">
      <c r="A416" s="186"/>
      <c r="B416" s="186">
        <v>1</v>
      </c>
      <c r="C416" s="187">
        <v>1669</v>
      </c>
      <c r="D416" s="136">
        <v>14254</v>
      </c>
      <c r="E416" s="136">
        <v>8490</v>
      </c>
      <c r="F416" s="188"/>
      <c r="G416" s="186" t="s">
        <v>106</v>
      </c>
      <c r="H416" s="186" t="s">
        <v>60</v>
      </c>
      <c r="I416" s="186"/>
      <c r="J416" s="186" t="s">
        <v>61</v>
      </c>
      <c r="K416" s="188">
        <v>4.3</v>
      </c>
      <c r="L416" s="188">
        <v>2.5</v>
      </c>
      <c r="M416" s="188">
        <v>3.5</v>
      </c>
      <c r="N416" s="188"/>
      <c r="O416" s="188">
        <f t="shared" si="80"/>
        <v>3.5</v>
      </c>
      <c r="P416" s="188"/>
      <c r="Q416" s="188"/>
      <c r="R416" s="188">
        <f t="shared" si="73"/>
        <v>37.625</v>
      </c>
      <c r="S416" s="191" t="s">
        <v>62</v>
      </c>
      <c r="T416" s="199" t="s">
        <v>58</v>
      </c>
      <c r="U416" s="200">
        <v>44921</v>
      </c>
      <c r="V416" s="200">
        <v>44929</v>
      </c>
      <c r="W416" s="201">
        <v>1</v>
      </c>
      <c r="X416" s="202"/>
      <c r="Y416" s="196">
        <f t="shared" si="74"/>
        <v>1.2857142857142858</v>
      </c>
      <c r="Z416" s="219">
        <v>7.5</v>
      </c>
      <c r="AA416" s="219">
        <v>0.7</v>
      </c>
      <c r="AB416" s="197">
        <f t="shared" si="75"/>
        <v>282.1875</v>
      </c>
      <c r="AC416" s="197">
        <f t="shared" si="72"/>
        <v>26.337499999999999</v>
      </c>
      <c r="AD416" s="197">
        <f t="shared" si="76"/>
        <v>197.53125</v>
      </c>
      <c r="AE416" s="197">
        <f t="shared" si="71"/>
        <v>84.65625</v>
      </c>
      <c r="AF416" s="197">
        <f t="shared" si="77"/>
        <v>33.862500000000004</v>
      </c>
      <c r="AG416" s="197">
        <f t="shared" si="78"/>
        <v>316.05</v>
      </c>
      <c r="AH416" s="197">
        <v>316.05</v>
      </c>
      <c r="AI416" s="197">
        <f t="shared" si="79"/>
        <v>0</v>
      </c>
      <c r="AJ416" s="146"/>
      <c r="AK416" s="265"/>
      <c r="AL416" s="272"/>
      <c r="AM416" s="272"/>
    </row>
    <row r="417" spans="1:47" ht="32.25" customHeight="1" x14ac:dyDescent="0.25">
      <c r="A417" s="186"/>
      <c r="B417" s="186">
        <v>1</v>
      </c>
      <c r="C417" s="187">
        <v>1505</v>
      </c>
      <c r="D417" s="136">
        <v>13992</v>
      </c>
      <c r="E417" s="136">
        <v>8282</v>
      </c>
      <c r="F417" s="188"/>
      <c r="G417" s="186" t="s">
        <v>440</v>
      </c>
      <c r="H417" s="186" t="s">
        <v>240</v>
      </c>
      <c r="I417" s="186"/>
      <c r="J417" s="186" t="s">
        <v>80</v>
      </c>
      <c r="K417" s="188">
        <v>1.8</v>
      </c>
      <c r="L417" s="188">
        <v>1</v>
      </c>
      <c r="M417" s="188"/>
      <c r="N417" s="188"/>
      <c r="O417" s="188"/>
      <c r="P417" s="188">
        <v>1</v>
      </c>
      <c r="Q417" s="188"/>
      <c r="R417" s="188">
        <f t="shared" si="73"/>
        <v>1.8</v>
      </c>
      <c r="S417" s="191" t="s">
        <v>150</v>
      </c>
      <c r="T417" s="199" t="s">
        <v>58</v>
      </c>
      <c r="U417" s="200">
        <v>44892</v>
      </c>
      <c r="V417" s="200">
        <v>44892</v>
      </c>
      <c r="W417" s="201">
        <v>1</v>
      </c>
      <c r="X417" s="202"/>
      <c r="Y417" s="196">
        <f t="shared" si="74"/>
        <v>0.14285714285714285</v>
      </c>
      <c r="Z417" s="219">
        <v>36.5</v>
      </c>
      <c r="AA417" s="219">
        <v>3.15</v>
      </c>
      <c r="AB417" s="197">
        <f t="shared" si="75"/>
        <v>65.7</v>
      </c>
      <c r="AC417" s="197">
        <f t="shared" si="72"/>
        <v>5.67</v>
      </c>
      <c r="AD417" s="197">
        <f t="shared" si="76"/>
        <v>45.99</v>
      </c>
      <c r="AE417" s="197">
        <f t="shared" si="71"/>
        <v>19.71</v>
      </c>
      <c r="AF417" s="197">
        <f t="shared" si="77"/>
        <v>0.80999999999999994</v>
      </c>
      <c r="AG417" s="197">
        <f t="shared" si="78"/>
        <v>66.510000000000005</v>
      </c>
      <c r="AH417" s="197">
        <v>66.510000000000005</v>
      </c>
      <c r="AI417" s="197">
        <f t="shared" si="79"/>
        <v>0</v>
      </c>
      <c r="AJ417" s="144"/>
      <c r="AR417" s="111"/>
      <c r="AS417" s="111"/>
      <c r="AT417" s="111"/>
    </row>
    <row r="418" spans="1:47" ht="32.25" customHeight="1" x14ac:dyDescent="0.25">
      <c r="A418" s="186"/>
      <c r="B418" s="186">
        <v>1</v>
      </c>
      <c r="C418" s="187">
        <v>1537</v>
      </c>
      <c r="D418" s="136">
        <v>14069</v>
      </c>
      <c r="E418" s="136">
        <v>8563</v>
      </c>
      <c r="F418" s="188"/>
      <c r="G418" s="186" t="s">
        <v>440</v>
      </c>
      <c r="H418" s="186" t="s">
        <v>240</v>
      </c>
      <c r="I418" s="216"/>
      <c r="J418" s="186" t="s">
        <v>80</v>
      </c>
      <c r="K418" s="188">
        <v>1.3</v>
      </c>
      <c r="L418" s="188">
        <v>1.3</v>
      </c>
      <c r="M418" s="188"/>
      <c r="N418" s="188"/>
      <c r="O418" s="188"/>
      <c r="P418" s="188">
        <v>1.3</v>
      </c>
      <c r="Q418" s="188"/>
      <c r="R418" s="188">
        <f t="shared" si="73"/>
        <v>2.1970000000000005</v>
      </c>
      <c r="S418" s="191" t="s">
        <v>150</v>
      </c>
      <c r="T418" s="199" t="s">
        <v>58</v>
      </c>
      <c r="U418" s="200">
        <v>44901</v>
      </c>
      <c r="V418" s="200">
        <v>44970</v>
      </c>
      <c r="W418" s="201">
        <v>1</v>
      </c>
      <c r="X418" s="202"/>
      <c r="Y418" s="196">
        <f t="shared" si="74"/>
        <v>10</v>
      </c>
      <c r="Z418" s="219">
        <v>36.5</v>
      </c>
      <c r="AA418" s="219">
        <v>3.15</v>
      </c>
      <c r="AB418" s="197">
        <f t="shared" si="75"/>
        <v>80.190500000000014</v>
      </c>
      <c r="AC418" s="197">
        <f t="shared" si="72"/>
        <v>6.9205500000000013</v>
      </c>
      <c r="AD418" s="197">
        <f t="shared" si="76"/>
        <v>56.133350000000007</v>
      </c>
      <c r="AE418" s="197">
        <f t="shared" si="71"/>
        <v>24.057150000000004</v>
      </c>
      <c r="AF418" s="197">
        <f t="shared" si="77"/>
        <v>69.205500000000015</v>
      </c>
      <c r="AG418" s="197">
        <f t="shared" si="78"/>
        <v>149.39600000000002</v>
      </c>
      <c r="AH418" s="197">
        <v>149.39600000000002</v>
      </c>
      <c r="AI418" s="197">
        <f t="shared" si="79"/>
        <v>0</v>
      </c>
      <c r="AJ418" s="144"/>
      <c r="AT418" s="111"/>
      <c r="AU418" s="365"/>
    </row>
    <row r="419" spans="1:47" ht="32.25" customHeight="1" x14ac:dyDescent="0.25">
      <c r="A419" s="186"/>
      <c r="B419" s="186">
        <v>1</v>
      </c>
      <c r="C419" s="187">
        <v>1534</v>
      </c>
      <c r="D419" s="136">
        <v>14072</v>
      </c>
      <c r="E419" s="136">
        <v>8442</v>
      </c>
      <c r="F419" s="188"/>
      <c r="G419" s="186" t="s">
        <v>106</v>
      </c>
      <c r="H419" s="186" t="s">
        <v>240</v>
      </c>
      <c r="I419" s="216"/>
      <c r="J419" s="186" t="s">
        <v>80</v>
      </c>
      <c r="K419" s="188">
        <v>2</v>
      </c>
      <c r="L419" s="188">
        <v>0.6</v>
      </c>
      <c r="M419" s="188"/>
      <c r="N419" s="188"/>
      <c r="O419" s="188"/>
      <c r="P419" s="188">
        <v>1</v>
      </c>
      <c r="Q419" s="188"/>
      <c r="R419" s="188">
        <f t="shared" si="73"/>
        <v>1.2</v>
      </c>
      <c r="S419" s="191" t="s">
        <v>150</v>
      </c>
      <c r="T419" s="199" t="s">
        <v>58</v>
      </c>
      <c r="U419" s="200">
        <v>44901</v>
      </c>
      <c r="V419" s="200">
        <v>44945</v>
      </c>
      <c r="W419" s="201">
        <v>1</v>
      </c>
      <c r="X419" s="202"/>
      <c r="Y419" s="196">
        <f t="shared" si="74"/>
        <v>6.4285714285714288</v>
      </c>
      <c r="Z419" s="219">
        <v>36.5</v>
      </c>
      <c r="AA419" s="219">
        <v>3.15</v>
      </c>
      <c r="AB419" s="197">
        <f t="shared" si="75"/>
        <v>43.8</v>
      </c>
      <c r="AC419" s="197">
        <f t="shared" si="72"/>
        <v>3.78</v>
      </c>
      <c r="AD419" s="197">
        <f t="shared" si="76"/>
        <v>30.66</v>
      </c>
      <c r="AE419" s="197">
        <f t="shared" si="71"/>
        <v>13.139999999999999</v>
      </c>
      <c r="AF419" s="197">
        <f t="shared" si="77"/>
        <v>24.3</v>
      </c>
      <c r="AG419" s="197">
        <f t="shared" si="78"/>
        <v>68.099999999999994</v>
      </c>
      <c r="AH419" s="197">
        <v>68.099999999999994</v>
      </c>
      <c r="AI419" s="197">
        <f t="shared" si="79"/>
        <v>0</v>
      </c>
      <c r="AJ419" s="214"/>
      <c r="AR419" s="111"/>
      <c r="AS419" s="111"/>
      <c r="AT419" s="111"/>
    </row>
    <row r="420" spans="1:47" ht="32.25" customHeight="1" x14ac:dyDescent="0.25">
      <c r="A420" s="186"/>
      <c r="B420" s="186">
        <v>1</v>
      </c>
      <c r="C420" s="187">
        <v>1632</v>
      </c>
      <c r="D420" s="136">
        <v>14169</v>
      </c>
      <c r="E420" s="136">
        <v>8449</v>
      </c>
      <c r="F420" s="188"/>
      <c r="G420" s="186" t="s">
        <v>106</v>
      </c>
      <c r="H420" s="186" t="s">
        <v>240</v>
      </c>
      <c r="I420" s="216"/>
      <c r="J420" s="186" t="s">
        <v>80</v>
      </c>
      <c r="K420" s="188">
        <v>1.5</v>
      </c>
      <c r="L420" s="188">
        <v>1</v>
      </c>
      <c r="M420" s="188"/>
      <c r="N420" s="188"/>
      <c r="O420" s="188"/>
      <c r="P420" s="188">
        <v>1</v>
      </c>
      <c r="Q420" s="188"/>
      <c r="R420" s="188">
        <f t="shared" si="73"/>
        <v>1.5</v>
      </c>
      <c r="S420" s="191" t="s">
        <v>150</v>
      </c>
      <c r="T420" s="199" t="s">
        <v>58</v>
      </c>
      <c r="U420" s="200">
        <v>44915</v>
      </c>
      <c r="V420" s="200">
        <v>44949</v>
      </c>
      <c r="W420" s="201">
        <v>1</v>
      </c>
      <c r="X420" s="202"/>
      <c r="Y420" s="196">
        <f t="shared" si="74"/>
        <v>5</v>
      </c>
      <c r="Z420" s="219">
        <v>36.5</v>
      </c>
      <c r="AA420" s="219">
        <v>3.15</v>
      </c>
      <c r="AB420" s="197">
        <f t="shared" si="75"/>
        <v>54.75</v>
      </c>
      <c r="AC420" s="197">
        <f t="shared" si="72"/>
        <v>4.7249999999999996</v>
      </c>
      <c r="AD420" s="197">
        <f t="shared" si="76"/>
        <v>38.324999999999996</v>
      </c>
      <c r="AE420" s="197">
        <f t="shared" si="71"/>
        <v>16.424999999999997</v>
      </c>
      <c r="AF420" s="197">
        <f t="shared" si="77"/>
        <v>23.625</v>
      </c>
      <c r="AG420" s="197">
        <f t="shared" si="78"/>
        <v>78.375</v>
      </c>
      <c r="AH420" s="197">
        <v>78.375</v>
      </c>
      <c r="AI420" s="197">
        <f t="shared" si="79"/>
        <v>0</v>
      </c>
      <c r="AJ420" s="214"/>
      <c r="AR420" s="111"/>
      <c r="AS420" s="111"/>
      <c r="AT420" s="111"/>
    </row>
    <row r="421" spans="1:47" ht="32.25" customHeight="1" x14ac:dyDescent="0.25">
      <c r="A421" s="186"/>
      <c r="B421" s="186">
        <v>1</v>
      </c>
      <c r="C421" s="187">
        <v>1520</v>
      </c>
      <c r="D421" s="136">
        <v>14058</v>
      </c>
      <c r="E421" s="136">
        <v>8413</v>
      </c>
      <c r="F421" s="188"/>
      <c r="G421" s="186" t="s">
        <v>440</v>
      </c>
      <c r="H421" s="186" t="s">
        <v>240</v>
      </c>
      <c r="I421" s="216"/>
      <c r="J421" s="186" t="s">
        <v>80</v>
      </c>
      <c r="K421" s="188">
        <v>1.8</v>
      </c>
      <c r="L421" s="188">
        <v>1</v>
      </c>
      <c r="M421" s="188"/>
      <c r="N421" s="188"/>
      <c r="O421" s="188"/>
      <c r="P421" s="188">
        <v>1</v>
      </c>
      <c r="Q421" s="188"/>
      <c r="R421" s="188">
        <f t="shared" si="73"/>
        <v>1.8</v>
      </c>
      <c r="S421" s="191" t="s">
        <v>150</v>
      </c>
      <c r="T421" s="199" t="s">
        <v>58</v>
      </c>
      <c r="U421" s="200">
        <v>44895</v>
      </c>
      <c r="V421" s="200">
        <v>44937</v>
      </c>
      <c r="W421" s="201">
        <v>1</v>
      </c>
      <c r="X421" s="202"/>
      <c r="Y421" s="196">
        <f t="shared" si="74"/>
        <v>6.1428571428571432</v>
      </c>
      <c r="Z421" s="219">
        <v>36.5</v>
      </c>
      <c r="AA421" s="219">
        <v>3.15</v>
      </c>
      <c r="AB421" s="197">
        <f t="shared" si="75"/>
        <v>65.7</v>
      </c>
      <c r="AC421" s="197">
        <f t="shared" si="72"/>
        <v>5.67</v>
      </c>
      <c r="AD421" s="197">
        <f t="shared" si="76"/>
        <v>45.99</v>
      </c>
      <c r="AE421" s="197">
        <f t="shared" si="71"/>
        <v>19.71</v>
      </c>
      <c r="AF421" s="197">
        <f t="shared" si="77"/>
        <v>34.830000000000005</v>
      </c>
      <c r="AG421" s="197">
        <f t="shared" si="78"/>
        <v>100.53</v>
      </c>
      <c r="AH421" s="197">
        <v>100.53</v>
      </c>
      <c r="AI421" s="197">
        <f t="shared" si="79"/>
        <v>0</v>
      </c>
      <c r="AJ421" s="214"/>
      <c r="AR421" s="111"/>
      <c r="AS421" s="111"/>
      <c r="AT421" s="111"/>
    </row>
    <row r="422" spans="1:47" ht="32.25" customHeight="1" x14ac:dyDescent="0.25">
      <c r="A422" s="186"/>
      <c r="B422" s="186">
        <v>1</v>
      </c>
      <c r="C422" s="187">
        <v>1638</v>
      </c>
      <c r="D422" s="136">
        <v>14174</v>
      </c>
      <c r="E422" s="429">
        <v>8614</v>
      </c>
      <c r="F422" s="188"/>
      <c r="G422" s="186" t="s">
        <v>106</v>
      </c>
      <c r="H422" s="186" t="s">
        <v>240</v>
      </c>
      <c r="I422" s="216"/>
      <c r="J422" s="186" t="s">
        <v>80</v>
      </c>
      <c r="K422" s="188">
        <v>7.5</v>
      </c>
      <c r="L422" s="188">
        <v>1.3</v>
      </c>
      <c r="M422" s="188"/>
      <c r="N422" s="188"/>
      <c r="O422" s="188"/>
      <c r="P422" s="188">
        <v>1.3</v>
      </c>
      <c r="Q422" s="188"/>
      <c r="R422" s="188">
        <f>K422*L422</f>
        <v>9.75</v>
      </c>
      <c r="S422" s="191" t="s">
        <v>150</v>
      </c>
      <c r="T422" s="199" t="s">
        <v>58</v>
      </c>
      <c r="U422" s="200">
        <v>44915</v>
      </c>
      <c r="V422" s="308">
        <v>44953</v>
      </c>
      <c r="W422" s="201">
        <v>1</v>
      </c>
      <c r="X422" s="202"/>
      <c r="Y422" s="196">
        <f t="shared" si="74"/>
        <v>5.5714285714285712</v>
      </c>
      <c r="Z422" s="219">
        <v>36.5</v>
      </c>
      <c r="AA422" s="219">
        <v>3.15</v>
      </c>
      <c r="AB422" s="197">
        <f t="shared" si="75"/>
        <v>355.875</v>
      </c>
      <c r="AC422" s="197">
        <f t="shared" si="72"/>
        <v>30.712499999999999</v>
      </c>
      <c r="AD422" s="197">
        <f t="shared" si="76"/>
        <v>249.11249999999998</v>
      </c>
      <c r="AE422" s="197">
        <f t="shared" si="71"/>
        <v>106.76249999999999</v>
      </c>
      <c r="AF422" s="197">
        <f t="shared" si="77"/>
        <v>171.11249999999998</v>
      </c>
      <c r="AG422" s="197">
        <f t="shared" si="78"/>
        <v>526.98749999999995</v>
      </c>
      <c r="AH422" s="197">
        <v>728.8125</v>
      </c>
      <c r="AI422" s="197">
        <f t="shared" si="79"/>
        <v>-201.82500000000005</v>
      </c>
      <c r="AJ422" s="214"/>
      <c r="AR422" s="363">
        <f>SUMIF('[27]Sc Shedule '!$D$3:$D$2546,D422,'[27]Sc Shedule '!$AC$3:$AC$2546)</f>
        <v>1087.3874999999998</v>
      </c>
      <c r="AS422" s="363">
        <f t="shared" ref="AS422:AS423" ca="1" si="81">SUMIF($D$91:$D$2561,D422,$AG$91:$AG$2559)</f>
        <v>1087.3874999999998</v>
      </c>
      <c r="AT422" s="363">
        <f t="shared" ref="AT422:AT423" ca="1" si="82">AR422-AS422</f>
        <v>0</v>
      </c>
      <c r="AU422" s="365"/>
    </row>
    <row r="423" spans="1:47" ht="32.25" customHeight="1" x14ac:dyDescent="0.25">
      <c r="A423" s="186"/>
      <c r="B423" s="186">
        <v>1</v>
      </c>
      <c r="C423" s="187">
        <v>1636</v>
      </c>
      <c r="D423" s="136">
        <v>14172</v>
      </c>
      <c r="E423" s="136">
        <v>8762</v>
      </c>
      <c r="F423" s="188"/>
      <c r="G423" s="186" t="s">
        <v>106</v>
      </c>
      <c r="H423" s="186" t="s">
        <v>240</v>
      </c>
      <c r="I423" s="216"/>
      <c r="J423" s="186" t="s">
        <v>80</v>
      </c>
      <c r="K423" s="188">
        <v>5</v>
      </c>
      <c r="L423" s="188">
        <v>0.6</v>
      </c>
      <c r="M423" s="188"/>
      <c r="N423" s="188"/>
      <c r="O423" s="188"/>
      <c r="P423" s="188">
        <v>0.6</v>
      </c>
      <c r="Q423" s="188"/>
      <c r="R423" s="188">
        <f t="shared" si="73"/>
        <v>1.7999999999999998</v>
      </c>
      <c r="S423" s="191" t="s">
        <v>150</v>
      </c>
      <c r="T423" s="199" t="s">
        <v>58</v>
      </c>
      <c r="U423" s="200">
        <v>44915</v>
      </c>
      <c r="V423" s="200">
        <v>44987</v>
      </c>
      <c r="W423" s="201">
        <v>1</v>
      </c>
      <c r="X423" s="202"/>
      <c r="Y423" s="196">
        <f t="shared" si="74"/>
        <v>10.428571428571429</v>
      </c>
      <c r="Z423" s="219">
        <v>36.5</v>
      </c>
      <c r="AA423" s="219">
        <v>3.15</v>
      </c>
      <c r="AB423" s="197">
        <f t="shared" si="75"/>
        <v>65.699999999999989</v>
      </c>
      <c r="AC423" s="197">
        <f t="shared" si="72"/>
        <v>5.669999999999999</v>
      </c>
      <c r="AD423" s="197">
        <f t="shared" si="76"/>
        <v>45.989999999999995</v>
      </c>
      <c r="AE423" s="197">
        <f t="shared" si="71"/>
        <v>19.709999999999997</v>
      </c>
      <c r="AF423" s="197">
        <f t="shared" si="77"/>
        <v>59.129999999999988</v>
      </c>
      <c r="AG423" s="197">
        <f t="shared" si="78"/>
        <v>124.82999999999998</v>
      </c>
      <c r="AH423" s="197">
        <v>103.49999999999997</v>
      </c>
      <c r="AI423" s="197">
        <f t="shared" si="79"/>
        <v>21.330000000000013</v>
      </c>
      <c r="AJ423" s="214"/>
      <c r="AR423" s="363">
        <f>SUMIF('[27]Sc Shedule '!$D$3:$D$2546,D423,'[27]Sc Shedule '!$AC$3:$AC$2546)</f>
        <v>412.89</v>
      </c>
      <c r="AS423" s="363">
        <f t="shared" ca="1" si="81"/>
        <v>329.66999999999996</v>
      </c>
      <c r="AT423" s="363">
        <f t="shared" ca="1" si="82"/>
        <v>83.220000000000027</v>
      </c>
      <c r="AU423" s="365"/>
    </row>
    <row r="424" spans="1:47" ht="32.25" customHeight="1" x14ac:dyDescent="0.25">
      <c r="A424" s="186"/>
      <c r="B424" s="186">
        <v>2</v>
      </c>
      <c r="C424" s="187">
        <v>328</v>
      </c>
      <c r="D424" s="373">
        <v>12425</v>
      </c>
      <c r="E424" s="373">
        <v>7594</v>
      </c>
      <c r="F424" s="188"/>
      <c r="G424" s="186" t="s">
        <v>501</v>
      </c>
      <c r="H424" s="186" t="s">
        <v>36</v>
      </c>
      <c r="I424" s="186"/>
      <c r="J424" s="186" t="s">
        <v>42</v>
      </c>
      <c r="K424" s="188">
        <v>5</v>
      </c>
      <c r="L424" s="188">
        <v>1.3</v>
      </c>
      <c r="M424" s="188">
        <v>3</v>
      </c>
      <c r="N424" s="188">
        <v>1</v>
      </c>
      <c r="O424" s="188">
        <f t="shared" ref="O424:O432" si="83">M424-N424</f>
        <v>2</v>
      </c>
      <c r="P424" s="188"/>
      <c r="Q424" s="188"/>
      <c r="R424" s="188">
        <f t="shared" si="73"/>
        <v>10</v>
      </c>
      <c r="S424" s="191" t="s">
        <v>41</v>
      </c>
      <c r="T424" s="199" t="s">
        <v>58</v>
      </c>
      <c r="U424" s="200">
        <v>44734</v>
      </c>
      <c r="V424" s="200">
        <v>44742</v>
      </c>
      <c r="W424" s="201">
        <v>1</v>
      </c>
      <c r="X424" s="202"/>
      <c r="Y424" s="196">
        <f t="shared" si="74"/>
        <v>1.2857142857142858</v>
      </c>
      <c r="Z424" s="219">
        <v>14</v>
      </c>
      <c r="AA424" s="219">
        <v>0.84</v>
      </c>
      <c r="AB424" s="197">
        <f t="shared" si="75"/>
        <v>140</v>
      </c>
      <c r="AC424" s="197">
        <f t="shared" si="72"/>
        <v>8.4</v>
      </c>
      <c r="AD424" s="197">
        <f t="shared" si="76"/>
        <v>98</v>
      </c>
      <c r="AE424" s="197">
        <f t="shared" si="71"/>
        <v>42</v>
      </c>
      <c r="AF424" s="197">
        <f t="shared" si="77"/>
        <v>10.8</v>
      </c>
      <c r="AG424" s="197">
        <f t="shared" si="78"/>
        <v>150.80000000000001</v>
      </c>
      <c r="AH424" s="197">
        <v>150.80000000000001</v>
      </c>
      <c r="AI424" s="197">
        <f t="shared" si="79"/>
        <v>0</v>
      </c>
      <c r="AJ424" s="214"/>
      <c r="AR424" s="111"/>
      <c r="AS424" s="111"/>
      <c r="AT424" s="111"/>
    </row>
    <row r="425" spans="1:47" ht="32.25" customHeight="1" x14ac:dyDescent="0.25">
      <c r="A425" s="186"/>
      <c r="B425" s="186">
        <v>2</v>
      </c>
      <c r="C425" s="187"/>
      <c r="D425" s="373">
        <v>12106</v>
      </c>
      <c r="E425" s="373">
        <v>7555</v>
      </c>
      <c r="F425" s="188"/>
      <c r="G425" s="186" t="s">
        <v>142</v>
      </c>
      <c r="H425" s="186" t="s">
        <v>36</v>
      </c>
      <c r="I425" s="186"/>
      <c r="J425" s="186" t="s">
        <v>42</v>
      </c>
      <c r="K425" s="188">
        <v>10</v>
      </c>
      <c r="L425" s="188">
        <v>1.3</v>
      </c>
      <c r="M425" s="188">
        <v>3</v>
      </c>
      <c r="N425" s="188">
        <v>1</v>
      </c>
      <c r="O425" s="188">
        <f t="shared" si="83"/>
        <v>2</v>
      </c>
      <c r="P425" s="188"/>
      <c r="Q425" s="188"/>
      <c r="R425" s="188">
        <f t="shared" si="73"/>
        <v>20</v>
      </c>
      <c r="S425" s="191" t="s">
        <v>41</v>
      </c>
      <c r="T425" s="199" t="s">
        <v>58</v>
      </c>
      <c r="U425" s="200">
        <v>44706</v>
      </c>
      <c r="V425" s="200">
        <v>44713</v>
      </c>
      <c r="W425" s="201">
        <v>1</v>
      </c>
      <c r="X425" s="202"/>
      <c r="Y425" s="196">
        <f t="shared" si="74"/>
        <v>1.1428571428571428</v>
      </c>
      <c r="Z425" s="219">
        <v>14</v>
      </c>
      <c r="AA425" s="219"/>
      <c r="AB425" s="197">
        <f t="shared" si="75"/>
        <v>280</v>
      </c>
      <c r="AC425" s="197">
        <f t="shared" si="72"/>
        <v>0</v>
      </c>
      <c r="AD425" s="197">
        <f t="shared" si="76"/>
        <v>196</v>
      </c>
      <c r="AE425" s="197">
        <f t="shared" si="71"/>
        <v>84</v>
      </c>
      <c r="AF425" s="197">
        <f t="shared" si="77"/>
        <v>0</v>
      </c>
      <c r="AG425" s="197">
        <f t="shared" si="78"/>
        <v>280</v>
      </c>
      <c r="AH425" s="197">
        <v>280</v>
      </c>
      <c r="AI425" s="197">
        <f t="shared" si="79"/>
        <v>0</v>
      </c>
      <c r="AJ425" s="214"/>
      <c r="AR425" s="111"/>
      <c r="AS425" s="111"/>
      <c r="AT425" s="111"/>
    </row>
    <row r="426" spans="1:47" ht="32.25" customHeight="1" x14ac:dyDescent="0.25">
      <c r="A426" s="186"/>
      <c r="B426" s="186">
        <v>2</v>
      </c>
      <c r="C426" s="187"/>
      <c r="D426" s="373">
        <v>12107</v>
      </c>
      <c r="E426" s="373">
        <v>7555</v>
      </c>
      <c r="F426" s="188"/>
      <c r="G426" s="186" t="s">
        <v>142</v>
      </c>
      <c r="H426" s="186" t="s">
        <v>36</v>
      </c>
      <c r="I426" s="186"/>
      <c r="J426" s="186" t="s">
        <v>42</v>
      </c>
      <c r="K426" s="188">
        <v>8</v>
      </c>
      <c r="L426" s="188">
        <v>1.3</v>
      </c>
      <c r="M426" s="188">
        <v>4</v>
      </c>
      <c r="N426" s="188">
        <v>1</v>
      </c>
      <c r="O426" s="188">
        <f t="shared" si="83"/>
        <v>3</v>
      </c>
      <c r="P426" s="188"/>
      <c r="Q426" s="188"/>
      <c r="R426" s="188">
        <f t="shared" si="73"/>
        <v>24</v>
      </c>
      <c r="S426" s="191" t="s">
        <v>41</v>
      </c>
      <c r="T426" s="199" t="s">
        <v>58</v>
      </c>
      <c r="U426" s="200">
        <v>44707</v>
      </c>
      <c r="V426" s="200">
        <v>44713</v>
      </c>
      <c r="W426" s="201">
        <v>1</v>
      </c>
      <c r="X426" s="202"/>
      <c r="Y426" s="196">
        <f t="shared" si="74"/>
        <v>1</v>
      </c>
      <c r="Z426" s="219">
        <v>14</v>
      </c>
      <c r="AA426" s="219"/>
      <c r="AB426" s="197">
        <f t="shared" si="75"/>
        <v>336</v>
      </c>
      <c r="AC426" s="197">
        <f t="shared" si="72"/>
        <v>0</v>
      </c>
      <c r="AD426" s="197">
        <f t="shared" si="76"/>
        <v>235.19999999999996</v>
      </c>
      <c r="AE426" s="197">
        <f t="shared" si="71"/>
        <v>100.79999999999998</v>
      </c>
      <c r="AF426" s="197">
        <f t="shared" si="77"/>
        <v>0</v>
      </c>
      <c r="AG426" s="197">
        <f t="shared" si="78"/>
        <v>335.99999999999994</v>
      </c>
      <c r="AH426" s="197">
        <v>335.99999999999994</v>
      </c>
      <c r="AI426" s="197">
        <f t="shared" si="79"/>
        <v>0</v>
      </c>
      <c r="AJ426" s="214"/>
      <c r="AR426" s="111"/>
      <c r="AS426" s="111"/>
      <c r="AT426" s="111"/>
    </row>
    <row r="427" spans="1:47" ht="32.25" customHeight="1" x14ac:dyDescent="0.25">
      <c r="A427" s="186"/>
      <c r="B427" s="186">
        <v>2</v>
      </c>
      <c r="C427" s="187"/>
      <c r="D427" s="373">
        <v>12108</v>
      </c>
      <c r="E427" s="373">
        <v>7555</v>
      </c>
      <c r="F427" s="188"/>
      <c r="G427" s="186" t="s">
        <v>142</v>
      </c>
      <c r="H427" s="186" t="s">
        <v>36</v>
      </c>
      <c r="I427" s="186"/>
      <c r="J427" s="186" t="s">
        <v>42</v>
      </c>
      <c r="K427" s="188">
        <v>10</v>
      </c>
      <c r="L427" s="188">
        <v>1.3</v>
      </c>
      <c r="M427" s="188">
        <v>4</v>
      </c>
      <c r="N427" s="188">
        <v>1</v>
      </c>
      <c r="O427" s="188">
        <f t="shared" si="83"/>
        <v>3</v>
      </c>
      <c r="P427" s="188"/>
      <c r="Q427" s="188"/>
      <c r="R427" s="188">
        <f t="shared" si="73"/>
        <v>30</v>
      </c>
      <c r="S427" s="191" t="s">
        <v>41</v>
      </c>
      <c r="T427" s="199" t="s">
        <v>58</v>
      </c>
      <c r="U427" s="200">
        <v>44707</v>
      </c>
      <c r="V427" s="200">
        <v>44713</v>
      </c>
      <c r="W427" s="201">
        <v>1</v>
      </c>
      <c r="X427" s="202"/>
      <c r="Y427" s="196">
        <f t="shared" si="74"/>
        <v>1</v>
      </c>
      <c r="Z427" s="219">
        <v>14</v>
      </c>
      <c r="AA427" s="219"/>
      <c r="AB427" s="197">
        <f t="shared" si="75"/>
        <v>420</v>
      </c>
      <c r="AC427" s="197">
        <f t="shared" si="72"/>
        <v>0</v>
      </c>
      <c r="AD427" s="197">
        <f t="shared" si="76"/>
        <v>294</v>
      </c>
      <c r="AE427" s="197">
        <f t="shared" si="71"/>
        <v>126</v>
      </c>
      <c r="AF427" s="197">
        <f t="shared" si="77"/>
        <v>0</v>
      </c>
      <c r="AG427" s="197">
        <f t="shared" si="78"/>
        <v>420</v>
      </c>
      <c r="AH427" s="197">
        <v>420</v>
      </c>
      <c r="AI427" s="197">
        <f t="shared" si="79"/>
        <v>0</v>
      </c>
      <c r="AJ427" s="214"/>
      <c r="AR427" s="111"/>
      <c r="AS427" s="111"/>
      <c r="AT427" s="111"/>
    </row>
    <row r="428" spans="1:47" ht="32.25" customHeight="1" x14ac:dyDescent="0.25">
      <c r="A428" s="186"/>
      <c r="B428" s="186">
        <v>2</v>
      </c>
      <c r="C428" s="187"/>
      <c r="D428" s="373">
        <v>12116</v>
      </c>
      <c r="E428" s="373">
        <v>6702</v>
      </c>
      <c r="F428" s="188"/>
      <c r="G428" s="186" t="s">
        <v>142</v>
      </c>
      <c r="H428" s="186" t="s">
        <v>36</v>
      </c>
      <c r="I428" s="186"/>
      <c r="J428" s="186" t="s">
        <v>42</v>
      </c>
      <c r="K428" s="188">
        <v>13</v>
      </c>
      <c r="L428" s="188">
        <v>1.3</v>
      </c>
      <c r="M428" s="188">
        <v>1.5</v>
      </c>
      <c r="N428" s="188">
        <v>1</v>
      </c>
      <c r="O428" s="188">
        <f t="shared" si="83"/>
        <v>0.5</v>
      </c>
      <c r="P428" s="188"/>
      <c r="Q428" s="188"/>
      <c r="R428" s="188">
        <f t="shared" si="73"/>
        <v>6.5</v>
      </c>
      <c r="S428" s="191" t="s">
        <v>41</v>
      </c>
      <c r="T428" s="199" t="s">
        <v>58</v>
      </c>
      <c r="U428" s="200">
        <v>44710</v>
      </c>
      <c r="V428" s="200">
        <v>44824</v>
      </c>
      <c r="W428" s="201">
        <v>1</v>
      </c>
      <c r="X428" s="202"/>
      <c r="Y428" s="196">
        <f t="shared" si="74"/>
        <v>16.428571428571427</v>
      </c>
      <c r="Z428" s="219">
        <v>14</v>
      </c>
      <c r="AA428" s="219"/>
      <c r="AB428" s="197">
        <f t="shared" si="75"/>
        <v>91</v>
      </c>
      <c r="AC428" s="197">
        <f t="shared" si="72"/>
        <v>0</v>
      </c>
      <c r="AD428" s="197">
        <f t="shared" si="76"/>
        <v>63.699999999999996</v>
      </c>
      <c r="AE428" s="197">
        <f t="shared" si="71"/>
        <v>27.3</v>
      </c>
      <c r="AF428" s="197">
        <f t="shared" si="77"/>
        <v>0</v>
      </c>
      <c r="AG428" s="197">
        <f t="shared" si="78"/>
        <v>91</v>
      </c>
      <c r="AH428" s="197">
        <v>91</v>
      </c>
      <c r="AI428" s="197">
        <f t="shared" si="79"/>
        <v>0</v>
      </c>
      <c r="AJ428" s="214"/>
      <c r="AR428" s="111"/>
      <c r="AS428" s="111"/>
      <c r="AT428" s="111"/>
    </row>
    <row r="429" spans="1:47" ht="32.25" customHeight="1" x14ac:dyDescent="0.25">
      <c r="A429" s="186"/>
      <c r="B429" s="186">
        <v>2</v>
      </c>
      <c r="C429" s="187"/>
      <c r="D429" s="373">
        <v>12115</v>
      </c>
      <c r="E429" s="373">
        <v>6741</v>
      </c>
      <c r="F429" s="188"/>
      <c r="G429" s="186" t="s">
        <v>142</v>
      </c>
      <c r="H429" s="186" t="s">
        <v>36</v>
      </c>
      <c r="I429" s="186"/>
      <c r="J429" s="186" t="s">
        <v>42</v>
      </c>
      <c r="K429" s="188">
        <v>12.5</v>
      </c>
      <c r="L429" s="188">
        <v>1.3</v>
      </c>
      <c r="M429" s="188">
        <v>3</v>
      </c>
      <c r="N429" s="188">
        <v>1</v>
      </c>
      <c r="O429" s="188">
        <f t="shared" si="83"/>
        <v>2</v>
      </c>
      <c r="P429" s="188"/>
      <c r="Q429" s="188"/>
      <c r="R429" s="188">
        <f t="shared" si="73"/>
        <v>25</v>
      </c>
      <c r="S429" s="191" t="s">
        <v>41</v>
      </c>
      <c r="T429" s="199" t="s">
        <v>58</v>
      </c>
      <c r="U429" s="200">
        <v>44710</v>
      </c>
      <c r="V429" s="200">
        <v>44834</v>
      </c>
      <c r="W429" s="201">
        <v>1</v>
      </c>
      <c r="X429" s="202"/>
      <c r="Y429" s="196">
        <f t="shared" si="74"/>
        <v>17.857142857142858</v>
      </c>
      <c r="Z429" s="219">
        <v>14</v>
      </c>
      <c r="AA429" s="219"/>
      <c r="AB429" s="197">
        <f t="shared" si="75"/>
        <v>350</v>
      </c>
      <c r="AC429" s="197">
        <f t="shared" si="72"/>
        <v>0</v>
      </c>
      <c r="AD429" s="197">
        <f t="shared" si="76"/>
        <v>245</v>
      </c>
      <c r="AE429" s="197">
        <f t="shared" si="71"/>
        <v>105</v>
      </c>
      <c r="AF429" s="197">
        <f t="shared" si="77"/>
        <v>0</v>
      </c>
      <c r="AG429" s="197">
        <f t="shared" si="78"/>
        <v>350</v>
      </c>
      <c r="AH429" s="197">
        <v>350</v>
      </c>
      <c r="AI429" s="197">
        <f t="shared" si="79"/>
        <v>0</v>
      </c>
      <c r="AJ429" s="214"/>
      <c r="AR429" s="111"/>
      <c r="AS429" s="111"/>
      <c r="AT429" s="111"/>
    </row>
    <row r="430" spans="1:47" ht="32.25" customHeight="1" x14ac:dyDescent="0.25">
      <c r="A430" s="186"/>
      <c r="B430" s="186">
        <v>2</v>
      </c>
      <c r="C430" s="187"/>
      <c r="D430" s="373">
        <v>12117</v>
      </c>
      <c r="E430" s="373">
        <v>7713</v>
      </c>
      <c r="F430" s="188"/>
      <c r="G430" s="186" t="s">
        <v>142</v>
      </c>
      <c r="H430" s="186" t="s">
        <v>36</v>
      </c>
      <c r="I430" s="186"/>
      <c r="J430" s="186" t="s">
        <v>42</v>
      </c>
      <c r="K430" s="188">
        <v>1.8</v>
      </c>
      <c r="L430" s="188">
        <v>1.3</v>
      </c>
      <c r="M430" s="188">
        <v>5</v>
      </c>
      <c r="N430" s="188">
        <v>1</v>
      </c>
      <c r="O430" s="188">
        <f t="shared" si="83"/>
        <v>4</v>
      </c>
      <c r="P430" s="188"/>
      <c r="Q430" s="188"/>
      <c r="R430" s="188">
        <f t="shared" si="73"/>
        <v>7.2</v>
      </c>
      <c r="S430" s="191" t="s">
        <v>41</v>
      </c>
      <c r="T430" s="199" t="s">
        <v>58</v>
      </c>
      <c r="U430" s="200">
        <v>44710</v>
      </c>
      <c r="V430" s="200">
        <v>44756</v>
      </c>
      <c r="W430" s="201">
        <v>1</v>
      </c>
      <c r="X430" s="202"/>
      <c r="Y430" s="196">
        <f t="shared" si="74"/>
        <v>6.7142857142857144</v>
      </c>
      <c r="Z430" s="219">
        <v>14</v>
      </c>
      <c r="AA430" s="219"/>
      <c r="AB430" s="197">
        <f t="shared" si="75"/>
        <v>100.8</v>
      </c>
      <c r="AC430" s="197">
        <f t="shared" si="72"/>
        <v>0</v>
      </c>
      <c r="AD430" s="197">
        <f t="shared" si="76"/>
        <v>70.56</v>
      </c>
      <c r="AE430" s="197">
        <f t="shared" si="71"/>
        <v>30.240000000000002</v>
      </c>
      <c r="AF430" s="197">
        <f t="shared" si="77"/>
        <v>0</v>
      </c>
      <c r="AG430" s="197">
        <f t="shared" si="78"/>
        <v>100.80000000000001</v>
      </c>
      <c r="AH430" s="197">
        <v>100.80000000000001</v>
      </c>
      <c r="AI430" s="197">
        <f t="shared" si="79"/>
        <v>0</v>
      </c>
      <c r="AJ430" s="214"/>
      <c r="AR430" s="111"/>
      <c r="AS430" s="111"/>
      <c r="AT430" s="111"/>
    </row>
    <row r="431" spans="1:47" ht="32.25" customHeight="1" x14ac:dyDescent="0.25">
      <c r="A431" s="186"/>
      <c r="B431" s="186">
        <v>2</v>
      </c>
      <c r="C431" s="187"/>
      <c r="D431" s="373">
        <v>12117</v>
      </c>
      <c r="E431" s="373">
        <v>7713</v>
      </c>
      <c r="F431" s="188"/>
      <c r="G431" s="186" t="s">
        <v>142</v>
      </c>
      <c r="H431" s="186" t="s">
        <v>36</v>
      </c>
      <c r="I431" s="186"/>
      <c r="J431" s="186" t="s">
        <v>42</v>
      </c>
      <c r="K431" s="188">
        <v>1.8</v>
      </c>
      <c r="L431" s="188">
        <v>1.3</v>
      </c>
      <c r="M431" s="188">
        <v>5</v>
      </c>
      <c r="N431" s="188">
        <v>1</v>
      </c>
      <c r="O431" s="188">
        <f t="shared" si="83"/>
        <v>4</v>
      </c>
      <c r="P431" s="188"/>
      <c r="Q431" s="188"/>
      <c r="R431" s="188">
        <f t="shared" si="73"/>
        <v>7.2</v>
      </c>
      <c r="S431" s="191" t="s">
        <v>41</v>
      </c>
      <c r="T431" s="199" t="s">
        <v>58</v>
      </c>
      <c r="U431" s="200">
        <v>44710</v>
      </c>
      <c r="V431" s="200">
        <v>44756</v>
      </c>
      <c r="W431" s="201">
        <v>1</v>
      </c>
      <c r="X431" s="202"/>
      <c r="Y431" s="196">
        <f t="shared" si="74"/>
        <v>6.7142857142857144</v>
      </c>
      <c r="Z431" s="219">
        <v>14</v>
      </c>
      <c r="AA431" s="219"/>
      <c r="AB431" s="197">
        <f t="shared" si="75"/>
        <v>100.8</v>
      </c>
      <c r="AC431" s="197">
        <f t="shared" si="72"/>
        <v>0</v>
      </c>
      <c r="AD431" s="197">
        <f t="shared" si="76"/>
        <v>70.56</v>
      </c>
      <c r="AE431" s="197">
        <f t="shared" si="71"/>
        <v>30.240000000000002</v>
      </c>
      <c r="AF431" s="197">
        <f t="shared" si="77"/>
        <v>0</v>
      </c>
      <c r="AG431" s="197">
        <f t="shared" si="78"/>
        <v>100.80000000000001</v>
      </c>
      <c r="AH431" s="197">
        <v>100.80000000000001</v>
      </c>
      <c r="AI431" s="197">
        <f t="shared" si="79"/>
        <v>0</v>
      </c>
      <c r="AJ431" s="214"/>
      <c r="AR431" s="111"/>
      <c r="AS431" s="111"/>
      <c r="AT431" s="111"/>
    </row>
    <row r="432" spans="1:47" ht="32.25" customHeight="1" x14ac:dyDescent="0.25">
      <c r="A432" s="186"/>
      <c r="B432" s="186">
        <v>2</v>
      </c>
      <c r="C432" s="187"/>
      <c r="D432" s="373">
        <v>12117</v>
      </c>
      <c r="E432" s="373">
        <v>7713</v>
      </c>
      <c r="F432" s="188"/>
      <c r="G432" s="186" t="s">
        <v>142</v>
      </c>
      <c r="H432" s="186" t="s">
        <v>36</v>
      </c>
      <c r="I432" s="186"/>
      <c r="J432" s="186" t="s">
        <v>42</v>
      </c>
      <c r="K432" s="188">
        <v>1.8</v>
      </c>
      <c r="L432" s="188">
        <v>1.3</v>
      </c>
      <c r="M432" s="188">
        <v>5</v>
      </c>
      <c r="N432" s="188">
        <v>1</v>
      </c>
      <c r="O432" s="188">
        <f t="shared" si="83"/>
        <v>4</v>
      </c>
      <c r="P432" s="188"/>
      <c r="Q432" s="188"/>
      <c r="R432" s="188">
        <f t="shared" si="73"/>
        <v>7.2</v>
      </c>
      <c r="S432" s="191" t="s">
        <v>41</v>
      </c>
      <c r="T432" s="199" t="s">
        <v>58</v>
      </c>
      <c r="U432" s="200">
        <v>44710</v>
      </c>
      <c r="V432" s="200">
        <v>44756</v>
      </c>
      <c r="W432" s="201">
        <v>1</v>
      </c>
      <c r="X432" s="202"/>
      <c r="Y432" s="196">
        <f t="shared" si="74"/>
        <v>6.7142857142857144</v>
      </c>
      <c r="Z432" s="219">
        <v>14</v>
      </c>
      <c r="AA432" s="219"/>
      <c r="AB432" s="197">
        <f t="shared" si="75"/>
        <v>100.8</v>
      </c>
      <c r="AC432" s="197">
        <f t="shared" si="72"/>
        <v>0</v>
      </c>
      <c r="AD432" s="197">
        <f t="shared" si="76"/>
        <v>70.56</v>
      </c>
      <c r="AE432" s="197">
        <f t="shared" ref="AE432:AE498" si="84">IF(T432="off hired",0.3*R432*Z432*W432,0)</f>
        <v>30.240000000000002</v>
      </c>
      <c r="AF432" s="197">
        <f t="shared" si="77"/>
        <v>0</v>
      </c>
      <c r="AG432" s="197">
        <f t="shared" si="78"/>
        <v>100.80000000000001</v>
      </c>
      <c r="AH432" s="197">
        <v>100.80000000000001</v>
      </c>
      <c r="AI432" s="197">
        <f t="shared" si="79"/>
        <v>0</v>
      </c>
      <c r="AJ432" s="214"/>
      <c r="AR432" s="111"/>
      <c r="AS432" s="111"/>
      <c r="AT432" s="111"/>
    </row>
    <row r="433" spans="1:39" s="111" customFormat="1" ht="32.25" customHeight="1" x14ac:dyDescent="0.25">
      <c r="A433" s="186"/>
      <c r="B433" s="186">
        <v>2</v>
      </c>
      <c r="C433" s="187"/>
      <c r="D433" s="373">
        <v>12116</v>
      </c>
      <c r="E433" s="373">
        <v>6702</v>
      </c>
      <c r="F433" s="188"/>
      <c r="G433" s="186" t="s">
        <v>493</v>
      </c>
      <c r="H433" s="186" t="s">
        <v>63</v>
      </c>
      <c r="I433" s="186"/>
      <c r="J433" s="186" t="s">
        <v>63</v>
      </c>
      <c r="K433" s="188">
        <v>35</v>
      </c>
      <c r="L433" s="188"/>
      <c r="M433" s="188"/>
      <c r="N433" s="188"/>
      <c r="O433" s="188"/>
      <c r="P433" s="188"/>
      <c r="Q433" s="188"/>
      <c r="R433" s="188">
        <f t="shared" si="73"/>
        <v>35</v>
      </c>
      <c r="S433" s="191" t="s">
        <v>64</v>
      </c>
      <c r="T433" s="199"/>
      <c r="U433" s="200">
        <v>44710</v>
      </c>
      <c r="V433" s="200"/>
      <c r="W433" s="201">
        <v>1</v>
      </c>
      <c r="X433" s="202"/>
      <c r="Y433" s="196">
        <f t="shared" si="74"/>
        <v>0</v>
      </c>
      <c r="Z433" s="219">
        <v>24</v>
      </c>
      <c r="AA433" s="219"/>
      <c r="AB433" s="197">
        <f t="shared" si="75"/>
        <v>840</v>
      </c>
      <c r="AC433" s="197">
        <f t="shared" si="72"/>
        <v>0</v>
      </c>
      <c r="AD433" s="197">
        <f t="shared" si="76"/>
        <v>588</v>
      </c>
      <c r="AE433" s="197">
        <f t="shared" si="84"/>
        <v>0</v>
      </c>
      <c r="AF433" s="197">
        <f t="shared" si="77"/>
        <v>0</v>
      </c>
      <c r="AG433" s="197">
        <f t="shared" si="78"/>
        <v>588</v>
      </c>
      <c r="AH433" s="197">
        <v>588</v>
      </c>
      <c r="AI433" s="197">
        <f t="shared" si="79"/>
        <v>0</v>
      </c>
      <c r="AJ433" s="214"/>
      <c r="AK433" s="265"/>
      <c r="AL433" s="272"/>
      <c r="AM433" s="272"/>
    </row>
    <row r="434" spans="1:39" s="213" customFormat="1" ht="32.25" customHeight="1" x14ac:dyDescent="0.25">
      <c r="A434" s="186"/>
      <c r="B434" s="186">
        <v>2</v>
      </c>
      <c r="C434" s="187">
        <v>243</v>
      </c>
      <c r="D434" s="373">
        <v>12358</v>
      </c>
      <c r="E434" s="373">
        <v>7849</v>
      </c>
      <c r="F434" s="188"/>
      <c r="G434" s="186" t="s">
        <v>493</v>
      </c>
      <c r="H434" s="186" t="s">
        <v>94</v>
      </c>
      <c r="I434" s="186"/>
      <c r="J434" s="186" t="s">
        <v>69</v>
      </c>
      <c r="K434" s="188">
        <v>1.3</v>
      </c>
      <c r="L434" s="188">
        <v>1.3</v>
      </c>
      <c r="M434" s="188">
        <v>3</v>
      </c>
      <c r="N434" s="188">
        <v>1</v>
      </c>
      <c r="O434" s="188">
        <f t="shared" ref="O434:O465" si="85">M434-N434</f>
        <v>2</v>
      </c>
      <c r="P434" s="188"/>
      <c r="Q434" s="188"/>
      <c r="R434" s="188">
        <f t="shared" si="73"/>
        <v>2</v>
      </c>
      <c r="S434" s="191" t="s">
        <v>70</v>
      </c>
      <c r="T434" s="199" t="s">
        <v>58</v>
      </c>
      <c r="U434" s="200">
        <v>44727</v>
      </c>
      <c r="V434" s="200">
        <v>44800</v>
      </c>
      <c r="W434" s="201">
        <v>1</v>
      </c>
      <c r="X434" s="202"/>
      <c r="Y434" s="196">
        <f t="shared" si="74"/>
        <v>10.571428571428571</v>
      </c>
      <c r="Z434" s="219">
        <v>135</v>
      </c>
      <c r="AA434" s="219">
        <v>12.25</v>
      </c>
      <c r="AB434" s="197">
        <f t="shared" si="75"/>
        <v>270</v>
      </c>
      <c r="AC434" s="197">
        <f t="shared" si="72"/>
        <v>24.5</v>
      </c>
      <c r="AD434" s="197">
        <f t="shared" si="76"/>
        <v>189</v>
      </c>
      <c r="AE434" s="197">
        <f t="shared" si="84"/>
        <v>81</v>
      </c>
      <c r="AF434" s="197">
        <f t="shared" si="77"/>
        <v>259</v>
      </c>
      <c r="AG434" s="197">
        <f t="shared" si="78"/>
        <v>529</v>
      </c>
      <c r="AH434" s="197">
        <v>529</v>
      </c>
      <c r="AI434" s="197">
        <f t="shared" si="79"/>
        <v>0</v>
      </c>
      <c r="AJ434" s="214"/>
      <c r="AK434" s="268"/>
      <c r="AL434" s="275"/>
      <c r="AM434" s="275"/>
    </row>
    <row r="435" spans="1:39" s="213" customFormat="1" ht="32.25" customHeight="1" x14ac:dyDescent="0.25">
      <c r="A435" s="186"/>
      <c r="B435" s="186">
        <v>2</v>
      </c>
      <c r="C435" s="187">
        <v>261</v>
      </c>
      <c r="D435" s="373">
        <v>12375</v>
      </c>
      <c r="E435" s="373">
        <v>7586</v>
      </c>
      <c r="F435" s="188"/>
      <c r="G435" s="186" t="s">
        <v>95</v>
      </c>
      <c r="H435" s="186" t="s">
        <v>94</v>
      </c>
      <c r="I435" s="186"/>
      <c r="J435" s="186" t="s">
        <v>69</v>
      </c>
      <c r="K435" s="188">
        <v>2.5</v>
      </c>
      <c r="L435" s="188">
        <v>1.3</v>
      </c>
      <c r="M435" s="188">
        <v>3</v>
      </c>
      <c r="N435" s="188">
        <v>1</v>
      </c>
      <c r="O435" s="188">
        <f t="shared" si="85"/>
        <v>2</v>
      </c>
      <c r="P435" s="188"/>
      <c r="Q435" s="188"/>
      <c r="R435" s="188">
        <f t="shared" si="73"/>
        <v>2</v>
      </c>
      <c r="S435" s="191" t="s">
        <v>70</v>
      </c>
      <c r="T435" s="199" t="s">
        <v>58</v>
      </c>
      <c r="U435" s="200">
        <v>44728</v>
      </c>
      <c r="V435" s="200">
        <v>44739</v>
      </c>
      <c r="W435" s="201">
        <v>1</v>
      </c>
      <c r="X435" s="202"/>
      <c r="Y435" s="196">
        <f t="shared" si="74"/>
        <v>1.7142857142857142</v>
      </c>
      <c r="Z435" s="219">
        <v>135</v>
      </c>
      <c r="AA435" s="219">
        <v>12.25</v>
      </c>
      <c r="AB435" s="197">
        <f t="shared" si="75"/>
        <v>270</v>
      </c>
      <c r="AC435" s="197">
        <f t="shared" si="72"/>
        <v>24.5</v>
      </c>
      <c r="AD435" s="197">
        <f t="shared" si="76"/>
        <v>189</v>
      </c>
      <c r="AE435" s="197">
        <f t="shared" si="84"/>
        <v>81</v>
      </c>
      <c r="AF435" s="197">
        <f t="shared" si="77"/>
        <v>42</v>
      </c>
      <c r="AG435" s="197">
        <f t="shared" si="78"/>
        <v>312</v>
      </c>
      <c r="AH435" s="197">
        <v>312</v>
      </c>
      <c r="AI435" s="197">
        <f t="shared" si="79"/>
        <v>0</v>
      </c>
      <c r="AJ435" s="214"/>
      <c r="AK435" s="268"/>
      <c r="AL435" s="275"/>
      <c r="AM435" s="275"/>
    </row>
    <row r="436" spans="1:39" s="213" customFormat="1" ht="32.25" customHeight="1" x14ac:dyDescent="0.25">
      <c r="A436" s="186"/>
      <c r="B436" s="186">
        <v>2</v>
      </c>
      <c r="C436" s="187">
        <v>301</v>
      </c>
      <c r="D436" s="373">
        <v>12408</v>
      </c>
      <c r="E436" s="373">
        <v>7710</v>
      </c>
      <c r="F436" s="188"/>
      <c r="G436" s="186" t="s">
        <v>493</v>
      </c>
      <c r="H436" s="186" t="s">
        <v>94</v>
      </c>
      <c r="I436" s="186"/>
      <c r="J436" s="186" t="s">
        <v>69</v>
      </c>
      <c r="K436" s="188">
        <v>1.3</v>
      </c>
      <c r="L436" s="188">
        <v>1.3</v>
      </c>
      <c r="M436" s="188">
        <v>5</v>
      </c>
      <c r="N436" s="188">
        <v>1</v>
      </c>
      <c r="O436" s="188">
        <f t="shared" si="85"/>
        <v>4</v>
      </c>
      <c r="P436" s="188"/>
      <c r="Q436" s="188"/>
      <c r="R436" s="188">
        <f t="shared" si="73"/>
        <v>4</v>
      </c>
      <c r="S436" s="191" t="s">
        <v>70</v>
      </c>
      <c r="T436" s="199" t="s">
        <v>58</v>
      </c>
      <c r="U436" s="200">
        <v>44731</v>
      </c>
      <c r="V436" s="200">
        <v>44756</v>
      </c>
      <c r="W436" s="201">
        <v>1</v>
      </c>
      <c r="X436" s="202"/>
      <c r="Y436" s="196">
        <f t="shared" si="74"/>
        <v>3.7142857142857144</v>
      </c>
      <c r="Z436" s="219">
        <v>135</v>
      </c>
      <c r="AA436" s="219">
        <v>12.25</v>
      </c>
      <c r="AB436" s="197">
        <f t="shared" si="75"/>
        <v>540</v>
      </c>
      <c r="AC436" s="197">
        <f t="shared" si="72"/>
        <v>49</v>
      </c>
      <c r="AD436" s="197">
        <f t="shared" si="76"/>
        <v>378</v>
      </c>
      <c r="AE436" s="197">
        <f t="shared" si="84"/>
        <v>162</v>
      </c>
      <c r="AF436" s="197">
        <f t="shared" si="77"/>
        <v>182</v>
      </c>
      <c r="AG436" s="197">
        <f t="shared" si="78"/>
        <v>722</v>
      </c>
      <c r="AH436" s="197">
        <v>722</v>
      </c>
      <c r="AI436" s="197">
        <f t="shared" si="79"/>
        <v>0</v>
      </c>
      <c r="AJ436" s="214"/>
      <c r="AK436" s="268"/>
      <c r="AL436" s="275"/>
      <c r="AM436" s="275"/>
    </row>
    <row r="437" spans="1:39" s="213" customFormat="1" ht="32.25" customHeight="1" x14ac:dyDescent="0.25">
      <c r="A437" s="186"/>
      <c r="B437" s="186">
        <v>2</v>
      </c>
      <c r="C437" s="187">
        <v>302</v>
      </c>
      <c r="D437" s="373">
        <v>12409</v>
      </c>
      <c r="E437" s="373">
        <v>8180</v>
      </c>
      <c r="F437" s="188"/>
      <c r="G437" s="186" t="s">
        <v>100</v>
      </c>
      <c r="H437" s="186" t="s">
        <v>94</v>
      </c>
      <c r="I437" s="186"/>
      <c r="J437" s="186" t="s">
        <v>69</v>
      </c>
      <c r="K437" s="188">
        <v>1.3</v>
      </c>
      <c r="L437" s="188">
        <v>1.3</v>
      </c>
      <c r="M437" s="188">
        <v>3</v>
      </c>
      <c r="N437" s="188">
        <v>1</v>
      </c>
      <c r="O437" s="188">
        <f t="shared" si="85"/>
        <v>2</v>
      </c>
      <c r="P437" s="188"/>
      <c r="Q437" s="188"/>
      <c r="R437" s="188">
        <f t="shared" si="73"/>
        <v>2</v>
      </c>
      <c r="S437" s="191" t="s">
        <v>70</v>
      </c>
      <c r="T437" s="199" t="s">
        <v>58</v>
      </c>
      <c r="U437" s="200">
        <v>44732</v>
      </c>
      <c r="V437" s="200">
        <v>44866</v>
      </c>
      <c r="W437" s="201">
        <v>1</v>
      </c>
      <c r="X437" s="202"/>
      <c r="Y437" s="196">
        <f t="shared" si="74"/>
        <v>19.285714285714285</v>
      </c>
      <c r="Z437" s="219">
        <v>135</v>
      </c>
      <c r="AA437" s="219">
        <v>12.25</v>
      </c>
      <c r="AB437" s="197">
        <f t="shared" si="75"/>
        <v>270</v>
      </c>
      <c r="AC437" s="197">
        <f t="shared" si="72"/>
        <v>24.5</v>
      </c>
      <c r="AD437" s="197">
        <f t="shared" si="76"/>
        <v>189</v>
      </c>
      <c r="AE437" s="197">
        <f t="shared" si="84"/>
        <v>81</v>
      </c>
      <c r="AF437" s="197">
        <f t="shared" si="77"/>
        <v>472.5</v>
      </c>
      <c r="AG437" s="197">
        <f t="shared" si="78"/>
        <v>742.5</v>
      </c>
      <c r="AH437" s="197">
        <v>742.5</v>
      </c>
      <c r="AI437" s="197">
        <f t="shared" si="79"/>
        <v>0</v>
      </c>
      <c r="AJ437" s="214"/>
      <c r="AK437" s="268"/>
      <c r="AL437" s="275"/>
      <c r="AM437" s="275"/>
    </row>
    <row r="438" spans="1:39" s="213" customFormat="1" ht="32.25" customHeight="1" x14ac:dyDescent="0.25">
      <c r="A438" s="186"/>
      <c r="B438" s="186">
        <v>2</v>
      </c>
      <c r="C438" s="187">
        <v>303</v>
      </c>
      <c r="D438" s="373">
        <v>12409</v>
      </c>
      <c r="E438" s="373">
        <v>8180</v>
      </c>
      <c r="F438" s="188"/>
      <c r="G438" s="186" t="s">
        <v>100</v>
      </c>
      <c r="H438" s="186" t="s">
        <v>94</v>
      </c>
      <c r="I438" s="186"/>
      <c r="J438" s="186" t="s">
        <v>69</v>
      </c>
      <c r="K438" s="188">
        <v>1.3</v>
      </c>
      <c r="L438" s="188">
        <v>1.3</v>
      </c>
      <c r="M438" s="188">
        <v>3</v>
      </c>
      <c r="N438" s="188">
        <v>1</v>
      </c>
      <c r="O438" s="188">
        <f t="shared" si="85"/>
        <v>2</v>
      </c>
      <c r="P438" s="188"/>
      <c r="Q438" s="188"/>
      <c r="R438" s="188">
        <f t="shared" si="73"/>
        <v>2</v>
      </c>
      <c r="S438" s="191" t="s">
        <v>70</v>
      </c>
      <c r="T438" s="199" t="s">
        <v>58</v>
      </c>
      <c r="U438" s="200">
        <v>44732</v>
      </c>
      <c r="V438" s="200">
        <v>44866</v>
      </c>
      <c r="W438" s="201">
        <v>1</v>
      </c>
      <c r="X438" s="202"/>
      <c r="Y438" s="196">
        <f t="shared" si="74"/>
        <v>19.285714285714285</v>
      </c>
      <c r="Z438" s="219">
        <v>135</v>
      </c>
      <c r="AA438" s="219">
        <v>12.25</v>
      </c>
      <c r="AB438" s="197">
        <f t="shared" si="75"/>
        <v>270</v>
      </c>
      <c r="AC438" s="197">
        <f t="shared" ref="AC438:AC501" si="86">AA438*R438</f>
        <v>24.5</v>
      </c>
      <c r="AD438" s="197">
        <f t="shared" si="76"/>
        <v>189</v>
      </c>
      <c r="AE438" s="197">
        <f t="shared" si="84"/>
        <v>81</v>
      </c>
      <c r="AF438" s="197">
        <f t="shared" si="77"/>
        <v>472.5</v>
      </c>
      <c r="AG438" s="197">
        <f t="shared" si="78"/>
        <v>742.5</v>
      </c>
      <c r="AH438" s="197">
        <v>742.5</v>
      </c>
      <c r="AI438" s="197">
        <f t="shared" si="79"/>
        <v>0</v>
      </c>
      <c r="AJ438" s="214"/>
      <c r="AK438" s="268"/>
      <c r="AL438" s="275"/>
      <c r="AM438" s="275"/>
    </row>
    <row r="439" spans="1:39" s="213" customFormat="1" ht="32.25" customHeight="1" x14ac:dyDescent="0.25">
      <c r="A439" s="186"/>
      <c r="B439" s="186">
        <v>2</v>
      </c>
      <c r="C439" s="187">
        <v>304</v>
      </c>
      <c r="D439" s="373">
        <v>12409</v>
      </c>
      <c r="E439" s="373">
        <v>8180</v>
      </c>
      <c r="F439" s="188"/>
      <c r="G439" s="186" t="s">
        <v>100</v>
      </c>
      <c r="H439" s="186" t="s">
        <v>94</v>
      </c>
      <c r="I439" s="186"/>
      <c r="J439" s="186" t="s">
        <v>69</v>
      </c>
      <c r="K439" s="188">
        <v>1.3</v>
      </c>
      <c r="L439" s="188">
        <v>1.3</v>
      </c>
      <c r="M439" s="188">
        <v>3</v>
      </c>
      <c r="N439" s="188">
        <v>1</v>
      </c>
      <c r="O439" s="188">
        <f t="shared" si="85"/>
        <v>2</v>
      </c>
      <c r="P439" s="188"/>
      <c r="Q439" s="188"/>
      <c r="R439" s="188">
        <f t="shared" si="73"/>
        <v>2</v>
      </c>
      <c r="S439" s="191" t="s">
        <v>70</v>
      </c>
      <c r="T439" s="199" t="s">
        <v>58</v>
      </c>
      <c r="U439" s="200">
        <v>44732</v>
      </c>
      <c r="V439" s="200">
        <v>44866</v>
      </c>
      <c r="W439" s="201">
        <v>1</v>
      </c>
      <c r="X439" s="202"/>
      <c r="Y439" s="196">
        <f t="shared" si="74"/>
        <v>19.285714285714285</v>
      </c>
      <c r="Z439" s="219">
        <v>135</v>
      </c>
      <c r="AA439" s="219">
        <v>12.25</v>
      </c>
      <c r="AB439" s="197">
        <f t="shared" si="75"/>
        <v>270</v>
      </c>
      <c r="AC439" s="197">
        <f t="shared" si="86"/>
        <v>24.5</v>
      </c>
      <c r="AD439" s="197">
        <f t="shared" si="76"/>
        <v>189</v>
      </c>
      <c r="AE439" s="197">
        <f t="shared" si="84"/>
        <v>81</v>
      </c>
      <c r="AF439" s="197">
        <f t="shared" si="77"/>
        <v>472.5</v>
      </c>
      <c r="AG439" s="197">
        <f t="shared" si="78"/>
        <v>742.5</v>
      </c>
      <c r="AH439" s="197">
        <v>742.5</v>
      </c>
      <c r="AI439" s="197">
        <f t="shared" si="79"/>
        <v>0</v>
      </c>
      <c r="AJ439" s="214"/>
      <c r="AK439" s="268"/>
      <c r="AL439" s="275"/>
      <c r="AM439" s="275"/>
    </row>
    <row r="440" spans="1:39" s="213" customFormat="1" ht="32.25" customHeight="1" x14ac:dyDescent="0.25">
      <c r="A440" s="186"/>
      <c r="B440" s="186">
        <v>2</v>
      </c>
      <c r="C440" s="187">
        <v>305</v>
      </c>
      <c r="D440" s="373">
        <v>12409</v>
      </c>
      <c r="E440" s="373">
        <v>8180</v>
      </c>
      <c r="F440" s="188"/>
      <c r="G440" s="186" t="s">
        <v>100</v>
      </c>
      <c r="H440" s="186" t="s">
        <v>94</v>
      </c>
      <c r="I440" s="186"/>
      <c r="J440" s="186" t="s">
        <v>69</v>
      </c>
      <c r="K440" s="188">
        <v>1.3</v>
      </c>
      <c r="L440" s="188">
        <v>1.3</v>
      </c>
      <c r="M440" s="188">
        <v>3</v>
      </c>
      <c r="N440" s="188">
        <v>1</v>
      </c>
      <c r="O440" s="188">
        <f t="shared" si="85"/>
        <v>2</v>
      </c>
      <c r="P440" s="188"/>
      <c r="Q440" s="188"/>
      <c r="R440" s="188">
        <f t="shared" si="73"/>
        <v>2</v>
      </c>
      <c r="S440" s="191" t="s">
        <v>70</v>
      </c>
      <c r="T440" s="199" t="s">
        <v>58</v>
      </c>
      <c r="U440" s="200">
        <v>44732</v>
      </c>
      <c r="V440" s="200">
        <v>44866</v>
      </c>
      <c r="W440" s="201">
        <v>1</v>
      </c>
      <c r="X440" s="202"/>
      <c r="Y440" s="196">
        <f t="shared" si="74"/>
        <v>19.285714285714285</v>
      </c>
      <c r="Z440" s="219">
        <v>135</v>
      </c>
      <c r="AA440" s="219">
        <v>12.25</v>
      </c>
      <c r="AB440" s="197">
        <f t="shared" si="75"/>
        <v>270</v>
      </c>
      <c r="AC440" s="197">
        <f t="shared" si="86"/>
        <v>24.5</v>
      </c>
      <c r="AD440" s="197">
        <f t="shared" si="76"/>
        <v>189</v>
      </c>
      <c r="AE440" s="197">
        <f t="shared" si="84"/>
        <v>81</v>
      </c>
      <c r="AF440" s="197">
        <f t="shared" si="77"/>
        <v>472.5</v>
      </c>
      <c r="AG440" s="197">
        <f t="shared" si="78"/>
        <v>742.5</v>
      </c>
      <c r="AH440" s="197">
        <v>742.5</v>
      </c>
      <c r="AI440" s="197">
        <f t="shared" si="79"/>
        <v>0</v>
      </c>
      <c r="AJ440" s="214"/>
      <c r="AK440" s="268"/>
      <c r="AL440" s="275"/>
      <c r="AM440" s="275"/>
    </row>
    <row r="441" spans="1:39" s="213" customFormat="1" ht="32.25" customHeight="1" x14ac:dyDescent="0.25">
      <c r="A441" s="186"/>
      <c r="B441" s="186">
        <v>2</v>
      </c>
      <c r="C441" s="187">
        <v>316</v>
      </c>
      <c r="D441" s="373">
        <v>12417</v>
      </c>
      <c r="E441" s="373">
        <v>7736</v>
      </c>
      <c r="F441" s="188"/>
      <c r="G441" s="186" t="s">
        <v>494</v>
      </c>
      <c r="H441" s="186" t="s">
        <v>94</v>
      </c>
      <c r="I441" s="186"/>
      <c r="J441" s="186" t="s">
        <v>69</v>
      </c>
      <c r="K441" s="188">
        <v>2.5</v>
      </c>
      <c r="L441" s="188">
        <v>1.8</v>
      </c>
      <c r="M441" s="188">
        <v>5</v>
      </c>
      <c r="N441" s="188">
        <v>1</v>
      </c>
      <c r="O441" s="188">
        <f t="shared" si="85"/>
        <v>4</v>
      </c>
      <c r="P441" s="188"/>
      <c r="Q441" s="188"/>
      <c r="R441" s="188">
        <f t="shared" si="73"/>
        <v>4</v>
      </c>
      <c r="S441" s="191" t="s">
        <v>70</v>
      </c>
      <c r="T441" s="199" t="s">
        <v>58</v>
      </c>
      <c r="U441" s="200">
        <v>44732</v>
      </c>
      <c r="V441" s="200">
        <v>44768</v>
      </c>
      <c r="W441" s="201">
        <v>1</v>
      </c>
      <c r="X441" s="202"/>
      <c r="Y441" s="196">
        <f t="shared" si="74"/>
        <v>5.2857142857142856</v>
      </c>
      <c r="Z441" s="219">
        <v>135</v>
      </c>
      <c r="AA441" s="219">
        <v>12.25</v>
      </c>
      <c r="AB441" s="197">
        <f t="shared" si="75"/>
        <v>540</v>
      </c>
      <c r="AC441" s="197">
        <f t="shared" si="86"/>
        <v>49</v>
      </c>
      <c r="AD441" s="197">
        <f t="shared" si="76"/>
        <v>378</v>
      </c>
      <c r="AE441" s="197">
        <f t="shared" si="84"/>
        <v>162</v>
      </c>
      <c r="AF441" s="197">
        <f t="shared" si="77"/>
        <v>259</v>
      </c>
      <c r="AG441" s="197">
        <f t="shared" si="78"/>
        <v>799</v>
      </c>
      <c r="AH441" s="197">
        <v>799</v>
      </c>
      <c r="AI441" s="197">
        <f t="shared" si="79"/>
        <v>0</v>
      </c>
      <c r="AJ441" s="214"/>
      <c r="AK441" s="268"/>
      <c r="AL441" s="275"/>
      <c r="AM441" s="275"/>
    </row>
    <row r="442" spans="1:39" s="213" customFormat="1" ht="32.25" customHeight="1" x14ac:dyDescent="0.25">
      <c r="A442" s="186"/>
      <c r="B442" s="186">
        <v>2</v>
      </c>
      <c r="C442" s="187">
        <v>320</v>
      </c>
      <c r="D442" s="373">
        <v>12421</v>
      </c>
      <c r="E442" s="373">
        <v>7714</v>
      </c>
      <c r="F442" s="188"/>
      <c r="G442" s="186" t="s">
        <v>494</v>
      </c>
      <c r="H442" s="186" t="s">
        <v>94</v>
      </c>
      <c r="I442" s="186"/>
      <c r="J442" s="186" t="s">
        <v>69</v>
      </c>
      <c r="K442" s="188">
        <v>2.5</v>
      </c>
      <c r="L442" s="188">
        <v>1.3</v>
      </c>
      <c r="M442" s="188">
        <v>5</v>
      </c>
      <c r="N442" s="188">
        <v>1</v>
      </c>
      <c r="O442" s="188">
        <f t="shared" si="85"/>
        <v>4</v>
      </c>
      <c r="P442" s="188"/>
      <c r="Q442" s="188"/>
      <c r="R442" s="188">
        <f t="shared" si="73"/>
        <v>4</v>
      </c>
      <c r="S442" s="191" t="s">
        <v>70</v>
      </c>
      <c r="T442" s="199" t="s">
        <v>58</v>
      </c>
      <c r="U442" s="200">
        <v>44733</v>
      </c>
      <c r="V442" s="200">
        <v>44757</v>
      </c>
      <c r="W442" s="201">
        <v>1</v>
      </c>
      <c r="X442" s="202"/>
      <c r="Y442" s="196">
        <f t="shared" si="74"/>
        <v>3.5714285714285716</v>
      </c>
      <c r="Z442" s="219">
        <v>135</v>
      </c>
      <c r="AA442" s="219">
        <v>12.25</v>
      </c>
      <c r="AB442" s="197">
        <f t="shared" si="75"/>
        <v>540</v>
      </c>
      <c r="AC442" s="197">
        <f t="shared" si="86"/>
        <v>49</v>
      </c>
      <c r="AD442" s="197">
        <f t="shared" si="76"/>
        <v>378</v>
      </c>
      <c r="AE442" s="197">
        <f t="shared" si="84"/>
        <v>162</v>
      </c>
      <c r="AF442" s="197">
        <f t="shared" si="77"/>
        <v>175</v>
      </c>
      <c r="AG442" s="197">
        <f t="shared" si="78"/>
        <v>715</v>
      </c>
      <c r="AH442" s="197">
        <v>715</v>
      </c>
      <c r="AI442" s="197">
        <f t="shared" si="79"/>
        <v>0</v>
      </c>
      <c r="AJ442" s="214"/>
      <c r="AK442" s="268"/>
      <c r="AL442" s="275"/>
      <c r="AM442" s="275"/>
    </row>
    <row r="443" spans="1:39" s="213" customFormat="1" ht="32.25" customHeight="1" x14ac:dyDescent="0.25">
      <c r="A443" s="186"/>
      <c r="B443" s="186">
        <v>2</v>
      </c>
      <c r="C443" s="187">
        <v>329</v>
      </c>
      <c r="D443" s="373">
        <v>12426</v>
      </c>
      <c r="E443" s="373">
        <v>7726</v>
      </c>
      <c r="F443" s="188"/>
      <c r="G443" s="186" t="s">
        <v>485</v>
      </c>
      <c r="H443" s="186" t="s">
        <v>94</v>
      </c>
      <c r="I443" s="186"/>
      <c r="J443" s="186" t="s">
        <v>69</v>
      </c>
      <c r="K443" s="188">
        <v>1.3</v>
      </c>
      <c r="L443" s="188">
        <v>1.3</v>
      </c>
      <c r="M443" s="188">
        <v>4</v>
      </c>
      <c r="N443" s="188">
        <v>1</v>
      </c>
      <c r="O443" s="188">
        <f t="shared" si="85"/>
        <v>3</v>
      </c>
      <c r="P443" s="188"/>
      <c r="Q443" s="188"/>
      <c r="R443" s="188">
        <f t="shared" si="73"/>
        <v>3</v>
      </c>
      <c r="S443" s="191" t="s">
        <v>70</v>
      </c>
      <c r="T443" s="199" t="s">
        <v>58</v>
      </c>
      <c r="U443" s="200">
        <v>44734</v>
      </c>
      <c r="V443" s="200">
        <v>44760</v>
      </c>
      <c r="W443" s="201">
        <v>1</v>
      </c>
      <c r="X443" s="202"/>
      <c r="Y443" s="196">
        <f t="shared" si="74"/>
        <v>3.8571428571428572</v>
      </c>
      <c r="Z443" s="219">
        <v>135</v>
      </c>
      <c r="AA443" s="219">
        <v>12.25</v>
      </c>
      <c r="AB443" s="197">
        <f t="shared" si="75"/>
        <v>405</v>
      </c>
      <c r="AC443" s="197">
        <f t="shared" si="86"/>
        <v>36.75</v>
      </c>
      <c r="AD443" s="197">
        <f t="shared" si="76"/>
        <v>283.49999999999994</v>
      </c>
      <c r="AE443" s="197">
        <f t="shared" si="84"/>
        <v>121.49999999999999</v>
      </c>
      <c r="AF443" s="197">
        <f t="shared" si="77"/>
        <v>141.75</v>
      </c>
      <c r="AG443" s="197">
        <f t="shared" si="78"/>
        <v>546.75</v>
      </c>
      <c r="AH443" s="197">
        <v>546.75</v>
      </c>
      <c r="AI443" s="197">
        <f t="shared" si="79"/>
        <v>0</v>
      </c>
      <c r="AJ443" s="214"/>
      <c r="AK443" s="268"/>
      <c r="AL443" s="275"/>
      <c r="AM443" s="275"/>
    </row>
    <row r="444" spans="1:39" s="213" customFormat="1" ht="32.25" customHeight="1" x14ac:dyDescent="0.25">
      <c r="A444" s="186"/>
      <c r="B444" s="186">
        <v>2</v>
      </c>
      <c r="C444" s="187">
        <v>338</v>
      </c>
      <c r="D444" s="373">
        <v>12439</v>
      </c>
      <c r="E444" s="373">
        <v>7584</v>
      </c>
      <c r="F444" s="188"/>
      <c r="G444" s="186" t="s">
        <v>493</v>
      </c>
      <c r="H444" s="186" t="s">
        <v>94</v>
      </c>
      <c r="I444" s="186"/>
      <c r="J444" s="186" t="s">
        <v>69</v>
      </c>
      <c r="K444" s="188">
        <v>2.5</v>
      </c>
      <c r="L444" s="188">
        <v>1.3</v>
      </c>
      <c r="M444" s="188">
        <v>4</v>
      </c>
      <c r="N444" s="188">
        <v>1</v>
      </c>
      <c r="O444" s="188">
        <f t="shared" si="85"/>
        <v>3</v>
      </c>
      <c r="P444" s="188"/>
      <c r="Q444" s="188"/>
      <c r="R444" s="188">
        <f t="shared" si="73"/>
        <v>3</v>
      </c>
      <c r="S444" s="191" t="s">
        <v>70</v>
      </c>
      <c r="T444" s="199" t="s">
        <v>58</v>
      </c>
      <c r="U444" s="200">
        <v>44735</v>
      </c>
      <c r="V444" s="200">
        <v>44739</v>
      </c>
      <c r="W444" s="201">
        <v>1</v>
      </c>
      <c r="X444" s="202"/>
      <c r="Y444" s="196">
        <f t="shared" si="74"/>
        <v>0.7142857142857143</v>
      </c>
      <c r="Z444" s="219">
        <v>135</v>
      </c>
      <c r="AA444" s="219">
        <v>12.25</v>
      </c>
      <c r="AB444" s="197">
        <f t="shared" si="75"/>
        <v>405</v>
      </c>
      <c r="AC444" s="197">
        <f t="shared" si="86"/>
        <v>36.75</v>
      </c>
      <c r="AD444" s="197">
        <f t="shared" si="76"/>
        <v>283.49999999999994</v>
      </c>
      <c r="AE444" s="197">
        <f t="shared" si="84"/>
        <v>121.49999999999999</v>
      </c>
      <c r="AF444" s="197">
        <f t="shared" si="77"/>
        <v>26.25</v>
      </c>
      <c r="AG444" s="197">
        <f t="shared" si="78"/>
        <v>431.24999999999994</v>
      </c>
      <c r="AH444" s="197">
        <v>431.24999999999994</v>
      </c>
      <c r="AI444" s="197">
        <f t="shared" si="79"/>
        <v>0</v>
      </c>
      <c r="AJ444" s="214"/>
      <c r="AK444" s="268"/>
      <c r="AL444" s="275"/>
      <c r="AM444" s="275"/>
    </row>
    <row r="445" spans="1:39" s="213" customFormat="1" ht="32.25" customHeight="1" x14ac:dyDescent="0.25">
      <c r="A445" s="186"/>
      <c r="B445" s="186">
        <v>2</v>
      </c>
      <c r="C445" s="187">
        <v>314</v>
      </c>
      <c r="D445" s="373">
        <v>12311</v>
      </c>
      <c r="E445" s="373">
        <v>7900</v>
      </c>
      <c r="F445" s="188"/>
      <c r="G445" s="186" t="s">
        <v>495</v>
      </c>
      <c r="H445" s="186" t="s">
        <v>94</v>
      </c>
      <c r="I445" s="186"/>
      <c r="J445" s="186" t="s">
        <v>69</v>
      </c>
      <c r="K445" s="188">
        <v>2.5</v>
      </c>
      <c r="L445" s="188">
        <v>2.5</v>
      </c>
      <c r="M445" s="188">
        <v>6</v>
      </c>
      <c r="N445" s="188">
        <v>1</v>
      </c>
      <c r="O445" s="188">
        <f t="shared" si="85"/>
        <v>5</v>
      </c>
      <c r="P445" s="188"/>
      <c r="Q445" s="188"/>
      <c r="R445" s="188">
        <f t="shared" si="73"/>
        <v>5</v>
      </c>
      <c r="S445" s="191" t="s">
        <v>70</v>
      </c>
      <c r="T445" s="199" t="s">
        <v>58</v>
      </c>
      <c r="U445" s="200">
        <v>44724</v>
      </c>
      <c r="V445" s="200">
        <v>44824</v>
      </c>
      <c r="W445" s="201">
        <v>1</v>
      </c>
      <c r="X445" s="202"/>
      <c r="Y445" s="196">
        <f t="shared" si="74"/>
        <v>14.428571428571429</v>
      </c>
      <c r="Z445" s="219">
        <v>135</v>
      </c>
      <c r="AA445" s="219">
        <v>12.25</v>
      </c>
      <c r="AB445" s="197">
        <f t="shared" si="75"/>
        <v>675</v>
      </c>
      <c r="AC445" s="197">
        <f t="shared" si="86"/>
        <v>61.25</v>
      </c>
      <c r="AD445" s="197">
        <f t="shared" si="76"/>
        <v>472.5</v>
      </c>
      <c r="AE445" s="197">
        <f t="shared" si="84"/>
        <v>202.5</v>
      </c>
      <c r="AF445" s="197">
        <f t="shared" si="77"/>
        <v>883.75</v>
      </c>
      <c r="AG445" s="197">
        <f t="shared" si="78"/>
        <v>1558.75</v>
      </c>
      <c r="AH445" s="197">
        <v>1558.75</v>
      </c>
      <c r="AI445" s="197">
        <f t="shared" si="79"/>
        <v>0</v>
      </c>
      <c r="AJ445" s="214"/>
      <c r="AK445" s="268"/>
      <c r="AL445" s="275"/>
      <c r="AM445" s="275"/>
    </row>
    <row r="446" spans="1:39" s="213" customFormat="1" ht="32.25" customHeight="1" x14ac:dyDescent="0.25">
      <c r="A446" s="186"/>
      <c r="B446" s="186">
        <v>2</v>
      </c>
      <c r="C446" s="187">
        <v>387</v>
      </c>
      <c r="D446" s="373">
        <v>12546</v>
      </c>
      <c r="E446" s="373">
        <v>7830</v>
      </c>
      <c r="F446" s="188"/>
      <c r="G446" s="186" t="s">
        <v>496</v>
      </c>
      <c r="H446" s="186" t="s">
        <v>94</v>
      </c>
      <c r="I446" s="186"/>
      <c r="J446" s="186" t="s">
        <v>69</v>
      </c>
      <c r="K446" s="188">
        <v>1.3</v>
      </c>
      <c r="L446" s="188">
        <v>1.3</v>
      </c>
      <c r="M446" s="188">
        <v>5</v>
      </c>
      <c r="N446" s="188">
        <v>1</v>
      </c>
      <c r="O446" s="188">
        <f t="shared" si="85"/>
        <v>4</v>
      </c>
      <c r="P446" s="188"/>
      <c r="Q446" s="188"/>
      <c r="R446" s="188">
        <f t="shared" si="73"/>
        <v>4</v>
      </c>
      <c r="S446" s="191" t="s">
        <v>70</v>
      </c>
      <c r="T446" s="199" t="s">
        <v>58</v>
      </c>
      <c r="U446" s="200">
        <v>44740</v>
      </c>
      <c r="V446" s="200">
        <v>44791</v>
      </c>
      <c r="W446" s="201">
        <v>1</v>
      </c>
      <c r="X446" s="202"/>
      <c r="Y446" s="196">
        <f t="shared" si="74"/>
        <v>7.4285714285714288</v>
      </c>
      <c r="Z446" s="219">
        <v>135</v>
      </c>
      <c r="AA446" s="219">
        <v>12.25</v>
      </c>
      <c r="AB446" s="197">
        <f t="shared" si="75"/>
        <v>540</v>
      </c>
      <c r="AC446" s="197">
        <f t="shared" si="86"/>
        <v>49</v>
      </c>
      <c r="AD446" s="197">
        <f t="shared" si="76"/>
        <v>378</v>
      </c>
      <c r="AE446" s="197">
        <f t="shared" si="84"/>
        <v>162</v>
      </c>
      <c r="AF446" s="197">
        <f t="shared" si="77"/>
        <v>364</v>
      </c>
      <c r="AG446" s="197">
        <f t="shared" si="78"/>
        <v>904</v>
      </c>
      <c r="AH446" s="197">
        <v>904</v>
      </c>
      <c r="AI446" s="197">
        <f t="shared" si="79"/>
        <v>0</v>
      </c>
      <c r="AJ446" s="214"/>
      <c r="AK446" s="268"/>
      <c r="AL446" s="275"/>
      <c r="AM446" s="275"/>
    </row>
    <row r="447" spans="1:39" s="111" customFormat="1" ht="32.25" customHeight="1" x14ac:dyDescent="0.25">
      <c r="A447" s="186"/>
      <c r="B447" s="186">
        <v>2</v>
      </c>
      <c r="C447" s="187">
        <v>98</v>
      </c>
      <c r="D447" s="373">
        <v>12140</v>
      </c>
      <c r="E447" s="373">
        <v>7563</v>
      </c>
      <c r="F447" s="188"/>
      <c r="G447" s="186" t="s">
        <v>100</v>
      </c>
      <c r="H447" s="186" t="s">
        <v>36</v>
      </c>
      <c r="I447" s="186"/>
      <c r="J447" s="186" t="s">
        <v>42</v>
      </c>
      <c r="K447" s="188">
        <v>2.5</v>
      </c>
      <c r="L447" s="188">
        <v>1.3</v>
      </c>
      <c r="M447" s="188">
        <v>4</v>
      </c>
      <c r="N447" s="188">
        <v>1</v>
      </c>
      <c r="O447" s="188">
        <f t="shared" si="85"/>
        <v>3</v>
      </c>
      <c r="P447" s="188"/>
      <c r="Q447" s="188"/>
      <c r="R447" s="188">
        <f t="shared" si="73"/>
        <v>7.5</v>
      </c>
      <c r="S447" s="191" t="s">
        <v>41</v>
      </c>
      <c r="T447" s="199" t="s">
        <v>58</v>
      </c>
      <c r="U447" s="200">
        <v>44713</v>
      </c>
      <c r="V447" s="200">
        <v>44722</v>
      </c>
      <c r="W447" s="201">
        <v>1</v>
      </c>
      <c r="X447" s="202"/>
      <c r="Y447" s="196">
        <f t="shared" si="74"/>
        <v>1.4285714285714286</v>
      </c>
      <c r="Z447" s="219">
        <v>14</v>
      </c>
      <c r="AA447" s="219"/>
      <c r="AB447" s="197">
        <f t="shared" si="75"/>
        <v>105</v>
      </c>
      <c r="AC447" s="197">
        <f t="shared" si="86"/>
        <v>0</v>
      </c>
      <c r="AD447" s="197">
        <f t="shared" si="76"/>
        <v>73.5</v>
      </c>
      <c r="AE447" s="197">
        <f t="shared" si="84"/>
        <v>31.5</v>
      </c>
      <c r="AF447" s="197">
        <f t="shared" si="77"/>
        <v>0</v>
      </c>
      <c r="AG447" s="197">
        <f t="shared" si="78"/>
        <v>105</v>
      </c>
      <c r="AH447" s="197">
        <v>105</v>
      </c>
      <c r="AI447" s="197">
        <f t="shared" si="79"/>
        <v>0</v>
      </c>
      <c r="AJ447" s="214"/>
      <c r="AK447" s="265"/>
      <c r="AL447" s="272"/>
      <c r="AM447" s="272"/>
    </row>
    <row r="448" spans="1:39" s="111" customFormat="1" ht="32.25" customHeight="1" x14ac:dyDescent="0.25">
      <c r="A448" s="186"/>
      <c r="B448" s="186">
        <v>2</v>
      </c>
      <c r="C448" s="187"/>
      <c r="D448" s="373">
        <v>12231</v>
      </c>
      <c r="E448" s="373">
        <v>8115</v>
      </c>
      <c r="F448" s="188"/>
      <c r="G448" s="186" t="s">
        <v>498</v>
      </c>
      <c r="H448" s="186" t="s">
        <v>36</v>
      </c>
      <c r="I448" s="186"/>
      <c r="J448" s="186" t="s">
        <v>42</v>
      </c>
      <c r="K448" s="188">
        <v>2.5</v>
      </c>
      <c r="L448" s="188">
        <v>1.3</v>
      </c>
      <c r="M448" s="188">
        <v>3</v>
      </c>
      <c r="N448" s="188">
        <v>1</v>
      </c>
      <c r="O448" s="188">
        <f t="shared" si="85"/>
        <v>2</v>
      </c>
      <c r="P448" s="188"/>
      <c r="Q448" s="188"/>
      <c r="R448" s="188">
        <f t="shared" si="73"/>
        <v>5</v>
      </c>
      <c r="S448" s="191" t="s">
        <v>41</v>
      </c>
      <c r="T448" s="199" t="s">
        <v>58</v>
      </c>
      <c r="U448" s="200">
        <v>44717</v>
      </c>
      <c r="V448" s="200">
        <v>44852</v>
      </c>
      <c r="W448" s="201">
        <v>1</v>
      </c>
      <c r="X448" s="202"/>
      <c r="Y448" s="196">
        <f t="shared" si="74"/>
        <v>19.428571428571427</v>
      </c>
      <c r="Z448" s="219">
        <v>14</v>
      </c>
      <c r="AA448" s="219"/>
      <c r="AB448" s="197">
        <f t="shared" si="75"/>
        <v>70</v>
      </c>
      <c r="AC448" s="197">
        <f t="shared" si="86"/>
        <v>0</v>
      </c>
      <c r="AD448" s="197">
        <f t="shared" si="76"/>
        <v>49</v>
      </c>
      <c r="AE448" s="197">
        <f t="shared" si="84"/>
        <v>21</v>
      </c>
      <c r="AF448" s="197">
        <f t="shared" si="77"/>
        <v>0</v>
      </c>
      <c r="AG448" s="197">
        <f t="shared" si="78"/>
        <v>70</v>
      </c>
      <c r="AH448" s="197">
        <v>70</v>
      </c>
      <c r="AI448" s="197">
        <f t="shared" si="79"/>
        <v>0</v>
      </c>
      <c r="AJ448" s="214"/>
      <c r="AK448" s="265"/>
      <c r="AL448" s="272"/>
      <c r="AM448" s="272"/>
    </row>
    <row r="449" spans="1:39" s="111" customFormat="1" ht="32.25" customHeight="1" x14ac:dyDescent="0.25">
      <c r="A449" s="186"/>
      <c r="B449" s="186">
        <v>2</v>
      </c>
      <c r="C449" s="187" t="s">
        <v>130</v>
      </c>
      <c r="D449" s="373">
        <v>12233</v>
      </c>
      <c r="E449" s="373">
        <v>7558</v>
      </c>
      <c r="F449" s="188"/>
      <c r="G449" s="186" t="s">
        <v>499</v>
      </c>
      <c r="H449" s="186" t="s">
        <v>36</v>
      </c>
      <c r="I449" s="186"/>
      <c r="J449" s="186" t="s">
        <v>42</v>
      </c>
      <c r="K449" s="188">
        <v>2.5</v>
      </c>
      <c r="L449" s="188">
        <v>1.3</v>
      </c>
      <c r="M449" s="188">
        <v>5</v>
      </c>
      <c r="N449" s="188">
        <v>1</v>
      </c>
      <c r="O449" s="188">
        <f t="shared" si="85"/>
        <v>4</v>
      </c>
      <c r="P449" s="188"/>
      <c r="Q449" s="188"/>
      <c r="R449" s="188">
        <f t="shared" si="73"/>
        <v>10</v>
      </c>
      <c r="S449" s="191" t="s">
        <v>41</v>
      </c>
      <c r="T449" s="199" t="s">
        <v>58</v>
      </c>
      <c r="U449" s="200">
        <v>44717</v>
      </c>
      <c r="V449" s="200">
        <v>44720</v>
      </c>
      <c r="W449" s="201">
        <v>1</v>
      </c>
      <c r="X449" s="202"/>
      <c r="Y449" s="196">
        <f t="shared" si="74"/>
        <v>0.5714285714285714</v>
      </c>
      <c r="Z449" s="219">
        <v>14</v>
      </c>
      <c r="AA449" s="219"/>
      <c r="AB449" s="197">
        <f t="shared" si="75"/>
        <v>140</v>
      </c>
      <c r="AC449" s="197">
        <f t="shared" si="86"/>
        <v>0</v>
      </c>
      <c r="AD449" s="197">
        <f t="shared" si="76"/>
        <v>98</v>
      </c>
      <c r="AE449" s="197">
        <f t="shared" si="84"/>
        <v>42</v>
      </c>
      <c r="AF449" s="197">
        <f t="shared" si="77"/>
        <v>0</v>
      </c>
      <c r="AG449" s="197">
        <f t="shared" si="78"/>
        <v>140</v>
      </c>
      <c r="AH449" s="197">
        <v>140</v>
      </c>
      <c r="AI449" s="197">
        <f t="shared" si="79"/>
        <v>0</v>
      </c>
      <c r="AJ449" s="214"/>
      <c r="AK449" s="265"/>
      <c r="AL449" s="272"/>
      <c r="AM449" s="272"/>
    </row>
    <row r="450" spans="1:39" s="111" customFormat="1" ht="32.25" customHeight="1" x14ac:dyDescent="0.25">
      <c r="A450" s="186"/>
      <c r="B450" s="186">
        <v>2</v>
      </c>
      <c r="C450" s="187">
        <v>173</v>
      </c>
      <c r="D450" s="373">
        <v>12170</v>
      </c>
      <c r="E450" s="373">
        <v>7600</v>
      </c>
      <c r="F450" s="188"/>
      <c r="G450" s="186" t="s">
        <v>100</v>
      </c>
      <c r="H450" s="186" t="s">
        <v>36</v>
      </c>
      <c r="I450" s="186"/>
      <c r="J450" s="186" t="s">
        <v>42</v>
      </c>
      <c r="K450" s="188">
        <v>2.5</v>
      </c>
      <c r="L450" s="188">
        <v>1.2</v>
      </c>
      <c r="M450" s="188">
        <v>4</v>
      </c>
      <c r="N450" s="188">
        <v>1</v>
      </c>
      <c r="O450" s="188">
        <f t="shared" si="85"/>
        <v>3</v>
      </c>
      <c r="P450" s="188"/>
      <c r="Q450" s="188"/>
      <c r="R450" s="188">
        <f t="shared" si="73"/>
        <v>7.5</v>
      </c>
      <c r="S450" s="191" t="s">
        <v>41</v>
      </c>
      <c r="T450" s="199" t="s">
        <v>58</v>
      </c>
      <c r="U450" s="200">
        <v>44719</v>
      </c>
      <c r="V450" s="200">
        <v>44747</v>
      </c>
      <c r="W450" s="201">
        <v>1</v>
      </c>
      <c r="X450" s="202"/>
      <c r="Y450" s="196">
        <f t="shared" si="74"/>
        <v>4.1428571428571432</v>
      </c>
      <c r="Z450" s="219">
        <v>14</v>
      </c>
      <c r="AA450" s="219"/>
      <c r="AB450" s="197">
        <f t="shared" si="75"/>
        <v>105</v>
      </c>
      <c r="AC450" s="197">
        <f t="shared" si="86"/>
        <v>0</v>
      </c>
      <c r="AD450" s="197">
        <f t="shared" si="76"/>
        <v>73.5</v>
      </c>
      <c r="AE450" s="197">
        <f t="shared" si="84"/>
        <v>31.5</v>
      </c>
      <c r="AF450" s="197">
        <f t="shared" si="77"/>
        <v>0</v>
      </c>
      <c r="AG450" s="197">
        <f t="shared" si="78"/>
        <v>105</v>
      </c>
      <c r="AH450" s="197">
        <v>105</v>
      </c>
      <c r="AI450" s="197">
        <f t="shared" si="79"/>
        <v>0</v>
      </c>
      <c r="AJ450" s="214"/>
      <c r="AK450" s="265"/>
      <c r="AL450" s="272"/>
      <c r="AM450" s="272"/>
    </row>
    <row r="451" spans="1:39" s="111" customFormat="1" ht="32.25" customHeight="1" x14ac:dyDescent="0.25">
      <c r="A451" s="186"/>
      <c r="B451" s="186">
        <v>2</v>
      </c>
      <c r="C451" s="187">
        <v>163</v>
      </c>
      <c r="D451" s="373">
        <v>12160</v>
      </c>
      <c r="E451" s="373">
        <v>8139</v>
      </c>
      <c r="F451" s="188"/>
      <c r="G451" s="186" t="s">
        <v>100</v>
      </c>
      <c r="H451" s="186" t="s">
        <v>36</v>
      </c>
      <c r="I451" s="186"/>
      <c r="J451" s="186" t="s">
        <v>42</v>
      </c>
      <c r="K451" s="188">
        <v>5</v>
      </c>
      <c r="L451" s="188">
        <v>1.3</v>
      </c>
      <c r="M451" s="188">
        <v>5</v>
      </c>
      <c r="N451" s="188">
        <v>1</v>
      </c>
      <c r="O451" s="188">
        <f t="shared" si="85"/>
        <v>4</v>
      </c>
      <c r="P451" s="188"/>
      <c r="Q451" s="188"/>
      <c r="R451" s="188">
        <f t="shared" si="73"/>
        <v>20</v>
      </c>
      <c r="S451" s="191" t="s">
        <v>41</v>
      </c>
      <c r="T451" s="199" t="s">
        <v>58</v>
      </c>
      <c r="U451" s="200">
        <v>44719</v>
      </c>
      <c r="V451" s="200">
        <v>44858</v>
      </c>
      <c r="W451" s="201">
        <v>1</v>
      </c>
      <c r="X451" s="202"/>
      <c r="Y451" s="196">
        <f t="shared" si="74"/>
        <v>20</v>
      </c>
      <c r="Z451" s="219">
        <v>14</v>
      </c>
      <c r="AA451" s="219"/>
      <c r="AB451" s="197">
        <f t="shared" si="75"/>
        <v>280</v>
      </c>
      <c r="AC451" s="197">
        <f t="shared" si="86"/>
        <v>0</v>
      </c>
      <c r="AD451" s="197">
        <f t="shared" si="76"/>
        <v>196</v>
      </c>
      <c r="AE451" s="197">
        <f t="shared" si="84"/>
        <v>84</v>
      </c>
      <c r="AF451" s="197">
        <f t="shared" si="77"/>
        <v>0</v>
      </c>
      <c r="AG451" s="197">
        <f t="shared" si="78"/>
        <v>280</v>
      </c>
      <c r="AH451" s="197">
        <v>280</v>
      </c>
      <c r="AI451" s="197">
        <f t="shared" si="79"/>
        <v>0</v>
      </c>
      <c r="AJ451" s="214"/>
      <c r="AK451" s="265"/>
      <c r="AL451" s="272"/>
      <c r="AM451" s="272"/>
    </row>
    <row r="452" spans="1:39" s="111" customFormat="1" ht="32.25" customHeight="1" x14ac:dyDescent="0.25">
      <c r="A452" s="186"/>
      <c r="B452" s="186">
        <v>2</v>
      </c>
      <c r="C452" s="187">
        <v>175</v>
      </c>
      <c r="D452" s="373">
        <v>12172</v>
      </c>
      <c r="E452" s="373">
        <v>6702</v>
      </c>
      <c r="F452" s="188"/>
      <c r="G452" s="186" t="s">
        <v>100</v>
      </c>
      <c r="H452" s="186" t="s">
        <v>36</v>
      </c>
      <c r="I452" s="186"/>
      <c r="J452" s="186" t="s">
        <v>42</v>
      </c>
      <c r="K452" s="188">
        <v>4</v>
      </c>
      <c r="L452" s="188">
        <v>1</v>
      </c>
      <c r="M452" s="188">
        <v>3</v>
      </c>
      <c r="N452" s="188">
        <v>1</v>
      </c>
      <c r="O452" s="188">
        <f t="shared" si="85"/>
        <v>2</v>
      </c>
      <c r="P452" s="188"/>
      <c r="Q452" s="188"/>
      <c r="R452" s="188">
        <f t="shared" si="73"/>
        <v>8</v>
      </c>
      <c r="S452" s="191" t="s">
        <v>41</v>
      </c>
      <c r="T452" s="199" t="s">
        <v>58</v>
      </c>
      <c r="U452" s="200">
        <v>44720</v>
      </c>
      <c r="V452" s="200">
        <v>44824</v>
      </c>
      <c r="W452" s="201">
        <v>1</v>
      </c>
      <c r="X452" s="202"/>
      <c r="Y452" s="196">
        <f t="shared" si="74"/>
        <v>15</v>
      </c>
      <c r="Z452" s="219">
        <v>14</v>
      </c>
      <c r="AA452" s="219"/>
      <c r="AB452" s="197">
        <f t="shared" si="75"/>
        <v>112</v>
      </c>
      <c r="AC452" s="197">
        <f t="shared" si="86"/>
        <v>0</v>
      </c>
      <c r="AD452" s="197">
        <f t="shared" si="76"/>
        <v>78.399999999999991</v>
      </c>
      <c r="AE452" s="197">
        <f t="shared" si="84"/>
        <v>33.6</v>
      </c>
      <c r="AF452" s="197">
        <f t="shared" si="77"/>
        <v>0</v>
      </c>
      <c r="AG452" s="197">
        <f t="shared" si="78"/>
        <v>112</v>
      </c>
      <c r="AH452" s="197">
        <v>112</v>
      </c>
      <c r="AI452" s="197">
        <f t="shared" si="79"/>
        <v>0</v>
      </c>
      <c r="AJ452" s="214"/>
      <c r="AK452" s="265"/>
      <c r="AL452" s="272"/>
      <c r="AM452" s="272"/>
    </row>
    <row r="453" spans="1:39" s="111" customFormat="1" ht="32.25" customHeight="1" x14ac:dyDescent="0.25">
      <c r="A453" s="186"/>
      <c r="B453" s="186">
        <v>2</v>
      </c>
      <c r="C453" s="187">
        <v>202</v>
      </c>
      <c r="D453" s="373">
        <v>12198</v>
      </c>
      <c r="E453" s="373">
        <v>7568</v>
      </c>
      <c r="F453" s="188"/>
      <c r="G453" s="186" t="s">
        <v>100</v>
      </c>
      <c r="H453" s="186" t="s">
        <v>36</v>
      </c>
      <c r="I453" s="186"/>
      <c r="J453" s="186" t="s">
        <v>42</v>
      </c>
      <c r="K453" s="188">
        <v>4</v>
      </c>
      <c r="L453" s="188">
        <v>1.3</v>
      </c>
      <c r="M453" s="188">
        <v>4</v>
      </c>
      <c r="N453" s="188">
        <v>1</v>
      </c>
      <c r="O453" s="188">
        <f t="shared" si="85"/>
        <v>3</v>
      </c>
      <c r="P453" s="188"/>
      <c r="Q453" s="188"/>
      <c r="R453" s="188">
        <f t="shared" si="73"/>
        <v>12</v>
      </c>
      <c r="S453" s="191" t="s">
        <v>41</v>
      </c>
      <c r="T453" s="199" t="s">
        <v>58</v>
      </c>
      <c r="U453" s="200">
        <v>44721</v>
      </c>
      <c r="V453" s="200">
        <v>44732</v>
      </c>
      <c r="W453" s="201">
        <v>1</v>
      </c>
      <c r="X453" s="202"/>
      <c r="Y453" s="196">
        <f t="shared" si="74"/>
        <v>1.7142857142857142</v>
      </c>
      <c r="Z453" s="219">
        <v>14</v>
      </c>
      <c r="AA453" s="219"/>
      <c r="AB453" s="197">
        <f t="shared" si="75"/>
        <v>168</v>
      </c>
      <c r="AC453" s="197">
        <f t="shared" si="86"/>
        <v>0</v>
      </c>
      <c r="AD453" s="197">
        <f t="shared" si="76"/>
        <v>117.59999999999998</v>
      </c>
      <c r="AE453" s="197">
        <f t="shared" si="84"/>
        <v>50.399999999999991</v>
      </c>
      <c r="AF453" s="197">
        <f t="shared" si="77"/>
        <v>0</v>
      </c>
      <c r="AG453" s="197">
        <f t="shared" si="78"/>
        <v>167.99999999999997</v>
      </c>
      <c r="AH453" s="197">
        <v>167.99999999999997</v>
      </c>
      <c r="AI453" s="197">
        <f t="shared" si="79"/>
        <v>0</v>
      </c>
      <c r="AJ453" s="214"/>
      <c r="AK453" s="265"/>
      <c r="AL453" s="272"/>
      <c r="AM453" s="272"/>
    </row>
    <row r="454" spans="1:39" s="111" customFormat="1" ht="32.25" customHeight="1" x14ac:dyDescent="0.25">
      <c r="A454" s="186"/>
      <c r="B454" s="186">
        <v>2</v>
      </c>
      <c r="C454" s="187">
        <v>187</v>
      </c>
      <c r="D454" s="373">
        <v>12185</v>
      </c>
      <c r="E454" s="373">
        <v>7567</v>
      </c>
      <c r="F454" s="188"/>
      <c r="G454" s="186" t="s">
        <v>100</v>
      </c>
      <c r="H454" s="186" t="s">
        <v>36</v>
      </c>
      <c r="I454" s="186"/>
      <c r="J454" s="186" t="s">
        <v>42</v>
      </c>
      <c r="K454" s="188">
        <v>2.5</v>
      </c>
      <c r="L454" s="188">
        <v>1.3</v>
      </c>
      <c r="M454" s="188">
        <v>3</v>
      </c>
      <c r="N454" s="188">
        <v>1</v>
      </c>
      <c r="O454" s="188">
        <f t="shared" si="85"/>
        <v>2</v>
      </c>
      <c r="P454" s="188"/>
      <c r="Q454" s="188"/>
      <c r="R454" s="188">
        <f t="shared" si="73"/>
        <v>5</v>
      </c>
      <c r="S454" s="191" t="s">
        <v>41</v>
      </c>
      <c r="T454" s="199" t="s">
        <v>58</v>
      </c>
      <c r="U454" s="200">
        <v>44721</v>
      </c>
      <c r="V454" s="200">
        <v>44732</v>
      </c>
      <c r="W454" s="201">
        <v>1</v>
      </c>
      <c r="X454" s="202"/>
      <c r="Y454" s="196">
        <f t="shared" si="74"/>
        <v>1.7142857142857142</v>
      </c>
      <c r="Z454" s="219">
        <v>14</v>
      </c>
      <c r="AA454" s="219"/>
      <c r="AB454" s="197">
        <f t="shared" si="75"/>
        <v>70</v>
      </c>
      <c r="AC454" s="197">
        <f t="shared" si="86"/>
        <v>0</v>
      </c>
      <c r="AD454" s="197">
        <f t="shared" si="76"/>
        <v>49</v>
      </c>
      <c r="AE454" s="197">
        <f t="shared" si="84"/>
        <v>21</v>
      </c>
      <c r="AF454" s="197">
        <f t="shared" si="77"/>
        <v>0</v>
      </c>
      <c r="AG454" s="197">
        <f t="shared" si="78"/>
        <v>70</v>
      </c>
      <c r="AH454" s="197">
        <v>70</v>
      </c>
      <c r="AI454" s="197">
        <f t="shared" si="79"/>
        <v>0</v>
      </c>
      <c r="AJ454" s="214"/>
      <c r="AK454" s="265"/>
      <c r="AL454" s="272"/>
      <c r="AM454" s="272"/>
    </row>
    <row r="455" spans="1:39" s="111" customFormat="1" ht="32.25" customHeight="1" x14ac:dyDescent="0.25">
      <c r="A455" s="186"/>
      <c r="B455" s="186">
        <v>2</v>
      </c>
      <c r="C455" s="187">
        <v>188</v>
      </c>
      <c r="D455" s="373">
        <v>12185</v>
      </c>
      <c r="E455" s="373">
        <v>7567</v>
      </c>
      <c r="F455" s="188"/>
      <c r="G455" s="186" t="s">
        <v>100</v>
      </c>
      <c r="H455" s="186" t="s">
        <v>36</v>
      </c>
      <c r="I455" s="186"/>
      <c r="J455" s="186" t="s">
        <v>42</v>
      </c>
      <c r="K455" s="188">
        <v>1.8</v>
      </c>
      <c r="L455" s="188">
        <v>1.3</v>
      </c>
      <c r="M455" s="188">
        <v>3</v>
      </c>
      <c r="N455" s="188">
        <v>1</v>
      </c>
      <c r="O455" s="188">
        <f t="shared" si="85"/>
        <v>2</v>
      </c>
      <c r="P455" s="188"/>
      <c r="Q455" s="188"/>
      <c r="R455" s="188">
        <f t="shared" ref="R455:R518" si="87">IF(S455="m3",K455*L455*O455,IF(S455="m2-LxH",K455*O455,IF(S455="m2-LxW",K455*L455*P455,IF(S455="rm",O455,IF(S455="lm",K455,IF(S455="unit",Q455,))))))</f>
        <v>3.6</v>
      </c>
      <c r="S455" s="191" t="s">
        <v>41</v>
      </c>
      <c r="T455" s="199" t="s">
        <v>58</v>
      </c>
      <c r="U455" s="200">
        <v>44721</v>
      </c>
      <c r="V455" s="200">
        <v>44732</v>
      </c>
      <c r="W455" s="201">
        <v>1</v>
      </c>
      <c r="X455" s="202"/>
      <c r="Y455" s="196">
        <f t="shared" ref="Y455:Y499" si="88">IF(T455="on hire",$C$5-U455+1,IF(T455="off hired",V455-U455+1,0))/7</f>
        <v>1.7142857142857142</v>
      </c>
      <c r="Z455" s="219">
        <v>14</v>
      </c>
      <c r="AA455" s="219"/>
      <c r="AB455" s="197">
        <f t="shared" ref="AB455:AB518" si="89">Z455*R455</f>
        <v>50.4</v>
      </c>
      <c r="AC455" s="197">
        <f t="shared" si="86"/>
        <v>0</v>
      </c>
      <c r="AD455" s="197">
        <f t="shared" ref="AD455:AD499" si="90">0.7*R455*Z455</f>
        <v>35.28</v>
      </c>
      <c r="AE455" s="197">
        <f t="shared" si="84"/>
        <v>15.120000000000001</v>
      </c>
      <c r="AF455" s="197">
        <f t="shared" ref="AF455:AF499" si="91">IF(Y455&gt;X455,(Y455-X455)*R455*AA455,0)</f>
        <v>0</v>
      </c>
      <c r="AG455" s="197">
        <f t="shared" ref="AG455:AG518" si="92">AD455+AE455+AF455</f>
        <v>50.400000000000006</v>
      </c>
      <c r="AH455" s="197">
        <v>50.400000000000006</v>
      </c>
      <c r="AI455" s="197">
        <f t="shared" ref="AI455:AI518" si="93">AG455-AH455</f>
        <v>0</v>
      </c>
      <c r="AJ455" s="214"/>
      <c r="AK455" s="265"/>
      <c r="AL455" s="272"/>
      <c r="AM455" s="272"/>
    </row>
    <row r="456" spans="1:39" s="111" customFormat="1" ht="32.25" customHeight="1" x14ac:dyDescent="0.25">
      <c r="A456" s="186"/>
      <c r="B456" s="186">
        <v>2</v>
      </c>
      <c r="C456" s="187">
        <v>130</v>
      </c>
      <c r="D456" s="373">
        <v>12227</v>
      </c>
      <c r="E456" s="373">
        <v>6718</v>
      </c>
      <c r="F456" s="188"/>
      <c r="G456" s="186" t="s">
        <v>521</v>
      </c>
      <c r="H456" s="186" t="s">
        <v>36</v>
      </c>
      <c r="I456" s="186"/>
      <c r="J456" s="186" t="s">
        <v>42</v>
      </c>
      <c r="K456" s="188">
        <v>2.5</v>
      </c>
      <c r="L456" s="188">
        <v>1.3</v>
      </c>
      <c r="M456" s="188">
        <v>6</v>
      </c>
      <c r="N456" s="188">
        <v>1</v>
      </c>
      <c r="O456" s="188">
        <f t="shared" si="85"/>
        <v>5</v>
      </c>
      <c r="P456" s="188"/>
      <c r="Q456" s="188"/>
      <c r="R456" s="188">
        <f t="shared" si="87"/>
        <v>12.5</v>
      </c>
      <c r="S456" s="191" t="s">
        <v>41</v>
      </c>
      <c r="T456" s="199" t="s">
        <v>58</v>
      </c>
      <c r="U456" s="200">
        <v>44717</v>
      </c>
      <c r="V456" s="200">
        <v>44828</v>
      </c>
      <c r="W456" s="201">
        <v>1</v>
      </c>
      <c r="X456" s="202"/>
      <c r="Y456" s="196">
        <f t="shared" si="88"/>
        <v>16</v>
      </c>
      <c r="Z456" s="219">
        <v>14</v>
      </c>
      <c r="AA456" s="219">
        <v>0.84</v>
      </c>
      <c r="AB456" s="197">
        <f t="shared" si="89"/>
        <v>175</v>
      </c>
      <c r="AC456" s="197">
        <f t="shared" si="86"/>
        <v>10.5</v>
      </c>
      <c r="AD456" s="197">
        <f t="shared" si="90"/>
        <v>122.5</v>
      </c>
      <c r="AE456" s="197">
        <f t="shared" si="84"/>
        <v>52.5</v>
      </c>
      <c r="AF456" s="197">
        <f t="shared" si="91"/>
        <v>168</v>
      </c>
      <c r="AG456" s="197">
        <f t="shared" si="92"/>
        <v>343</v>
      </c>
      <c r="AH456" s="197">
        <v>343</v>
      </c>
      <c r="AI456" s="197">
        <f t="shared" si="93"/>
        <v>0</v>
      </c>
      <c r="AJ456" s="214"/>
      <c r="AK456" s="265"/>
      <c r="AL456" s="272"/>
      <c r="AM456" s="272"/>
    </row>
    <row r="457" spans="1:39" s="111" customFormat="1" ht="32.25" customHeight="1" x14ac:dyDescent="0.25">
      <c r="A457" s="186"/>
      <c r="B457" s="186">
        <v>2</v>
      </c>
      <c r="C457" s="187">
        <v>132</v>
      </c>
      <c r="D457" s="373">
        <v>12227</v>
      </c>
      <c r="E457" s="373">
        <v>6718</v>
      </c>
      <c r="F457" s="188"/>
      <c r="G457" s="186" t="s">
        <v>521</v>
      </c>
      <c r="H457" s="186" t="s">
        <v>36</v>
      </c>
      <c r="I457" s="186"/>
      <c r="J457" s="186" t="s">
        <v>42</v>
      </c>
      <c r="K457" s="188">
        <v>2.5</v>
      </c>
      <c r="L457" s="188">
        <v>1.3</v>
      </c>
      <c r="M457" s="188">
        <v>6</v>
      </c>
      <c r="N457" s="188">
        <v>1</v>
      </c>
      <c r="O457" s="188">
        <f t="shared" si="85"/>
        <v>5</v>
      </c>
      <c r="P457" s="188"/>
      <c r="Q457" s="188"/>
      <c r="R457" s="188">
        <f t="shared" si="87"/>
        <v>12.5</v>
      </c>
      <c r="S457" s="191" t="s">
        <v>41</v>
      </c>
      <c r="T457" s="199" t="s">
        <v>58</v>
      </c>
      <c r="U457" s="200">
        <v>44717</v>
      </c>
      <c r="V457" s="200">
        <v>44828</v>
      </c>
      <c r="W457" s="201">
        <v>1</v>
      </c>
      <c r="X457" s="202"/>
      <c r="Y457" s="196">
        <f t="shared" si="88"/>
        <v>16</v>
      </c>
      <c r="Z457" s="219">
        <v>14</v>
      </c>
      <c r="AA457" s="219">
        <v>0.84</v>
      </c>
      <c r="AB457" s="197">
        <f t="shared" si="89"/>
        <v>175</v>
      </c>
      <c r="AC457" s="197">
        <f t="shared" si="86"/>
        <v>10.5</v>
      </c>
      <c r="AD457" s="197">
        <f t="shared" si="90"/>
        <v>122.5</v>
      </c>
      <c r="AE457" s="197">
        <f t="shared" si="84"/>
        <v>52.5</v>
      </c>
      <c r="AF457" s="197">
        <f t="shared" si="91"/>
        <v>168</v>
      </c>
      <c r="AG457" s="197">
        <f t="shared" si="92"/>
        <v>343</v>
      </c>
      <c r="AH457" s="197">
        <v>343</v>
      </c>
      <c r="AI457" s="197">
        <f t="shared" si="93"/>
        <v>0</v>
      </c>
      <c r="AJ457" s="214"/>
      <c r="AK457" s="265"/>
      <c r="AL457" s="272"/>
      <c r="AM457" s="272"/>
    </row>
    <row r="458" spans="1:39" s="111" customFormat="1" ht="32.25" customHeight="1" x14ac:dyDescent="0.25">
      <c r="A458" s="186"/>
      <c r="B458" s="186">
        <v>2</v>
      </c>
      <c r="C458" s="187">
        <v>174</v>
      </c>
      <c r="D458" s="373">
        <v>12171</v>
      </c>
      <c r="E458" s="373">
        <v>6716</v>
      </c>
      <c r="F458" s="188"/>
      <c r="G458" s="186" t="s">
        <v>100</v>
      </c>
      <c r="H458" s="186" t="s">
        <v>36</v>
      </c>
      <c r="I458" s="186"/>
      <c r="J458" s="186" t="s">
        <v>42</v>
      </c>
      <c r="K458" s="188">
        <v>1.8</v>
      </c>
      <c r="L458" s="188">
        <v>1.3</v>
      </c>
      <c r="M458" s="188">
        <v>3</v>
      </c>
      <c r="N458" s="188">
        <v>1</v>
      </c>
      <c r="O458" s="188">
        <f t="shared" si="85"/>
        <v>2</v>
      </c>
      <c r="P458" s="188"/>
      <c r="Q458" s="188"/>
      <c r="R458" s="188">
        <f t="shared" si="87"/>
        <v>3.6</v>
      </c>
      <c r="S458" s="191" t="s">
        <v>41</v>
      </c>
      <c r="T458" s="199" t="s">
        <v>58</v>
      </c>
      <c r="U458" s="200">
        <v>44720</v>
      </c>
      <c r="V458" s="200">
        <v>44828</v>
      </c>
      <c r="W458" s="201">
        <v>1</v>
      </c>
      <c r="X458" s="202"/>
      <c r="Y458" s="196">
        <f t="shared" si="88"/>
        <v>15.571428571428571</v>
      </c>
      <c r="Z458" s="219">
        <v>14</v>
      </c>
      <c r="AA458" s="219">
        <v>0.84</v>
      </c>
      <c r="AB458" s="197">
        <f t="shared" si="89"/>
        <v>50.4</v>
      </c>
      <c r="AC458" s="197">
        <f t="shared" si="86"/>
        <v>3.024</v>
      </c>
      <c r="AD458" s="197">
        <f t="shared" si="90"/>
        <v>35.28</v>
      </c>
      <c r="AE458" s="197">
        <f t="shared" si="84"/>
        <v>15.120000000000001</v>
      </c>
      <c r="AF458" s="197">
        <f t="shared" si="91"/>
        <v>47.088000000000001</v>
      </c>
      <c r="AG458" s="197">
        <f t="shared" si="92"/>
        <v>97.488</v>
      </c>
      <c r="AH458" s="197">
        <v>97.488</v>
      </c>
      <c r="AI458" s="197">
        <f t="shared" si="93"/>
        <v>0</v>
      </c>
      <c r="AJ458" s="214"/>
      <c r="AK458" s="265"/>
      <c r="AL458" s="272"/>
      <c r="AM458" s="272"/>
    </row>
    <row r="459" spans="1:39" s="111" customFormat="1" ht="32.25" customHeight="1" x14ac:dyDescent="0.25">
      <c r="A459" s="186"/>
      <c r="B459" s="186">
        <v>2</v>
      </c>
      <c r="C459" s="187">
        <v>174</v>
      </c>
      <c r="D459" s="373">
        <v>12171</v>
      </c>
      <c r="E459" s="373">
        <v>6716</v>
      </c>
      <c r="F459" s="188"/>
      <c r="G459" s="186" t="s">
        <v>100</v>
      </c>
      <c r="H459" s="186" t="s">
        <v>36</v>
      </c>
      <c r="I459" s="186"/>
      <c r="J459" s="186" t="s">
        <v>42</v>
      </c>
      <c r="K459" s="188">
        <v>1.8</v>
      </c>
      <c r="L459" s="188">
        <v>1.3</v>
      </c>
      <c r="M459" s="188">
        <v>3</v>
      </c>
      <c r="N459" s="188">
        <v>1</v>
      </c>
      <c r="O459" s="188">
        <f t="shared" si="85"/>
        <v>2</v>
      </c>
      <c r="P459" s="188"/>
      <c r="Q459" s="188"/>
      <c r="R459" s="188">
        <f t="shared" si="87"/>
        <v>3.6</v>
      </c>
      <c r="S459" s="191" t="s">
        <v>41</v>
      </c>
      <c r="T459" s="199" t="s">
        <v>58</v>
      </c>
      <c r="U459" s="200">
        <v>44720</v>
      </c>
      <c r="V459" s="200">
        <v>44828</v>
      </c>
      <c r="W459" s="201">
        <v>1</v>
      </c>
      <c r="X459" s="202"/>
      <c r="Y459" s="196">
        <f t="shared" si="88"/>
        <v>15.571428571428571</v>
      </c>
      <c r="Z459" s="219">
        <v>14</v>
      </c>
      <c r="AA459" s="219">
        <v>0.84</v>
      </c>
      <c r="AB459" s="197">
        <f t="shared" si="89"/>
        <v>50.4</v>
      </c>
      <c r="AC459" s="197">
        <f t="shared" si="86"/>
        <v>3.024</v>
      </c>
      <c r="AD459" s="197">
        <f t="shared" si="90"/>
        <v>35.28</v>
      </c>
      <c r="AE459" s="197">
        <f t="shared" si="84"/>
        <v>15.120000000000001</v>
      </c>
      <c r="AF459" s="197">
        <f t="shared" si="91"/>
        <v>47.088000000000001</v>
      </c>
      <c r="AG459" s="197">
        <f t="shared" si="92"/>
        <v>97.488</v>
      </c>
      <c r="AH459" s="197">
        <v>97.488</v>
      </c>
      <c r="AI459" s="197">
        <f t="shared" si="93"/>
        <v>0</v>
      </c>
      <c r="AJ459" s="214"/>
      <c r="AK459" s="265"/>
      <c r="AL459" s="272"/>
      <c r="AM459" s="272"/>
    </row>
    <row r="460" spans="1:39" s="111" customFormat="1" ht="32.25" customHeight="1" x14ac:dyDescent="0.25">
      <c r="A460" s="186"/>
      <c r="B460" s="186">
        <v>2</v>
      </c>
      <c r="C460" s="187">
        <v>369</v>
      </c>
      <c r="D460" s="373">
        <v>12524</v>
      </c>
      <c r="E460" s="373">
        <v>6718</v>
      </c>
      <c r="F460" s="188"/>
      <c r="G460" s="186" t="s">
        <v>100</v>
      </c>
      <c r="H460" s="186" t="s">
        <v>36</v>
      </c>
      <c r="I460" s="186"/>
      <c r="J460" s="186" t="s">
        <v>42</v>
      </c>
      <c r="K460" s="188">
        <v>2.5</v>
      </c>
      <c r="L460" s="188">
        <v>1.8</v>
      </c>
      <c r="M460" s="188">
        <v>7</v>
      </c>
      <c r="N460" s="188">
        <v>1</v>
      </c>
      <c r="O460" s="188">
        <f t="shared" si="85"/>
        <v>6</v>
      </c>
      <c r="P460" s="188"/>
      <c r="Q460" s="188"/>
      <c r="R460" s="188">
        <f t="shared" si="87"/>
        <v>15</v>
      </c>
      <c r="S460" s="191" t="s">
        <v>41</v>
      </c>
      <c r="T460" s="199" t="s">
        <v>58</v>
      </c>
      <c r="U460" s="200">
        <v>44739</v>
      </c>
      <c r="V460" s="200">
        <v>44828</v>
      </c>
      <c r="W460" s="201">
        <v>1</v>
      </c>
      <c r="X460" s="202"/>
      <c r="Y460" s="196">
        <f t="shared" si="88"/>
        <v>12.857142857142858</v>
      </c>
      <c r="Z460" s="219">
        <v>14</v>
      </c>
      <c r="AA460" s="219">
        <v>0.84</v>
      </c>
      <c r="AB460" s="197">
        <f t="shared" si="89"/>
        <v>210</v>
      </c>
      <c r="AC460" s="197">
        <f t="shared" si="86"/>
        <v>12.6</v>
      </c>
      <c r="AD460" s="197">
        <f t="shared" si="90"/>
        <v>147</v>
      </c>
      <c r="AE460" s="197">
        <f t="shared" si="84"/>
        <v>63</v>
      </c>
      <c r="AF460" s="197">
        <f t="shared" si="91"/>
        <v>162</v>
      </c>
      <c r="AG460" s="197">
        <f t="shared" si="92"/>
        <v>372</v>
      </c>
      <c r="AH460" s="197">
        <v>372</v>
      </c>
      <c r="AI460" s="197">
        <f t="shared" si="93"/>
        <v>0</v>
      </c>
      <c r="AJ460" s="214"/>
      <c r="AK460" s="265"/>
      <c r="AL460" s="272"/>
      <c r="AM460" s="272"/>
    </row>
    <row r="461" spans="1:39" s="111" customFormat="1" ht="32.25" customHeight="1" x14ac:dyDescent="0.25">
      <c r="A461" s="186"/>
      <c r="B461" s="186">
        <v>2</v>
      </c>
      <c r="C461" s="187">
        <v>369</v>
      </c>
      <c r="D461" s="373">
        <v>12524</v>
      </c>
      <c r="E461" s="373">
        <v>6718</v>
      </c>
      <c r="F461" s="188"/>
      <c r="G461" s="186" t="s">
        <v>100</v>
      </c>
      <c r="H461" s="186" t="s">
        <v>36</v>
      </c>
      <c r="I461" s="186"/>
      <c r="J461" s="186" t="s">
        <v>42</v>
      </c>
      <c r="K461" s="188">
        <v>5</v>
      </c>
      <c r="L461" s="188">
        <v>1.8</v>
      </c>
      <c r="M461" s="188">
        <v>7</v>
      </c>
      <c r="N461" s="188">
        <v>1</v>
      </c>
      <c r="O461" s="188">
        <f t="shared" si="85"/>
        <v>6</v>
      </c>
      <c r="P461" s="188"/>
      <c r="Q461" s="188"/>
      <c r="R461" s="188">
        <f t="shared" si="87"/>
        <v>30</v>
      </c>
      <c r="S461" s="191" t="s">
        <v>41</v>
      </c>
      <c r="T461" s="199" t="s">
        <v>58</v>
      </c>
      <c r="U461" s="200">
        <v>44739</v>
      </c>
      <c r="V461" s="200">
        <v>44828</v>
      </c>
      <c r="W461" s="201">
        <v>1</v>
      </c>
      <c r="X461" s="202"/>
      <c r="Y461" s="196">
        <f t="shared" si="88"/>
        <v>12.857142857142858</v>
      </c>
      <c r="Z461" s="219">
        <v>14</v>
      </c>
      <c r="AA461" s="219">
        <v>0.84</v>
      </c>
      <c r="AB461" s="197">
        <f t="shared" si="89"/>
        <v>420</v>
      </c>
      <c r="AC461" s="197">
        <f t="shared" si="86"/>
        <v>25.2</v>
      </c>
      <c r="AD461" s="197">
        <f t="shared" si="90"/>
        <v>294</v>
      </c>
      <c r="AE461" s="197">
        <f t="shared" si="84"/>
        <v>126</v>
      </c>
      <c r="AF461" s="197">
        <f t="shared" si="91"/>
        <v>324</v>
      </c>
      <c r="AG461" s="197">
        <f t="shared" si="92"/>
        <v>744</v>
      </c>
      <c r="AH461" s="197">
        <v>744</v>
      </c>
      <c r="AI461" s="197">
        <f t="shared" si="93"/>
        <v>0</v>
      </c>
      <c r="AJ461" s="144"/>
      <c r="AK461" s="265"/>
      <c r="AL461" s="272"/>
      <c r="AM461" s="272"/>
    </row>
    <row r="462" spans="1:39" s="213" customFormat="1" ht="32.25" customHeight="1" x14ac:dyDescent="0.25">
      <c r="A462" s="186"/>
      <c r="B462" s="186">
        <v>2</v>
      </c>
      <c r="C462" s="187">
        <v>369</v>
      </c>
      <c r="D462" s="373">
        <v>12524</v>
      </c>
      <c r="E462" s="373">
        <v>6718</v>
      </c>
      <c r="F462" s="188"/>
      <c r="G462" s="186" t="s">
        <v>100</v>
      </c>
      <c r="H462" s="186" t="s">
        <v>36</v>
      </c>
      <c r="I462" s="186"/>
      <c r="J462" s="186" t="s">
        <v>42</v>
      </c>
      <c r="K462" s="188">
        <v>2.5</v>
      </c>
      <c r="L462" s="188">
        <v>1.8</v>
      </c>
      <c r="M462" s="188">
        <v>7</v>
      </c>
      <c r="N462" s="188">
        <v>1</v>
      </c>
      <c r="O462" s="188">
        <f t="shared" si="85"/>
        <v>6</v>
      </c>
      <c r="P462" s="188"/>
      <c r="Q462" s="188"/>
      <c r="R462" s="188">
        <f t="shared" si="87"/>
        <v>15</v>
      </c>
      <c r="S462" s="191" t="s">
        <v>41</v>
      </c>
      <c r="T462" s="199" t="s">
        <v>58</v>
      </c>
      <c r="U462" s="200">
        <v>44739</v>
      </c>
      <c r="V462" s="200">
        <v>44828</v>
      </c>
      <c r="W462" s="201">
        <v>1</v>
      </c>
      <c r="X462" s="202"/>
      <c r="Y462" s="196">
        <f t="shared" si="88"/>
        <v>12.857142857142858</v>
      </c>
      <c r="Z462" s="219">
        <v>14</v>
      </c>
      <c r="AA462" s="219">
        <v>0.84</v>
      </c>
      <c r="AB462" s="197">
        <f t="shared" si="89"/>
        <v>210</v>
      </c>
      <c r="AC462" s="197">
        <f t="shared" si="86"/>
        <v>12.6</v>
      </c>
      <c r="AD462" s="197">
        <f t="shared" si="90"/>
        <v>147</v>
      </c>
      <c r="AE462" s="197">
        <f t="shared" si="84"/>
        <v>63</v>
      </c>
      <c r="AF462" s="197">
        <f t="shared" si="91"/>
        <v>162</v>
      </c>
      <c r="AG462" s="197">
        <f t="shared" si="92"/>
        <v>372</v>
      </c>
      <c r="AH462" s="197">
        <v>372</v>
      </c>
      <c r="AI462" s="197">
        <f t="shared" si="93"/>
        <v>0</v>
      </c>
      <c r="AJ462" s="144"/>
      <c r="AK462" s="268"/>
      <c r="AL462" s="275"/>
      <c r="AM462" s="275"/>
    </row>
    <row r="463" spans="1:39" s="213" customFormat="1" ht="32.25" customHeight="1" x14ac:dyDescent="0.25">
      <c r="A463" s="186"/>
      <c r="B463" s="186">
        <v>2</v>
      </c>
      <c r="C463" s="187">
        <v>369</v>
      </c>
      <c r="D463" s="373">
        <v>12524</v>
      </c>
      <c r="E463" s="373">
        <v>6718</v>
      </c>
      <c r="F463" s="188"/>
      <c r="G463" s="186" t="s">
        <v>100</v>
      </c>
      <c r="H463" s="186" t="s">
        <v>36</v>
      </c>
      <c r="I463" s="186"/>
      <c r="J463" s="186" t="s">
        <v>42</v>
      </c>
      <c r="K463" s="188">
        <v>3.1</v>
      </c>
      <c r="L463" s="188">
        <v>1.8</v>
      </c>
      <c r="M463" s="188">
        <v>5</v>
      </c>
      <c r="N463" s="188">
        <v>1</v>
      </c>
      <c r="O463" s="188">
        <f t="shared" si="85"/>
        <v>4</v>
      </c>
      <c r="P463" s="188"/>
      <c r="Q463" s="188"/>
      <c r="R463" s="188">
        <f t="shared" si="87"/>
        <v>12.4</v>
      </c>
      <c r="S463" s="191" t="s">
        <v>41</v>
      </c>
      <c r="T463" s="199" t="s">
        <v>58</v>
      </c>
      <c r="U463" s="200">
        <v>44739</v>
      </c>
      <c r="V463" s="200">
        <v>44828</v>
      </c>
      <c r="W463" s="201">
        <v>1</v>
      </c>
      <c r="X463" s="202"/>
      <c r="Y463" s="196">
        <f t="shared" si="88"/>
        <v>12.857142857142858</v>
      </c>
      <c r="Z463" s="219">
        <v>14</v>
      </c>
      <c r="AA463" s="219">
        <v>0.84</v>
      </c>
      <c r="AB463" s="197">
        <f t="shared" si="89"/>
        <v>173.6</v>
      </c>
      <c r="AC463" s="197">
        <f t="shared" si="86"/>
        <v>10.416</v>
      </c>
      <c r="AD463" s="197">
        <f t="shared" si="90"/>
        <v>121.52</v>
      </c>
      <c r="AE463" s="197">
        <f t="shared" si="84"/>
        <v>52.08</v>
      </c>
      <c r="AF463" s="197">
        <f t="shared" si="91"/>
        <v>133.92000000000002</v>
      </c>
      <c r="AG463" s="197">
        <f t="shared" si="92"/>
        <v>307.52</v>
      </c>
      <c r="AH463" s="197">
        <v>307.52</v>
      </c>
      <c r="AI463" s="197">
        <f t="shared" si="93"/>
        <v>0</v>
      </c>
      <c r="AJ463" s="144"/>
      <c r="AK463" s="268"/>
      <c r="AL463" s="275"/>
      <c r="AM463" s="275"/>
    </row>
    <row r="464" spans="1:39" s="245" customFormat="1" ht="32.25" customHeight="1" x14ac:dyDescent="0.25">
      <c r="A464" s="186"/>
      <c r="B464" s="186">
        <v>2</v>
      </c>
      <c r="C464" s="187">
        <v>385</v>
      </c>
      <c r="D464" s="373">
        <v>12547</v>
      </c>
      <c r="E464" s="373">
        <v>6708</v>
      </c>
      <c r="F464" s="188"/>
      <c r="G464" s="186" t="s">
        <v>501</v>
      </c>
      <c r="H464" s="186" t="s">
        <v>36</v>
      </c>
      <c r="I464" s="186"/>
      <c r="J464" s="186" t="s">
        <v>42</v>
      </c>
      <c r="K464" s="188">
        <v>7.5</v>
      </c>
      <c r="L464" s="188">
        <v>1.3</v>
      </c>
      <c r="M464" s="188">
        <v>5</v>
      </c>
      <c r="N464" s="188">
        <v>1</v>
      </c>
      <c r="O464" s="188">
        <f t="shared" si="85"/>
        <v>4</v>
      </c>
      <c r="P464" s="188"/>
      <c r="Q464" s="188"/>
      <c r="R464" s="188">
        <f t="shared" si="87"/>
        <v>30</v>
      </c>
      <c r="S464" s="191" t="s">
        <v>41</v>
      </c>
      <c r="T464" s="199" t="s">
        <v>58</v>
      </c>
      <c r="U464" s="200">
        <v>44740</v>
      </c>
      <c r="V464" s="200">
        <v>44823</v>
      </c>
      <c r="W464" s="201">
        <v>1</v>
      </c>
      <c r="X464" s="202"/>
      <c r="Y464" s="196">
        <f t="shared" si="88"/>
        <v>12</v>
      </c>
      <c r="Z464" s="219">
        <v>14</v>
      </c>
      <c r="AA464" s="219">
        <v>0.84</v>
      </c>
      <c r="AB464" s="197">
        <f t="shared" si="89"/>
        <v>420</v>
      </c>
      <c r="AC464" s="197">
        <f t="shared" si="86"/>
        <v>25.2</v>
      </c>
      <c r="AD464" s="197">
        <f t="shared" si="90"/>
        <v>294</v>
      </c>
      <c r="AE464" s="197">
        <f t="shared" si="84"/>
        <v>126</v>
      </c>
      <c r="AF464" s="197">
        <f t="shared" si="91"/>
        <v>302.39999999999998</v>
      </c>
      <c r="AG464" s="197">
        <f t="shared" si="92"/>
        <v>722.4</v>
      </c>
      <c r="AH464" s="197">
        <v>722.4</v>
      </c>
      <c r="AI464" s="197">
        <f t="shared" si="93"/>
        <v>0</v>
      </c>
      <c r="AJ464" s="248"/>
      <c r="AK464" s="269"/>
      <c r="AL464" s="276"/>
      <c r="AM464" s="276"/>
    </row>
    <row r="465" spans="1:39" s="245" customFormat="1" ht="32.25" customHeight="1" x14ac:dyDescent="0.25">
      <c r="A465" s="186"/>
      <c r="B465" s="186">
        <v>2</v>
      </c>
      <c r="C465" s="187">
        <v>118</v>
      </c>
      <c r="D465" s="373">
        <v>12141</v>
      </c>
      <c r="E465" s="373">
        <v>7715</v>
      </c>
      <c r="F465" s="188"/>
      <c r="G465" s="186" t="s">
        <v>142</v>
      </c>
      <c r="H465" s="186" t="s">
        <v>36</v>
      </c>
      <c r="I465" s="186"/>
      <c r="J465" s="186" t="s">
        <v>42</v>
      </c>
      <c r="K465" s="188">
        <v>1.8</v>
      </c>
      <c r="L465" s="188">
        <v>1.8</v>
      </c>
      <c r="M465" s="188">
        <v>6</v>
      </c>
      <c r="N465" s="188">
        <v>1</v>
      </c>
      <c r="O465" s="188">
        <f t="shared" si="85"/>
        <v>5</v>
      </c>
      <c r="P465" s="188"/>
      <c r="Q465" s="188"/>
      <c r="R465" s="188">
        <f t="shared" si="87"/>
        <v>9</v>
      </c>
      <c r="S465" s="191" t="s">
        <v>41</v>
      </c>
      <c r="T465" s="199" t="s">
        <v>58</v>
      </c>
      <c r="U465" s="200">
        <v>44713</v>
      </c>
      <c r="V465" s="200"/>
      <c r="W465" s="201">
        <v>1</v>
      </c>
      <c r="X465" s="202"/>
      <c r="Y465" s="196">
        <f t="shared" si="88"/>
        <v>-6387.4285714285716</v>
      </c>
      <c r="Z465" s="219">
        <v>18</v>
      </c>
      <c r="AA465" s="219"/>
      <c r="AB465" s="197">
        <f t="shared" si="89"/>
        <v>162</v>
      </c>
      <c r="AC465" s="197">
        <f t="shared" si="86"/>
        <v>0</v>
      </c>
      <c r="AD465" s="197">
        <f t="shared" si="90"/>
        <v>113.39999999999999</v>
      </c>
      <c r="AE465" s="197">
        <f t="shared" si="84"/>
        <v>48.599999999999994</v>
      </c>
      <c r="AF465" s="197">
        <f t="shared" si="91"/>
        <v>0</v>
      </c>
      <c r="AG465" s="197">
        <f t="shared" si="92"/>
        <v>162</v>
      </c>
      <c r="AH465" s="197">
        <v>162</v>
      </c>
      <c r="AI465" s="197">
        <f t="shared" si="93"/>
        <v>0</v>
      </c>
      <c r="AJ465" s="248"/>
      <c r="AK465" s="269"/>
      <c r="AL465" s="276"/>
      <c r="AM465" s="276"/>
    </row>
    <row r="466" spans="1:39" s="245" customFormat="1" ht="32.25" customHeight="1" x14ac:dyDescent="0.25">
      <c r="A466" s="186"/>
      <c r="B466" s="186">
        <v>2</v>
      </c>
      <c r="C466" s="187">
        <v>182</v>
      </c>
      <c r="D466" s="373">
        <v>12179</v>
      </c>
      <c r="E466" s="373">
        <v>7566</v>
      </c>
      <c r="F466" s="188"/>
      <c r="G466" s="186" t="s">
        <v>142</v>
      </c>
      <c r="H466" s="186" t="s">
        <v>36</v>
      </c>
      <c r="I466" s="186"/>
      <c r="J466" s="186" t="s">
        <v>42</v>
      </c>
      <c r="K466" s="188">
        <v>2.5</v>
      </c>
      <c r="L466" s="188">
        <v>1.8</v>
      </c>
      <c r="M466" s="188">
        <v>4</v>
      </c>
      <c r="N466" s="188">
        <v>1</v>
      </c>
      <c r="O466" s="188">
        <f t="shared" ref="O466:O497" si="94">M466-N466</f>
        <v>3</v>
      </c>
      <c r="P466" s="188"/>
      <c r="Q466" s="188"/>
      <c r="R466" s="188">
        <f t="shared" si="87"/>
        <v>7.5</v>
      </c>
      <c r="S466" s="191" t="s">
        <v>41</v>
      </c>
      <c r="T466" s="199" t="s">
        <v>58</v>
      </c>
      <c r="U466" s="200">
        <v>44720</v>
      </c>
      <c r="V466" s="200">
        <v>44731</v>
      </c>
      <c r="W466" s="201">
        <v>1</v>
      </c>
      <c r="X466" s="202"/>
      <c r="Y466" s="196">
        <f t="shared" si="88"/>
        <v>1.7142857142857142</v>
      </c>
      <c r="Z466" s="219">
        <v>18</v>
      </c>
      <c r="AA466" s="219"/>
      <c r="AB466" s="197">
        <f t="shared" si="89"/>
        <v>135</v>
      </c>
      <c r="AC466" s="197">
        <f t="shared" si="86"/>
        <v>0</v>
      </c>
      <c r="AD466" s="197">
        <f t="shared" si="90"/>
        <v>94.5</v>
      </c>
      <c r="AE466" s="197">
        <f t="shared" si="84"/>
        <v>40.5</v>
      </c>
      <c r="AF466" s="197">
        <f t="shared" si="91"/>
        <v>0</v>
      </c>
      <c r="AG466" s="197">
        <f t="shared" si="92"/>
        <v>135</v>
      </c>
      <c r="AH466" s="197">
        <v>135</v>
      </c>
      <c r="AI466" s="197">
        <f t="shared" si="93"/>
        <v>0</v>
      </c>
      <c r="AJ466" s="248"/>
      <c r="AK466" s="269"/>
      <c r="AL466" s="276"/>
      <c r="AM466" s="276"/>
    </row>
    <row r="467" spans="1:39" s="245" customFormat="1" ht="32.25" customHeight="1" x14ac:dyDescent="0.25">
      <c r="A467" s="186"/>
      <c r="B467" s="186">
        <v>2</v>
      </c>
      <c r="C467" s="187">
        <v>196</v>
      </c>
      <c r="D467" s="373">
        <v>12192</v>
      </c>
      <c r="E467" s="373">
        <v>7568</v>
      </c>
      <c r="F467" s="188"/>
      <c r="G467" s="186" t="s">
        <v>142</v>
      </c>
      <c r="H467" s="186" t="s">
        <v>36</v>
      </c>
      <c r="I467" s="186"/>
      <c r="J467" s="186" t="s">
        <v>42</v>
      </c>
      <c r="K467" s="188">
        <v>2.5</v>
      </c>
      <c r="L467" s="188">
        <v>1.8</v>
      </c>
      <c r="M467" s="188">
        <v>5</v>
      </c>
      <c r="N467" s="188">
        <v>1</v>
      </c>
      <c r="O467" s="188">
        <f t="shared" si="94"/>
        <v>4</v>
      </c>
      <c r="P467" s="188"/>
      <c r="Q467" s="188"/>
      <c r="R467" s="188">
        <f t="shared" si="87"/>
        <v>10</v>
      </c>
      <c r="S467" s="191" t="s">
        <v>41</v>
      </c>
      <c r="T467" s="199" t="s">
        <v>58</v>
      </c>
      <c r="U467" s="200">
        <v>44721</v>
      </c>
      <c r="V467" s="200">
        <v>44732</v>
      </c>
      <c r="W467" s="201">
        <v>1</v>
      </c>
      <c r="X467" s="202"/>
      <c r="Y467" s="196">
        <f t="shared" si="88"/>
        <v>1.7142857142857142</v>
      </c>
      <c r="Z467" s="219">
        <v>18</v>
      </c>
      <c r="AA467" s="219"/>
      <c r="AB467" s="197">
        <f t="shared" si="89"/>
        <v>180</v>
      </c>
      <c r="AC467" s="197">
        <f t="shared" si="86"/>
        <v>0</v>
      </c>
      <c r="AD467" s="197">
        <f t="shared" si="90"/>
        <v>126</v>
      </c>
      <c r="AE467" s="197">
        <f t="shared" si="84"/>
        <v>54</v>
      </c>
      <c r="AF467" s="197">
        <f t="shared" si="91"/>
        <v>0</v>
      </c>
      <c r="AG467" s="197">
        <f t="shared" si="92"/>
        <v>180</v>
      </c>
      <c r="AH467" s="197">
        <v>180</v>
      </c>
      <c r="AI467" s="197">
        <f t="shared" si="93"/>
        <v>0</v>
      </c>
      <c r="AJ467" s="248"/>
      <c r="AK467" s="269"/>
      <c r="AL467" s="276"/>
      <c r="AM467" s="276"/>
    </row>
    <row r="468" spans="1:39" s="245" customFormat="1" ht="32.25" customHeight="1" x14ac:dyDescent="0.25">
      <c r="A468" s="186"/>
      <c r="B468" s="186">
        <v>2</v>
      </c>
      <c r="C468" s="187">
        <v>196</v>
      </c>
      <c r="D468" s="373">
        <v>12192</v>
      </c>
      <c r="E468" s="373">
        <v>6704</v>
      </c>
      <c r="F468" s="188"/>
      <c r="G468" s="186" t="s">
        <v>142</v>
      </c>
      <c r="H468" s="186" t="s">
        <v>36</v>
      </c>
      <c r="I468" s="186"/>
      <c r="J468" s="186" t="s">
        <v>42</v>
      </c>
      <c r="K468" s="188">
        <v>2.5</v>
      </c>
      <c r="L468" s="188">
        <v>1.8</v>
      </c>
      <c r="M468" s="188">
        <v>5</v>
      </c>
      <c r="N468" s="188">
        <v>1</v>
      </c>
      <c r="O468" s="188">
        <f t="shared" si="94"/>
        <v>4</v>
      </c>
      <c r="P468" s="188"/>
      <c r="Q468" s="188"/>
      <c r="R468" s="188">
        <f t="shared" si="87"/>
        <v>10</v>
      </c>
      <c r="S468" s="191" t="s">
        <v>41</v>
      </c>
      <c r="T468" s="199" t="s">
        <v>58</v>
      </c>
      <c r="U468" s="200">
        <v>44721</v>
      </c>
      <c r="V468" s="200">
        <v>44825</v>
      </c>
      <c r="W468" s="201">
        <v>1</v>
      </c>
      <c r="X468" s="202"/>
      <c r="Y468" s="196">
        <f t="shared" si="88"/>
        <v>15</v>
      </c>
      <c r="Z468" s="219">
        <v>18</v>
      </c>
      <c r="AA468" s="219"/>
      <c r="AB468" s="197">
        <f t="shared" si="89"/>
        <v>180</v>
      </c>
      <c r="AC468" s="197">
        <f t="shared" si="86"/>
        <v>0</v>
      </c>
      <c r="AD468" s="197">
        <f t="shared" si="90"/>
        <v>126</v>
      </c>
      <c r="AE468" s="197">
        <f t="shared" si="84"/>
        <v>54</v>
      </c>
      <c r="AF468" s="197">
        <f t="shared" si="91"/>
        <v>0</v>
      </c>
      <c r="AG468" s="197">
        <f t="shared" si="92"/>
        <v>180</v>
      </c>
      <c r="AH468" s="197">
        <v>180</v>
      </c>
      <c r="AI468" s="197">
        <f t="shared" si="93"/>
        <v>0</v>
      </c>
      <c r="AJ468" s="248"/>
      <c r="AK468" s="269"/>
      <c r="AL468" s="276"/>
      <c r="AM468" s="276"/>
    </row>
    <row r="469" spans="1:39" s="245" customFormat="1" ht="32.25" customHeight="1" x14ac:dyDescent="0.25">
      <c r="A469" s="186"/>
      <c r="B469" s="186">
        <v>2</v>
      </c>
      <c r="C469" s="187">
        <v>197</v>
      </c>
      <c r="D469" s="373">
        <v>12193</v>
      </c>
      <c r="E469" s="373">
        <v>7899</v>
      </c>
      <c r="F469" s="188"/>
      <c r="G469" s="186" t="s">
        <v>144</v>
      </c>
      <c r="H469" s="186" t="s">
        <v>36</v>
      </c>
      <c r="I469" s="186"/>
      <c r="J469" s="186" t="s">
        <v>42</v>
      </c>
      <c r="K469" s="188">
        <v>1.8</v>
      </c>
      <c r="L469" s="188">
        <v>1.8</v>
      </c>
      <c r="M469" s="188">
        <v>4</v>
      </c>
      <c r="N469" s="188">
        <v>1</v>
      </c>
      <c r="O469" s="188">
        <f t="shared" si="94"/>
        <v>3</v>
      </c>
      <c r="P469" s="188"/>
      <c r="Q469" s="188"/>
      <c r="R469" s="188">
        <f t="shared" si="87"/>
        <v>5.4</v>
      </c>
      <c r="S469" s="191" t="s">
        <v>41</v>
      </c>
      <c r="T469" s="199" t="s">
        <v>58</v>
      </c>
      <c r="U469" s="200">
        <v>44721</v>
      </c>
      <c r="V469" s="200">
        <v>44818</v>
      </c>
      <c r="W469" s="201">
        <v>1</v>
      </c>
      <c r="X469" s="202"/>
      <c r="Y469" s="196">
        <f t="shared" si="88"/>
        <v>14</v>
      </c>
      <c r="Z469" s="219">
        <v>18</v>
      </c>
      <c r="AA469" s="219"/>
      <c r="AB469" s="197">
        <f t="shared" si="89"/>
        <v>97.2</v>
      </c>
      <c r="AC469" s="197">
        <f t="shared" si="86"/>
        <v>0</v>
      </c>
      <c r="AD469" s="197">
        <f t="shared" si="90"/>
        <v>68.039999999999992</v>
      </c>
      <c r="AE469" s="197">
        <f t="shared" si="84"/>
        <v>29.160000000000004</v>
      </c>
      <c r="AF469" s="197">
        <f t="shared" si="91"/>
        <v>0</v>
      </c>
      <c r="AG469" s="197">
        <f t="shared" si="92"/>
        <v>97.199999999999989</v>
      </c>
      <c r="AH469" s="197">
        <v>97.199999999999989</v>
      </c>
      <c r="AI469" s="197">
        <f t="shared" si="93"/>
        <v>0</v>
      </c>
      <c r="AJ469" s="248"/>
      <c r="AK469" s="269"/>
      <c r="AL469" s="276"/>
      <c r="AM469" s="276"/>
    </row>
    <row r="470" spans="1:39" s="245" customFormat="1" ht="32.25" customHeight="1" x14ac:dyDescent="0.25">
      <c r="A470" s="186"/>
      <c r="B470" s="186">
        <v>2</v>
      </c>
      <c r="C470" s="187">
        <v>332</v>
      </c>
      <c r="D470" s="373">
        <v>12432</v>
      </c>
      <c r="E470" s="373">
        <v>6715</v>
      </c>
      <c r="F470" s="188"/>
      <c r="G470" s="186" t="s">
        <v>100</v>
      </c>
      <c r="H470" s="186" t="s">
        <v>60</v>
      </c>
      <c r="I470" s="186"/>
      <c r="J470" s="186" t="s">
        <v>61</v>
      </c>
      <c r="K470" s="188">
        <v>15</v>
      </c>
      <c r="L470" s="188">
        <v>14</v>
      </c>
      <c r="M470" s="188">
        <v>5</v>
      </c>
      <c r="N470" s="188">
        <v>1</v>
      </c>
      <c r="O470" s="188">
        <f t="shared" si="94"/>
        <v>4</v>
      </c>
      <c r="P470" s="188"/>
      <c r="Q470" s="188"/>
      <c r="R470" s="188">
        <f t="shared" si="87"/>
        <v>840</v>
      </c>
      <c r="S470" s="191" t="s">
        <v>62</v>
      </c>
      <c r="T470" s="199" t="s">
        <v>58</v>
      </c>
      <c r="U470" s="200">
        <v>44734</v>
      </c>
      <c r="V470" s="200">
        <v>44829</v>
      </c>
      <c r="W470" s="201">
        <v>1</v>
      </c>
      <c r="X470" s="202"/>
      <c r="Y470" s="196">
        <f t="shared" si="88"/>
        <v>13.714285714285714</v>
      </c>
      <c r="Z470" s="219">
        <v>7.5</v>
      </c>
      <c r="AA470" s="219">
        <v>0.7</v>
      </c>
      <c r="AB470" s="197">
        <f t="shared" si="89"/>
        <v>6300</v>
      </c>
      <c r="AC470" s="197">
        <f t="shared" si="86"/>
        <v>588</v>
      </c>
      <c r="AD470" s="197">
        <f t="shared" si="90"/>
        <v>4410</v>
      </c>
      <c r="AE470" s="197">
        <f t="shared" si="84"/>
        <v>1890</v>
      </c>
      <c r="AF470" s="197">
        <f t="shared" si="91"/>
        <v>8063.9999999999991</v>
      </c>
      <c r="AG470" s="197">
        <f t="shared" si="92"/>
        <v>14364</v>
      </c>
      <c r="AH470" s="197">
        <v>14364</v>
      </c>
      <c r="AI470" s="197">
        <f t="shared" si="93"/>
        <v>0</v>
      </c>
      <c r="AJ470" s="248"/>
      <c r="AK470" s="269"/>
      <c r="AL470" s="276"/>
      <c r="AM470" s="276"/>
    </row>
    <row r="471" spans="1:39" s="245" customFormat="1" ht="32.25" customHeight="1" x14ac:dyDescent="0.25">
      <c r="A471" s="186"/>
      <c r="B471" s="186">
        <v>2</v>
      </c>
      <c r="C471" s="187">
        <v>332</v>
      </c>
      <c r="D471" s="373">
        <v>12432</v>
      </c>
      <c r="E471" s="373">
        <v>6715</v>
      </c>
      <c r="F471" s="188"/>
      <c r="G471" s="186" t="s">
        <v>100</v>
      </c>
      <c r="H471" s="186" t="s">
        <v>60</v>
      </c>
      <c r="I471" s="186"/>
      <c r="J471" s="186" t="s">
        <v>61</v>
      </c>
      <c r="K471" s="188">
        <v>16</v>
      </c>
      <c r="L471" s="188">
        <v>5</v>
      </c>
      <c r="M471" s="188">
        <v>5</v>
      </c>
      <c r="N471" s="188">
        <v>1</v>
      </c>
      <c r="O471" s="188">
        <f t="shared" si="94"/>
        <v>4</v>
      </c>
      <c r="P471" s="188"/>
      <c r="Q471" s="188"/>
      <c r="R471" s="188">
        <f t="shared" si="87"/>
        <v>320</v>
      </c>
      <c r="S471" s="191" t="s">
        <v>62</v>
      </c>
      <c r="T471" s="199" t="s">
        <v>58</v>
      </c>
      <c r="U471" s="200">
        <v>44734</v>
      </c>
      <c r="V471" s="200">
        <v>44829</v>
      </c>
      <c r="W471" s="201">
        <v>1</v>
      </c>
      <c r="X471" s="202"/>
      <c r="Y471" s="196">
        <f t="shared" si="88"/>
        <v>13.714285714285714</v>
      </c>
      <c r="Z471" s="219">
        <v>7.5</v>
      </c>
      <c r="AA471" s="219">
        <v>0.7</v>
      </c>
      <c r="AB471" s="197">
        <f t="shared" si="89"/>
        <v>2400</v>
      </c>
      <c r="AC471" s="197">
        <f t="shared" si="86"/>
        <v>224</v>
      </c>
      <c r="AD471" s="197">
        <f t="shared" si="90"/>
        <v>1680</v>
      </c>
      <c r="AE471" s="197">
        <f t="shared" si="84"/>
        <v>720</v>
      </c>
      <c r="AF471" s="197">
        <f t="shared" si="91"/>
        <v>3071.9999999999995</v>
      </c>
      <c r="AG471" s="197">
        <f t="shared" si="92"/>
        <v>5472</v>
      </c>
      <c r="AH471" s="197">
        <v>5472</v>
      </c>
      <c r="AI471" s="197">
        <f t="shared" si="93"/>
        <v>0</v>
      </c>
      <c r="AJ471" s="248"/>
      <c r="AK471" s="269"/>
      <c r="AL471" s="276"/>
      <c r="AM471" s="276"/>
    </row>
    <row r="472" spans="1:39" s="245" customFormat="1" ht="32.25" customHeight="1" x14ac:dyDescent="0.25">
      <c r="A472" s="186"/>
      <c r="B472" s="186">
        <v>2</v>
      </c>
      <c r="C472" s="187">
        <v>332</v>
      </c>
      <c r="D472" s="373">
        <v>12432</v>
      </c>
      <c r="E472" s="373">
        <v>6715</v>
      </c>
      <c r="F472" s="188"/>
      <c r="G472" s="186" t="s">
        <v>100</v>
      </c>
      <c r="H472" s="186" t="s">
        <v>60</v>
      </c>
      <c r="I472" s="186"/>
      <c r="J472" s="186" t="s">
        <v>61</v>
      </c>
      <c r="K472" s="188">
        <v>14</v>
      </c>
      <c r="L472" s="188">
        <v>8.5</v>
      </c>
      <c r="M472" s="188">
        <v>5</v>
      </c>
      <c r="N472" s="188">
        <v>1</v>
      </c>
      <c r="O472" s="188">
        <f t="shared" si="94"/>
        <v>4</v>
      </c>
      <c r="P472" s="188"/>
      <c r="Q472" s="188"/>
      <c r="R472" s="188">
        <f t="shared" si="87"/>
        <v>476</v>
      </c>
      <c r="S472" s="191" t="s">
        <v>62</v>
      </c>
      <c r="T472" s="199" t="s">
        <v>58</v>
      </c>
      <c r="U472" s="200">
        <v>44734</v>
      </c>
      <c r="V472" s="200">
        <v>44829</v>
      </c>
      <c r="W472" s="201">
        <v>1</v>
      </c>
      <c r="X472" s="202"/>
      <c r="Y472" s="196">
        <f t="shared" si="88"/>
        <v>13.714285714285714</v>
      </c>
      <c r="Z472" s="219">
        <v>7.5</v>
      </c>
      <c r="AA472" s="219">
        <v>0.7</v>
      </c>
      <c r="AB472" s="197">
        <f t="shared" si="89"/>
        <v>3570</v>
      </c>
      <c r="AC472" s="197">
        <f t="shared" si="86"/>
        <v>333.2</v>
      </c>
      <c r="AD472" s="197">
        <f t="shared" si="90"/>
        <v>2499</v>
      </c>
      <c r="AE472" s="197">
        <f t="shared" si="84"/>
        <v>1070.9999999999998</v>
      </c>
      <c r="AF472" s="197">
        <f t="shared" si="91"/>
        <v>4569.5999999999995</v>
      </c>
      <c r="AG472" s="197">
        <f t="shared" si="92"/>
        <v>8139.5999999999995</v>
      </c>
      <c r="AH472" s="197">
        <v>8139.5999999999995</v>
      </c>
      <c r="AI472" s="197">
        <f t="shared" si="93"/>
        <v>0</v>
      </c>
      <c r="AJ472" s="144"/>
      <c r="AK472" s="269"/>
      <c r="AL472" s="276"/>
      <c r="AM472" s="276"/>
    </row>
    <row r="473" spans="1:39" s="245" customFormat="1" ht="32.25" customHeight="1" x14ac:dyDescent="0.25">
      <c r="A473" s="186"/>
      <c r="B473" s="186">
        <v>2</v>
      </c>
      <c r="C473" s="187">
        <v>332</v>
      </c>
      <c r="D473" s="373">
        <v>12432</v>
      </c>
      <c r="E473" s="373">
        <v>6715</v>
      </c>
      <c r="F473" s="188"/>
      <c r="G473" s="186" t="s">
        <v>100</v>
      </c>
      <c r="H473" s="186" t="s">
        <v>60</v>
      </c>
      <c r="I473" s="186"/>
      <c r="J473" s="186" t="s">
        <v>61</v>
      </c>
      <c r="K473" s="188">
        <v>7.5</v>
      </c>
      <c r="L473" s="188">
        <v>2.5</v>
      </c>
      <c r="M473" s="188">
        <v>5</v>
      </c>
      <c r="N473" s="188">
        <v>1</v>
      </c>
      <c r="O473" s="188">
        <f t="shared" si="94"/>
        <v>4</v>
      </c>
      <c r="P473" s="188"/>
      <c r="Q473" s="188"/>
      <c r="R473" s="188">
        <f t="shared" si="87"/>
        <v>75</v>
      </c>
      <c r="S473" s="191" t="s">
        <v>62</v>
      </c>
      <c r="T473" s="199" t="s">
        <v>58</v>
      </c>
      <c r="U473" s="200">
        <v>44734</v>
      </c>
      <c r="V473" s="200">
        <v>44829</v>
      </c>
      <c r="W473" s="201">
        <v>1</v>
      </c>
      <c r="X473" s="202"/>
      <c r="Y473" s="196">
        <f t="shared" si="88"/>
        <v>13.714285714285714</v>
      </c>
      <c r="Z473" s="219">
        <v>7.5</v>
      </c>
      <c r="AA473" s="219">
        <v>0.7</v>
      </c>
      <c r="AB473" s="197">
        <f t="shared" si="89"/>
        <v>562.5</v>
      </c>
      <c r="AC473" s="197">
        <f t="shared" si="86"/>
        <v>52.5</v>
      </c>
      <c r="AD473" s="197">
        <f t="shared" si="90"/>
        <v>393.75</v>
      </c>
      <c r="AE473" s="197">
        <f t="shared" si="84"/>
        <v>168.75</v>
      </c>
      <c r="AF473" s="197">
        <f t="shared" si="91"/>
        <v>719.99999999999989</v>
      </c>
      <c r="AG473" s="197">
        <f t="shared" si="92"/>
        <v>1282.5</v>
      </c>
      <c r="AH473" s="197">
        <v>1282.5</v>
      </c>
      <c r="AI473" s="197">
        <f t="shared" si="93"/>
        <v>0</v>
      </c>
      <c r="AJ473" s="144"/>
      <c r="AK473" s="269"/>
      <c r="AL473" s="276"/>
      <c r="AM473" s="276"/>
    </row>
    <row r="474" spans="1:39" s="245" customFormat="1" ht="32.25" customHeight="1" x14ac:dyDescent="0.25">
      <c r="A474" s="186"/>
      <c r="B474" s="186">
        <v>2</v>
      </c>
      <c r="C474" s="187">
        <v>162</v>
      </c>
      <c r="D474" s="373">
        <v>12159</v>
      </c>
      <c r="E474" s="373">
        <v>8142</v>
      </c>
      <c r="F474" s="188"/>
      <c r="G474" s="186" t="s">
        <v>522</v>
      </c>
      <c r="H474" s="186" t="s">
        <v>60</v>
      </c>
      <c r="I474" s="186"/>
      <c r="J474" s="186" t="s">
        <v>61</v>
      </c>
      <c r="K474" s="188">
        <v>30</v>
      </c>
      <c r="L474" s="188">
        <v>3.1</v>
      </c>
      <c r="M474" s="188">
        <v>5.5</v>
      </c>
      <c r="N474" s="188">
        <v>1</v>
      </c>
      <c r="O474" s="188">
        <f t="shared" si="94"/>
        <v>4.5</v>
      </c>
      <c r="P474" s="188"/>
      <c r="Q474" s="188"/>
      <c r="R474" s="188">
        <f t="shared" si="87"/>
        <v>418.5</v>
      </c>
      <c r="S474" s="191" t="s">
        <v>62</v>
      </c>
      <c r="T474" s="199" t="s">
        <v>58</v>
      </c>
      <c r="U474" s="200">
        <v>44719</v>
      </c>
      <c r="V474" s="200">
        <v>44862</v>
      </c>
      <c r="W474" s="201">
        <v>1</v>
      </c>
      <c r="X474" s="202"/>
      <c r="Y474" s="196">
        <f t="shared" si="88"/>
        <v>20.571428571428573</v>
      </c>
      <c r="Z474" s="219">
        <v>7.5</v>
      </c>
      <c r="AA474" s="219">
        <v>0.7</v>
      </c>
      <c r="AB474" s="197">
        <f t="shared" si="89"/>
        <v>3138.75</v>
      </c>
      <c r="AC474" s="197">
        <f t="shared" si="86"/>
        <v>292.95</v>
      </c>
      <c r="AD474" s="197">
        <f t="shared" si="90"/>
        <v>2197.125</v>
      </c>
      <c r="AE474" s="197">
        <f t="shared" si="84"/>
        <v>941.625</v>
      </c>
      <c r="AF474" s="197">
        <f t="shared" si="91"/>
        <v>6026.4</v>
      </c>
      <c r="AG474" s="197">
        <f t="shared" si="92"/>
        <v>9165.15</v>
      </c>
      <c r="AH474" s="197">
        <v>9165.15</v>
      </c>
      <c r="AI474" s="197">
        <f t="shared" si="93"/>
        <v>0</v>
      </c>
      <c r="AJ474" s="248"/>
      <c r="AK474" s="269"/>
      <c r="AL474" s="276"/>
      <c r="AM474" s="276"/>
    </row>
    <row r="475" spans="1:39" s="245" customFormat="1" ht="32.25" customHeight="1" x14ac:dyDescent="0.25">
      <c r="A475" s="186"/>
      <c r="B475" s="186">
        <v>2</v>
      </c>
      <c r="C475" s="187">
        <v>131</v>
      </c>
      <c r="D475" s="373">
        <v>12228</v>
      </c>
      <c r="E475" s="373">
        <v>8430</v>
      </c>
      <c r="F475" s="188"/>
      <c r="G475" s="186" t="s">
        <v>522</v>
      </c>
      <c r="H475" s="186" t="s">
        <v>60</v>
      </c>
      <c r="I475" s="186"/>
      <c r="J475" s="186" t="s">
        <v>61</v>
      </c>
      <c r="K475" s="188">
        <v>10</v>
      </c>
      <c r="L475" s="188">
        <v>2.5</v>
      </c>
      <c r="M475" s="188">
        <v>3</v>
      </c>
      <c r="N475" s="188">
        <v>1</v>
      </c>
      <c r="O475" s="188">
        <f t="shared" si="94"/>
        <v>2</v>
      </c>
      <c r="P475" s="188"/>
      <c r="Q475" s="188"/>
      <c r="R475" s="188">
        <f t="shared" si="87"/>
        <v>50</v>
      </c>
      <c r="S475" s="191" t="s">
        <v>62</v>
      </c>
      <c r="T475" s="199" t="s">
        <v>58</v>
      </c>
      <c r="U475" s="200">
        <v>44717</v>
      </c>
      <c r="V475" s="200">
        <v>44943</v>
      </c>
      <c r="W475" s="201">
        <v>1</v>
      </c>
      <c r="X475" s="202"/>
      <c r="Y475" s="196">
        <f t="shared" si="88"/>
        <v>32.428571428571431</v>
      </c>
      <c r="Z475" s="219">
        <v>7.5</v>
      </c>
      <c r="AA475" s="219">
        <v>0.7</v>
      </c>
      <c r="AB475" s="197">
        <f t="shared" si="89"/>
        <v>375</v>
      </c>
      <c r="AC475" s="197">
        <f t="shared" si="86"/>
        <v>35</v>
      </c>
      <c r="AD475" s="197">
        <f t="shared" si="90"/>
        <v>262.5</v>
      </c>
      <c r="AE475" s="197">
        <f t="shared" si="84"/>
        <v>112.5</v>
      </c>
      <c r="AF475" s="197">
        <f t="shared" si="91"/>
        <v>1135</v>
      </c>
      <c r="AG475" s="197">
        <f t="shared" si="92"/>
        <v>1510</v>
      </c>
      <c r="AH475" s="197">
        <v>1510</v>
      </c>
      <c r="AI475" s="197">
        <f t="shared" si="93"/>
        <v>0</v>
      </c>
      <c r="AJ475" s="248"/>
      <c r="AK475" s="269"/>
      <c r="AL475" s="276"/>
      <c r="AM475" s="276"/>
    </row>
    <row r="476" spans="1:39" s="245" customFormat="1" ht="32.25" customHeight="1" x14ac:dyDescent="0.25">
      <c r="A476" s="186"/>
      <c r="B476" s="186">
        <v>2</v>
      </c>
      <c r="C476" s="187">
        <v>332</v>
      </c>
      <c r="D476" s="373">
        <v>12523</v>
      </c>
      <c r="E476" s="373">
        <v>8068</v>
      </c>
      <c r="F476" s="188"/>
      <c r="G476" s="186" t="s">
        <v>100</v>
      </c>
      <c r="H476" s="186" t="s">
        <v>60</v>
      </c>
      <c r="I476" s="186"/>
      <c r="J476" s="186" t="s">
        <v>61</v>
      </c>
      <c r="K476" s="188">
        <v>10</v>
      </c>
      <c r="L476" s="188">
        <v>5</v>
      </c>
      <c r="M476" s="188">
        <v>5</v>
      </c>
      <c r="N476" s="188">
        <v>1</v>
      </c>
      <c r="O476" s="188">
        <f t="shared" si="94"/>
        <v>4</v>
      </c>
      <c r="P476" s="188"/>
      <c r="Q476" s="188"/>
      <c r="R476" s="188">
        <f t="shared" si="87"/>
        <v>200</v>
      </c>
      <c r="S476" s="191" t="s">
        <v>62</v>
      </c>
      <c r="T476" s="199" t="s">
        <v>58</v>
      </c>
      <c r="U476" s="200">
        <v>44739</v>
      </c>
      <c r="V476" s="200">
        <v>44835</v>
      </c>
      <c r="W476" s="201">
        <v>1</v>
      </c>
      <c r="X476" s="202"/>
      <c r="Y476" s="196">
        <f t="shared" si="88"/>
        <v>13.857142857142858</v>
      </c>
      <c r="Z476" s="219">
        <v>7.5</v>
      </c>
      <c r="AA476" s="219">
        <v>0.7</v>
      </c>
      <c r="AB476" s="197">
        <f t="shared" si="89"/>
        <v>1500</v>
      </c>
      <c r="AC476" s="197">
        <f t="shared" si="86"/>
        <v>140</v>
      </c>
      <c r="AD476" s="197">
        <f t="shared" si="90"/>
        <v>1050</v>
      </c>
      <c r="AE476" s="197">
        <f t="shared" si="84"/>
        <v>450</v>
      </c>
      <c r="AF476" s="197">
        <f t="shared" si="91"/>
        <v>1940</v>
      </c>
      <c r="AG476" s="197">
        <f t="shared" si="92"/>
        <v>3440</v>
      </c>
      <c r="AH476" s="197">
        <v>3440</v>
      </c>
      <c r="AI476" s="197">
        <f t="shared" si="93"/>
        <v>0</v>
      </c>
      <c r="AJ476" s="144"/>
      <c r="AK476" s="269"/>
      <c r="AL476" s="276"/>
      <c r="AM476" s="276"/>
    </row>
    <row r="477" spans="1:39" s="245" customFormat="1" ht="32.25" customHeight="1" x14ac:dyDescent="0.25">
      <c r="A477" s="186"/>
      <c r="B477" s="186">
        <v>2</v>
      </c>
      <c r="C477" s="187">
        <v>332</v>
      </c>
      <c r="D477" s="373">
        <v>12523</v>
      </c>
      <c r="E477" s="373">
        <v>8068</v>
      </c>
      <c r="F477" s="188"/>
      <c r="G477" s="186" t="s">
        <v>100</v>
      </c>
      <c r="H477" s="186" t="s">
        <v>60</v>
      </c>
      <c r="I477" s="186"/>
      <c r="J477" s="186" t="s">
        <v>61</v>
      </c>
      <c r="K477" s="188">
        <v>8</v>
      </c>
      <c r="L477" s="188">
        <v>4</v>
      </c>
      <c r="M477" s="188">
        <v>5</v>
      </c>
      <c r="N477" s="188">
        <v>1</v>
      </c>
      <c r="O477" s="188">
        <f t="shared" si="94"/>
        <v>4</v>
      </c>
      <c r="P477" s="188"/>
      <c r="Q477" s="188"/>
      <c r="R477" s="188">
        <f t="shared" si="87"/>
        <v>128</v>
      </c>
      <c r="S477" s="191" t="s">
        <v>62</v>
      </c>
      <c r="T477" s="199" t="s">
        <v>58</v>
      </c>
      <c r="U477" s="200">
        <v>44739</v>
      </c>
      <c r="V477" s="200">
        <v>44835</v>
      </c>
      <c r="W477" s="201">
        <v>1</v>
      </c>
      <c r="X477" s="202"/>
      <c r="Y477" s="196">
        <f t="shared" si="88"/>
        <v>13.857142857142858</v>
      </c>
      <c r="Z477" s="219">
        <v>7.5</v>
      </c>
      <c r="AA477" s="219">
        <v>0.7</v>
      </c>
      <c r="AB477" s="197">
        <f t="shared" si="89"/>
        <v>960</v>
      </c>
      <c r="AC477" s="197">
        <f t="shared" si="86"/>
        <v>89.6</v>
      </c>
      <c r="AD477" s="197">
        <f t="shared" si="90"/>
        <v>672</v>
      </c>
      <c r="AE477" s="197">
        <f t="shared" si="84"/>
        <v>288</v>
      </c>
      <c r="AF477" s="197">
        <f t="shared" si="91"/>
        <v>1241.5999999999999</v>
      </c>
      <c r="AG477" s="197">
        <f t="shared" si="92"/>
        <v>2201.6</v>
      </c>
      <c r="AH477" s="197">
        <v>2201.6</v>
      </c>
      <c r="AI477" s="197">
        <f t="shared" si="93"/>
        <v>0</v>
      </c>
      <c r="AJ477" s="248"/>
      <c r="AK477" s="269"/>
      <c r="AL477" s="276"/>
      <c r="AM477" s="276"/>
    </row>
    <row r="478" spans="1:39" s="245" customFormat="1" ht="32.25" customHeight="1" x14ac:dyDescent="0.25">
      <c r="A478" s="186"/>
      <c r="B478" s="186">
        <v>2</v>
      </c>
      <c r="C478" s="187">
        <v>415</v>
      </c>
      <c r="D478" s="373">
        <v>12574</v>
      </c>
      <c r="E478" s="373">
        <v>8117</v>
      </c>
      <c r="F478" s="188"/>
      <c r="G478" s="186" t="s">
        <v>501</v>
      </c>
      <c r="H478" s="186" t="s">
        <v>94</v>
      </c>
      <c r="I478" s="186"/>
      <c r="J478" s="186" t="s">
        <v>69</v>
      </c>
      <c r="K478" s="188">
        <v>2.5</v>
      </c>
      <c r="L478" s="188">
        <v>1.3</v>
      </c>
      <c r="M478" s="188">
        <v>5</v>
      </c>
      <c r="N478" s="188">
        <v>1</v>
      </c>
      <c r="O478" s="188">
        <f t="shared" si="94"/>
        <v>4</v>
      </c>
      <c r="P478" s="188"/>
      <c r="Q478" s="188"/>
      <c r="R478" s="188">
        <f t="shared" si="87"/>
        <v>4</v>
      </c>
      <c r="S478" s="191" t="s">
        <v>70</v>
      </c>
      <c r="T478" s="199" t="s">
        <v>58</v>
      </c>
      <c r="U478" s="200">
        <v>44743</v>
      </c>
      <c r="V478" s="200">
        <v>44852</v>
      </c>
      <c r="W478" s="201">
        <v>1</v>
      </c>
      <c r="X478" s="202"/>
      <c r="Y478" s="196">
        <f t="shared" si="88"/>
        <v>15.714285714285714</v>
      </c>
      <c r="Z478" s="219">
        <v>135</v>
      </c>
      <c r="AA478" s="219"/>
      <c r="AB478" s="197">
        <f t="shared" si="89"/>
        <v>540</v>
      </c>
      <c r="AC478" s="197">
        <f t="shared" si="86"/>
        <v>0</v>
      </c>
      <c r="AD478" s="197">
        <f t="shared" si="90"/>
        <v>378</v>
      </c>
      <c r="AE478" s="197">
        <f t="shared" si="84"/>
        <v>162</v>
      </c>
      <c r="AF478" s="197">
        <f t="shared" si="91"/>
        <v>0</v>
      </c>
      <c r="AG478" s="197">
        <f t="shared" si="92"/>
        <v>540</v>
      </c>
      <c r="AH478" s="197">
        <v>540</v>
      </c>
      <c r="AI478" s="197">
        <f t="shared" si="93"/>
        <v>0</v>
      </c>
      <c r="AJ478" s="248"/>
      <c r="AK478" s="269"/>
      <c r="AL478" s="276"/>
      <c r="AM478" s="276"/>
    </row>
    <row r="479" spans="1:39" s="245" customFormat="1" ht="32.25" customHeight="1" x14ac:dyDescent="0.25">
      <c r="A479" s="186"/>
      <c r="B479" s="186">
        <v>2</v>
      </c>
      <c r="C479" s="187">
        <v>427</v>
      </c>
      <c r="D479" s="373">
        <v>12587</v>
      </c>
      <c r="E479" s="373">
        <v>7715</v>
      </c>
      <c r="F479" s="188"/>
      <c r="G479" s="186" t="s">
        <v>100</v>
      </c>
      <c r="H479" s="186" t="s">
        <v>94</v>
      </c>
      <c r="I479" s="186"/>
      <c r="J479" s="186" t="s">
        <v>69</v>
      </c>
      <c r="K479" s="188">
        <v>2.5</v>
      </c>
      <c r="L479" s="188">
        <v>2.5</v>
      </c>
      <c r="M479" s="188">
        <v>3.5</v>
      </c>
      <c r="N479" s="188">
        <v>1</v>
      </c>
      <c r="O479" s="188">
        <f t="shared" si="94"/>
        <v>2.5</v>
      </c>
      <c r="P479" s="188"/>
      <c r="Q479" s="188"/>
      <c r="R479" s="188">
        <f t="shared" si="87"/>
        <v>2.5</v>
      </c>
      <c r="S479" s="191" t="s">
        <v>70</v>
      </c>
      <c r="T479" s="199" t="s">
        <v>58</v>
      </c>
      <c r="U479" s="200">
        <v>44745</v>
      </c>
      <c r="V479" s="200">
        <v>44757</v>
      </c>
      <c r="W479" s="201">
        <v>1</v>
      </c>
      <c r="X479" s="202"/>
      <c r="Y479" s="196">
        <f t="shared" si="88"/>
        <v>1.8571428571428572</v>
      </c>
      <c r="Z479" s="219">
        <v>135</v>
      </c>
      <c r="AA479" s="219"/>
      <c r="AB479" s="197">
        <f t="shared" si="89"/>
        <v>337.5</v>
      </c>
      <c r="AC479" s="197">
        <f t="shared" si="86"/>
        <v>0</v>
      </c>
      <c r="AD479" s="197">
        <f t="shared" si="90"/>
        <v>236.25</v>
      </c>
      <c r="AE479" s="197">
        <f t="shared" si="84"/>
        <v>101.25</v>
      </c>
      <c r="AF479" s="197">
        <f t="shared" si="91"/>
        <v>0</v>
      </c>
      <c r="AG479" s="197">
        <f t="shared" si="92"/>
        <v>337.5</v>
      </c>
      <c r="AH479" s="197">
        <v>337.5</v>
      </c>
      <c r="AI479" s="197">
        <f t="shared" si="93"/>
        <v>0</v>
      </c>
      <c r="AJ479" s="248"/>
      <c r="AK479" s="269"/>
      <c r="AL479" s="276"/>
      <c r="AM479" s="276"/>
    </row>
    <row r="480" spans="1:39" s="245" customFormat="1" ht="32.25" customHeight="1" x14ac:dyDescent="0.25">
      <c r="A480" s="186"/>
      <c r="B480" s="186">
        <v>2</v>
      </c>
      <c r="C480" s="187">
        <v>448</v>
      </c>
      <c r="D480" s="373">
        <v>12605</v>
      </c>
      <c r="E480" s="373">
        <v>8070</v>
      </c>
      <c r="F480" s="188"/>
      <c r="G480" s="186" t="s">
        <v>501</v>
      </c>
      <c r="H480" s="186" t="s">
        <v>94</v>
      </c>
      <c r="I480" s="186"/>
      <c r="J480" s="186" t="s">
        <v>69</v>
      </c>
      <c r="K480" s="188">
        <v>1.8</v>
      </c>
      <c r="L480" s="188">
        <v>1.3</v>
      </c>
      <c r="M480" s="188">
        <v>4</v>
      </c>
      <c r="N480" s="188">
        <v>1</v>
      </c>
      <c r="O480" s="188">
        <f t="shared" si="94"/>
        <v>3</v>
      </c>
      <c r="P480" s="188"/>
      <c r="Q480" s="188"/>
      <c r="R480" s="188">
        <f t="shared" si="87"/>
        <v>3</v>
      </c>
      <c r="S480" s="191" t="s">
        <v>70</v>
      </c>
      <c r="T480" s="199" t="s">
        <v>58</v>
      </c>
      <c r="U480" s="200">
        <v>44749</v>
      </c>
      <c r="V480" s="200">
        <v>44840</v>
      </c>
      <c r="W480" s="201">
        <v>1</v>
      </c>
      <c r="X480" s="202"/>
      <c r="Y480" s="196">
        <f t="shared" si="88"/>
        <v>13.142857142857142</v>
      </c>
      <c r="Z480" s="219">
        <v>135</v>
      </c>
      <c r="AA480" s="219"/>
      <c r="AB480" s="197">
        <f t="shared" si="89"/>
        <v>405</v>
      </c>
      <c r="AC480" s="197">
        <f t="shared" si="86"/>
        <v>0</v>
      </c>
      <c r="AD480" s="197">
        <f t="shared" si="90"/>
        <v>283.49999999999994</v>
      </c>
      <c r="AE480" s="197">
        <f t="shared" si="84"/>
        <v>121.49999999999999</v>
      </c>
      <c r="AF480" s="197">
        <f t="shared" si="91"/>
        <v>0</v>
      </c>
      <c r="AG480" s="197">
        <f t="shared" si="92"/>
        <v>404.99999999999994</v>
      </c>
      <c r="AH480" s="197">
        <v>404.99999999999994</v>
      </c>
      <c r="AI480" s="197">
        <f t="shared" si="93"/>
        <v>0</v>
      </c>
      <c r="AJ480" s="144"/>
      <c r="AK480" s="269"/>
      <c r="AL480" s="276"/>
      <c r="AM480" s="276"/>
    </row>
    <row r="481" spans="1:39" s="111" customFormat="1" ht="32.25" customHeight="1" x14ac:dyDescent="0.25">
      <c r="A481" s="186"/>
      <c r="B481" s="186">
        <v>2</v>
      </c>
      <c r="C481" s="187">
        <v>530</v>
      </c>
      <c r="D481" s="373">
        <v>12739</v>
      </c>
      <c r="E481" s="373">
        <v>8142</v>
      </c>
      <c r="F481" s="188"/>
      <c r="G481" s="186" t="s">
        <v>501</v>
      </c>
      <c r="H481" s="186" t="s">
        <v>94</v>
      </c>
      <c r="I481" s="186"/>
      <c r="J481" s="186" t="s">
        <v>69</v>
      </c>
      <c r="K481" s="188">
        <v>1.3</v>
      </c>
      <c r="L481" s="188">
        <v>1</v>
      </c>
      <c r="M481" s="188">
        <v>5</v>
      </c>
      <c r="N481" s="188">
        <v>1</v>
      </c>
      <c r="O481" s="188">
        <f t="shared" si="94"/>
        <v>4</v>
      </c>
      <c r="P481" s="188"/>
      <c r="Q481" s="188"/>
      <c r="R481" s="188">
        <f t="shared" si="87"/>
        <v>4</v>
      </c>
      <c r="S481" s="191" t="s">
        <v>70</v>
      </c>
      <c r="T481" s="199" t="s">
        <v>58</v>
      </c>
      <c r="U481" s="200">
        <v>44759</v>
      </c>
      <c r="V481" s="200">
        <v>44862</v>
      </c>
      <c r="W481" s="201">
        <v>1</v>
      </c>
      <c r="X481" s="202"/>
      <c r="Y481" s="196">
        <f t="shared" si="88"/>
        <v>14.857142857142858</v>
      </c>
      <c r="Z481" s="219">
        <v>135</v>
      </c>
      <c r="AA481" s="219"/>
      <c r="AB481" s="197">
        <f t="shared" si="89"/>
        <v>540</v>
      </c>
      <c r="AC481" s="197">
        <f t="shared" si="86"/>
        <v>0</v>
      </c>
      <c r="AD481" s="197">
        <f t="shared" si="90"/>
        <v>378</v>
      </c>
      <c r="AE481" s="197">
        <f t="shared" si="84"/>
        <v>162</v>
      </c>
      <c r="AF481" s="197">
        <f t="shared" si="91"/>
        <v>0</v>
      </c>
      <c r="AG481" s="197">
        <f t="shared" si="92"/>
        <v>540</v>
      </c>
      <c r="AH481" s="197">
        <v>540</v>
      </c>
      <c r="AI481" s="197">
        <f t="shared" si="93"/>
        <v>0</v>
      </c>
      <c r="AJ481" s="144"/>
      <c r="AK481" s="265"/>
      <c r="AL481" s="272"/>
      <c r="AM481" s="272"/>
    </row>
    <row r="482" spans="1:39" s="111" customFormat="1" ht="32.25" customHeight="1" x14ac:dyDescent="0.25">
      <c r="A482" s="186"/>
      <c r="B482" s="186">
        <v>2</v>
      </c>
      <c r="C482" s="187">
        <v>554</v>
      </c>
      <c r="D482" s="373">
        <v>12765</v>
      </c>
      <c r="E482" s="373">
        <v>6731</v>
      </c>
      <c r="F482" s="188"/>
      <c r="G482" s="186" t="s">
        <v>100</v>
      </c>
      <c r="H482" s="186" t="s">
        <v>94</v>
      </c>
      <c r="I482" s="186"/>
      <c r="J482" s="186" t="s">
        <v>69</v>
      </c>
      <c r="K482" s="188">
        <v>2.5</v>
      </c>
      <c r="L482" s="188">
        <v>1.8</v>
      </c>
      <c r="M482" s="188">
        <v>3</v>
      </c>
      <c r="N482" s="188">
        <v>1</v>
      </c>
      <c r="O482" s="188">
        <f t="shared" si="94"/>
        <v>2</v>
      </c>
      <c r="P482" s="188"/>
      <c r="Q482" s="188"/>
      <c r="R482" s="188">
        <f t="shared" si="87"/>
        <v>2</v>
      </c>
      <c r="S482" s="191" t="s">
        <v>70</v>
      </c>
      <c r="T482" s="199" t="s">
        <v>58</v>
      </c>
      <c r="U482" s="200">
        <v>44762</v>
      </c>
      <c r="V482" s="200">
        <v>44831</v>
      </c>
      <c r="W482" s="201">
        <v>1</v>
      </c>
      <c r="X482" s="202"/>
      <c r="Y482" s="196">
        <f t="shared" si="88"/>
        <v>10</v>
      </c>
      <c r="Z482" s="219">
        <v>135</v>
      </c>
      <c r="AA482" s="219"/>
      <c r="AB482" s="197">
        <f t="shared" si="89"/>
        <v>270</v>
      </c>
      <c r="AC482" s="197">
        <f t="shared" si="86"/>
        <v>0</v>
      </c>
      <c r="AD482" s="197">
        <f t="shared" si="90"/>
        <v>189</v>
      </c>
      <c r="AE482" s="197">
        <f t="shared" si="84"/>
        <v>81</v>
      </c>
      <c r="AF482" s="197">
        <f t="shared" si="91"/>
        <v>0</v>
      </c>
      <c r="AG482" s="197">
        <f t="shared" si="92"/>
        <v>270</v>
      </c>
      <c r="AH482" s="197">
        <v>270</v>
      </c>
      <c r="AI482" s="197">
        <f t="shared" si="93"/>
        <v>0</v>
      </c>
      <c r="AJ482" s="144"/>
      <c r="AK482" s="265"/>
      <c r="AL482" s="272"/>
      <c r="AM482" s="272"/>
    </row>
    <row r="483" spans="1:39" s="111" customFormat="1" ht="32.25" customHeight="1" x14ac:dyDescent="0.25">
      <c r="A483" s="186"/>
      <c r="B483" s="186">
        <v>2</v>
      </c>
      <c r="C483" s="187">
        <v>390</v>
      </c>
      <c r="D483" s="373">
        <v>12556</v>
      </c>
      <c r="E483" s="373">
        <v>6715</v>
      </c>
      <c r="F483" s="188"/>
      <c r="G483" s="186" t="s">
        <v>100</v>
      </c>
      <c r="H483" s="186" t="s">
        <v>94</v>
      </c>
      <c r="I483" s="186"/>
      <c r="J483" s="186" t="s">
        <v>69</v>
      </c>
      <c r="K483" s="188">
        <v>1.3</v>
      </c>
      <c r="L483" s="188">
        <v>1.3</v>
      </c>
      <c r="M483" s="188">
        <v>3</v>
      </c>
      <c r="N483" s="188">
        <v>1</v>
      </c>
      <c r="O483" s="188">
        <f t="shared" si="94"/>
        <v>2</v>
      </c>
      <c r="P483" s="188"/>
      <c r="Q483" s="188"/>
      <c r="R483" s="188">
        <f t="shared" si="87"/>
        <v>2</v>
      </c>
      <c r="S483" s="191" t="s">
        <v>70</v>
      </c>
      <c r="T483" s="199" t="s">
        <v>58</v>
      </c>
      <c r="U483" s="200">
        <v>44741</v>
      </c>
      <c r="V483" s="200">
        <v>44829</v>
      </c>
      <c r="W483" s="201">
        <v>1</v>
      </c>
      <c r="X483" s="202"/>
      <c r="Y483" s="196">
        <f t="shared" si="88"/>
        <v>12.714285714285714</v>
      </c>
      <c r="Z483" s="219">
        <v>135</v>
      </c>
      <c r="AA483" s="219">
        <v>12.25</v>
      </c>
      <c r="AB483" s="197">
        <f t="shared" si="89"/>
        <v>270</v>
      </c>
      <c r="AC483" s="197">
        <f t="shared" si="86"/>
        <v>24.5</v>
      </c>
      <c r="AD483" s="197">
        <f t="shared" si="90"/>
        <v>189</v>
      </c>
      <c r="AE483" s="197">
        <f t="shared" si="84"/>
        <v>81</v>
      </c>
      <c r="AF483" s="197">
        <f t="shared" si="91"/>
        <v>311.5</v>
      </c>
      <c r="AG483" s="197">
        <f t="shared" si="92"/>
        <v>581.5</v>
      </c>
      <c r="AH483" s="197">
        <v>581.5</v>
      </c>
      <c r="AI483" s="197">
        <f t="shared" si="93"/>
        <v>0</v>
      </c>
      <c r="AJ483" s="144"/>
      <c r="AK483" s="265"/>
      <c r="AL483" s="272"/>
      <c r="AM483" s="272"/>
    </row>
    <row r="484" spans="1:39" s="245" customFormat="1" ht="32.25" customHeight="1" x14ac:dyDescent="0.25">
      <c r="A484" s="186"/>
      <c r="B484" s="186">
        <v>2</v>
      </c>
      <c r="C484" s="187">
        <v>449</v>
      </c>
      <c r="D484" s="373">
        <v>12606</v>
      </c>
      <c r="E484" s="373">
        <v>7855</v>
      </c>
      <c r="F484" s="188"/>
      <c r="G484" s="186" t="s">
        <v>142</v>
      </c>
      <c r="H484" s="186" t="s">
        <v>94</v>
      </c>
      <c r="I484" s="186"/>
      <c r="J484" s="186" t="s">
        <v>69</v>
      </c>
      <c r="K484" s="188">
        <v>1.8</v>
      </c>
      <c r="L484" s="188">
        <v>0.6</v>
      </c>
      <c r="M484" s="188">
        <v>6</v>
      </c>
      <c r="N484" s="188">
        <v>1</v>
      </c>
      <c r="O484" s="188">
        <f t="shared" si="94"/>
        <v>5</v>
      </c>
      <c r="P484" s="188"/>
      <c r="Q484" s="188"/>
      <c r="R484" s="188">
        <f t="shared" si="87"/>
        <v>5</v>
      </c>
      <c r="S484" s="191" t="s">
        <v>70</v>
      </c>
      <c r="T484" s="199" t="s">
        <v>58</v>
      </c>
      <c r="U484" s="200">
        <v>44749</v>
      </c>
      <c r="V484" s="200">
        <v>44802</v>
      </c>
      <c r="W484" s="201">
        <v>1</v>
      </c>
      <c r="X484" s="202"/>
      <c r="Y484" s="196">
        <f t="shared" si="88"/>
        <v>7.7142857142857144</v>
      </c>
      <c r="Z484" s="219">
        <v>135</v>
      </c>
      <c r="AA484" s="219">
        <v>12.25</v>
      </c>
      <c r="AB484" s="197">
        <f t="shared" si="89"/>
        <v>675</v>
      </c>
      <c r="AC484" s="197">
        <f t="shared" si="86"/>
        <v>61.25</v>
      </c>
      <c r="AD484" s="197">
        <f t="shared" si="90"/>
        <v>472.5</v>
      </c>
      <c r="AE484" s="197">
        <f t="shared" si="84"/>
        <v>202.5</v>
      </c>
      <c r="AF484" s="197">
        <f t="shared" si="91"/>
        <v>472.5</v>
      </c>
      <c r="AG484" s="197">
        <f t="shared" si="92"/>
        <v>1147.5</v>
      </c>
      <c r="AH484" s="197">
        <v>1147.5</v>
      </c>
      <c r="AI484" s="197">
        <f t="shared" si="93"/>
        <v>0</v>
      </c>
      <c r="AJ484" s="248"/>
      <c r="AK484" s="269"/>
      <c r="AL484" s="276"/>
      <c r="AM484" s="276"/>
    </row>
    <row r="485" spans="1:39" s="245" customFormat="1" ht="32.25" customHeight="1" x14ac:dyDescent="0.25">
      <c r="A485" s="186"/>
      <c r="B485" s="186">
        <v>2</v>
      </c>
      <c r="C485" s="187">
        <v>465</v>
      </c>
      <c r="D485" s="373">
        <v>12622</v>
      </c>
      <c r="E485" s="373">
        <v>6715</v>
      </c>
      <c r="F485" s="188"/>
      <c r="G485" s="186" t="s">
        <v>142</v>
      </c>
      <c r="H485" s="186" t="s">
        <v>94</v>
      </c>
      <c r="I485" s="186"/>
      <c r="J485" s="186" t="s">
        <v>69</v>
      </c>
      <c r="K485" s="188">
        <v>2.5</v>
      </c>
      <c r="L485" s="188">
        <v>1.3</v>
      </c>
      <c r="M485" s="188">
        <v>3</v>
      </c>
      <c r="N485" s="188">
        <v>1</v>
      </c>
      <c r="O485" s="188">
        <f t="shared" si="94"/>
        <v>2</v>
      </c>
      <c r="P485" s="188"/>
      <c r="Q485" s="188"/>
      <c r="R485" s="188">
        <f t="shared" si="87"/>
        <v>2</v>
      </c>
      <c r="S485" s="191" t="s">
        <v>70</v>
      </c>
      <c r="T485" s="199" t="s">
        <v>58</v>
      </c>
      <c r="U485" s="200">
        <v>44749</v>
      </c>
      <c r="V485" s="200">
        <v>44829</v>
      </c>
      <c r="W485" s="201">
        <v>1</v>
      </c>
      <c r="X485" s="202"/>
      <c r="Y485" s="196">
        <f t="shared" si="88"/>
        <v>11.571428571428571</v>
      </c>
      <c r="Z485" s="219">
        <v>135</v>
      </c>
      <c r="AA485" s="219">
        <v>12.25</v>
      </c>
      <c r="AB485" s="197">
        <f t="shared" si="89"/>
        <v>270</v>
      </c>
      <c r="AC485" s="197">
        <f t="shared" si="86"/>
        <v>24.5</v>
      </c>
      <c r="AD485" s="197">
        <f t="shared" si="90"/>
        <v>189</v>
      </c>
      <c r="AE485" s="197">
        <f t="shared" si="84"/>
        <v>81</v>
      </c>
      <c r="AF485" s="197">
        <f t="shared" si="91"/>
        <v>283.5</v>
      </c>
      <c r="AG485" s="197">
        <f t="shared" si="92"/>
        <v>553.5</v>
      </c>
      <c r="AH485" s="197">
        <v>553.5</v>
      </c>
      <c r="AI485" s="197">
        <f t="shared" si="93"/>
        <v>0</v>
      </c>
      <c r="AJ485" s="248"/>
      <c r="AK485" s="269"/>
      <c r="AL485" s="276"/>
      <c r="AM485" s="276"/>
    </row>
    <row r="486" spans="1:39" s="245" customFormat="1" ht="32.25" customHeight="1" x14ac:dyDescent="0.25">
      <c r="A486" s="186"/>
      <c r="B486" s="186">
        <v>2</v>
      </c>
      <c r="C486" s="187">
        <v>465</v>
      </c>
      <c r="D486" s="373">
        <v>12622</v>
      </c>
      <c r="E486" s="373">
        <v>6715</v>
      </c>
      <c r="F486" s="188"/>
      <c r="G486" s="186" t="s">
        <v>142</v>
      </c>
      <c r="H486" s="186" t="s">
        <v>94</v>
      </c>
      <c r="I486" s="186"/>
      <c r="J486" s="186" t="s">
        <v>69</v>
      </c>
      <c r="K486" s="188">
        <v>2.5</v>
      </c>
      <c r="L486" s="188">
        <v>1.3</v>
      </c>
      <c r="M486" s="188">
        <v>3</v>
      </c>
      <c r="N486" s="188">
        <v>1</v>
      </c>
      <c r="O486" s="188">
        <f t="shared" si="94"/>
        <v>2</v>
      </c>
      <c r="P486" s="188"/>
      <c r="Q486" s="188"/>
      <c r="R486" s="188">
        <f t="shared" si="87"/>
        <v>2</v>
      </c>
      <c r="S486" s="191" t="s">
        <v>70</v>
      </c>
      <c r="T486" s="199" t="s">
        <v>58</v>
      </c>
      <c r="U486" s="200">
        <v>44749</v>
      </c>
      <c r="V486" s="200">
        <v>44829</v>
      </c>
      <c r="W486" s="201">
        <v>1</v>
      </c>
      <c r="X486" s="202"/>
      <c r="Y486" s="196">
        <f t="shared" si="88"/>
        <v>11.571428571428571</v>
      </c>
      <c r="Z486" s="219">
        <v>135</v>
      </c>
      <c r="AA486" s="219">
        <v>12.25</v>
      </c>
      <c r="AB486" s="197">
        <f t="shared" si="89"/>
        <v>270</v>
      </c>
      <c r="AC486" s="197">
        <f t="shared" si="86"/>
        <v>24.5</v>
      </c>
      <c r="AD486" s="197">
        <f t="shared" si="90"/>
        <v>189</v>
      </c>
      <c r="AE486" s="197">
        <f t="shared" si="84"/>
        <v>81</v>
      </c>
      <c r="AF486" s="197">
        <f t="shared" si="91"/>
        <v>283.5</v>
      </c>
      <c r="AG486" s="197">
        <f t="shared" si="92"/>
        <v>553.5</v>
      </c>
      <c r="AH486" s="197">
        <v>553.5</v>
      </c>
      <c r="AI486" s="197">
        <f t="shared" si="93"/>
        <v>0</v>
      </c>
      <c r="AJ486" s="248"/>
      <c r="AK486" s="269"/>
      <c r="AL486" s="276"/>
      <c r="AM486" s="276"/>
    </row>
    <row r="487" spans="1:39" s="245" customFormat="1" ht="32.25" customHeight="1" x14ac:dyDescent="0.25">
      <c r="A487" s="186"/>
      <c r="B487" s="186">
        <v>2</v>
      </c>
      <c r="C487" s="187">
        <v>526</v>
      </c>
      <c r="D487" s="373">
        <v>12734</v>
      </c>
      <c r="E487" s="373">
        <v>6734</v>
      </c>
      <c r="F487" s="188"/>
      <c r="G487" s="186" t="s">
        <v>142</v>
      </c>
      <c r="H487" s="186" t="s">
        <v>94</v>
      </c>
      <c r="I487" s="186"/>
      <c r="J487" s="186" t="s">
        <v>69</v>
      </c>
      <c r="K487" s="188">
        <v>1.3</v>
      </c>
      <c r="L487" s="188">
        <v>1.3</v>
      </c>
      <c r="M487" s="188">
        <v>4</v>
      </c>
      <c r="N487" s="188">
        <v>1</v>
      </c>
      <c r="O487" s="188">
        <f t="shared" si="94"/>
        <v>3</v>
      </c>
      <c r="P487" s="188"/>
      <c r="Q487" s="188"/>
      <c r="R487" s="188">
        <f t="shared" si="87"/>
        <v>3</v>
      </c>
      <c r="S487" s="191" t="s">
        <v>70</v>
      </c>
      <c r="T487" s="199" t="s">
        <v>58</v>
      </c>
      <c r="U487" s="200">
        <v>44757</v>
      </c>
      <c r="V487" s="200">
        <v>44832</v>
      </c>
      <c r="W487" s="201">
        <v>1</v>
      </c>
      <c r="X487" s="202"/>
      <c r="Y487" s="196">
        <f t="shared" si="88"/>
        <v>10.857142857142858</v>
      </c>
      <c r="Z487" s="219">
        <v>135</v>
      </c>
      <c r="AA487" s="219">
        <v>12.25</v>
      </c>
      <c r="AB487" s="197">
        <f t="shared" si="89"/>
        <v>405</v>
      </c>
      <c r="AC487" s="197">
        <f t="shared" si="86"/>
        <v>36.75</v>
      </c>
      <c r="AD487" s="197">
        <f t="shared" si="90"/>
        <v>283.49999999999994</v>
      </c>
      <c r="AE487" s="197">
        <f t="shared" si="84"/>
        <v>121.49999999999999</v>
      </c>
      <c r="AF487" s="197">
        <f t="shared" si="91"/>
        <v>399</v>
      </c>
      <c r="AG487" s="197">
        <f t="shared" si="92"/>
        <v>804</v>
      </c>
      <c r="AH487" s="197">
        <v>804</v>
      </c>
      <c r="AI487" s="197">
        <f t="shared" si="93"/>
        <v>0</v>
      </c>
      <c r="AJ487" s="248"/>
      <c r="AK487" s="269"/>
      <c r="AL487" s="276"/>
      <c r="AM487" s="276"/>
    </row>
    <row r="488" spans="1:39" s="245" customFormat="1" ht="32.25" customHeight="1" x14ac:dyDescent="0.25">
      <c r="A488" s="186"/>
      <c r="B488" s="186">
        <v>2</v>
      </c>
      <c r="C488" s="187">
        <v>506</v>
      </c>
      <c r="D488" s="373">
        <v>12711</v>
      </c>
      <c r="E488" s="373">
        <v>7890</v>
      </c>
      <c r="F488" s="188"/>
      <c r="G488" s="186" t="s">
        <v>136</v>
      </c>
      <c r="H488" s="186" t="s">
        <v>94</v>
      </c>
      <c r="I488" s="186"/>
      <c r="J488" s="186" t="s">
        <v>69</v>
      </c>
      <c r="K488" s="188">
        <v>2.5</v>
      </c>
      <c r="L488" s="188">
        <v>1.3</v>
      </c>
      <c r="M488" s="188">
        <v>3</v>
      </c>
      <c r="N488" s="188">
        <v>1</v>
      </c>
      <c r="O488" s="188">
        <f t="shared" si="94"/>
        <v>2</v>
      </c>
      <c r="P488" s="188"/>
      <c r="Q488" s="188"/>
      <c r="R488" s="188">
        <f t="shared" si="87"/>
        <v>2</v>
      </c>
      <c r="S488" s="191" t="s">
        <v>70</v>
      </c>
      <c r="T488" s="199" t="s">
        <v>58</v>
      </c>
      <c r="U488" s="200">
        <v>44755</v>
      </c>
      <c r="V488" s="200">
        <v>44819</v>
      </c>
      <c r="W488" s="201">
        <v>1</v>
      </c>
      <c r="X488" s="202"/>
      <c r="Y488" s="196">
        <f t="shared" si="88"/>
        <v>9.2857142857142865</v>
      </c>
      <c r="Z488" s="219">
        <v>135</v>
      </c>
      <c r="AA488" s="219">
        <v>12.25</v>
      </c>
      <c r="AB488" s="197">
        <f t="shared" si="89"/>
        <v>270</v>
      </c>
      <c r="AC488" s="197">
        <f t="shared" si="86"/>
        <v>24.5</v>
      </c>
      <c r="AD488" s="197">
        <f t="shared" si="90"/>
        <v>189</v>
      </c>
      <c r="AE488" s="197">
        <f t="shared" si="84"/>
        <v>81</v>
      </c>
      <c r="AF488" s="197">
        <f t="shared" si="91"/>
        <v>227.50000000000003</v>
      </c>
      <c r="AG488" s="197">
        <f t="shared" si="92"/>
        <v>497.5</v>
      </c>
      <c r="AH488" s="197">
        <v>497.5</v>
      </c>
      <c r="AI488" s="197">
        <f t="shared" si="93"/>
        <v>0</v>
      </c>
      <c r="AJ488" s="248"/>
      <c r="AK488" s="269"/>
      <c r="AL488" s="276"/>
      <c r="AM488" s="276"/>
    </row>
    <row r="489" spans="1:39" s="245" customFormat="1" ht="32.25" customHeight="1" x14ac:dyDescent="0.25">
      <c r="A489" s="186"/>
      <c r="B489" s="186">
        <v>2</v>
      </c>
      <c r="C489" s="187">
        <v>506</v>
      </c>
      <c r="D489" s="373">
        <v>12711</v>
      </c>
      <c r="E489" s="373">
        <v>7890</v>
      </c>
      <c r="F489" s="188"/>
      <c r="G489" s="186" t="s">
        <v>136</v>
      </c>
      <c r="H489" s="186" t="s">
        <v>94</v>
      </c>
      <c r="I489" s="186"/>
      <c r="J489" s="186" t="s">
        <v>69</v>
      </c>
      <c r="K489" s="188">
        <v>2.5</v>
      </c>
      <c r="L489" s="188">
        <v>1.3</v>
      </c>
      <c r="M489" s="188">
        <v>3</v>
      </c>
      <c r="N489" s="188">
        <v>1</v>
      </c>
      <c r="O489" s="188">
        <f t="shared" si="94"/>
        <v>2</v>
      </c>
      <c r="P489" s="188"/>
      <c r="Q489" s="188"/>
      <c r="R489" s="188">
        <f t="shared" si="87"/>
        <v>2</v>
      </c>
      <c r="S489" s="191" t="s">
        <v>70</v>
      </c>
      <c r="T489" s="199" t="s">
        <v>58</v>
      </c>
      <c r="U489" s="200">
        <v>44755</v>
      </c>
      <c r="V489" s="200">
        <v>44819</v>
      </c>
      <c r="W489" s="201">
        <v>1</v>
      </c>
      <c r="X489" s="202"/>
      <c r="Y489" s="196">
        <f t="shared" si="88"/>
        <v>9.2857142857142865</v>
      </c>
      <c r="Z489" s="219">
        <v>135</v>
      </c>
      <c r="AA489" s="219">
        <v>12.25</v>
      </c>
      <c r="AB489" s="197">
        <f t="shared" si="89"/>
        <v>270</v>
      </c>
      <c r="AC489" s="197">
        <f t="shared" si="86"/>
        <v>24.5</v>
      </c>
      <c r="AD489" s="197">
        <f t="shared" si="90"/>
        <v>189</v>
      </c>
      <c r="AE489" s="197">
        <f t="shared" si="84"/>
        <v>81</v>
      </c>
      <c r="AF489" s="197">
        <f t="shared" si="91"/>
        <v>227.50000000000003</v>
      </c>
      <c r="AG489" s="197">
        <f t="shared" si="92"/>
        <v>497.5</v>
      </c>
      <c r="AH489" s="197">
        <v>497.5</v>
      </c>
      <c r="AI489" s="197">
        <f t="shared" si="93"/>
        <v>0</v>
      </c>
      <c r="AJ489" s="248"/>
      <c r="AK489" s="269"/>
      <c r="AL489" s="276"/>
      <c r="AM489" s="276"/>
    </row>
    <row r="490" spans="1:39" s="245" customFormat="1" ht="32.25" customHeight="1" x14ac:dyDescent="0.25">
      <c r="A490" s="186"/>
      <c r="B490" s="186">
        <v>2</v>
      </c>
      <c r="C490" s="187">
        <v>555</v>
      </c>
      <c r="D490" s="373">
        <v>12766</v>
      </c>
      <c r="E490" s="373">
        <v>7749</v>
      </c>
      <c r="F490" s="188"/>
      <c r="G490" s="186" t="s">
        <v>142</v>
      </c>
      <c r="H490" s="186" t="s">
        <v>94</v>
      </c>
      <c r="I490" s="186"/>
      <c r="J490" s="186" t="s">
        <v>69</v>
      </c>
      <c r="K490" s="188">
        <v>1.3</v>
      </c>
      <c r="L490" s="188">
        <v>0.6</v>
      </c>
      <c r="M490" s="188">
        <v>5</v>
      </c>
      <c r="N490" s="188">
        <v>1</v>
      </c>
      <c r="O490" s="188">
        <f t="shared" si="94"/>
        <v>4</v>
      </c>
      <c r="P490" s="188"/>
      <c r="Q490" s="188"/>
      <c r="R490" s="188">
        <f t="shared" si="87"/>
        <v>4</v>
      </c>
      <c r="S490" s="191" t="s">
        <v>70</v>
      </c>
      <c r="T490" s="199" t="s">
        <v>58</v>
      </c>
      <c r="U490" s="200">
        <v>44762</v>
      </c>
      <c r="V490" s="200">
        <v>44776</v>
      </c>
      <c r="W490" s="201">
        <v>1</v>
      </c>
      <c r="X490" s="202"/>
      <c r="Y490" s="196">
        <f t="shared" si="88"/>
        <v>2.1428571428571428</v>
      </c>
      <c r="Z490" s="219">
        <v>135</v>
      </c>
      <c r="AA490" s="219">
        <v>12.25</v>
      </c>
      <c r="AB490" s="197">
        <f t="shared" si="89"/>
        <v>540</v>
      </c>
      <c r="AC490" s="197">
        <f t="shared" si="86"/>
        <v>49</v>
      </c>
      <c r="AD490" s="197">
        <f t="shared" si="90"/>
        <v>378</v>
      </c>
      <c r="AE490" s="197">
        <f t="shared" si="84"/>
        <v>162</v>
      </c>
      <c r="AF490" s="197">
        <f t="shared" si="91"/>
        <v>105</v>
      </c>
      <c r="AG490" s="197">
        <f t="shared" si="92"/>
        <v>645</v>
      </c>
      <c r="AH490" s="197">
        <v>645</v>
      </c>
      <c r="AI490" s="197">
        <f t="shared" si="93"/>
        <v>0</v>
      </c>
      <c r="AJ490" s="248"/>
      <c r="AK490" s="269"/>
      <c r="AL490" s="276"/>
      <c r="AM490" s="276"/>
    </row>
    <row r="491" spans="1:39" s="245" customFormat="1" ht="32.25" customHeight="1" x14ac:dyDescent="0.25">
      <c r="A491" s="186"/>
      <c r="B491" s="186">
        <v>2</v>
      </c>
      <c r="C491" s="187">
        <v>558</v>
      </c>
      <c r="D491" s="373">
        <v>12769</v>
      </c>
      <c r="E491" s="373">
        <v>7890</v>
      </c>
      <c r="F491" s="188"/>
      <c r="G491" s="186" t="s">
        <v>100</v>
      </c>
      <c r="H491" s="186" t="s">
        <v>94</v>
      </c>
      <c r="I491" s="186"/>
      <c r="J491" s="186" t="s">
        <v>69</v>
      </c>
      <c r="K491" s="188">
        <v>2.5</v>
      </c>
      <c r="L491" s="188">
        <v>1.3</v>
      </c>
      <c r="M491" s="188">
        <v>3.5</v>
      </c>
      <c r="N491" s="188">
        <v>1</v>
      </c>
      <c r="O491" s="188">
        <f t="shared" si="94"/>
        <v>2.5</v>
      </c>
      <c r="P491" s="188"/>
      <c r="Q491" s="188"/>
      <c r="R491" s="188">
        <f t="shared" si="87"/>
        <v>2.5</v>
      </c>
      <c r="S491" s="191" t="s">
        <v>70</v>
      </c>
      <c r="T491" s="199" t="s">
        <v>58</v>
      </c>
      <c r="U491" s="200">
        <v>44762</v>
      </c>
      <c r="V491" s="200">
        <v>44819</v>
      </c>
      <c r="W491" s="201">
        <v>1</v>
      </c>
      <c r="X491" s="202"/>
      <c r="Y491" s="196">
        <f t="shared" si="88"/>
        <v>8.2857142857142865</v>
      </c>
      <c r="Z491" s="219">
        <v>135</v>
      </c>
      <c r="AA491" s="219">
        <v>12.25</v>
      </c>
      <c r="AB491" s="197">
        <f t="shared" si="89"/>
        <v>337.5</v>
      </c>
      <c r="AC491" s="197">
        <f t="shared" si="86"/>
        <v>30.625</v>
      </c>
      <c r="AD491" s="197">
        <f t="shared" si="90"/>
        <v>236.25</v>
      </c>
      <c r="AE491" s="197">
        <f t="shared" si="84"/>
        <v>101.25</v>
      </c>
      <c r="AF491" s="197">
        <f t="shared" si="91"/>
        <v>253.75</v>
      </c>
      <c r="AG491" s="197">
        <f t="shared" si="92"/>
        <v>591.25</v>
      </c>
      <c r="AH491" s="197">
        <v>591.25</v>
      </c>
      <c r="AI491" s="197">
        <f t="shared" si="93"/>
        <v>0</v>
      </c>
      <c r="AJ491" s="248"/>
      <c r="AK491" s="269"/>
      <c r="AL491" s="276"/>
      <c r="AM491" s="276"/>
    </row>
    <row r="492" spans="1:39" s="245" customFormat="1" ht="32.25" customHeight="1" x14ac:dyDescent="0.25">
      <c r="A492" s="216"/>
      <c r="B492" s="186">
        <v>2</v>
      </c>
      <c r="C492" s="243">
        <v>398</v>
      </c>
      <c r="D492" s="374">
        <v>12559</v>
      </c>
      <c r="E492" s="374">
        <v>8141</v>
      </c>
      <c r="F492" s="215"/>
      <c r="G492" s="186" t="s">
        <v>100</v>
      </c>
      <c r="H492" s="216" t="s">
        <v>36</v>
      </c>
      <c r="I492" s="216"/>
      <c r="J492" s="216" t="s">
        <v>42</v>
      </c>
      <c r="K492" s="215">
        <v>20</v>
      </c>
      <c r="L492" s="215">
        <v>1</v>
      </c>
      <c r="M492" s="215">
        <v>7</v>
      </c>
      <c r="N492" s="188">
        <v>1</v>
      </c>
      <c r="O492" s="188">
        <f t="shared" si="94"/>
        <v>6</v>
      </c>
      <c r="P492" s="215"/>
      <c r="Q492" s="215"/>
      <c r="R492" s="188">
        <f t="shared" si="87"/>
        <v>120</v>
      </c>
      <c r="S492" s="243" t="s">
        <v>41</v>
      </c>
      <c r="T492" s="252" t="s">
        <v>58</v>
      </c>
      <c r="U492" s="253">
        <v>44741</v>
      </c>
      <c r="V492" s="253">
        <v>44859</v>
      </c>
      <c r="W492" s="254">
        <v>1</v>
      </c>
      <c r="X492" s="255"/>
      <c r="Y492" s="196">
        <f t="shared" si="88"/>
        <v>17</v>
      </c>
      <c r="Z492" s="220">
        <v>14</v>
      </c>
      <c r="AA492" s="220"/>
      <c r="AB492" s="197">
        <f t="shared" si="89"/>
        <v>1680</v>
      </c>
      <c r="AC492" s="197">
        <f t="shared" si="86"/>
        <v>0</v>
      </c>
      <c r="AD492" s="197">
        <f t="shared" si="90"/>
        <v>1176</v>
      </c>
      <c r="AE492" s="197">
        <f t="shared" si="84"/>
        <v>504</v>
      </c>
      <c r="AF492" s="197">
        <f t="shared" si="91"/>
        <v>0</v>
      </c>
      <c r="AG492" s="197">
        <f t="shared" si="92"/>
        <v>1680</v>
      </c>
      <c r="AH492" s="197">
        <v>1680</v>
      </c>
      <c r="AI492" s="197">
        <f t="shared" si="93"/>
        <v>0</v>
      </c>
      <c r="AJ492" s="248"/>
      <c r="AK492" s="269"/>
      <c r="AL492" s="276"/>
      <c r="AM492" s="276"/>
    </row>
    <row r="493" spans="1:39" s="245" customFormat="1" ht="32.25" customHeight="1" x14ac:dyDescent="0.25">
      <c r="A493" s="216"/>
      <c r="B493" s="186">
        <v>2</v>
      </c>
      <c r="C493" s="243">
        <v>399</v>
      </c>
      <c r="D493" s="374">
        <v>12560</v>
      </c>
      <c r="E493" s="374">
        <v>6718</v>
      </c>
      <c r="F493" s="215"/>
      <c r="G493" s="186" t="s">
        <v>100</v>
      </c>
      <c r="H493" s="216" t="s">
        <v>36</v>
      </c>
      <c r="I493" s="216"/>
      <c r="J493" s="216" t="s">
        <v>42</v>
      </c>
      <c r="K493" s="215">
        <v>10</v>
      </c>
      <c r="L493" s="215">
        <v>1.3</v>
      </c>
      <c r="M493" s="215">
        <v>3</v>
      </c>
      <c r="N493" s="188">
        <v>1</v>
      </c>
      <c r="O493" s="188">
        <f t="shared" si="94"/>
        <v>2</v>
      </c>
      <c r="P493" s="215"/>
      <c r="Q493" s="215"/>
      <c r="R493" s="188">
        <f t="shared" si="87"/>
        <v>20</v>
      </c>
      <c r="S493" s="243" t="s">
        <v>41</v>
      </c>
      <c r="T493" s="252" t="s">
        <v>58</v>
      </c>
      <c r="U493" s="253">
        <v>44741</v>
      </c>
      <c r="V493" s="253">
        <v>44828</v>
      </c>
      <c r="W493" s="254">
        <v>1</v>
      </c>
      <c r="X493" s="255"/>
      <c r="Y493" s="196">
        <f t="shared" si="88"/>
        <v>12.571428571428571</v>
      </c>
      <c r="Z493" s="220">
        <v>14</v>
      </c>
      <c r="AA493" s="220"/>
      <c r="AB493" s="197">
        <f t="shared" si="89"/>
        <v>280</v>
      </c>
      <c r="AC493" s="197">
        <f t="shared" si="86"/>
        <v>0</v>
      </c>
      <c r="AD493" s="197">
        <f t="shared" si="90"/>
        <v>196</v>
      </c>
      <c r="AE493" s="197">
        <f t="shared" si="84"/>
        <v>84</v>
      </c>
      <c r="AF493" s="197">
        <f t="shared" si="91"/>
        <v>0</v>
      </c>
      <c r="AG493" s="197">
        <f t="shared" si="92"/>
        <v>280</v>
      </c>
      <c r="AH493" s="197">
        <v>280</v>
      </c>
      <c r="AI493" s="197">
        <f t="shared" si="93"/>
        <v>0</v>
      </c>
      <c r="AJ493" s="248"/>
      <c r="AK493" s="269"/>
      <c r="AL493" s="276"/>
      <c r="AM493" s="276"/>
    </row>
    <row r="494" spans="1:39" s="245" customFormat="1" ht="32.25" customHeight="1" x14ac:dyDescent="0.25">
      <c r="A494" s="216"/>
      <c r="B494" s="186">
        <v>2</v>
      </c>
      <c r="C494" s="243">
        <v>557</v>
      </c>
      <c r="D494" s="374">
        <v>12797</v>
      </c>
      <c r="E494" s="374">
        <v>7858</v>
      </c>
      <c r="F494" s="215"/>
      <c r="G494" s="216" t="s">
        <v>508</v>
      </c>
      <c r="H494" s="216" t="s">
        <v>36</v>
      </c>
      <c r="I494" s="216"/>
      <c r="J494" s="216" t="s">
        <v>42</v>
      </c>
      <c r="K494" s="215">
        <v>6</v>
      </c>
      <c r="L494" s="215">
        <v>1.3</v>
      </c>
      <c r="M494" s="215">
        <v>3.5</v>
      </c>
      <c r="N494" s="188">
        <v>1</v>
      </c>
      <c r="O494" s="188">
        <f t="shared" si="94"/>
        <v>2.5</v>
      </c>
      <c r="P494" s="215"/>
      <c r="Q494" s="215"/>
      <c r="R494" s="188">
        <f t="shared" si="87"/>
        <v>15</v>
      </c>
      <c r="S494" s="243" t="s">
        <v>41</v>
      </c>
      <c r="T494" s="252" t="s">
        <v>58</v>
      </c>
      <c r="U494" s="253">
        <v>44766</v>
      </c>
      <c r="V494" s="253">
        <v>44799</v>
      </c>
      <c r="W494" s="254">
        <v>1</v>
      </c>
      <c r="X494" s="255"/>
      <c r="Y494" s="196">
        <f t="shared" si="88"/>
        <v>4.8571428571428568</v>
      </c>
      <c r="Z494" s="220">
        <v>14</v>
      </c>
      <c r="AA494" s="220"/>
      <c r="AB494" s="197">
        <f t="shared" si="89"/>
        <v>210</v>
      </c>
      <c r="AC494" s="197">
        <f t="shared" si="86"/>
        <v>0</v>
      </c>
      <c r="AD494" s="197">
        <f t="shared" si="90"/>
        <v>147</v>
      </c>
      <c r="AE494" s="197">
        <f t="shared" si="84"/>
        <v>63</v>
      </c>
      <c r="AF494" s="197">
        <f t="shared" si="91"/>
        <v>0</v>
      </c>
      <c r="AG494" s="197">
        <f t="shared" si="92"/>
        <v>210</v>
      </c>
      <c r="AH494" s="197">
        <v>210</v>
      </c>
      <c r="AI494" s="197">
        <f t="shared" si="93"/>
        <v>0</v>
      </c>
      <c r="AJ494" s="248"/>
      <c r="AK494" s="269"/>
      <c r="AL494" s="276"/>
      <c r="AM494" s="276"/>
    </row>
    <row r="495" spans="1:39" s="245" customFormat="1" ht="32.25" customHeight="1" x14ac:dyDescent="0.25">
      <c r="A495" s="216"/>
      <c r="B495" s="186">
        <v>2</v>
      </c>
      <c r="C495" s="243">
        <v>440</v>
      </c>
      <c r="D495" s="374">
        <v>12598</v>
      </c>
      <c r="E495" s="374">
        <v>8067</v>
      </c>
      <c r="F495" s="215"/>
      <c r="G495" s="216" t="s">
        <v>509</v>
      </c>
      <c r="H495" s="216" t="s">
        <v>36</v>
      </c>
      <c r="I495" s="216"/>
      <c r="J495" s="216" t="s">
        <v>42</v>
      </c>
      <c r="K495" s="215">
        <v>24</v>
      </c>
      <c r="L495" s="215">
        <v>1.3</v>
      </c>
      <c r="M495" s="215">
        <v>2</v>
      </c>
      <c r="N495" s="188">
        <v>1</v>
      </c>
      <c r="O495" s="188">
        <f t="shared" si="94"/>
        <v>1</v>
      </c>
      <c r="P495" s="215"/>
      <c r="Q495" s="215"/>
      <c r="R495" s="188">
        <f t="shared" si="87"/>
        <v>24</v>
      </c>
      <c r="S495" s="243" t="s">
        <v>41</v>
      </c>
      <c r="T495" s="252" t="s">
        <v>58</v>
      </c>
      <c r="U495" s="253">
        <v>44746</v>
      </c>
      <c r="V495" s="253">
        <v>44834</v>
      </c>
      <c r="W495" s="254">
        <v>1</v>
      </c>
      <c r="X495" s="255"/>
      <c r="Y495" s="196">
        <f t="shared" si="88"/>
        <v>12.714285714285714</v>
      </c>
      <c r="Z495" s="220">
        <v>14</v>
      </c>
      <c r="AA495" s="220">
        <v>0.84</v>
      </c>
      <c r="AB495" s="197">
        <f t="shared" si="89"/>
        <v>336</v>
      </c>
      <c r="AC495" s="197">
        <f t="shared" si="86"/>
        <v>20.16</v>
      </c>
      <c r="AD495" s="197">
        <f t="shared" si="90"/>
        <v>235.19999999999996</v>
      </c>
      <c r="AE495" s="197">
        <f t="shared" si="84"/>
        <v>100.79999999999998</v>
      </c>
      <c r="AF495" s="197">
        <f t="shared" si="91"/>
        <v>256.31999999999994</v>
      </c>
      <c r="AG495" s="197">
        <f t="shared" si="92"/>
        <v>592.31999999999994</v>
      </c>
      <c r="AH495" s="197">
        <v>592.31999999999994</v>
      </c>
      <c r="AI495" s="197">
        <f t="shared" si="93"/>
        <v>0</v>
      </c>
      <c r="AJ495" s="248"/>
      <c r="AK495" s="269"/>
      <c r="AL495" s="276"/>
      <c r="AM495" s="276"/>
    </row>
    <row r="496" spans="1:39" s="245" customFormat="1" ht="32.25" customHeight="1" x14ac:dyDescent="0.25">
      <c r="A496" s="216"/>
      <c r="B496" s="186">
        <v>2</v>
      </c>
      <c r="C496" s="243">
        <v>416</v>
      </c>
      <c r="D496" s="374">
        <v>12576</v>
      </c>
      <c r="E496" s="374">
        <v>7843</v>
      </c>
      <c r="F496" s="215"/>
      <c r="G496" s="216" t="s">
        <v>510</v>
      </c>
      <c r="H496" s="216" t="s">
        <v>36</v>
      </c>
      <c r="I496" s="216"/>
      <c r="J496" s="216" t="s">
        <v>42</v>
      </c>
      <c r="K496" s="215">
        <v>9.5</v>
      </c>
      <c r="L496" s="215">
        <v>1.3</v>
      </c>
      <c r="M496" s="215">
        <v>4</v>
      </c>
      <c r="N496" s="188">
        <v>1</v>
      </c>
      <c r="O496" s="188">
        <f t="shared" si="94"/>
        <v>3</v>
      </c>
      <c r="P496" s="215"/>
      <c r="Q496" s="215"/>
      <c r="R496" s="188">
        <f t="shared" si="87"/>
        <v>28.5</v>
      </c>
      <c r="S496" s="243" t="s">
        <v>41</v>
      </c>
      <c r="T496" s="252" t="s">
        <v>58</v>
      </c>
      <c r="U496" s="253">
        <v>44743</v>
      </c>
      <c r="V496" s="253">
        <v>44798</v>
      </c>
      <c r="W496" s="254">
        <v>1</v>
      </c>
      <c r="X496" s="255"/>
      <c r="Y496" s="196">
        <f t="shared" si="88"/>
        <v>8</v>
      </c>
      <c r="Z496" s="220">
        <v>14</v>
      </c>
      <c r="AA496" s="220">
        <v>0.84</v>
      </c>
      <c r="AB496" s="197">
        <f t="shared" si="89"/>
        <v>399</v>
      </c>
      <c r="AC496" s="197">
        <f t="shared" si="86"/>
        <v>23.939999999999998</v>
      </c>
      <c r="AD496" s="197">
        <f t="shared" si="90"/>
        <v>279.3</v>
      </c>
      <c r="AE496" s="197">
        <f t="shared" si="84"/>
        <v>119.69999999999999</v>
      </c>
      <c r="AF496" s="197">
        <f t="shared" si="91"/>
        <v>191.51999999999998</v>
      </c>
      <c r="AG496" s="197">
        <f t="shared" si="92"/>
        <v>590.52</v>
      </c>
      <c r="AH496" s="197">
        <v>590.52</v>
      </c>
      <c r="AI496" s="197">
        <f t="shared" si="93"/>
        <v>0</v>
      </c>
      <c r="AJ496" s="248"/>
      <c r="AK496" s="269"/>
      <c r="AL496" s="276"/>
      <c r="AM496" s="276"/>
    </row>
    <row r="497" spans="1:39" s="245" customFormat="1" ht="32.25" customHeight="1" x14ac:dyDescent="0.25">
      <c r="A497" s="216"/>
      <c r="B497" s="186">
        <v>2</v>
      </c>
      <c r="C497" s="243">
        <v>482</v>
      </c>
      <c r="D497" s="374">
        <v>12634</v>
      </c>
      <c r="E497" s="374">
        <v>7720</v>
      </c>
      <c r="F497" s="215"/>
      <c r="G497" s="216" t="s">
        <v>509</v>
      </c>
      <c r="H497" s="216" t="s">
        <v>36</v>
      </c>
      <c r="I497" s="216"/>
      <c r="J497" s="216" t="s">
        <v>42</v>
      </c>
      <c r="K497" s="215">
        <v>27</v>
      </c>
      <c r="L497" s="215">
        <v>1.3</v>
      </c>
      <c r="M497" s="215">
        <v>3.5</v>
      </c>
      <c r="N497" s="188">
        <v>1</v>
      </c>
      <c r="O497" s="188">
        <f t="shared" si="94"/>
        <v>2.5</v>
      </c>
      <c r="P497" s="215"/>
      <c r="Q497" s="215"/>
      <c r="R497" s="188">
        <f t="shared" si="87"/>
        <v>67.5</v>
      </c>
      <c r="S497" s="243" t="s">
        <v>41</v>
      </c>
      <c r="T497" s="252" t="s">
        <v>58</v>
      </c>
      <c r="U497" s="253">
        <v>44749</v>
      </c>
      <c r="V497" s="253">
        <v>44759</v>
      </c>
      <c r="W497" s="254">
        <v>1</v>
      </c>
      <c r="X497" s="255"/>
      <c r="Y497" s="196">
        <f t="shared" si="88"/>
        <v>1.5714285714285714</v>
      </c>
      <c r="Z497" s="220">
        <v>14</v>
      </c>
      <c r="AA497" s="220">
        <v>0.84</v>
      </c>
      <c r="AB497" s="197">
        <f t="shared" si="89"/>
        <v>945</v>
      </c>
      <c r="AC497" s="197">
        <f t="shared" si="86"/>
        <v>56.699999999999996</v>
      </c>
      <c r="AD497" s="197">
        <f t="shared" si="90"/>
        <v>661.5</v>
      </c>
      <c r="AE497" s="197">
        <f t="shared" si="84"/>
        <v>283.5</v>
      </c>
      <c r="AF497" s="197">
        <f t="shared" si="91"/>
        <v>89.1</v>
      </c>
      <c r="AG497" s="197">
        <f t="shared" si="92"/>
        <v>1034.0999999999999</v>
      </c>
      <c r="AH497" s="197">
        <v>1034.0999999999999</v>
      </c>
      <c r="AI497" s="197">
        <f t="shared" si="93"/>
        <v>0</v>
      </c>
      <c r="AJ497" s="248"/>
      <c r="AK497" s="269"/>
      <c r="AL497" s="276"/>
      <c r="AM497" s="276"/>
    </row>
    <row r="498" spans="1:39" s="245" customFormat="1" ht="32.25" customHeight="1" x14ac:dyDescent="0.25">
      <c r="A498" s="216"/>
      <c r="B498" s="186">
        <v>2</v>
      </c>
      <c r="C498" s="243">
        <v>494</v>
      </c>
      <c r="D498" s="374">
        <v>12646</v>
      </c>
      <c r="E498" s="374">
        <v>7900</v>
      </c>
      <c r="F498" s="215"/>
      <c r="G498" s="216" t="s">
        <v>226</v>
      </c>
      <c r="H498" s="216" t="s">
        <v>36</v>
      </c>
      <c r="I498" s="216"/>
      <c r="J498" s="216" t="s">
        <v>42</v>
      </c>
      <c r="K498" s="215">
        <v>6.5</v>
      </c>
      <c r="L498" s="215">
        <v>1.3</v>
      </c>
      <c r="M498" s="215">
        <v>5</v>
      </c>
      <c r="N498" s="188">
        <v>1</v>
      </c>
      <c r="O498" s="188">
        <f t="shared" ref="O498:O529" si="95">M498-N498</f>
        <v>4</v>
      </c>
      <c r="P498" s="215"/>
      <c r="Q498" s="215"/>
      <c r="R498" s="188">
        <f t="shared" si="87"/>
        <v>26</v>
      </c>
      <c r="S498" s="243" t="s">
        <v>41</v>
      </c>
      <c r="T498" s="252" t="s">
        <v>58</v>
      </c>
      <c r="U498" s="253">
        <v>44749</v>
      </c>
      <c r="V498" s="253">
        <v>44824</v>
      </c>
      <c r="W498" s="254">
        <v>1</v>
      </c>
      <c r="X498" s="255"/>
      <c r="Y498" s="196">
        <f t="shared" si="88"/>
        <v>10.857142857142858</v>
      </c>
      <c r="Z498" s="220">
        <v>14</v>
      </c>
      <c r="AA498" s="220">
        <v>0.84</v>
      </c>
      <c r="AB498" s="197">
        <f t="shared" si="89"/>
        <v>364</v>
      </c>
      <c r="AC498" s="197">
        <f t="shared" si="86"/>
        <v>21.84</v>
      </c>
      <c r="AD498" s="197">
        <f t="shared" si="90"/>
        <v>254.79999999999998</v>
      </c>
      <c r="AE498" s="197">
        <f t="shared" si="84"/>
        <v>109.2</v>
      </c>
      <c r="AF498" s="197">
        <f t="shared" si="91"/>
        <v>237.11999999999998</v>
      </c>
      <c r="AG498" s="197">
        <f t="shared" si="92"/>
        <v>601.12</v>
      </c>
      <c r="AH498" s="197">
        <v>601.12</v>
      </c>
      <c r="AI498" s="197">
        <f t="shared" si="93"/>
        <v>0</v>
      </c>
      <c r="AJ498" s="248"/>
      <c r="AK498" s="269"/>
      <c r="AL498" s="276"/>
      <c r="AM498" s="276"/>
    </row>
    <row r="499" spans="1:39" s="245" customFormat="1" ht="32.25" customHeight="1" x14ac:dyDescent="0.25">
      <c r="A499" s="216"/>
      <c r="B499" s="186">
        <v>2</v>
      </c>
      <c r="C499" s="243">
        <v>553</v>
      </c>
      <c r="D499" s="374">
        <v>12763</v>
      </c>
      <c r="E499" s="374"/>
      <c r="F499" s="215"/>
      <c r="G499" s="216" t="s">
        <v>512</v>
      </c>
      <c r="H499" s="216" t="s">
        <v>36</v>
      </c>
      <c r="I499" s="216"/>
      <c r="J499" s="216" t="s">
        <v>42</v>
      </c>
      <c r="K499" s="215">
        <v>60</v>
      </c>
      <c r="L499" s="215">
        <v>1.3</v>
      </c>
      <c r="M499" s="215">
        <v>5</v>
      </c>
      <c r="N499" s="188">
        <v>1</v>
      </c>
      <c r="O499" s="188">
        <f t="shared" si="95"/>
        <v>4</v>
      </c>
      <c r="P499" s="215"/>
      <c r="Q499" s="215"/>
      <c r="R499" s="188">
        <f t="shared" si="87"/>
        <v>240</v>
      </c>
      <c r="S499" s="243" t="s">
        <v>41</v>
      </c>
      <c r="T499" s="252" t="s">
        <v>58</v>
      </c>
      <c r="U499" s="253">
        <v>44761</v>
      </c>
      <c r="V499" s="253">
        <v>44895</v>
      </c>
      <c r="W499" s="254">
        <v>1</v>
      </c>
      <c r="X499" s="255"/>
      <c r="Y499" s="196">
        <f t="shared" si="88"/>
        <v>19.285714285714285</v>
      </c>
      <c r="Z499" s="220">
        <v>14</v>
      </c>
      <c r="AA499" s="220">
        <v>0.84</v>
      </c>
      <c r="AB499" s="197">
        <f t="shared" si="89"/>
        <v>3360</v>
      </c>
      <c r="AC499" s="197">
        <f t="shared" si="86"/>
        <v>201.6</v>
      </c>
      <c r="AD499" s="197">
        <f t="shared" si="90"/>
        <v>2352</v>
      </c>
      <c r="AE499" s="197"/>
      <c r="AF499" s="197">
        <f t="shared" si="91"/>
        <v>3887.9999999999995</v>
      </c>
      <c r="AG499" s="197">
        <f t="shared" si="92"/>
        <v>6240</v>
      </c>
      <c r="AH499" s="197">
        <v>6240</v>
      </c>
      <c r="AI499" s="197">
        <f t="shared" si="93"/>
        <v>0</v>
      </c>
      <c r="AJ499" s="248"/>
      <c r="AK499" s="269"/>
      <c r="AL499" s="276"/>
      <c r="AM499" s="276"/>
    </row>
    <row r="500" spans="1:39" s="245" customFormat="1" ht="32.25" customHeight="1" x14ac:dyDescent="0.25">
      <c r="A500" s="216"/>
      <c r="B500" s="186">
        <v>2</v>
      </c>
      <c r="C500" s="243">
        <v>553</v>
      </c>
      <c r="D500" s="374">
        <v>12763</v>
      </c>
      <c r="E500" s="374">
        <v>8192</v>
      </c>
      <c r="F500" s="215"/>
      <c r="G500" s="186" t="s">
        <v>529</v>
      </c>
      <c r="H500" s="186"/>
      <c r="I500" s="186"/>
      <c r="J500" s="186"/>
      <c r="K500" s="215">
        <v>30</v>
      </c>
      <c r="L500" s="215">
        <v>1.3</v>
      </c>
      <c r="M500" s="215">
        <v>5</v>
      </c>
      <c r="N500" s="188">
        <v>1</v>
      </c>
      <c r="O500" s="188">
        <f t="shared" si="95"/>
        <v>4</v>
      </c>
      <c r="P500" s="215"/>
      <c r="Q500" s="215"/>
      <c r="R500" s="188">
        <f t="shared" si="87"/>
        <v>120</v>
      </c>
      <c r="S500" s="243" t="s">
        <v>41</v>
      </c>
      <c r="T500" s="199" t="s">
        <v>58</v>
      </c>
      <c r="U500" s="200">
        <v>44868</v>
      </c>
      <c r="V500" s="200">
        <v>44895</v>
      </c>
      <c r="W500" s="201">
        <v>1</v>
      </c>
      <c r="X500" s="202"/>
      <c r="Y500" s="196">
        <f>-IF(T500="on hire",$B$5-U500+1,IF(T500="off hired",V500-U500+1,0))/7</f>
        <v>-4</v>
      </c>
      <c r="Z500" s="219">
        <v>14</v>
      </c>
      <c r="AA500" s="219">
        <v>0.84</v>
      </c>
      <c r="AB500" s="197">
        <f t="shared" si="89"/>
        <v>1680</v>
      </c>
      <c r="AC500" s="197">
        <f t="shared" si="86"/>
        <v>100.8</v>
      </c>
      <c r="AD500" s="197"/>
      <c r="AE500" s="197">
        <f t="shared" ref="AE500:AE531" si="96">IF(T500="off hired",0.3*R500*Z500*W500,0)</f>
        <v>504</v>
      </c>
      <c r="AF500" s="197">
        <f>-(-R500*Y500*AA500)</f>
        <v>-403.2</v>
      </c>
      <c r="AG500" s="197">
        <f t="shared" si="92"/>
        <v>100.80000000000001</v>
      </c>
      <c r="AH500" s="197">
        <v>100.80000000000001</v>
      </c>
      <c r="AI500" s="197">
        <f t="shared" si="93"/>
        <v>0</v>
      </c>
      <c r="AJ500" s="248"/>
      <c r="AK500" s="269"/>
      <c r="AL500" s="276"/>
      <c r="AM500" s="276"/>
    </row>
    <row r="501" spans="1:39" s="245" customFormat="1" ht="32.25" customHeight="1" x14ac:dyDescent="0.25">
      <c r="A501" s="216"/>
      <c r="B501" s="186">
        <v>2</v>
      </c>
      <c r="C501" s="243">
        <v>553</v>
      </c>
      <c r="D501" s="374">
        <v>12763</v>
      </c>
      <c r="E501" s="374">
        <v>8223</v>
      </c>
      <c r="F501" s="215"/>
      <c r="G501" s="186" t="s">
        <v>529</v>
      </c>
      <c r="H501" s="186"/>
      <c r="I501" s="186"/>
      <c r="J501" s="186"/>
      <c r="K501" s="215">
        <v>30</v>
      </c>
      <c r="L501" s="215">
        <v>1.3</v>
      </c>
      <c r="M501" s="215">
        <v>5</v>
      </c>
      <c r="N501" s="188">
        <v>1</v>
      </c>
      <c r="O501" s="188">
        <f t="shared" si="95"/>
        <v>4</v>
      </c>
      <c r="P501" s="215"/>
      <c r="Q501" s="215"/>
      <c r="R501" s="188">
        <f t="shared" si="87"/>
        <v>120</v>
      </c>
      <c r="S501" s="243" t="s">
        <v>41</v>
      </c>
      <c r="T501" s="199" t="s">
        <v>58</v>
      </c>
      <c r="U501" s="200">
        <v>44876</v>
      </c>
      <c r="V501" s="200">
        <v>44895</v>
      </c>
      <c r="W501" s="201">
        <v>1</v>
      </c>
      <c r="X501" s="202"/>
      <c r="Y501" s="196">
        <f>-IF(T501="on hire",$B$5-U501+1,IF(T501="off hired",V501-U501+1,0))/7</f>
        <v>-2.8571428571428572</v>
      </c>
      <c r="Z501" s="219">
        <v>14</v>
      </c>
      <c r="AA501" s="219">
        <v>0.84</v>
      </c>
      <c r="AB501" s="197">
        <f t="shared" si="89"/>
        <v>1680</v>
      </c>
      <c r="AC501" s="197">
        <f t="shared" si="86"/>
        <v>100.8</v>
      </c>
      <c r="AD501" s="197"/>
      <c r="AE501" s="197">
        <f t="shared" si="96"/>
        <v>504</v>
      </c>
      <c r="AF501" s="197">
        <f>-(-R501*Y501*AA501)</f>
        <v>-288</v>
      </c>
      <c r="AG501" s="197">
        <f t="shared" si="92"/>
        <v>216</v>
      </c>
      <c r="AH501" s="197">
        <v>216</v>
      </c>
      <c r="AI501" s="197">
        <f t="shared" si="93"/>
        <v>0</v>
      </c>
      <c r="AJ501" s="248"/>
      <c r="AK501" s="269"/>
      <c r="AL501" s="276"/>
      <c r="AM501" s="276"/>
    </row>
    <row r="502" spans="1:39" s="245" customFormat="1" ht="32.25" customHeight="1" x14ac:dyDescent="0.25">
      <c r="A502" s="216"/>
      <c r="B502" s="186">
        <v>2</v>
      </c>
      <c r="C502" s="243">
        <v>557</v>
      </c>
      <c r="D502" s="374">
        <v>12771</v>
      </c>
      <c r="E502" s="374">
        <v>7858</v>
      </c>
      <c r="F502" s="215"/>
      <c r="G502" s="216" t="s">
        <v>508</v>
      </c>
      <c r="H502" s="216" t="s">
        <v>36</v>
      </c>
      <c r="I502" s="216"/>
      <c r="J502" s="216" t="s">
        <v>42</v>
      </c>
      <c r="K502" s="215">
        <v>9</v>
      </c>
      <c r="L502" s="215">
        <v>1.3</v>
      </c>
      <c r="M502" s="215">
        <v>3.5</v>
      </c>
      <c r="N502" s="188">
        <v>1</v>
      </c>
      <c r="O502" s="188">
        <f t="shared" si="95"/>
        <v>2.5</v>
      </c>
      <c r="P502" s="215"/>
      <c r="Q502" s="215"/>
      <c r="R502" s="188">
        <f t="shared" si="87"/>
        <v>22.5</v>
      </c>
      <c r="S502" s="243" t="s">
        <v>41</v>
      </c>
      <c r="T502" s="252" t="s">
        <v>58</v>
      </c>
      <c r="U502" s="253">
        <v>44762</v>
      </c>
      <c r="V502" s="253">
        <v>44799</v>
      </c>
      <c r="W502" s="254">
        <v>1</v>
      </c>
      <c r="X502" s="255"/>
      <c r="Y502" s="196">
        <f t="shared" ref="Y502:Y533" si="97">IF(T502="on hire",$C$5-U502+1,IF(T502="off hired",V502-U502+1,0))/7</f>
        <v>5.4285714285714288</v>
      </c>
      <c r="Z502" s="220">
        <v>14</v>
      </c>
      <c r="AA502" s="220">
        <v>0.84</v>
      </c>
      <c r="AB502" s="197">
        <f t="shared" si="89"/>
        <v>315</v>
      </c>
      <c r="AC502" s="197">
        <f t="shared" ref="AC502:AC565" si="98">AA502*R502</f>
        <v>18.899999999999999</v>
      </c>
      <c r="AD502" s="197">
        <f t="shared" ref="AD502:AD533" si="99">0.7*R502*Z502</f>
        <v>220.49999999999997</v>
      </c>
      <c r="AE502" s="197">
        <f t="shared" si="96"/>
        <v>94.5</v>
      </c>
      <c r="AF502" s="197">
        <f t="shared" ref="AF502:AF533" si="100">IF(Y502&gt;X502,(Y502-X502)*R502*AA502,0)</f>
        <v>102.60000000000001</v>
      </c>
      <c r="AG502" s="197">
        <f t="shared" si="92"/>
        <v>417.6</v>
      </c>
      <c r="AH502" s="197">
        <v>417.6</v>
      </c>
      <c r="AI502" s="197">
        <f t="shared" si="93"/>
        <v>0</v>
      </c>
      <c r="AJ502" s="248"/>
      <c r="AK502" s="269"/>
      <c r="AL502" s="276"/>
      <c r="AM502" s="276"/>
    </row>
    <row r="503" spans="1:39" s="111" customFormat="1" ht="32.25" customHeight="1" x14ac:dyDescent="0.25">
      <c r="A503" s="216"/>
      <c r="B503" s="186">
        <v>2</v>
      </c>
      <c r="C503" s="243">
        <v>552</v>
      </c>
      <c r="D503" s="374">
        <v>12762</v>
      </c>
      <c r="E503" s="374">
        <v>8154</v>
      </c>
      <c r="F503" s="215"/>
      <c r="G503" s="216" t="s">
        <v>513</v>
      </c>
      <c r="H503" s="216" t="s">
        <v>36</v>
      </c>
      <c r="I503" s="216"/>
      <c r="J503" s="216" t="s">
        <v>42</v>
      </c>
      <c r="K503" s="215">
        <v>15</v>
      </c>
      <c r="L503" s="215">
        <v>1.3</v>
      </c>
      <c r="M503" s="215">
        <v>5.5</v>
      </c>
      <c r="N503" s="188">
        <v>1</v>
      </c>
      <c r="O503" s="188">
        <f t="shared" si="95"/>
        <v>4.5</v>
      </c>
      <c r="P503" s="215"/>
      <c r="Q503" s="215"/>
      <c r="R503" s="188">
        <f t="shared" si="87"/>
        <v>67.5</v>
      </c>
      <c r="S503" s="243" t="s">
        <v>41</v>
      </c>
      <c r="T503" s="252" t="s">
        <v>58</v>
      </c>
      <c r="U503" s="253">
        <v>44762</v>
      </c>
      <c r="V503" s="253">
        <v>44861</v>
      </c>
      <c r="W503" s="254">
        <v>1</v>
      </c>
      <c r="X503" s="255"/>
      <c r="Y503" s="196">
        <f t="shared" si="97"/>
        <v>14.285714285714286</v>
      </c>
      <c r="Z503" s="220">
        <v>14</v>
      </c>
      <c r="AA503" s="220">
        <v>0.84</v>
      </c>
      <c r="AB503" s="197">
        <f t="shared" si="89"/>
        <v>945</v>
      </c>
      <c r="AC503" s="197">
        <f t="shared" si="98"/>
        <v>56.699999999999996</v>
      </c>
      <c r="AD503" s="197">
        <f t="shared" si="99"/>
        <v>661.5</v>
      </c>
      <c r="AE503" s="197">
        <f t="shared" si="96"/>
        <v>283.5</v>
      </c>
      <c r="AF503" s="197">
        <f t="shared" si="100"/>
        <v>810</v>
      </c>
      <c r="AG503" s="197">
        <f t="shared" si="92"/>
        <v>1755</v>
      </c>
      <c r="AH503" s="197">
        <v>1755</v>
      </c>
      <c r="AI503" s="197">
        <f t="shared" si="93"/>
        <v>0</v>
      </c>
      <c r="AJ503" s="144"/>
      <c r="AK503" s="265"/>
      <c r="AL503" s="272"/>
      <c r="AM503" s="272"/>
    </row>
    <row r="504" spans="1:39" s="245" customFormat="1" ht="32.25" customHeight="1" x14ac:dyDescent="0.25">
      <c r="A504" s="216"/>
      <c r="B504" s="186">
        <v>2</v>
      </c>
      <c r="C504" s="243">
        <v>428</v>
      </c>
      <c r="D504" s="374">
        <v>12588</v>
      </c>
      <c r="E504" s="374">
        <v>7843</v>
      </c>
      <c r="F504" s="215"/>
      <c r="G504" s="216" t="s">
        <v>513</v>
      </c>
      <c r="H504" s="216" t="s">
        <v>60</v>
      </c>
      <c r="I504" s="216"/>
      <c r="J504" s="216" t="s">
        <v>42</v>
      </c>
      <c r="K504" s="215">
        <v>10</v>
      </c>
      <c r="L504" s="215">
        <v>1.8</v>
      </c>
      <c r="M504" s="215">
        <v>5</v>
      </c>
      <c r="N504" s="188">
        <v>1</v>
      </c>
      <c r="O504" s="188">
        <f t="shared" si="95"/>
        <v>4</v>
      </c>
      <c r="P504" s="215"/>
      <c r="Q504" s="215"/>
      <c r="R504" s="188">
        <f t="shared" si="87"/>
        <v>40</v>
      </c>
      <c r="S504" s="191" t="s">
        <v>41</v>
      </c>
      <c r="T504" s="252" t="s">
        <v>58</v>
      </c>
      <c r="U504" s="253">
        <v>44745</v>
      </c>
      <c r="V504" s="253">
        <v>44798</v>
      </c>
      <c r="W504" s="254">
        <v>1</v>
      </c>
      <c r="X504" s="255"/>
      <c r="Y504" s="196">
        <f t="shared" si="97"/>
        <v>7.7142857142857144</v>
      </c>
      <c r="Z504" s="220">
        <v>18</v>
      </c>
      <c r="AA504" s="220">
        <v>1.05</v>
      </c>
      <c r="AB504" s="197">
        <f t="shared" si="89"/>
        <v>720</v>
      </c>
      <c r="AC504" s="197">
        <f t="shared" si="98"/>
        <v>42</v>
      </c>
      <c r="AD504" s="197">
        <f t="shared" si="99"/>
        <v>504</v>
      </c>
      <c r="AE504" s="197">
        <f t="shared" si="96"/>
        <v>216</v>
      </c>
      <c r="AF504" s="197">
        <f t="shared" si="100"/>
        <v>324</v>
      </c>
      <c r="AG504" s="197">
        <f t="shared" si="92"/>
        <v>1044</v>
      </c>
      <c r="AH504" s="197">
        <v>1044</v>
      </c>
      <c r="AI504" s="197">
        <f t="shared" si="93"/>
        <v>0</v>
      </c>
      <c r="AJ504" s="144"/>
      <c r="AK504" s="269"/>
      <c r="AL504" s="276"/>
      <c r="AM504" s="276"/>
    </row>
    <row r="505" spans="1:39" s="245" customFormat="1" ht="32.25" customHeight="1" x14ac:dyDescent="0.25">
      <c r="A505" s="216"/>
      <c r="B505" s="186">
        <v>2</v>
      </c>
      <c r="C505" s="243">
        <v>551</v>
      </c>
      <c r="D505" s="374">
        <v>12761</v>
      </c>
      <c r="E505" s="374">
        <v>8154</v>
      </c>
      <c r="F505" s="215"/>
      <c r="G505" s="216" t="s">
        <v>100</v>
      </c>
      <c r="H505" s="216" t="s">
        <v>60</v>
      </c>
      <c r="I505" s="216"/>
      <c r="J505" s="216" t="s">
        <v>42</v>
      </c>
      <c r="K505" s="215">
        <v>5</v>
      </c>
      <c r="L505" s="215">
        <v>1.8</v>
      </c>
      <c r="M505" s="215">
        <v>5.5</v>
      </c>
      <c r="N505" s="188">
        <v>1</v>
      </c>
      <c r="O505" s="188">
        <f t="shared" si="95"/>
        <v>4.5</v>
      </c>
      <c r="P505" s="215"/>
      <c r="Q505" s="215"/>
      <c r="R505" s="188">
        <f t="shared" si="87"/>
        <v>22.5</v>
      </c>
      <c r="S505" s="191" t="s">
        <v>41</v>
      </c>
      <c r="T505" s="252" t="s">
        <v>58</v>
      </c>
      <c r="U505" s="253">
        <v>44762</v>
      </c>
      <c r="V505" s="253">
        <v>44861</v>
      </c>
      <c r="W505" s="254">
        <v>1</v>
      </c>
      <c r="X505" s="255"/>
      <c r="Y505" s="196">
        <f t="shared" si="97"/>
        <v>14.285714285714286</v>
      </c>
      <c r="Z505" s="220">
        <v>18</v>
      </c>
      <c r="AA505" s="220">
        <v>1.05</v>
      </c>
      <c r="AB505" s="197">
        <f t="shared" si="89"/>
        <v>405</v>
      </c>
      <c r="AC505" s="197">
        <f t="shared" si="98"/>
        <v>23.625</v>
      </c>
      <c r="AD505" s="197">
        <f t="shared" si="99"/>
        <v>283.49999999999994</v>
      </c>
      <c r="AE505" s="197">
        <f t="shared" si="96"/>
        <v>121.5</v>
      </c>
      <c r="AF505" s="197">
        <f t="shared" si="100"/>
        <v>337.50000000000006</v>
      </c>
      <c r="AG505" s="197">
        <f t="shared" si="92"/>
        <v>742.5</v>
      </c>
      <c r="AH505" s="197">
        <v>742.5</v>
      </c>
      <c r="AI505" s="197">
        <f t="shared" si="93"/>
        <v>0</v>
      </c>
      <c r="AJ505" s="144"/>
      <c r="AK505" s="269"/>
      <c r="AL505" s="276"/>
      <c r="AM505" s="276"/>
    </row>
    <row r="506" spans="1:39" s="245" customFormat="1" ht="32.25" customHeight="1" x14ac:dyDescent="0.25">
      <c r="A506" s="186"/>
      <c r="B506" s="186">
        <v>2</v>
      </c>
      <c r="C506" s="187">
        <v>443</v>
      </c>
      <c r="D506" s="373">
        <v>12602</v>
      </c>
      <c r="E506" s="373">
        <v>8115</v>
      </c>
      <c r="F506" s="188"/>
      <c r="G506" s="186" t="s">
        <v>100</v>
      </c>
      <c r="H506" s="186" t="s">
        <v>60</v>
      </c>
      <c r="I506" s="186"/>
      <c r="J506" s="186" t="s">
        <v>61</v>
      </c>
      <c r="K506" s="188">
        <v>8</v>
      </c>
      <c r="L506" s="188">
        <v>4</v>
      </c>
      <c r="M506" s="188">
        <f>5.5</f>
        <v>5.5</v>
      </c>
      <c r="N506" s="188">
        <v>1</v>
      </c>
      <c r="O506" s="188">
        <f t="shared" si="95"/>
        <v>4.5</v>
      </c>
      <c r="P506" s="188"/>
      <c r="Q506" s="188"/>
      <c r="R506" s="188">
        <f t="shared" si="87"/>
        <v>144</v>
      </c>
      <c r="S506" s="191" t="s">
        <v>62</v>
      </c>
      <c r="T506" s="199" t="s">
        <v>58</v>
      </c>
      <c r="U506" s="200">
        <v>44746</v>
      </c>
      <c r="V506" s="200">
        <v>44852</v>
      </c>
      <c r="W506" s="201">
        <v>1</v>
      </c>
      <c r="X506" s="202"/>
      <c r="Y506" s="196">
        <f t="shared" si="97"/>
        <v>15.285714285714286</v>
      </c>
      <c r="Z506" s="219">
        <v>7.5</v>
      </c>
      <c r="AA506" s="219">
        <v>0.7</v>
      </c>
      <c r="AB506" s="197">
        <f t="shared" si="89"/>
        <v>1080</v>
      </c>
      <c r="AC506" s="197">
        <f t="shared" si="98"/>
        <v>100.8</v>
      </c>
      <c r="AD506" s="197">
        <f t="shared" si="99"/>
        <v>756</v>
      </c>
      <c r="AE506" s="197">
        <f t="shared" si="96"/>
        <v>323.99999999999994</v>
      </c>
      <c r="AF506" s="197">
        <f t="shared" si="100"/>
        <v>1540.8</v>
      </c>
      <c r="AG506" s="197">
        <f t="shared" si="92"/>
        <v>2620.8000000000002</v>
      </c>
      <c r="AH506" s="197">
        <v>2620.8000000000002</v>
      </c>
      <c r="AI506" s="197">
        <f t="shared" si="93"/>
        <v>0</v>
      </c>
      <c r="AJ506" s="144"/>
      <c r="AK506" s="269"/>
      <c r="AL506" s="276"/>
      <c r="AM506" s="276"/>
    </row>
    <row r="507" spans="1:39" s="245" customFormat="1" ht="32.25" customHeight="1" x14ac:dyDescent="0.25">
      <c r="A507" s="186"/>
      <c r="B507" s="186">
        <v>2</v>
      </c>
      <c r="C507" s="187">
        <v>444</v>
      </c>
      <c r="D507" s="373">
        <v>12602</v>
      </c>
      <c r="E507" s="373">
        <v>8115</v>
      </c>
      <c r="F507" s="188"/>
      <c r="G507" s="186" t="s">
        <v>100</v>
      </c>
      <c r="H507" s="186" t="s">
        <v>60</v>
      </c>
      <c r="I507" s="186"/>
      <c r="J507" s="186" t="s">
        <v>61</v>
      </c>
      <c r="K507" s="188">
        <v>8</v>
      </c>
      <c r="L507" s="188">
        <v>4.4000000000000004</v>
      </c>
      <c r="M507" s="188">
        <f>5.5</f>
        <v>5.5</v>
      </c>
      <c r="N507" s="188">
        <v>1</v>
      </c>
      <c r="O507" s="291">
        <f t="shared" si="95"/>
        <v>4.5</v>
      </c>
      <c r="P507" s="188"/>
      <c r="Q507" s="188"/>
      <c r="R507" s="188">
        <f t="shared" si="87"/>
        <v>158.4</v>
      </c>
      <c r="S507" s="191" t="s">
        <v>62</v>
      </c>
      <c r="T507" s="199" t="s">
        <v>58</v>
      </c>
      <c r="U507" s="200">
        <v>44746</v>
      </c>
      <c r="V507" s="200">
        <v>44852</v>
      </c>
      <c r="W507" s="201">
        <v>1</v>
      </c>
      <c r="X507" s="202"/>
      <c r="Y507" s="196">
        <f t="shared" si="97"/>
        <v>15.285714285714286</v>
      </c>
      <c r="Z507" s="219">
        <v>7.5</v>
      </c>
      <c r="AA507" s="219">
        <v>0.7</v>
      </c>
      <c r="AB507" s="197">
        <f t="shared" si="89"/>
        <v>1188</v>
      </c>
      <c r="AC507" s="197">
        <f t="shared" si="98"/>
        <v>110.88</v>
      </c>
      <c r="AD507" s="197">
        <f t="shared" si="99"/>
        <v>831.59999999999991</v>
      </c>
      <c r="AE507" s="197">
        <f t="shared" si="96"/>
        <v>356.40000000000003</v>
      </c>
      <c r="AF507" s="197">
        <f t="shared" si="100"/>
        <v>1694.88</v>
      </c>
      <c r="AG507" s="197">
        <f t="shared" si="92"/>
        <v>2882.88</v>
      </c>
      <c r="AH507" s="197">
        <v>2882.88</v>
      </c>
      <c r="AI507" s="197">
        <f t="shared" si="93"/>
        <v>0</v>
      </c>
      <c r="AJ507" s="153"/>
      <c r="AK507" s="269"/>
      <c r="AL507" s="276"/>
      <c r="AM507" s="276"/>
    </row>
    <row r="508" spans="1:39" s="245" customFormat="1" ht="32.25" customHeight="1" x14ac:dyDescent="0.25">
      <c r="A508" s="186"/>
      <c r="B508" s="186">
        <v>2</v>
      </c>
      <c r="C508" s="187">
        <v>432</v>
      </c>
      <c r="D508" s="373">
        <v>12592</v>
      </c>
      <c r="E508" s="373">
        <v>6708</v>
      </c>
      <c r="F508" s="188"/>
      <c r="G508" s="186" t="s">
        <v>100</v>
      </c>
      <c r="H508" s="186" t="s">
        <v>60</v>
      </c>
      <c r="I508" s="186"/>
      <c r="J508" s="186" t="s">
        <v>61</v>
      </c>
      <c r="K508" s="188">
        <v>15</v>
      </c>
      <c r="L508" s="188">
        <v>6</v>
      </c>
      <c r="M508" s="188">
        <f>5.5</f>
        <v>5.5</v>
      </c>
      <c r="N508" s="188">
        <v>1</v>
      </c>
      <c r="O508" s="188">
        <f t="shared" si="95"/>
        <v>4.5</v>
      </c>
      <c r="P508" s="188"/>
      <c r="Q508" s="188"/>
      <c r="R508" s="188">
        <f t="shared" si="87"/>
        <v>405</v>
      </c>
      <c r="S508" s="191" t="s">
        <v>62</v>
      </c>
      <c r="T508" s="199" t="s">
        <v>58</v>
      </c>
      <c r="U508" s="200">
        <v>44745</v>
      </c>
      <c r="V508" s="200">
        <v>44823</v>
      </c>
      <c r="W508" s="201">
        <v>1</v>
      </c>
      <c r="X508" s="202"/>
      <c r="Y508" s="196">
        <f t="shared" si="97"/>
        <v>11.285714285714286</v>
      </c>
      <c r="Z508" s="219">
        <v>7.5</v>
      </c>
      <c r="AA508" s="219">
        <v>0.7</v>
      </c>
      <c r="AB508" s="197">
        <f t="shared" si="89"/>
        <v>3037.5</v>
      </c>
      <c r="AC508" s="197">
        <f t="shared" si="98"/>
        <v>283.5</v>
      </c>
      <c r="AD508" s="197">
        <f t="shared" si="99"/>
        <v>2126.25</v>
      </c>
      <c r="AE508" s="197">
        <f t="shared" si="96"/>
        <v>911.25</v>
      </c>
      <c r="AF508" s="197">
        <f t="shared" si="100"/>
        <v>3199.5</v>
      </c>
      <c r="AG508" s="197">
        <f t="shared" si="92"/>
        <v>6237</v>
      </c>
      <c r="AH508" s="197">
        <v>6237</v>
      </c>
      <c r="AI508" s="197">
        <f t="shared" si="93"/>
        <v>0</v>
      </c>
      <c r="AJ508" s="244"/>
      <c r="AK508" s="269"/>
      <c r="AL508" s="276"/>
      <c r="AM508" s="276"/>
    </row>
    <row r="509" spans="1:39" s="245" customFormat="1" ht="32.25" customHeight="1" x14ac:dyDescent="0.25">
      <c r="A509" s="186"/>
      <c r="B509" s="186">
        <v>2</v>
      </c>
      <c r="C509" s="187">
        <v>445</v>
      </c>
      <c r="D509" s="373">
        <v>12599</v>
      </c>
      <c r="E509" s="373">
        <v>8066</v>
      </c>
      <c r="F509" s="188"/>
      <c r="G509" s="186" t="s">
        <v>100</v>
      </c>
      <c r="H509" s="186" t="s">
        <v>60</v>
      </c>
      <c r="I509" s="186"/>
      <c r="J509" s="186" t="s">
        <v>61</v>
      </c>
      <c r="K509" s="188">
        <v>22</v>
      </c>
      <c r="L509" s="188">
        <v>3</v>
      </c>
      <c r="M509" s="188">
        <f>5.5</f>
        <v>5.5</v>
      </c>
      <c r="N509" s="188">
        <v>1</v>
      </c>
      <c r="O509" s="291">
        <f t="shared" si="95"/>
        <v>4.5</v>
      </c>
      <c r="P509" s="188"/>
      <c r="Q509" s="188"/>
      <c r="R509" s="188">
        <f t="shared" si="87"/>
        <v>297</v>
      </c>
      <c r="S509" s="191" t="s">
        <v>62</v>
      </c>
      <c r="T509" s="199" t="s">
        <v>58</v>
      </c>
      <c r="U509" s="200">
        <v>44746</v>
      </c>
      <c r="V509" s="200">
        <v>44838</v>
      </c>
      <c r="W509" s="201">
        <v>1</v>
      </c>
      <c r="X509" s="202"/>
      <c r="Y509" s="196">
        <f t="shared" si="97"/>
        <v>13.285714285714286</v>
      </c>
      <c r="Z509" s="219">
        <v>7.5</v>
      </c>
      <c r="AA509" s="219">
        <v>0.7</v>
      </c>
      <c r="AB509" s="197">
        <f t="shared" si="89"/>
        <v>2227.5</v>
      </c>
      <c r="AC509" s="197">
        <f t="shared" si="98"/>
        <v>207.89999999999998</v>
      </c>
      <c r="AD509" s="197">
        <f t="shared" si="99"/>
        <v>1559.2499999999998</v>
      </c>
      <c r="AE509" s="197">
        <f t="shared" si="96"/>
        <v>668.25</v>
      </c>
      <c r="AF509" s="197">
        <f t="shared" si="100"/>
        <v>2762.1</v>
      </c>
      <c r="AG509" s="197">
        <f t="shared" si="92"/>
        <v>4989.6000000000004</v>
      </c>
      <c r="AH509" s="197">
        <v>4989.6000000000004</v>
      </c>
      <c r="AI509" s="197">
        <f t="shared" si="93"/>
        <v>0</v>
      </c>
      <c r="AJ509" s="244"/>
      <c r="AK509" s="269"/>
      <c r="AL509" s="276"/>
      <c r="AM509" s="276"/>
    </row>
    <row r="510" spans="1:39" s="245" customFormat="1" ht="32.25" customHeight="1" x14ac:dyDescent="0.25">
      <c r="A510" s="186"/>
      <c r="B510" s="186">
        <v>2</v>
      </c>
      <c r="C510" s="187">
        <v>497</v>
      </c>
      <c r="D510" s="373">
        <v>12632</v>
      </c>
      <c r="E510" s="373">
        <v>6715</v>
      </c>
      <c r="F510" s="188"/>
      <c r="G510" s="186" t="s">
        <v>100</v>
      </c>
      <c r="H510" s="186" t="s">
        <v>60</v>
      </c>
      <c r="I510" s="186"/>
      <c r="J510" s="186" t="s">
        <v>61</v>
      </c>
      <c r="K510" s="188">
        <v>7.5</v>
      </c>
      <c r="L510" s="188">
        <v>7.5</v>
      </c>
      <c r="M510" s="188">
        <f>5</f>
        <v>5</v>
      </c>
      <c r="N510" s="188">
        <v>1</v>
      </c>
      <c r="O510" s="188">
        <f t="shared" si="95"/>
        <v>4</v>
      </c>
      <c r="P510" s="188"/>
      <c r="Q510" s="188"/>
      <c r="R510" s="188">
        <f t="shared" si="87"/>
        <v>225</v>
      </c>
      <c r="S510" s="191" t="s">
        <v>62</v>
      </c>
      <c r="T510" s="199" t="s">
        <v>58</v>
      </c>
      <c r="U510" s="200">
        <v>44748</v>
      </c>
      <c r="V510" s="200">
        <v>44829</v>
      </c>
      <c r="W510" s="201">
        <v>1</v>
      </c>
      <c r="X510" s="202"/>
      <c r="Y510" s="196">
        <f t="shared" si="97"/>
        <v>11.714285714285714</v>
      </c>
      <c r="Z510" s="219">
        <v>7.5</v>
      </c>
      <c r="AA510" s="219">
        <v>0.7</v>
      </c>
      <c r="AB510" s="197">
        <f t="shared" si="89"/>
        <v>1687.5</v>
      </c>
      <c r="AC510" s="197">
        <f t="shared" si="98"/>
        <v>157.5</v>
      </c>
      <c r="AD510" s="197">
        <f t="shared" si="99"/>
        <v>1181.25</v>
      </c>
      <c r="AE510" s="197">
        <f t="shared" si="96"/>
        <v>506.25</v>
      </c>
      <c r="AF510" s="197">
        <f t="shared" si="100"/>
        <v>1844.9999999999995</v>
      </c>
      <c r="AG510" s="197">
        <f t="shared" si="92"/>
        <v>3532.4999999999995</v>
      </c>
      <c r="AH510" s="197">
        <v>3532.4999999999995</v>
      </c>
      <c r="AI510" s="197">
        <f t="shared" si="93"/>
        <v>0</v>
      </c>
      <c r="AJ510" s="244"/>
      <c r="AK510" s="269"/>
      <c r="AL510" s="276"/>
      <c r="AM510" s="276"/>
    </row>
    <row r="511" spans="1:39" s="245" customFormat="1" ht="32.25" customHeight="1" x14ac:dyDescent="0.25">
      <c r="A511" s="186"/>
      <c r="B511" s="186">
        <v>2</v>
      </c>
      <c r="C511" s="187">
        <v>497</v>
      </c>
      <c r="D511" s="373">
        <v>12632</v>
      </c>
      <c r="E511" s="373">
        <v>6715</v>
      </c>
      <c r="F511" s="188"/>
      <c r="G511" s="186" t="s">
        <v>100</v>
      </c>
      <c r="H511" s="186" t="s">
        <v>60</v>
      </c>
      <c r="I511" s="186"/>
      <c r="J511" s="186" t="s">
        <v>61</v>
      </c>
      <c r="K511" s="188">
        <v>32.5</v>
      </c>
      <c r="L511" s="188">
        <v>4.5</v>
      </c>
      <c r="M511" s="188">
        <f>5.5</f>
        <v>5.5</v>
      </c>
      <c r="N511" s="188">
        <v>1</v>
      </c>
      <c r="O511" s="188">
        <f t="shared" si="95"/>
        <v>4.5</v>
      </c>
      <c r="P511" s="188"/>
      <c r="Q511" s="188"/>
      <c r="R511" s="188">
        <f t="shared" si="87"/>
        <v>658.125</v>
      </c>
      <c r="S511" s="191" t="s">
        <v>62</v>
      </c>
      <c r="T511" s="199" t="s">
        <v>58</v>
      </c>
      <c r="U511" s="200">
        <v>44748</v>
      </c>
      <c r="V511" s="200">
        <v>44829</v>
      </c>
      <c r="W511" s="201">
        <v>1</v>
      </c>
      <c r="X511" s="202"/>
      <c r="Y511" s="196">
        <f t="shared" si="97"/>
        <v>11.714285714285714</v>
      </c>
      <c r="Z511" s="219">
        <v>7.5</v>
      </c>
      <c r="AA511" s="219">
        <v>0.7</v>
      </c>
      <c r="AB511" s="197">
        <f t="shared" si="89"/>
        <v>4935.9375</v>
      </c>
      <c r="AC511" s="197">
        <f t="shared" si="98"/>
        <v>460.68749999999994</v>
      </c>
      <c r="AD511" s="197">
        <f t="shared" si="99"/>
        <v>3455.1562499999995</v>
      </c>
      <c r="AE511" s="197">
        <f t="shared" si="96"/>
        <v>1480.78125</v>
      </c>
      <c r="AF511" s="197">
        <f t="shared" si="100"/>
        <v>5396.6249999999991</v>
      </c>
      <c r="AG511" s="197">
        <f t="shared" si="92"/>
        <v>10332.5625</v>
      </c>
      <c r="AH511" s="197">
        <v>10332.5625</v>
      </c>
      <c r="AI511" s="197">
        <f t="shared" si="93"/>
        <v>0</v>
      </c>
      <c r="AJ511" s="244"/>
      <c r="AK511" s="269"/>
      <c r="AL511" s="276"/>
      <c r="AM511" s="276"/>
    </row>
    <row r="512" spans="1:39" s="245" customFormat="1" ht="32.25" customHeight="1" x14ac:dyDescent="0.25">
      <c r="A512" s="186"/>
      <c r="B512" s="186">
        <v>2</v>
      </c>
      <c r="C512" s="187">
        <v>497</v>
      </c>
      <c r="D512" s="373">
        <v>12632</v>
      </c>
      <c r="E512" s="373">
        <v>6715</v>
      </c>
      <c r="F512" s="188"/>
      <c r="G512" s="186" t="s">
        <v>100</v>
      </c>
      <c r="H512" s="186" t="s">
        <v>60</v>
      </c>
      <c r="I512" s="186"/>
      <c r="J512" s="186" t="s">
        <v>61</v>
      </c>
      <c r="K512" s="188">
        <v>35</v>
      </c>
      <c r="L512" s="188">
        <v>4.5</v>
      </c>
      <c r="M512" s="188">
        <f>7</f>
        <v>7</v>
      </c>
      <c r="N512" s="188">
        <v>1</v>
      </c>
      <c r="O512" s="188">
        <f t="shared" si="95"/>
        <v>6</v>
      </c>
      <c r="P512" s="188"/>
      <c r="Q512" s="188"/>
      <c r="R512" s="188">
        <f t="shared" si="87"/>
        <v>945</v>
      </c>
      <c r="S512" s="191" t="s">
        <v>62</v>
      </c>
      <c r="T512" s="199" t="s">
        <v>58</v>
      </c>
      <c r="U512" s="200">
        <v>44748</v>
      </c>
      <c r="V512" s="200">
        <v>44829</v>
      </c>
      <c r="W512" s="201">
        <v>1</v>
      </c>
      <c r="X512" s="202"/>
      <c r="Y512" s="196">
        <f t="shared" si="97"/>
        <v>11.714285714285714</v>
      </c>
      <c r="Z512" s="219">
        <v>7.5</v>
      </c>
      <c r="AA512" s="219">
        <v>0.7</v>
      </c>
      <c r="AB512" s="197">
        <f t="shared" si="89"/>
        <v>7087.5</v>
      </c>
      <c r="AC512" s="197">
        <f t="shared" si="98"/>
        <v>661.5</v>
      </c>
      <c r="AD512" s="197">
        <f t="shared" si="99"/>
        <v>4961.25</v>
      </c>
      <c r="AE512" s="197">
        <f t="shared" si="96"/>
        <v>2126.25</v>
      </c>
      <c r="AF512" s="197">
        <f t="shared" si="100"/>
        <v>7748.9999999999991</v>
      </c>
      <c r="AG512" s="197">
        <f t="shared" si="92"/>
        <v>14836.5</v>
      </c>
      <c r="AH512" s="197">
        <v>14836.5</v>
      </c>
      <c r="AI512" s="197">
        <f t="shared" si="93"/>
        <v>0</v>
      </c>
      <c r="AJ512" s="244"/>
      <c r="AK512" s="269"/>
      <c r="AL512" s="276"/>
      <c r="AM512" s="276"/>
    </row>
    <row r="513" spans="1:39" s="245" customFormat="1" ht="32.25" customHeight="1" x14ac:dyDescent="0.25">
      <c r="A513" s="186"/>
      <c r="B513" s="186">
        <v>2</v>
      </c>
      <c r="C513" s="187">
        <v>431</v>
      </c>
      <c r="D513" s="373">
        <v>12591</v>
      </c>
      <c r="E513" s="373">
        <v>6745</v>
      </c>
      <c r="F513" s="188"/>
      <c r="G513" s="186" t="s">
        <v>100</v>
      </c>
      <c r="H513" s="186" t="s">
        <v>60</v>
      </c>
      <c r="I513" s="186"/>
      <c r="J513" s="186" t="s">
        <v>61</v>
      </c>
      <c r="K513" s="188">
        <v>18</v>
      </c>
      <c r="L513" s="188">
        <v>2.5</v>
      </c>
      <c r="M513" s="188">
        <f>5.5</f>
        <v>5.5</v>
      </c>
      <c r="N513" s="188">
        <v>1</v>
      </c>
      <c r="O513" s="188">
        <f t="shared" si="95"/>
        <v>4.5</v>
      </c>
      <c r="P513" s="188"/>
      <c r="Q513" s="188"/>
      <c r="R513" s="188">
        <f t="shared" si="87"/>
        <v>202.5</v>
      </c>
      <c r="S513" s="191" t="s">
        <v>62</v>
      </c>
      <c r="T513" s="199" t="s">
        <v>58</v>
      </c>
      <c r="U513" s="200">
        <v>44745</v>
      </c>
      <c r="V513" s="200">
        <v>44834</v>
      </c>
      <c r="W513" s="201">
        <v>1</v>
      </c>
      <c r="X513" s="202"/>
      <c r="Y513" s="196">
        <f t="shared" si="97"/>
        <v>12.857142857142858</v>
      </c>
      <c r="Z513" s="219">
        <v>7.5</v>
      </c>
      <c r="AA513" s="219">
        <v>0.7</v>
      </c>
      <c r="AB513" s="197">
        <f t="shared" si="89"/>
        <v>1518.75</v>
      </c>
      <c r="AC513" s="197">
        <f t="shared" si="98"/>
        <v>141.75</v>
      </c>
      <c r="AD513" s="197">
        <f t="shared" si="99"/>
        <v>1063.125</v>
      </c>
      <c r="AE513" s="197">
        <f t="shared" si="96"/>
        <v>455.625</v>
      </c>
      <c r="AF513" s="197">
        <f t="shared" si="100"/>
        <v>1822.5</v>
      </c>
      <c r="AG513" s="197">
        <f t="shared" si="92"/>
        <v>3341.25</v>
      </c>
      <c r="AH513" s="197">
        <v>3341.25</v>
      </c>
      <c r="AI513" s="197">
        <f t="shared" si="93"/>
        <v>0</v>
      </c>
      <c r="AJ513" s="244"/>
      <c r="AK513" s="269"/>
      <c r="AL513" s="276"/>
      <c r="AM513" s="276"/>
    </row>
    <row r="514" spans="1:39" s="245" customFormat="1" ht="32.25" customHeight="1" x14ac:dyDescent="0.25">
      <c r="A514" s="186"/>
      <c r="B514" s="186">
        <v>2</v>
      </c>
      <c r="C514" s="187">
        <v>522</v>
      </c>
      <c r="D514" s="373">
        <v>12730</v>
      </c>
      <c r="E514" s="373">
        <v>7843</v>
      </c>
      <c r="F514" s="188"/>
      <c r="G514" s="186" t="s">
        <v>100</v>
      </c>
      <c r="H514" s="186" t="s">
        <v>60</v>
      </c>
      <c r="I514" s="186"/>
      <c r="J514" s="186" t="s">
        <v>61</v>
      </c>
      <c r="K514" s="188">
        <v>7.5</v>
      </c>
      <c r="L514" s="188">
        <v>2.5</v>
      </c>
      <c r="M514" s="188">
        <f>4.5</f>
        <v>4.5</v>
      </c>
      <c r="N514" s="188">
        <v>1</v>
      </c>
      <c r="O514" s="188">
        <f t="shared" si="95"/>
        <v>3.5</v>
      </c>
      <c r="P514" s="188"/>
      <c r="Q514" s="188"/>
      <c r="R514" s="188">
        <f t="shared" si="87"/>
        <v>65.625</v>
      </c>
      <c r="S514" s="191" t="s">
        <v>62</v>
      </c>
      <c r="T514" s="199" t="s">
        <v>58</v>
      </c>
      <c r="U514" s="200">
        <v>44757</v>
      </c>
      <c r="V514" s="200">
        <v>44798</v>
      </c>
      <c r="W514" s="201">
        <v>1</v>
      </c>
      <c r="X514" s="202"/>
      <c r="Y514" s="196">
        <f t="shared" si="97"/>
        <v>6</v>
      </c>
      <c r="Z514" s="219">
        <v>7.5</v>
      </c>
      <c r="AA514" s="219">
        <v>0.7</v>
      </c>
      <c r="AB514" s="197">
        <f t="shared" si="89"/>
        <v>492.1875</v>
      </c>
      <c r="AC514" s="197">
        <f t="shared" si="98"/>
        <v>45.9375</v>
      </c>
      <c r="AD514" s="197">
        <f t="shared" si="99"/>
        <v>344.53125</v>
      </c>
      <c r="AE514" s="197">
        <f t="shared" si="96"/>
        <v>147.65625</v>
      </c>
      <c r="AF514" s="197">
        <f t="shared" si="100"/>
        <v>275.625</v>
      </c>
      <c r="AG514" s="197">
        <f t="shared" si="92"/>
        <v>767.8125</v>
      </c>
      <c r="AH514" s="197">
        <v>767.8125</v>
      </c>
      <c r="AI514" s="197">
        <f t="shared" si="93"/>
        <v>0</v>
      </c>
      <c r="AJ514" s="244"/>
      <c r="AK514" s="269"/>
      <c r="AL514" s="276"/>
      <c r="AM514" s="276"/>
    </row>
    <row r="515" spans="1:39" s="245" customFormat="1" ht="32.25" customHeight="1" x14ac:dyDescent="0.25">
      <c r="A515" s="186"/>
      <c r="B515" s="186">
        <v>2</v>
      </c>
      <c r="C515" s="187">
        <v>703</v>
      </c>
      <c r="D515" s="373">
        <v>12967</v>
      </c>
      <c r="E515" s="373">
        <v>6711</v>
      </c>
      <c r="F515" s="188"/>
      <c r="G515" s="186" t="s">
        <v>100</v>
      </c>
      <c r="H515" s="186" t="s">
        <v>36</v>
      </c>
      <c r="I515" s="186"/>
      <c r="J515" s="186" t="s">
        <v>69</v>
      </c>
      <c r="K515" s="188">
        <v>1.3</v>
      </c>
      <c r="L515" s="188">
        <v>1</v>
      </c>
      <c r="M515" s="188">
        <v>3.5</v>
      </c>
      <c r="N515" s="188">
        <v>1</v>
      </c>
      <c r="O515" s="188">
        <f t="shared" si="95"/>
        <v>2.5</v>
      </c>
      <c r="P515" s="188"/>
      <c r="Q515" s="188"/>
      <c r="R515" s="188">
        <f t="shared" si="87"/>
        <v>2.5</v>
      </c>
      <c r="S515" s="191" t="s">
        <v>70</v>
      </c>
      <c r="T515" s="199" t="s">
        <v>58</v>
      </c>
      <c r="U515" s="200">
        <v>44782</v>
      </c>
      <c r="V515" s="200">
        <v>44827</v>
      </c>
      <c r="W515" s="201">
        <v>1</v>
      </c>
      <c r="X515" s="202"/>
      <c r="Y515" s="196">
        <f t="shared" si="97"/>
        <v>6.5714285714285712</v>
      </c>
      <c r="Z515" s="220">
        <v>135</v>
      </c>
      <c r="AA515" s="219"/>
      <c r="AB515" s="197">
        <f t="shared" si="89"/>
        <v>337.5</v>
      </c>
      <c r="AC515" s="197">
        <f t="shared" si="98"/>
        <v>0</v>
      </c>
      <c r="AD515" s="197">
        <f t="shared" si="99"/>
        <v>236.25</v>
      </c>
      <c r="AE515" s="197">
        <f t="shared" si="96"/>
        <v>101.25</v>
      </c>
      <c r="AF515" s="197">
        <f t="shared" si="100"/>
        <v>0</v>
      </c>
      <c r="AG515" s="197">
        <f t="shared" si="92"/>
        <v>337.5</v>
      </c>
      <c r="AH515" s="197">
        <v>337.5</v>
      </c>
      <c r="AI515" s="197">
        <f t="shared" si="93"/>
        <v>0</v>
      </c>
      <c r="AJ515" s="244"/>
      <c r="AK515" s="269"/>
      <c r="AL515" s="276"/>
      <c r="AM515" s="276"/>
    </row>
    <row r="516" spans="1:39" s="245" customFormat="1" ht="32.25" customHeight="1" x14ac:dyDescent="0.25">
      <c r="A516" s="186"/>
      <c r="B516" s="186">
        <v>2</v>
      </c>
      <c r="C516" s="187">
        <v>747</v>
      </c>
      <c r="D516" s="373">
        <v>13014</v>
      </c>
      <c r="E516" s="373">
        <v>6718</v>
      </c>
      <c r="F516" s="188"/>
      <c r="G516" s="186" t="s">
        <v>100</v>
      </c>
      <c r="H516" s="186" t="s">
        <v>36</v>
      </c>
      <c r="I516" s="186"/>
      <c r="J516" s="186" t="s">
        <v>69</v>
      </c>
      <c r="K516" s="188">
        <v>1.8</v>
      </c>
      <c r="L516" s="188">
        <v>1.8</v>
      </c>
      <c r="M516" s="188">
        <v>3.5</v>
      </c>
      <c r="N516" s="188">
        <v>1</v>
      </c>
      <c r="O516" s="188">
        <f t="shared" si="95"/>
        <v>2.5</v>
      </c>
      <c r="P516" s="188"/>
      <c r="Q516" s="188"/>
      <c r="R516" s="188">
        <f t="shared" si="87"/>
        <v>2.5</v>
      </c>
      <c r="S516" s="191" t="s">
        <v>70</v>
      </c>
      <c r="T516" s="199" t="s">
        <v>58</v>
      </c>
      <c r="U516" s="200">
        <v>44789</v>
      </c>
      <c r="V516" s="200">
        <v>44828</v>
      </c>
      <c r="W516" s="201">
        <v>1</v>
      </c>
      <c r="X516" s="202"/>
      <c r="Y516" s="196">
        <f t="shared" si="97"/>
        <v>5.7142857142857144</v>
      </c>
      <c r="Z516" s="220">
        <v>135</v>
      </c>
      <c r="AA516" s="219"/>
      <c r="AB516" s="197">
        <f t="shared" si="89"/>
        <v>337.5</v>
      </c>
      <c r="AC516" s="197">
        <f t="shared" si="98"/>
        <v>0</v>
      </c>
      <c r="AD516" s="197">
        <f t="shared" si="99"/>
        <v>236.25</v>
      </c>
      <c r="AE516" s="197">
        <f t="shared" si="96"/>
        <v>101.25</v>
      </c>
      <c r="AF516" s="197">
        <f t="shared" si="100"/>
        <v>0</v>
      </c>
      <c r="AG516" s="197">
        <f t="shared" si="92"/>
        <v>337.5</v>
      </c>
      <c r="AH516" s="197">
        <v>337.5</v>
      </c>
      <c r="AI516" s="197">
        <f t="shared" si="93"/>
        <v>0</v>
      </c>
      <c r="AJ516" s="244"/>
      <c r="AK516" s="269"/>
      <c r="AL516" s="276"/>
      <c r="AM516" s="276"/>
    </row>
    <row r="517" spans="1:39" s="245" customFormat="1" ht="32.25" customHeight="1" x14ac:dyDescent="0.25">
      <c r="A517" s="186"/>
      <c r="B517" s="186">
        <v>2</v>
      </c>
      <c r="C517" s="187">
        <v>748</v>
      </c>
      <c r="D517" s="373">
        <v>13014</v>
      </c>
      <c r="E517" s="373">
        <v>6718</v>
      </c>
      <c r="F517" s="188"/>
      <c r="G517" s="186" t="s">
        <v>100</v>
      </c>
      <c r="H517" s="186" t="s">
        <v>36</v>
      </c>
      <c r="I517" s="186"/>
      <c r="J517" s="186" t="s">
        <v>69</v>
      </c>
      <c r="K517" s="188">
        <v>1.8</v>
      </c>
      <c r="L517" s="188">
        <v>1.8</v>
      </c>
      <c r="M517" s="188">
        <v>3.5</v>
      </c>
      <c r="N517" s="188">
        <v>1</v>
      </c>
      <c r="O517" s="188">
        <f t="shared" si="95"/>
        <v>2.5</v>
      </c>
      <c r="P517" s="188"/>
      <c r="Q517" s="188"/>
      <c r="R517" s="188">
        <f t="shared" si="87"/>
        <v>2.5</v>
      </c>
      <c r="S517" s="191" t="s">
        <v>70</v>
      </c>
      <c r="T517" s="199" t="s">
        <v>58</v>
      </c>
      <c r="U517" s="200">
        <v>44789</v>
      </c>
      <c r="V517" s="200">
        <v>44828</v>
      </c>
      <c r="W517" s="201">
        <v>1</v>
      </c>
      <c r="X517" s="202"/>
      <c r="Y517" s="196">
        <f t="shared" si="97"/>
        <v>5.7142857142857144</v>
      </c>
      <c r="Z517" s="220">
        <v>135</v>
      </c>
      <c r="AA517" s="219"/>
      <c r="AB517" s="197">
        <f t="shared" si="89"/>
        <v>337.5</v>
      </c>
      <c r="AC517" s="197">
        <f t="shared" si="98"/>
        <v>0</v>
      </c>
      <c r="AD517" s="197">
        <f t="shared" si="99"/>
        <v>236.25</v>
      </c>
      <c r="AE517" s="197">
        <f t="shared" si="96"/>
        <v>101.25</v>
      </c>
      <c r="AF517" s="197">
        <f t="shared" si="100"/>
        <v>0</v>
      </c>
      <c r="AG517" s="197">
        <f t="shared" si="92"/>
        <v>337.5</v>
      </c>
      <c r="AH517" s="197">
        <v>337.5</v>
      </c>
      <c r="AI517" s="197">
        <f t="shared" si="93"/>
        <v>0</v>
      </c>
      <c r="AJ517" s="244"/>
      <c r="AK517" s="269"/>
      <c r="AL517" s="276"/>
      <c r="AM517" s="276"/>
    </row>
    <row r="518" spans="1:39" s="245" customFormat="1" ht="32.25" customHeight="1" x14ac:dyDescent="0.25">
      <c r="A518" s="186"/>
      <c r="B518" s="186">
        <v>2</v>
      </c>
      <c r="C518" s="187">
        <v>749</v>
      </c>
      <c r="D518" s="373">
        <v>13015</v>
      </c>
      <c r="E518" s="373">
        <v>7857</v>
      </c>
      <c r="F518" s="188"/>
      <c r="G518" s="186" t="s">
        <v>100</v>
      </c>
      <c r="H518" s="186" t="s">
        <v>36</v>
      </c>
      <c r="I518" s="186"/>
      <c r="J518" s="186" t="s">
        <v>69</v>
      </c>
      <c r="K518" s="188">
        <v>2.6</v>
      </c>
      <c r="L518" s="188">
        <v>1.3</v>
      </c>
      <c r="M518" s="188">
        <v>8</v>
      </c>
      <c r="N518" s="188">
        <v>1</v>
      </c>
      <c r="O518" s="188">
        <f t="shared" si="95"/>
        <v>7</v>
      </c>
      <c r="P518" s="188"/>
      <c r="Q518" s="188"/>
      <c r="R518" s="188">
        <f t="shared" si="87"/>
        <v>7</v>
      </c>
      <c r="S518" s="191" t="s">
        <v>70</v>
      </c>
      <c r="T518" s="199" t="s">
        <v>58</v>
      </c>
      <c r="U518" s="200">
        <v>44789</v>
      </c>
      <c r="V518" s="200">
        <v>44800</v>
      </c>
      <c r="W518" s="201">
        <v>1</v>
      </c>
      <c r="X518" s="202"/>
      <c r="Y518" s="196">
        <f t="shared" si="97"/>
        <v>1.7142857142857142</v>
      </c>
      <c r="Z518" s="220">
        <v>135</v>
      </c>
      <c r="AA518" s="219"/>
      <c r="AB518" s="197">
        <f t="shared" si="89"/>
        <v>945</v>
      </c>
      <c r="AC518" s="197">
        <f t="shared" si="98"/>
        <v>0</v>
      </c>
      <c r="AD518" s="197">
        <f t="shared" si="99"/>
        <v>661.49999999999989</v>
      </c>
      <c r="AE518" s="197">
        <f t="shared" si="96"/>
        <v>283.5</v>
      </c>
      <c r="AF518" s="197">
        <f t="shared" si="100"/>
        <v>0</v>
      </c>
      <c r="AG518" s="197">
        <f t="shared" si="92"/>
        <v>944.99999999999989</v>
      </c>
      <c r="AH518" s="197">
        <v>944.99999999999989</v>
      </c>
      <c r="AI518" s="197">
        <f t="shared" si="93"/>
        <v>0</v>
      </c>
      <c r="AJ518" s="244"/>
      <c r="AK518" s="269"/>
      <c r="AL518" s="276"/>
      <c r="AM518" s="276"/>
    </row>
    <row r="519" spans="1:39" s="245" customFormat="1" ht="32.25" customHeight="1" x14ac:dyDescent="0.25">
      <c r="A519" s="186"/>
      <c r="B519" s="186">
        <v>2</v>
      </c>
      <c r="C519" s="187">
        <v>607</v>
      </c>
      <c r="D519" s="373">
        <v>12827</v>
      </c>
      <c r="E519" s="373">
        <v>7840</v>
      </c>
      <c r="F519" s="188"/>
      <c r="G519" s="186" t="s">
        <v>100</v>
      </c>
      <c r="H519" s="186" t="s">
        <v>36</v>
      </c>
      <c r="I519" s="186"/>
      <c r="J519" s="186" t="s">
        <v>69</v>
      </c>
      <c r="K519" s="188">
        <v>1.3</v>
      </c>
      <c r="L519" s="188">
        <v>1.3</v>
      </c>
      <c r="M519" s="188">
        <v>3</v>
      </c>
      <c r="N519" s="188">
        <v>1</v>
      </c>
      <c r="O519" s="188">
        <f t="shared" si="95"/>
        <v>2</v>
      </c>
      <c r="P519" s="188"/>
      <c r="Q519" s="188"/>
      <c r="R519" s="188">
        <f t="shared" ref="R519:R582" si="101">IF(S519="m3",K519*L519*O519,IF(S519="m2-LxH",K519*O519,IF(S519="m2-LxW",K519*L519*P519,IF(S519="rm",O519,IF(S519="lm",K519,IF(S519="unit",Q519,))))))</f>
        <v>2</v>
      </c>
      <c r="S519" s="191" t="s">
        <v>70</v>
      </c>
      <c r="T519" s="199" t="s">
        <v>58</v>
      </c>
      <c r="U519" s="200">
        <v>44769</v>
      </c>
      <c r="V519" s="200">
        <v>44795</v>
      </c>
      <c r="W519" s="201">
        <v>1</v>
      </c>
      <c r="X519" s="202"/>
      <c r="Y519" s="196">
        <f t="shared" si="97"/>
        <v>3.8571428571428572</v>
      </c>
      <c r="Z519" s="220">
        <v>135</v>
      </c>
      <c r="AA519" s="219">
        <v>12.25</v>
      </c>
      <c r="AB519" s="197">
        <f t="shared" ref="AB519:AB582" si="102">Z519*R519</f>
        <v>270</v>
      </c>
      <c r="AC519" s="197">
        <f t="shared" si="98"/>
        <v>24.5</v>
      </c>
      <c r="AD519" s="197">
        <f t="shared" si="99"/>
        <v>189</v>
      </c>
      <c r="AE519" s="197">
        <f t="shared" si="96"/>
        <v>81</v>
      </c>
      <c r="AF519" s="197">
        <f t="shared" si="100"/>
        <v>94.5</v>
      </c>
      <c r="AG519" s="197">
        <f t="shared" ref="AG519:AG582" si="103">AD519+AE519+AF519</f>
        <v>364.5</v>
      </c>
      <c r="AH519" s="197">
        <v>364.5</v>
      </c>
      <c r="AI519" s="197">
        <f t="shared" ref="AI519:AI582" si="104">AG519-AH519</f>
        <v>0</v>
      </c>
      <c r="AJ519" s="244"/>
      <c r="AK519" s="269"/>
      <c r="AL519" s="276"/>
      <c r="AM519" s="276"/>
    </row>
    <row r="520" spans="1:39" s="245" customFormat="1" ht="32.25" customHeight="1" x14ac:dyDescent="0.25">
      <c r="A520" s="186"/>
      <c r="B520" s="186">
        <v>2</v>
      </c>
      <c r="C520" s="187">
        <v>607</v>
      </c>
      <c r="D520" s="373">
        <v>12827</v>
      </c>
      <c r="E520" s="373">
        <v>8281</v>
      </c>
      <c r="F520" s="188"/>
      <c r="G520" s="186" t="s">
        <v>100</v>
      </c>
      <c r="H520" s="186" t="s">
        <v>36</v>
      </c>
      <c r="I520" s="186"/>
      <c r="J520" s="186" t="s">
        <v>69</v>
      </c>
      <c r="K520" s="188">
        <v>1.3</v>
      </c>
      <c r="L520" s="188">
        <v>1.3</v>
      </c>
      <c r="M520" s="188">
        <v>3</v>
      </c>
      <c r="N520" s="188">
        <v>1</v>
      </c>
      <c r="O520" s="188">
        <f t="shared" si="95"/>
        <v>2</v>
      </c>
      <c r="P520" s="188"/>
      <c r="Q520" s="188"/>
      <c r="R520" s="188">
        <f t="shared" si="101"/>
        <v>2</v>
      </c>
      <c r="S520" s="191" t="s">
        <v>70</v>
      </c>
      <c r="T520" s="199" t="s">
        <v>58</v>
      </c>
      <c r="U520" s="200">
        <v>44769</v>
      </c>
      <c r="V520" s="200">
        <v>44892</v>
      </c>
      <c r="W520" s="201">
        <v>1</v>
      </c>
      <c r="X520" s="202"/>
      <c r="Y520" s="196">
        <f t="shared" si="97"/>
        <v>17.714285714285715</v>
      </c>
      <c r="Z520" s="220">
        <v>135</v>
      </c>
      <c r="AA520" s="219">
        <v>12.25</v>
      </c>
      <c r="AB520" s="197">
        <f t="shared" si="102"/>
        <v>270</v>
      </c>
      <c r="AC520" s="197">
        <f t="shared" si="98"/>
        <v>24.5</v>
      </c>
      <c r="AD520" s="197">
        <f t="shared" si="99"/>
        <v>189</v>
      </c>
      <c r="AE520" s="197">
        <f t="shared" si="96"/>
        <v>81</v>
      </c>
      <c r="AF520" s="197">
        <f t="shared" si="100"/>
        <v>434</v>
      </c>
      <c r="AG520" s="197">
        <f t="shared" si="103"/>
        <v>704</v>
      </c>
      <c r="AH520" s="197">
        <v>704</v>
      </c>
      <c r="AI520" s="197">
        <f t="shared" si="104"/>
        <v>0</v>
      </c>
      <c r="AJ520" s="244"/>
      <c r="AK520" s="269"/>
      <c r="AL520" s="276"/>
      <c r="AM520" s="276"/>
    </row>
    <row r="521" spans="1:39" s="245" customFormat="1" ht="32.25" customHeight="1" x14ac:dyDescent="0.25">
      <c r="A521" s="186"/>
      <c r="B521" s="186">
        <v>2</v>
      </c>
      <c r="C521" s="187">
        <v>767</v>
      </c>
      <c r="D521" s="373">
        <v>13029</v>
      </c>
      <c r="E521" s="373">
        <v>8170</v>
      </c>
      <c r="F521" s="188"/>
      <c r="G521" s="186" t="s">
        <v>100</v>
      </c>
      <c r="H521" s="186" t="s">
        <v>36</v>
      </c>
      <c r="I521" s="186"/>
      <c r="J521" s="186" t="s">
        <v>69</v>
      </c>
      <c r="K521" s="188">
        <v>1.8</v>
      </c>
      <c r="L521" s="188">
        <v>1.3</v>
      </c>
      <c r="M521" s="188">
        <v>3</v>
      </c>
      <c r="N521" s="188">
        <v>1</v>
      </c>
      <c r="O521" s="188">
        <f t="shared" si="95"/>
        <v>2</v>
      </c>
      <c r="P521" s="188"/>
      <c r="Q521" s="188"/>
      <c r="R521" s="188">
        <f t="shared" si="101"/>
        <v>2</v>
      </c>
      <c r="S521" s="191" t="s">
        <v>70</v>
      </c>
      <c r="T521" s="199" t="s">
        <v>58</v>
      </c>
      <c r="U521" s="200">
        <v>44760</v>
      </c>
      <c r="V521" s="200">
        <v>44863</v>
      </c>
      <c r="W521" s="201">
        <v>1</v>
      </c>
      <c r="X521" s="202"/>
      <c r="Y521" s="196">
        <f t="shared" si="97"/>
        <v>14.857142857142858</v>
      </c>
      <c r="Z521" s="220">
        <v>135</v>
      </c>
      <c r="AA521" s="219">
        <v>12.25</v>
      </c>
      <c r="AB521" s="197">
        <f t="shared" si="102"/>
        <v>270</v>
      </c>
      <c r="AC521" s="197">
        <f t="shared" si="98"/>
        <v>24.5</v>
      </c>
      <c r="AD521" s="197">
        <f t="shared" si="99"/>
        <v>189</v>
      </c>
      <c r="AE521" s="197">
        <f t="shared" si="96"/>
        <v>81</v>
      </c>
      <c r="AF521" s="197">
        <f t="shared" si="100"/>
        <v>364</v>
      </c>
      <c r="AG521" s="197">
        <f t="shared" si="103"/>
        <v>634</v>
      </c>
      <c r="AH521" s="197">
        <v>634</v>
      </c>
      <c r="AI521" s="197">
        <f t="shared" si="104"/>
        <v>0</v>
      </c>
      <c r="AJ521" s="244"/>
      <c r="AK521" s="269"/>
      <c r="AL521" s="276"/>
      <c r="AM521" s="276"/>
    </row>
    <row r="522" spans="1:39" s="245" customFormat="1" ht="32.25" customHeight="1" x14ac:dyDescent="0.25">
      <c r="A522" s="186"/>
      <c r="B522" s="186">
        <v>2</v>
      </c>
      <c r="C522" s="212">
        <v>792</v>
      </c>
      <c r="D522" s="373">
        <v>13052</v>
      </c>
      <c r="E522" s="373">
        <v>7847</v>
      </c>
      <c r="F522" s="188"/>
      <c r="G522" s="186" t="s">
        <v>100</v>
      </c>
      <c r="H522" s="186" t="s">
        <v>36</v>
      </c>
      <c r="I522" s="186"/>
      <c r="J522" s="186" t="s">
        <v>69</v>
      </c>
      <c r="K522" s="188">
        <v>2.5</v>
      </c>
      <c r="L522" s="188">
        <v>1.3</v>
      </c>
      <c r="M522" s="188">
        <v>2.5</v>
      </c>
      <c r="N522" s="188"/>
      <c r="O522" s="188">
        <f t="shared" si="95"/>
        <v>2.5</v>
      </c>
      <c r="P522" s="188"/>
      <c r="Q522" s="188"/>
      <c r="R522" s="188">
        <f t="shared" si="101"/>
        <v>2.5</v>
      </c>
      <c r="S522" s="191" t="s">
        <v>70</v>
      </c>
      <c r="T522" s="199" t="s">
        <v>58</v>
      </c>
      <c r="U522" s="200">
        <v>44795</v>
      </c>
      <c r="V522" s="200">
        <v>44799</v>
      </c>
      <c r="W522" s="201">
        <v>1</v>
      </c>
      <c r="X522" s="202"/>
      <c r="Y522" s="196">
        <f t="shared" si="97"/>
        <v>0.7142857142857143</v>
      </c>
      <c r="Z522" s="220">
        <v>135</v>
      </c>
      <c r="AA522" s="219">
        <v>12.25</v>
      </c>
      <c r="AB522" s="197">
        <f t="shared" si="102"/>
        <v>337.5</v>
      </c>
      <c r="AC522" s="197">
        <f t="shared" si="98"/>
        <v>30.625</v>
      </c>
      <c r="AD522" s="197">
        <f t="shared" si="99"/>
        <v>236.25</v>
      </c>
      <c r="AE522" s="197">
        <f t="shared" si="96"/>
        <v>101.25</v>
      </c>
      <c r="AF522" s="197">
        <f t="shared" si="100"/>
        <v>21.875</v>
      </c>
      <c r="AG522" s="197">
        <f t="shared" si="103"/>
        <v>359.375</v>
      </c>
      <c r="AH522" s="197">
        <v>359.375</v>
      </c>
      <c r="AI522" s="197">
        <f t="shared" si="104"/>
        <v>0</v>
      </c>
      <c r="AJ522" s="244"/>
      <c r="AK522" s="269"/>
      <c r="AL522" s="276"/>
      <c r="AM522" s="276"/>
    </row>
    <row r="523" spans="1:39" s="245" customFormat="1" ht="32.25" customHeight="1" x14ac:dyDescent="0.25">
      <c r="A523" s="186"/>
      <c r="B523" s="186">
        <v>2</v>
      </c>
      <c r="C523" s="187">
        <v>794</v>
      </c>
      <c r="D523" s="373">
        <v>13054</v>
      </c>
      <c r="E523" s="373">
        <v>7854</v>
      </c>
      <c r="F523" s="188"/>
      <c r="G523" s="186" t="s">
        <v>100</v>
      </c>
      <c r="H523" s="186" t="s">
        <v>36</v>
      </c>
      <c r="I523" s="186"/>
      <c r="J523" s="186" t="s">
        <v>69</v>
      </c>
      <c r="K523" s="188">
        <v>1.8</v>
      </c>
      <c r="L523" s="188">
        <v>1.8</v>
      </c>
      <c r="M523" s="188">
        <v>6</v>
      </c>
      <c r="N523" s="188"/>
      <c r="O523" s="188">
        <f t="shared" si="95"/>
        <v>6</v>
      </c>
      <c r="P523" s="188"/>
      <c r="Q523" s="188"/>
      <c r="R523" s="188">
        <f t="shared" si="101"/>
        <v>6</v>
      </c>
      <c r="S523" s="191" t="s">
        <v>70</v>
      </c>
      <c r="T523" s="199" t="s">
        <v>58</v>
      </c>
      <c r="U523" s="200">
        <v>44795</v>
      </c>
      <c r="V523" s="200">
        <v>44802</v>
      </c>
      <c r="W523" s="201">
        <v>1</v>
      </c>
      <c r="X523" s="202"/>
      <c r="Y523" s="196">
        <f t="shared" si="97"/>
        <v>1.1428571428571428</v>
      </c>
      <c r="Z523" s="220">
        <v>135</v>
      </c>
      <c r="AA523" s="219">
        <v>12.25</v>
      </c>
      <c r="AB523" s="197">
        <f t="shared" si="102"/>
        <v>810</v>
      </c>
      <c r="AC523" s="197">
        <f t="shared" si="98"/>
        <v>73.5</v>
      </c>
      <c r="AD523" s="197">
        <f t="shared" si="99"/>
        <v>566.99999999999989</v>
      </c>
      <c r="AE523" s="197">
        <f t="shared" si="96"/>
        <v>242.99999999999997</v>
      </c>
      <c r="AF523" s="197">
        <f t="shared" si="100"/>
        <v>84</v>
      </c>
      <c r="AG523" s="197">
        <f t="shared" si="103"/>
        <v>893.99999999999989</v>
      </c>
      <c r="AH523" s="197">
        <v>893.99999999999989</v>
      </c>
      <c r="AI523" s="197">
        <f t="shared" si="104"/>
        <v>0</v>
      </c>
      <c r="AJ523" s="146"/>
      <c r="AK523" s="269"/>
      <c r="AL523" s="276"/>
      <c r="AM523" s="276"/>
    </row>
    <row r="524" spans="1:39" s="245" customFormat="1" ht="32.25" customHeight="1" x14ac:dyDescent="0.25">
      <c r="A524" s="186"/>
      <c r="B524" s="186">
        <v>2</v>
      </c>
      <c r="C524" s="187">
        <v>795</v>
      </c>
      <c r="D524" s="373">
        <v>13055</v>
      </c>
      <c r="E524" s="373">
        <v>7857</v>
      </c>
      <c r="F524" s="188"/>
      <c r="G524" s="186" t="s">
        <v>100</v>
      </c>
      <c r="H524" s="186" t="s">
        <v>36</v>
      </c>
      <c r="I524" s="186"/>
      <c r="J524" s="186" t="s">
        <v>69</v>
      </c>
      <c r="K524" s="188">
        <v>1.3</v>
      </c>
      <c r="L524" s="188">
        <v>1.3</v>
      </c>
      <c r="M524" s="188">
        <v>5</v>
      </c>
      <c r="N524" s="188"/>
      <c r="O524" s="188">
        <f t="shared" si="95"/>
        <v>5</v>
      </c>
      <c r="P524" s="188"/>
      <c r="Q524" s="188"/>
      <c r="R524" s="188">
        <f t="shared" si="101"/>
        <v>5</v>
      </c>
      <c r="S524" s="191" t="s">
        <v>70</v>
      </c>
      <c r="T524" s="199" t="s">
        <v>58</v>
      </c>
      <c r="U524" s="200">
        <v>44795</v>
      </c>
      <c r="V524" s="200">
        <v>44800</v>
      </c>
      <c r="W524" s="201">
        <v>1</v>
      </c>
      <c r="X524" s="202"/>
      <c r="Y524" s="196">
        <f t="shared" si="97"/>
        <v>0.8571428571428571</v>
      </c>
      <c r="Z524" s="220">
        <v>135</v>
      </c>
      <c r="AA524" s="219">
        <v>12.25</v>
      </c>
      <c r="AB524" s="197">
        <f t="shared" si="102"/>
        <v>675</v>
      </c>
      <c r="AC524" s="197">
        <f t="shared" si="98"/>
        <v>61.25</v>
      </c>
      <c r="AD524" s="197">
        <f t="shared" si="99"/>
        <v>472.5</v>
      </c>
      <c r="AE524" s="197">
        <f t="shared" si="96"/>
        <v>202.5</v>
      </c>
      <c r="AF524" s="197">
        <f t="shared" si="100"/>
        <v>52.5</v>
      </c>
      <c r="AG524" s="197">
        <f t="shared" si="103"/>
        <v>727.5</v>
      </c>
      <c r="AH524" s="197">
        <v>727.5</v>
      </c>
      <c r="AI524" s="197">
        <f t="shared" si="104"/>
        <v>0</v>
      </c>
      <c r="AJ524" s="146"/>
      <c r="AK524" s="269"/>
      <c r="AL524" s="276"/>
      <c r="AM524" s="276"/>
    </row>
    <row r="525" spans="1:39" s="111" customFormat="1" ht="32.25" customHeight="1" x14ac:dyDescent="0.25">
      <c r="A525" s="186"/>
      <c r="B525" s="186">
        <v>2</v>
      </c>
      <c r="C525" s="187">
        <v>797</v>
      </c>
      <c r="D525" s="373">
        <v>13057</v>
      </c>
      <c r="E525" s="373">
        <v>7876</v>
      </c>
      <c r="F525" s="188"/>
      <c r="G525" s="186" t="s">
        <v>100</v>
      </c>
      <c r="H525" s="186" t="s">
        <v>36</v>
      </c>
      <c r="I525" s="186"/>
      <c r="J525" s="186" t="s">
        <v>69</v>
      </c>
      <c r="K525" s="188">
        <v>2.5</v>
      </c>
      <c r="L525" s="188">
        <v>1.3</v>
      </c>
      <c r="M525" s="188">
        <v>4</v>
      </c>
      <c r="N525" s="188"/>
      <c r="O525" s="188">
        <f t="shared" si="95"/>
        <v>4</v>
      </c>
      <c r="P525" s="188"/>
      <c r="Q525" s="188"/>
      <c r="R525" s="188">
        <f t="shared" si="101"/>
        <v>4</v>
      </c>
      <c r="S525" s="191" t="s">
        <v>70</v>
      </c>
      <c r="T525" s="199" t="s">
        <v>58</v>
      </c>
      <c r="U525" s="200">
        <v>44795</v>
      </c>
      <c r="V525" s="200">
        <v>44810</v>
      </c>
      <c r="W525" s="201">
        <v>1</v>
      </c>
      <c r="X525" s="202"/>
      <c r="Y525" s="196">
        <f t="shared" si="97"/>
        <v>2.2857142857142856</v>
      </c>
      <c r="Z525" s="220">
        <v>135</v>
      </c>
      <c r="AA525" s="219">
        <v>12.25</v>
      </c>
      <c r="AB525" s="197">
        <f t="shared" si="102"/>
        <v>540</v>
      </c>
      <c r="AC525" s="197">
        <f t="shared" si="98"/>
        <v>49</v>
      </c>
      <c r="AD525" s="197">
        <f t="shared" si="99"/>
        <v>378</v>
      </c>
      <c r="AE525" s="197">
        <f t="shared" si="96"/>
        <v>162</v>
      </c>
      <c r="AF525" s="197">
        <f t="shared" si="100"/>
        <v>112</v>
      </c>
      <c r="AG525" s="197">
        <f t="shared" si="103"/>
        <v>652</v>
      </c>
      <c r="AH525" s="197">
        <v>652</v>
      </c>
      <c r="AI525" s="197">
        <f t="shared" si="104"/>
        <v>0</v>
      </c>
      <c r="AJ525" s="146"/>
      <c r="AK525" s="265"/>
      <c r="AL525" s="272"/>
      <c r="AM525" s="272"/>
    </row>
    <row r="526" spans="1:39" s="111" customFormat="1" ht="32.25" customHeight="1" x14ac:dyDescent="0.25">
      <c r="A526" s="186"/>
      <c r="B526" s="186">
        <v>2</v>
      </c>
      <c r="C526" s="187">
        <v>797</v>
      </c>
      <c r="D526" s="373">
        <v>13057</v>
      </c>
      <c r="E526" s="373">
        <v>7876</v>
      </c>
      <c r="F526" s="188"/>
      <c r="G526" s="186" t="s">
        <v>100</v>
      </c>
      <c r="H526" s="186" t="s">
        <v>36</v>
      </c>
      <c r="I526" s="186"/>
      <c r="J526" s="186" t="s">
        <v>69</v>
      </c>
      <c r="K526" s="188">
        <v>2.5</v>
      </c>
      <c r="L526" s="188">
        <v>1.3</v>
      </c>
      <c r="M526" s="188">
        <v>4</v>
      </c>
      <c r="N526" s="188"/>
      <c r="O526" s="188">
        <f t="shared" si="95"/>
        <v>4</v>
      </c>
      <c r="P526" s="188"/>
      <c r="Q526" s="188"/>
      <c r="R526" s="188">
        <f t="shared" si="101"/>
        <v>4</v>
      </c>
      <c r="S526" s="191" t="s">
        <v>70</v>
      </c>
      <c r="T526" s="199" t="s">
        <v>58</v>
      </c>
      <c r="U526" s="200">
        <v>44796</v>
      </c>
      <c r="V526" s="200">
        <v>44810</v>
      </c>
      <c r="W526" s="201">
        <v>1</v>
      </c>
      <c r="X526" s="202"/>
      <c r="Y526" s="196">
        <f t="shared" si="97"/>
        <v>2.1428571428571428</v>
      </c>
      <c r="Z526" s="220">
        <v>135</v>
      </c>
      <c r="AA526" s="219">
        <v>12.25</v>
      </c>
      <c r="AB526" s="197">
        <f t="shared" si="102"/>
        <v>540</v>
      </c>
      <c r="AC526" s="197">
        <f t="shared" si="98"/>
        <v>49</v>
      </c>
      <c r="AD526" s="197">
        <f t="shared" si="99"/>
        <v>378</v>
      </c>
      <c r="AE526" s="197">
        <f t="shared" si="96"/>
        <v>162</v>
      </c>
      <c r="AF526" s="197">
        <f t="shared" si="100"/>
        <v>105</v>
      </c>
      <c r="AG526" s="197">
        <f t="shared" si="103"/>
        <v>645</v>
      </c>
      <c r="AH526" s="197">
        <v>645</v>
      </c>
      <c r="AI526" s="197">
        <f t="shared" si="104"/>
        <v>0</v>
      </c>
      <c r="AJ526" s="146"/>
      <c r="AK526" s="265"/>
      <c r="AL526" s="272"/>
      <c r="AM526" s="272"/>
    </row>
    <row r="527" spans="1:39" s="111" customFormat="1" ht="32.25" customHeight="1" x14ac:dyDescent="0.25">
      <c r="A527" s="186"/>
      <c r="B527" s="186">
        <v>2</v>
      </c>
      <c r="C527" s="187">
        <v>804</v>
      </c>
      <c r="D527" s="373">
        <v>13066</v>
      </c>
      <c r="E527" s="373">
        <v>8065</v>
      </c>
      <c r="F527" s="188"/>
      <c r="G527" s="186" t="s">
        <v>100</v>
      </c>
      <c r="H527" s="186" t="s">
        <v>36</v>
      </c>
      <c r="I527" s="186"/>
      <c r="J527" s="186" t="s">
        <v>69</v>
      </c>
      <c r="K527" s="188">
        <v>1.3</v>
      </c>
      <c r="L527" s="188">
        <v>1.3</v>
      </c>
      <c r="M527" s="188">
        <v>2.5</v>
      </c>
      <c r="N527" s="188"/>
      <c r="O527" s="188">
        <f t="shared" si="95"/>
        <v>2.5</v>
      </c>
      <c r="P527" s="188"/>
      <c r="Q527" s="188"/>
      <c r="R527" s="188">
        <f t="shared" si="101"/>
        <v>2.5</v>
      </c>
      <c r="S527" s="191" t="s">
        <v>70</v>
      </c>
      <c r="T527" s="199" t="s">
        <v>58</v>
      </c>
      <c r="U527" s="200">
        <v>44797</v>
      </c>
      <c r="V527" s="200">
        <v>44834</v>
      </c>
      <c r="W527" s="201">
        <v>1</v>
      </c>
      <c r="X527" s="202"/>
      <c r="Y527" s="196">
        <f t="shared" si="97"/>
        <v>5.4285714285714288</v>
      </c>
      <c r="Z527" s="220">
        <v>135</v>
      </c>
      <c r="AA527" s="219">
        <v>12.25</v>
      </c>
      <c r="AB527" s="197">
        <f t="shared" si="102"/>
        <v>337.5</v>
      </c>
      <c r="AC527" s="197">
        <f t="shared" si="98"/>
        <v>30.625</v>
      </c>
      <c r="AD527" s="197">
        <f t="shared" si="99"/>
        <v>236.25</v>
      </c>
      <c r="AE527" s="197">
        <f t="shared" si="96"/>
        <v>101.25</v>
      </c>
      <c r="AF527" s="197">
        <f t="shared" si="100"/>
        <v>166.25000000000003</v>
      </c>
      <c r="AG527" s="197">
        <f t="shared" si="103"/>
        <v>503.75</v>
      </c>
      <c r="AH527" s="197">
        <v>503.75</v>
      </c>
      <c r="AI527" s="197">
        <f t="shared" si="104"/>
        <v>0</v>
      </c>
      <c r="AJ527" s="146"/>
      <c r="AK527" s="265"/>
      <c r="AL527" s="272"/>
      <c r="AM527" s="272"/>
    </row>
    <row r="528" spans="1:39" s="111" customFormat="1" ht="32.25" customHeight="1" x14ac:dyDescent="0.25">
      <c r="A528" s="186"/>
      <c r="B528" s="186">
        <v>2</v>
      </c>
      <c r="C528" s="187">
        <v>815</v>
      </c>
      <c r="D528" s="373">
        <v>13078</v>
      </c>
      <c r="E528" s="373">
        <v>8237</v>
      </c>
      <c r="F528" s="188"/>
      <c r="G528" s="186" t="s">
        <v>100</v>
      </c>
      <c r="H528" s="186" t="s">
        <v>36</v>
      </c>
      <c r="I528" s="186"/>
      <c r="J528" s="186" t="s">
        <v>69</v>
      </c>
      <c r="K528" s="188">
        <v>1.3</v>
      </c>
      <c r="L528" s="188">
        <v>1.3</v>
      </c>
      <c r="M528" s="188">
        <v>5</v>
      </c>
      <c r="N528" s="188"/>
      <c r="O528" s="188">
        <f t="shared" si="95"/>
        <v>5</v>
      </c>
      <c r="P528" s="188"/>
      <c r="Q528" s="188"/>
      <c r="R528" s="188">
        <f t="shared" si="101"/>
        <v>5</v>
      </c>
      <c r="S528" s="191" t="s">
        <v>70</v>
      </c>
      <c r="T528" s="199" t="s">
        <v>58</v>
      </c>
      <c r="U528" s="200">
        <v>44798</v>
      </c>
      <c r="V528" s="200">
        <v>44880</v>
      </c>
      <c r="W528" s="201">
        <v>1</v>
      </c>
      <c r="X528" s="202"/>
      <c r="Y528" s="196">
        <f t="shared" si="97"/>
        <v>11.857142857142858</v>
      </c>
      <c r="Z528" s="220">
        <v>135</v>
      </c>
      <c r="AA528" s="219">
        <v>12.25</v>
      </c>
      <c r="AB528" s="197">
        <f t="shared" si="102"/>
        <v>675</v>
      </c>
      <c r="AC528" s="197">
        <f t="shared" si="98"/>
        <v>61.25</v>
      </c>
      <c r="AD528" s="197">
        <f t="shared" si="99"/>
        <v>472.5</v>
      </c>
      <c r="AE528" s="197">
        <f t="shared" si="96"/>
        <v>202.5</v>
      </c>
      <c r="AF528" s="197">
        <f t="shared" si="100"/>
        <v>726.25000000000011</v>
      </c>
      <c r="AG528" s="197">
        <f t="shared" si="103"/>
        <v>1401.25</v>
      </c>
      <c r="AH528" s="197">
        <v>1401.25</v>
      </c>
      <c r="AI528" s="197">
        <f t="shared" si="104"/>
        <v>0</v>
      </c>
      <c r="AJ528" s="146"/>
      <c r="AK528" s="265"/>
      <c r="AL528" s="272"/>
      <c r="AM528" s="272"/>
    </row>
    <row r="529" spans="1:47" s="213" customFormat="1" ht="32.25" customHeight="1" x14ac:dyDescent="0.25">
      <c r="A529" s="186"/>
      <c r="B529" s="186">
        <v>2</v>
      </c>
      <c r="C529" s="187">
        <v>824</v>
      </c>
      <c r="D529" s="373">
        <v>13092</v>
      </c>
      <c r="E529" s="373">
        <v>7882</v>
      </c>
      <c r="F529" s="188"/>
      <c r="G529" s="186" t="s">
        <v>100</v>
      </c>
      <c r="H529" s="186" t="s">
        <v>36</v>
      </c>
      <c r="I529" s="186"/>
      <c r="J529" s="186" t="s">
        <v>69</v>
      </c>
      <c r="K529" s="188">
        <v>2.5</v>
      </c>
      <c r="L529" s="188">
        <v>1.3</v>
      </c>
      <c r="M529" s="188">
        <v>5</v>
      </c>
      <c r="N529" s="188"/>
      <c r="O529" s="188">
        <f t="shared" si="95"/>
        <v>5</v>
      </c>
      <c r="P529" s="188"/>
      <c r="Q529" s="188"/>
      <c r="R529" s="188">
        <f t="shared" si="101"/>
        <v>5</v>
      </c>
      <c r="S529" s="191" t="s">
        <v>70</v>
      </c>
      <c r="T529" s="199" t="s">
        <v>58</v>
      </c>
      <c r="U529" s="200">
        <v>44799</v>
      </c>
      <c r="V529" s="200">
        <v>44814</v>
      </c>
      <c r="W529" s="201">
        <v>1</v>
      </c>
      <c r="X529" s="202"/>
      <c r="Y529" s="196">
        <f t="shared" si="97"/>
        <v>2.2857142857142856</v>
      </c>
      <c r="Z529" s="220">
        <v>135</v>
      </c>
      <c r="AA529" s="219">
        <v>12.25</v>
      </c>
      <c r="AB529" s="197">
        <f t="shared" si="102"/>
        <v>675</v>
      </c>
      <c r="AC529" s="197">
        <f t="shared" si="98"/>
        <v>61.25</v>
      </c>
      <c r="AD529" s="197">
        <f t="shared" si="99"/>
        <v>472.5</v>
      </c>
      <c r="AE529" s="197">
        <f t="shared" si="96"/>
        <v>202.5</v>
      </c>
      <c r="AF529" s="197">
        <f t="shared" si="100"/>
        <v>139.99999999999997</v>
      </c>
      <c r="AG529" s="197">
        <f t="shared" si="103"/>
        <v>815</v>
      </c>
      <c r="AH529" s="197">
        <v>815</v>
      </c>
      <c r="AI529" s="197">
        <f t="shared" si="104"/>
        <v>0</v>
      </c>
      <c r="AJ529" s="146"/>
      <c r="AK529" s="268"/>
      <c r="AL529" s="275"/>
      <c r="AM529" s="275"/>
    </row>
    <row r="530" spans="1:47" s="213" customFormat="1" ht="32.25" customHeight="1" x14ac:dyDescent="0.25">
      <c r="A530" s="186"/>
      <c r="B530" s="186">
        <v>2</v>
      </c>
      <c r="C530" s="187">
        <v>652</v>
      </c>
      <c r="D530" s="373">
        <v>12876</v>
      </c>
      <c r="E530" s="373">
        <v>8141</v>
      </c>
      <c r="F530" s="188"/>
      <c r="G530" s="186" t="s">
        <v>100</v>
      </c>
      <c r="H530" s="186" t="s">
        <v>36</v>
      </c>
      <c r="I530" s="186"/>
      <c r="J530" s="186" t="s">
        <v>435</v>
      </c>
      <c r="K530" s="188">
        <v>12.5</v>
      </c>
      <c r="L530" s="188">
        <v>1</v>
      </c>
      <c r="M530" s="188">
        <v>5</v>
      </c>
      <c r="N530" s="188">
        <v>1</v>
      </c>
      <c r="O530" s="291">
        <f t="shared" ref="O530:O538" si="105">M530-N530</f>
        <v>4</v>
      </c>
      <c r="P530" s="188"/>
      <c r="Q530" s="188"/>
      <c r="R530" s="188">
        <f t="shared" si="101"/>
        <v>50</v>
      </c>
      <c r="S530" s="191" t="s">
        <v>41</v>
      </c>
      <c r="T530" s="199" t="s">
        <v>58</v>
      </c>
      <c r="U530" s="200">
        <v>44776</v>
      </c>
      <c r="V530" s="200">
        <v>44859</v>
      </c>
      <c r="W530" s="201">
        <v>1</v>
      </c>
      <c r="X530" s="202"/>
      <c r="Y530" s="196">
        <f t="shared" si="97"/>
        <v>12</v>
      </c>
      <c r="Z530" s="219">
        <v>14</v>
      </c>
      <c r="AA530" s="219">
        <v>0</v>
      </c>
      <c r="AB530" s="197">
        <f t="shared" si="102"/>
        <v>700</v>
      </c>
      <c r="AC530" s="197">
        <f t="shared" si="98"/>
        <v>0</v>
      </c>
      <c r="AD530" s="197">
        <f t="shared" si="99"/>
        <v>490</v>
      </c>
      <c r="AE530" s="197">
        <f t="shared" si="96"/>
        <v>210</v>
      </c>
      <c r="AF530" s="197">
        <f t="shared" si="100"/>
        <v>0</v>
      </c>
      <c r="AG530" s="197">
        <f t="shared" si="103"/>
        <v>700</v>
      </c>
      <c r="AH530" s="197">
        <v>700</v>
      </c>
      <c r="AI530" s="197">
        <f t="shared" si="104"/>
        <v>0</v>
      </c>
      <c r="AJ530" s="146"/>
      <c r="AK530" s="268"/>
      <c r="AL530" s="275"/>
      <c r="AM530" s="275"/>
    </row>
    <row r="531" spans="1:47" ht="32.25" customHeight="1" x14ac:dyDescent="0.25">
      <c r="A531" s="186"/>
      <c r="B531" s="186">
        <v>2</v>
      </c>
      <c r="C531" s="187">
        <v>605</v>
      </c>
      <c r="D531" s="373">
        <v>12822</v>
      </c>
      <c r="E531" s="373">
        <v>7823</v>
      </c>
      <c r="F531" s="188"/>
      <c r="G531" s="186" t="s">
        <v>100</v>
      </c>
      <c r="H531" s="186" t="s">
        <v>36</v>
      </c>
      <c r="I531" s="186"/>
      <c r="J531" s="186" t="s">
        <v>435</v>
      </c>
      <c r="K531" s="188">
        <v>20</v>
      </c>
      <c r="L531" s="188">
        <v>1.3</v>
      </c>
      <c r="M531" s="188">
        <v>3</v>
      </c>
      <c r="N531" s="188">
        <v>1</v>
      </c>
      <c r="O531" s="188">
        <f t="shared" si="105"/>
        <v>2</v>
      </c>
      <c r="P531" s="188"/>
      <c r="Q531" s="188"/>
      <c r="R531" s="188">
        <f t="shared" si="101"/>
        <v>40</v>
      </c>
      <c r="S531" s="191" t="s">
        <v>41</v>
      </c>
      <c r="T531" s="199" t="s">
        <v>58</v>
      </c>
      <c r="U531" s="200">
        <v>44769</v>
      </c>
      <c r="V531" s="200">
        <v>44785</v>
      </c>
      <c r="W531" s="201">
        <v>1</v>
      </c>
      <c r="X531" s="202"/>
      <c r="Y531" s="196">
        <f t="shared" si="97"/>
        <v>2.4285714285714284</v>
      </c>
      <c r="Z531" s="219">
        <v>14</v>
      </c>
      <c r="AA531" s="219">
        <v>0.84</v>
      </c>
      <c r="AB531" s="197">
        <f t="shared" si="102"/>
        <v>560</v>
      </c>
      <c r="AC531" s="197">
        <f t="shared" si="98"/>
        <v>33.6</v>
      </c>
      <c r="AD531" s="197">
        <f t="shared" si="99"/>
        <v>392</v>
      </c>
      <c r="AE531" s="197">
        <f t="shared" si="96"/>
        <v>168</v>
      </c>
      <c r="AF531" s="197">
        <f t="shared" si="100"/>
        <v>81.599999999999994</v>
      </c>
      <c r="AG531" s="197">
        <f t="shared" si="103"/>
        <v>641.6</v>
      </c>
      <c r="AH531" s="197">
        <v>641.6</v>
      </c>
      <c r="AI531" s="197">
        <f t="shared" si="104"/>
        <v>0</v>
      </c>
      <c r="AJ531" s="146"/>
      <c r="AR531" s="111"/>
      <c r="AS531" s="111"/>
      <c r="AT531" s="111"/>
    </row>
    <row r="532" spans="1:47" ht="32.25" customHeight="1" x14ac:dyDescent="0.25">
      <c r="A532" s="186"/>
      <c r="B532" s="186">
        <v>2</v>
      </c>
      <c r="C532" s="187">
        <v>709</v>
      </c>
      <c r="D532" s="373">
        <v>12973</v>
      </c>
      <c r="E532" s="373">
        <v>8144</v>
      </c>
      <c r="F532" s="188"/>
      <c r="G532" s="186" t="s">
        <v>100</v>
      </c>
      <c r="H532" s="186" t="s">
        <v>36</v>
      </c>
      <c r="I532" s="186"/>
      <c r="J532" s="186" t="s">
        <v>435</v>
      </c>
      <c r="K532" s="188">
        <v>5</v>
      </c>
      <c r="L532" s="188">
        <v>1</v>
      </c>
      <c r="M532" s="188">
        <v>4</v>
      </c>
      <c r="N532" s="188">
        <v>1</v>
      </c>
      <c r="O532" s="188">
        <f t="shared" si="105"/>
        <v>3</v>
      </c>
      <c r="P532" s="188"/>
      <c r="Q532" s="188"/>
      <c r="R532" s="188">
        <f t="shared" si="101"/>
        <v>15</v>
      </c>
      <c r="S532" s="191" t="s">
        <v>41</v>
      </c>
      <c r="T532" s="199" t="s">
        <v>58</v>
      </c>
      <c r="U532" s="200">
        <v>44784</v>
      </c>
      <c r="V532" s="200">
        <v>44859</v>
      </c>
      <c r="W532" s="201">
        <v>1</v>
      </c>
      <c r="X532" s="202"/>
      <c r="Y532" s="196">
        <f t="shared" si="97"/>
        <v>10.857142857142858</v>
      </c>
      <c r="Z532" s="219">
        <v>14</v>
      </c>
      <c r="AA532" s="219">
        <v>0.84</v>
      </c>
      <c r="AB532" s="197">
        <f t="shared" si="102"/>
        <v>210</v>
      </c>
      <c r="AC532" s="197">
        <f t="shared" si="98"/>
        <v>12.6</v>
      </c>
      <c r="AD532" s="197">
        <f t="shared" si="99"/>
        <v>147</v>
      </c>
      <c r="AE532" s="197">
        <f t="shared" ref="AE532:AE565" si="106">IF(T532="off hired",0.3*R532*Z532*W532,0)</f>
        <v>63</v>
      </c>
      <c r="AF532" s="197">
        <f t="shared" si="100"/>
        <v>136.80000000000001</v>
      </c>
      <c r="AG532" s="197">
        <f t="shared" si="103"/>
        <v>346.8</v>
      </c>
      <c r="AH532" s="197">
        <v>346.8</v>
      </c>
      <c r="AI532" s="197">
        <f t="shared" si="104"/>
        <v>0</v>
      </c>
      <c r="AJ532" s="146"/>
      <c r="AR532" s="111"/>
      <c r="AS532" s="111"/>
      <c r="AT532" s="111"/>
    </row>
    <row r="533" spans="1:47" ht="32.25" customHeight="1" x14ac:dyDescent="0.25">
      <c r="A533" s="186"/>
      <c r="B533" s="186">
        <v>2</v>
      </c>
      <c r="C533" s="187">
        <v>754</v>
      </c>
      <c r="D533" s="373">
        <v>13019</v>
      </c>
      <c r="E533" s="373">
        <v>6740</v>
      </c>
      <c r="F533" s="188"/>
      <c r="G533" s="186" t="s">
        <v>100</v>
      </c>
      <c r="H533" s="186" t="s">
        <v>36</v>
      </c>
      <c r="I533" s="186"/>
      <c r="J533" s="186" t="s">
        <v>435</v>
      </c>
      <c r="K533" s="188">
        <v>27.5</v>
      </c>
      <c r="L533" s="188">
        <v>1</v>
      </c>
      <c r="M533" s="188">
        <v>4</v>
      </c>
      <c r="N533" s="188">
        <v>1</v>
      </c>
      <c r="O533" s="291">
        <f t="shared" si="105"/>
        <v>3</v>
      </c>
      <c r="P533" s="188"/>
      <c r="Q533" s="188"/>
      <c r="R533" s="188">
        <f t="shared" si="101"/>
        <v>82.5</v>
      </c>
      <c r="S533" s="191" t="s">
        <v>41</v>
      </c>
      <c r="T533" s="199" t="s">
        <v>58</v>
      </c>
      <c r="U533" s="200">
        <v>44790</v>
      </c>
      <c r="V533" s="200">
        <v>44834</v>
      </c>
      <c r="W533" s="201">
        <v>1</v>
      </c>
      <c r="X533" s="202"/>
      <c r="Y533" s="196">
        <f t="shared" si="97"/>
        <v>6.4285714285714288</v>
      </c>
      <c r="Z533" s="219">
        <v>14</v>
      </c>
      <c r="AA533" s="219">
        <v>0.84</v>
      </c>
      <c r="AB533" s="197">
        <f t="shared" si="102"/>
        <v>1155</v>
      </c>
      <c r="AC533" s="197">
        <f t="shared" si="98"/>
        <v>69.3</v>
      </c>
      <c r="AD533" s="197">
        <f t="shared" si="99"/>
        <v>808.49999999999989</v>
      </c>
      <c r="AE533" s="197">
        <f t="shared" si="106"/>
        <v>346.5</v>
      </c>
      <c r="AF533" s="197">
        <f t="shared" si="100"/>
        <v>445.5</v>
      </c>
      <c r="AG533" s="197">
        <f t="shared" si="103"/>
        <v>1600.5</v>
      </c>
      <c r="AH533" s="197">
        <v>1600.5</v>
      </c>
      <c r="AI533" s="197">
        <f t="shared" si="104"/>
        <v>0</v>
      </c>
      <c r="AJ533" s="146"/>
      <c r="AR533" s="111"/>
      <c r="AS533" s="111"/>
      <c r="AT533" s="111"/>
    </row>
    <row r="534" spans="1:47" ht="32.25" customHeight="1" x14ac:dyDescent="0.25">
      <c r="A534" s="186"/>
      <c r="B534" s="186">
        <v>2</v>
      </c>
      <c r="C534" s="187">
        <v>686</v>
      </c>
      <c r="D534" s="373">
        <v>12896</v>
      </c>
      <c r="E534" s="373">
        <v>7840</v>
      </c>
      <c r="F534" s="188"/>
      <c r="G534" s="186" t="s">
        <v>501</v>
      </c>
      <c r="H534" s="186" t="s">
        <v>36</v>
      </c>
      <c r="I534" s="186"/>
      <c r="J534" s="186" t="s">
        <v>435</v>
      </c>
      <c r="K534" s="188">
        <v>12.5</v>
      </c>
      <c r="L534" s="188">
        <v>1.8</v>
      </c>
      <c r="M534" s="188">
        <v>7</v>
      </c>
      <c r="N534" s="188">
        <v>1</v>
      </c>
      <c r="O534" s="188">
        <f t="shared" si="105"/>
        <v>6</v>
      </c>
      <c r="P534" s="188"/>
      <c r="Q534" s="188"/>
      <c r="R534" s="188">
        <f t="shared" si="101"/>
        <v>75</v>
      </c>
      <c r="S534" s="191" t="s">
        <v>41</v>
      </c>
      <c r="T534" s="199" t="s">
        <v>58</v>
      </c>
      <c r="U534" s="200">
        <v>44781</v>
      </c>
      <c r="V534" s="200">
        <v>44795</v>
      </c>
      <c r="W534" s="201">
        <v>1</v>
      </c>
      <c r="X534" s="202"/>
      <c r="Y534" s="196">
        <f t="shared" ref="Y534:Y565" si="107">IF(T534="on hire",$C$5-U534+1,IF(T534="off hired",V534-U534+1,0))/7</f>
        <v>2.1428571428571428</v>
      </c>
      <c r="Z534" s="219">
        <v>18</v>
      </c>
      <c r="AA534" s="219">
        <v>1.05</v>
      </c>
      <c r="AB534" s="197">
        <f t="shared" si="102"/>
        <v>1350</v>
      </c>
      <c r="AC534" s="197">
        <f t="shared" si="98"/>
        <v>78.75</v>
      </c>
      <c r="AD534" s="197">
        <f t="shared" ref="AD534:AD565" si="108">0.7*R534*Z534</f>
        <v>945</v>
      </c>
      <c r="AE534" s="197">
        <f t="shared" si="106"/>
        <v>405</v>
      </c>
      <c r="AF534" s="197">
        <f t="shared" ref="AF534:AF565" si="109">IF(Y534&gt;X534,(Y534-X534)*R534*AA534,0)</f>
        <v>168.75000000000003</v>
      </c>
      <c r="AG534" s="197">
        <f t="shared" si="103"/>
        <v>1518.75</v>
      </c>
      <c r="AH534" s="197">
        <v>1518.75</v>
      </c>
      <c r="AI534" s="197">
        <f t="shared" si="104"/>
        <v>0</v>
      </c>
      <c r="AJ534" s="146"/>
      <c r="AR534" s="111"/>
      <c r="AS534" s="111"/>
      <c r="AT534" s="111"/>
    </row>
    <row r="535" spans="1:47" ht="32.25" customHeight="1" x14ac:dyDescent="0.25">
      <c r="A535" s="186"/>
      <c r="B535" s="186">
        <v>2</v>
      </c>
      <c r="C535" s="187">
        <v>631</v>
      </c>
      <c r="D535" s="373">
        <v>12992</v>
      </c>
      <c r="E535" s="373">
        <v>8066</v>
      </c>
      <c r="F535" s="188"/>
      <c r="G535" s="186" t="s">
        <v>501</v>
      </c>
      <c r="H535" s="186" t="s">
        <v>36</v>
      </c>
      <c r="I535" s="186"/>
      <c r="J535" s="186" t="s">
        <v>435</v>
      </c>
      <c r="K535" s="188">
        <v>13</v>
      </c>
      <c r="L535" s="188">
        <v>1.8</v>
      </c>
      <c r="M535" s="188">
        <v>5</v>
      </c>
      <c r="N535" s="188">
        <v>1</v>
      </c>
      <c r="O535" s="188">
        <f t="shared" si="105"/>
        <v>4</v>
      </c>
      <c r="P535" s="188"/>
      <c r="Q535" s="188"/>
      <c r="R535" s="188">
        <f t="shared" si="101"/>
        <v>52</v>
      </c>
      <c r="S535" s="191" t="s">
        <v>41</v>
      </c>
      <c r="T535" s="199" t="s">
        <v>58</v>
      </c>
      <c r="U535" s="200">
        <v>44786</v>
      </c>
      <c r="V535" s="200">
        <v>44838</v>
      </c>
      <c r="W535" s="201">
        <v>1</v>
      </c>
      <c r="X535" s="202"/>
      <c r="Y535" s="196">
        <f t="shared" si="107"/>
        <v>7.5714285714285712</v>
      </c>
      <c r="Z535" s="219">
        <v>18</v>
      </c>
      <c r="AA535" s="219">
        <v>1.05</v>
      </c>
      <c r="AB535" s="197">
        <f t="shared" si="102"/>
        <v>936</v>
      </c>
      <c r="AC535" s="197">
        <f t="shared" si="98"/>
        <v>54.6</v>
      </c>
      <c r="AD535" s="197">
        <f t="shared" si="108"/>
        <v>655.19999999999993</v>
      </c>
      <c r="AE535" s="197">
        <f t="shared" si="106"/>
        <v>280.8</v>
      </c>
      <c r="AF535" s="197">
        <f t="shared" si="109"/>
        <v>413.40000000000003</v>
      </c>
      <c r="AG535" s="197">
        <f t="shared" si="103"/>
        <v>1349.4</v>
      </c>
      <c r="AH535" s="197">
        <v>1349.4</v>
      </c>
      <c r="AI535" s="197">
        <f t="shared" si="104"/>
        <v>0</v>
      </c>
      <c r="AJ535" s="146"/>
      <c r="AR535" s="111"/>
      <c r="AS535" s="111"/>
      <c r="AT535" s="111"/>
    </row>
    <row r="536" spans="1:47" ht="32.25" customHeight="1" x14ac:dyDescent="0.25">
      <c r="A536" s="186"/>
      <c r="B536" s="186">
        <v>2</v>
      </c>
      <c r="C536" s="187">
        <v>631</v>
      </c>
      <c r="D536" s="373">
        <v>12992</v>
      </c>
      <c r="E536" s="373">
        <v>8066</v>
      </c>
      <c r="F536" s="188"/>
      <c r="G536" s="186" t="s">
        <v>501</v>
      </c>
      <c r="H536" s="186" t="s">
        <v>60</v>
      </c>
      <c r="I536" s="186"/>
      <c r="J536" s="186" t="s">
        <v>61</v>
      </c>
      <c r="K536" s="188">
        <v>10</v>
      </c>
      <c r="L536" s="188">
        <v>6</v>
      </c>
      <c r="M536" s="188">
        <v>5</v>
      </c>
      <c r="N536" s="188">
        <v>1</v>
      </c>
      <c r="O536" s="188">
        <f t="shared" si="105"/>
        <v>4</v>
      </c>
      <c r="P536" s="188"/>
      <c r="Q536" s="188"/>
      <c r="R536" s="188">
        <f t="shared" si="101"/>
        <v>240</v>
      </c>
      <c r="S536" s="191" t="s">
        <v>62</v>
      </c>
      <c r="T536" s="199" t="s">
        <v>58</v>
      </c>
      <c r="U536" s="200">
        <v>44786</v>
      </c>
      <c r="V536" s="200">
        <v>44838</v>
      </c>
      <c r="W536" s="201">
        <v>1</v>
      </c>
      <c r="X536" s="202"/>
      <c r="Y536" s="196">
        <f t="shared" si="107"/>
        <v>7.5714285714285712</v>
      </c>
      <c r="Z536" s="219">
        <v>7.5</v>
      </c>
      <c r="AA536" s="219">
        <v>0.7</v>
      </c>
      <c r="AB536" s="197">
        <f t="shared" si="102"/>
        <v>1800</v>
      </c>
      <c r="AC536" s="197">
        <f t="shared" si="98"/>
        <v>168</v>
      </c>
      <c r="AD536" s="197">
        <f t="shared" si="108"/>
        <v>1260</v>
      </c>
      <c r="AE536" s="197">
        <f t="shared" si="106"/>
        <v>540</v>
      </c>
      <c r="AF536" s="197">
        <f t="shared" si="109"/>
        <v>1272</v>
      </c>
      <c r="AG536" s="197">
        <f t="shared" si="103"/>
        <v>3072</v>
      </c>
      <c r="AH536" s="197">
        <v>3072</v>
      </c>
      <c r="AI536" s="197">
        <f t="shared" si="104"/>
        <v>0</v>
      </c>
      <c r="AJ536" s="146"/>
      <c r="AR536" s="111"/>
      <c r="AS536" s="111"/>
      <c r="AT536" s="111"/>
    </row>
    <row r="537" spans="1:47" ht="32.25" customHeight="1" x14ac:dyDescent="0.25">
      <c r="A537" s="186"/>
      <c r="B537" s="186">
        <v>2</v>
      </c>
      <c r="C537" s="187">
        <v>711</v>
      </c>
      <c r="D537" s="373">
        <v>12980</v>
      </c>
      <c r="E537" s="373">
        <v>6703</v>
      </c>
      <c r="F537" s="188"/>
      <c r="G537" s="186" t="s">
        <v>100</v>
      </c>
      <c r="H537" s="186" t="s">
        <v>60</v>
      </c>
      <c r="I537" s="186"/>
      <c r="J537" s="186" t="s">
        <v>61</v>
      </c>
      <c r="K537" s="188">
        <v>13</v>
      </c>
      <c r="L537" s="188">
        <v>2.5</v>
      </c>
      <c r="M537" s="188">
        <v>4</v>
      </c>
      <c r="N537" s="188">
        <v>1</v>
      </c>
      <c r="O537" s="291">
        <f t="shared" si="105"/>
        <v>3</v>
      </c>
      <c r="P537" s="188"/>
      <c r="Q537" s="188"/>
      <c r="R537" s="188">
        <f t="shared" si="101"/>
        <v>97.5</v>
      </c>
      <c r="S537" s="191" t="s">
        <v>62</v>
      </c>
      <c r="T537" s="199" t="s">
        <v>58</v>
      </c>
      <c r="U537" s="200">
        <v>44785</v>
      </c>
      <c r="V537" s="200">
        <v>44827</v>
      </c>
      <c r="W537" s="201">
        <v>1</v>
      </c>
      <c r="X537" s="202"/>
      <c r="Y537" s="196">
        <f t="shared" si="107"/>
        <v>6.1428571428571432</v>
      </c>
      <c r="Z537" s="219">
        <v>7.5</v>
      </c>
      <c r="AA537" s="219">
        <v>0.7</v>
      </c>
      <c r="AB537" s="197">
        <f t="shared" si="102"/>
        <v>731.25</v>
      </c>
      <c r="AC537" s="197">
        <f t="shared" si="98"/>
        <v>68.25</v>
      </c>
      <c r="AD537" s="197">
        <f t="shared" si="108"/>
        <v>511.875</v>
      </c>
      <c r="AE537" s="197">
        <f t="shared" si="106"/>
        <v>219.375</v>
      </c>
      <c r="AF537" s="197">
        <f t="shared" si="109"/>
        <v>419.25</v>
      </c>
      <c r="AG537" s="197">
        <f t="shared" si="103"/>
        <v>1150.5</v>
      </c>
      <c r="AH537" s="197">
        <v>1150.5</v>
      </c>
      <c r="AI537" s="197">
        <f t="shared" si="104"/>
        <v>0</v>
      </c>
      <c r="AJ537" s="150"/>
      <c r="AR537" s="111"/>
      <c r="AS537" s="111"/>
      <c r="AT537" s="111"/>
    </row>
    <row r="538" spans="1:47" ht="32.25" customHeight="1" x14ac:dyDescent="0.25">
      <c r="A538" s="186"/>
      <c r="B538" s="186">
        <v>2</v>
      </c>
      <c r="C538" s="187">
        <v>332</v>
      </c>
      <c r="D538" s="373">
        <v>13070</v>
      </c>
      <c r="E538" s="373">
        <v>8061</v>
      </c>
      <c r="F538" s="188"/>
      <c r="G538" s="186" t="s">
        <v>100</v>
      </c>
      <c r="H538" s="186" t="s">
        <v>60</v>
      </c>
      <c r="I538" s="186"/>
      <c r="J538" s="186" t="s">
        <v>61</v>
      </c>
      <c r="K538" s="188">
        <v>10</v>
      </c>
      <c r="L538" s="188">
        <v>8</v>
      </c>
      <c r="M538" s="188">
        <v>4</v>
      </c>
      <c r="N538" s="188"/>
      <c r="O538" s="188">
        <f t="shared" si="105"/>
        <v>4</v>
      </c>
      <c r="P538" s="188"/>
      <c r="Q538" s="188"/>
      <c r="R538" s="188">
        <f t="shared" si="101"/>
        <v>320</v>
      </c>
      <c r="S538" s="191" t="s">
        <v>62</v>
      </c>
      <c r="T538" s="199" t="s">
        <v>58</v>
      </c>
      <c r="U538" s="200">
        <v>44797</v>
      </c>
      <c r="V538" s="200">
        <v>44837</v>
      </c>
      <c r="W538" s="201">
        <v>1</v>
      </c>
      <c r="X538" s="202"/>
      <c r="Y538" s="196">
        <f t="shared" si="107"/>
        <v>5.8571428571428568</v>
      </c>
      <c r="Z538" s="219">
        <v>7.5</v>
      </c>
      <c r="AA538" s="219">
        <v>0.7</v>
      </c>
      <c r="AB538" s="197">
        <f t="shared" si="102"/>
        <v>2400</v>
      </c>
      <c r="AC538" s="197">
        <f t="shared" si="98"/>
        <v>224</v>
      </c>
      <c r="AD538" s="197">
        <f t="shared" si="108"/>
        <v>1680</v>
      </c>
      <c r="AE538" s="197">
        <f t="shared" si="106"/>
        <v>720</v>
      </c>
      <c r="AF538" s="197">
        <f t="shared" si="109"/>
        <v>1311.9999999999998</v>
      </c>
      <c r="AG538" s="197">
        <f t="shared" si="103"/>
        <v>3712</v>
      </c>
      <c r="AH538" s="197">
        <v>3712</v>
      </c>
      <c r="AI538" s="197">
        <f t="shared" si="104"/>
        <v>0</v>
      </c>
      <c r="AJ538" s="146"/>
      <c r="AR538" s="111"/>
      <c r="AS538" s="111"/>
      <c r="AT538" s="111"/>
    </row>
    <row r="539" spans="1:47" ht="32.25" customHeight="1" x14ac:dyDescent="0.25">
      <c r="A539" s="186"/>
      <c r="B539" s="186">
        <v>2</v>
      </c>
      <c r="C539" s="187">
        <v>162</v>
      </c>
      <c r="D539" s="373">
        <v>12855</v>
      </c>
      <c r="E539" s="373">
        <v>8280</v>
      </c>
      <c r="F539" s="188"/>
      <c r="G539" s="186" t="s">
        <v>100</v>
      </c>
      <c r="H539" s="186" t="s">
        <v>240</v>
      </c>
      <c r="I539" s="186"/>
      <c r="J539" s="186" t="s">
        <v>80</v>
      </c>
      <c r="K539" s="188">
        <v>46</v>
      </c>
      <c r="L539" s="188">
        <v>0.6</v>
      </c>
      <c r="M539" s="188"/>
      <c r="N539" s="188"/>
      <c r="O539" s="188"/>
      <c r="P539" s="188">
        <v>1</v>
      </c>
      <c r="Q539" s="188"/>
      <c r="R539" s="188">
        <f t="shared" si="101"/>
        <v>27.599999999999998</v>
      </c>
      <c r="S539" s="191" t="s">
        <v>150</v>
      </c>
      <c r="T539" s="199" t="s">
        <v>58</v>
      </c>
      <c r="U539" s="200">
        <v>44773</v>
      </c>
      <c r="V539" s="200">
        <v>44891</v>
      </c>
      <c r="W539" s="201">
        <v>1</v>
      </c>
      <c r="X539" s="202"/>
      <c r="Y539" s="196">
        <f t="shared" si="107"/>
        <v>17</v>
      </c>
      <c r="Z539" s="219">
        <v>36.5</v>
      </c>
      <c r="AA539" s="219">
        <v>3.15</v>
      </c>
      <c r="AB539" s="197">
        <f t="shared" si="102"/>
        <v>1007.4</v>
      </c>
      <c r="AC539" s="197">
        <f t="shared" si="98"/>
        <v>86.94</v>
      </c>
      <c r="AD539" s="197">
        <f t="shared" si="108"/>
        <v>705.17999999999984</v>
      </c>
      <c r="AE539" s="197">
        <f t="shared" si="106"/>
        <v>302.21999999999997</v>
      </c>
      <c r="AF539" s="197">
        <f t="shared" si="109"/>
        <v>1477.98</v>
      </c>
      <c r="AG539" s="197">
        <f t="shared" si="103"/>
        <v>2485.38</v>
      </c>
      <c r="AH539" s="197">
        <v>2485.38</v>
      </c>
      <c r="AI539" s="197">
        <f t="shared" si="104"/>
        <v>0</v>
      </c>
      <c r="AJ539" s="146"/>
      <c r="AR539" s="111"/>
      <c r="AS539" s="111"/>
      <c r="AT539" s="111"/>
    </row>
    <row r="540" spans="1:47" ht="32.25" customHeight="1" x14ac:dyDescent="0.25">
      <c r="A540" s="186"/>
      <c r="B540" s="186">
        <v>2</v>
      </c>
      <c r="C540" s="159">
        <v>879</v>
      </c>
      <c r="D540" s="375">
        <v>13149</v>
      </c>
      <c r="E540" s="375">
        <v>8556</v>
      </c>
      <c r="F540" s="190"/>
      <c r="G540" s="186" t="s">
        <v>501</v>
      </c>
      <c r="H540" s="189" t="s">
        <v>206</v>
      </c>
      <c r="I540" s="189"/>
      <c r="J540" s="189" t="s">
        <v>206</v>
      </c>
      <c r="K540" s="190">
        <v>1.8</v>
      </c>
      <c r="L540" s="190">
        <v>1.8</v>
      </c>
      <c r="M540" s="190">
        <v>4</v>
      </c>
      <c r="N540" s="190"/>
      <c r="O540" s="190">
        <v>4</v>
      </c>
      <c r="P540" s="190"/>
      <c r="Q540" s="190"/>
      <c r="R540" s="188">
        <f t="shared" si="101"/>
        <v>4</v>
      </c>
      <c r="S540" s="159" t="s">
        <v>70</v>
      </c>
      <c r="T540" s="192" t="s">
        <v>58</v>
      </c>
      <c r="U540" s="193">
        <v>44807</v>
      </c>
      <c r="V540" s="193">
        <v>44967</v>
      </c>
      <c r="W540" s="194">
        <v>1</v>
      </c>
      <c r="X540" s="195"/>
      <c r="Y540" s="196">
        <f t="shared" si="107"/>
        <v>23</v>
      </c>
      <c r="Z540" s="203">
        <v>100</v>
      </c>
      <c r="AA540" s="203">
        <v>10.15</v>
      </c>
      <c r="AB540" s="197">
        <f t="shared" si="102"/>
        <v>400</v>
      </c>
      <c r="AC540" s="197">
        <f t="shared" si="98"/>
        <v>40.6</v>
      </c>
      <c r="AD540" s="197">
        <f t="shared" si="108"/>
        <v>280</v>
      </c>
      <c r="AE540" s="197">
        <f t="shared" si="106"/>
        <v>120</v>
      </c>
      <c r="AF540" s="197">
        <f t="shared" si="109"/>
        <v>933.80000000000007</v>
      </c>
      <c r="AG540" s="197">
        <f t="shared" si="103"/>
        <v>1333.8000000000002</v>
      </c>
      <c r="AH540" s="198">
        <v>1333.8000000000002</v>
      </c>
      <c r="AI540" s="197">
        <f t="shared" si="104"/>
        <v>0</v>
      </c>
      <c r="AJ540" s="146"/>
      <c r="AT540" s="111"/>
      <c r="AU540" s="365"/>
    </row>
    <row r="541" spans="1:47" ht="32.25" customHeight="1" x14ac:dyDescent="0.25">
      <c r="A541" s="186"/>
      <c r="B541" s="186">
        <v>2</v>
      </c>
      <c r="C541" s="159">
        <v>879</v>
      </c>
      <c r="D541" s="375">
        <v>13149</v>
      </c>
      <c r="E541" s="375">
        <v>8556</v>
      </c>
      <c r="F541" s="190"/>
      <c r="G541" s="186" t="s">
        <v>501</v>
      </c>
      <c r="H541" s="189" t="s">
        <v>206</v>
      </c>
      <c r="I541" s="189"/>
      <c r="J541" s="189" t="s">
        <v>206</v>
      </c>
      <c r="K541" s="190">
        <v>1.8</v>
      </c>
      <c r="L541" s="190">
        <v>1.8</v>
      </c>
      <c r="M541" s="190">
        <v>4</v>
      </c>
      <c r="N541" s="190"/>
      <c r="O541" s="190">
        <v>4</v>
      </c>
      <c r="P541" s="190"/>
      <c r="Q541" s="190"/>
      <c r="R541" s="188">
        <f t="shared" si="101"/>
        <v>4</v>
      </c>
      <c r="S541" s="159" t="s">
        <v>70</v>
      </c>
      <c r="T541" s="192" t="s">
        <v>58</v>
      </c>
      <c r="U541" s="193">
        <v>44807</v>
      </c>
      <c r="V541" s="193">
        <v>44967</v>
      </c>
      <c r="W541" s="194">
        <v>1</v>
      </c>
      <c r="X541" s="195"/>
      <c r="Y541" s="196">
        <f t="shared" si="107"/>
        <v>23</v>
      </c>
      <c r="Z541" s="203">
        <v>100</v>
      </c>
      <c r="AA541" s="203">
        <v>10.15</v>
      </c>
      <c r="AB541" s="197">
        <f t="shared" si="102"/>
        <v>400</v>
      </c>
      <c r="AC541" s="197">
        <f t="shared" si="98"/>
        <v>40.6</v>
      </c>
      <c r="AD541" s="197">
        <f t="shared" si="108"/>
        <v>280</v>
      </c>
      <c r="AE541" s="197">
        <f t="shared" si="106"/>
        <v>120</v>
      </c>
      <c r="AF541" s="197">
        <f t="shared" si="109"/>
        <v>933.80000000000007</v>
      </c>
      <c r="AG541" s="197">
        <f t="shared" si="103"/>
        <v>1333.8000000000002</v>
      </c>
      <c r="AH541" s="198">
        <v>1333.8000000000002</v>
      </c>
      <c r="AI541" s="197">
        <f t="shared" si="104"/>
        <v>0</v>
      </c>
      <c r="AJ541" s="146"/>
      <c r="AT541" s="111"/>
      <c r="AU541" s="365"/>
    </row>
    <row r="542" spans="1:47" ht="32.25" customHeight="1" x14ac:dyDescent="0.25">
      <c r="A542" s="186"/>
      <c r="B542" s="186">
        <v>2</v>
      </c>
      <c r="C542" s="159">
        <v>879</v>
      </c>
      <c r="D542" s="375">
        <v>13149</v>
      </c>
      <c r="E542" s="375">
        <v>8556</v>
      </c>
      <c r="F542" s="190"/>
      <c r="G542" s="186" t="s">
        <v>501</v>
      </c>
      <c r="H542" s="189" t="s">
        <v>206</v>
      </c>
      <c r="I542" s="189"/>
      <c r="J542" s="189" t="s">
        <v>206</v>
      </c>
      <c r="K542" s="190">
        <v>1.8</v>
      </c>
      <c r="L542" s="190">
        <v>1.8</v>
      </c>
      <c r="M542" s="190">
        <v>4</v>
      </c>
      <c r="N542" s="190"/>
      <c r="O542" s="190">
        <v>4</v>
      </c>
      <c r="P542" s="190"/>
      <c r="Q542" s="190"/>
      <c r="R542" s="188">
        <f t="shared" si="101"/>
        <v>4</v>
      </c>
      <c r="S542" s="159" t="s">
        <v>70</v>
      </c>
      <c r="T542" s="192" t="s">
        <v>58</v>
      </c>
      <c r="U542" s="193">
        <v>44807</v>
      </c>
      <c r="V542" s="193">
        <v>44967</v>
      </c>
      <c r="W542" s="194">
        <v>1</v>
      </c>
      <c r="X542" s="195"/>
      <c r="Y542" s="196">
        <f t="shared" si="107"/>
        <v>23</v>
      </c>
      <c r="Z542" s="203">
        <v>100</v>
      </c>
      <c r="AA542" s="203">
        <v>10.15</v>
      </c>
      <c r="AB542" s="197">
        <f t="shared" si="102"/>
        <v>400</v>
      </c>
      <c r="AC542" s="197">
        <f t="shared" si="98"/>
        <v>40.6</v>
      </c>
      <c r="AD542" s="197">
        <f t="shared" si="108"/>
        <v>280</v>
      </c>
      <c r="AE542" s="197">
        <f t="shared" si="106"/>
        <v>120</v>
      </c>
      <c r="AF542" s="197">
        <f t="shared" si="109"/>
        <v>933.80000000000007</v>
      </c>
      <c r="AG542" s="197">
        <f t="shared" si="103"/>
        <v>1333.8000000000002</v>
      </c>
      <c r="AH542" s="198">
        <v>1333.8000000000002</v>
      </c>
      <c r="AI542" s="197">
        <f t="shared" si="104"/>
        <v>0</v>
      </c>
      <c r="AJ542" s="147"/>
      <c r="AT542" s="111"/>
      <c r="AU542" s="365"/>
    </row>
    <row r="543" spans="1:47" s="213" customFormat="1" ht="32.25" customHeight="1" x14ac:dyDescent="0.25">
      <c r="A543" s="186"/>
      <c r="B543" s="186">
        <v>2</v>
      </c>
      <c r="C543" s="159">
        <v>879</v>
      </c>
      <c r="D543" s="375">
        <v>13149</v>
      </c>
      <c r="E543" s="375">
        <v>8556</v>
      </c>
      <c r="F543" s="190"/>
      <c r="G543" s="186" t="s">
        <v>501</v>
      </c>
      <c r="H543" s="189" t="s">
        <v>206</v>
      </c>
      <c r="I543" s="189"/>
      <c r="J543" s="189" t="s">
        <v>206</v>
      </c>
      <c r="K543" s="190">
        <v>1.8</v>
      </c>
      <c r="L543" s="190">
        <v>1.8</v>
      </c>
      <c r="M543" s="190">
        <v>4</v>
      </c>
      <c r="N543" s="190"/>
      <c r="O543" s="190">
        <v>4</v>
      </c>
      <c r="P543" s="190"/>
      <c r="Q543" s="190"/>
      <c r="R543" s="188">
        <f t="shared" si="101"/>
        <v>4</v>
      </c>
      <c r="S543" s="159" t="s">
        <v>70</v>
      </c>
      <c r="T543" s="192" t="s">
        <v>58</v>
      </c>
      <c r="U543" s="193">
        <v>44807</v>
      </c>
      <c r="V543" s="193">
        <v>44967</v>
      </c>
      <c r="W543" s="194">
        <v>1</v>
      </c>
      <c r="X543" s="195"/>
      <c r="Y543" s="196">
        <f t="shared" si="107"/>
        <v>23</v>
      </c>
      <c r="Z543" s="203">
        <v>100</v>
      </c>
      <c r="AA543" s="203">
        <v>10.15</v>
      </c>
      <c r="AB543" s="197">
        <f t="shared" si="102"/>
        <v>400</v>
      </c>
      <c r="AC543" s="197">
        <f t="shared" si="98"/>
        <v>40.6</v>
      </c>
      <c r="AD543" s="197">
        <f t="shared" si="108"/>
        <v>280</v>
      </c>
      <c r="AE543" s="197">
        <f t="shared" si="106"/>
        <v>120</v>
      </c>
      <c r="AF543" s="197">
        <f t="shared" si="109"/>
        <v>933.80000000000007</v>
      </c>
      <c r="AG543" s="197">
        <f t="shared" si="103"/>
        <v>1333.8000000000002</v>
      </c>
      <c r="AH543" s="198">
        <v>1333.8000000000002</v>
      </c>
      <c r="AI543" s="197">
        <f t="shared" si="104"/>
        <v>0</v>
      </c>
      <c r="AJ543" s="147"/>
      <c r="AK543" s="268"/>
      <c r="AL543" s="275"/>
      <c r="AM543" s="275"/>
      <c r="AR543" s="363"/>
      <c r="AS543" s="363"/>
      <c r="AT543" s="111"/>
      <c r="AU543" s="365"/>
    </row>
    <row r="544" spans="1:47" ht="32.25" customHeight="1" x14ac:dyDescent="0.25">
      <c r="A544" s="189"/>
      <c r="B544" s="186">
        <v>2</v>
      </c>
      <c r="C544" s="159">
        <v>913</v>
      </c>
      <c r="D544" s="375">
        <v>13286</v>
      </c>
      <c r="E544" s="375">
        <v>8455</v>
      </c>
      <c r="F544" s="190"/>
      <c r="G544" s="186" t="s">
        <v>100</v>
      </c>
      <c r="H544" s="189" t="s">
        <v>94</v>
      </c>
      <c r="I544" s="189"/>
      <c r="J544" s="189" t="s">
        <v>69</v>
      </c>
      <c r="K544" s="190">
        <v>2.5</v>
      </c>
      <c r="L544" s="190">
        <v>1.8</v>
      </c>
      <c r="M544" s="190">
        <v>5</v>
      </c>
      <c r="N544" s="190"/>
      <c r="O544" s="190">
        <v>5</v>
      </c>
      <c r="P544" s="190"/>
      <c r="Q544" s="190"/>
      <c r="R544" s="188">
        <f t="shared" si="101"/>
        <v>5</v>
      </c>
      <c r="S544" s="191" t="s">
        <v>70</v>
      </c>
      <c r="T544" s="192" t="s">
        <v>58</v>
      </c>
      <c r="U544" s="193">
        <v>44812</v>
      </c>
      <c r="V544" s="193">
        <v>44917</v>
      </c>
      <c r="W544" s="194">
        <v>1</v>
      </c>
      <c r="X544" s="195"/>
      <c r="Y544" s="196">
        <f t="shared" si="107"/>
        <v>15.142857142857142</v>
      </c>
      <c r="Z544" s="219">
        <v>135</v>
      </c>
      <c r="AA544" s="203"/>
      <c r="AB544" s="197">
        <f t="shared" si="102"/>
        <v>675</v>
      </c>
      <c r="AC544" s="197">
        <f t="shared" si="98"/>
        <v>0</v>
      </c>
      <c r="AD544" s="197">
        <f t="shared" si="108"/>
        <v>472.5</v>
      </c>
      <c r="AE544" s="197">
        <f t="shared" si="106"/>
        <v>202.5</v>
      </c>
      <c r="AF544" s="197">
        <f t="shared" si="109"/>
        <v>0</v>
      </c>
      <c r="AG544" s="197">
        <f t="shared" si="103"/>
        <v>675</v>
      </c>
      <c r="AH544" s="198">
        <v>675</v>
      </c>
      <c r="AI544" s="197">
        <f t="shared" si="104"/>
        <v>0</v>
      </c>
      <c r="AJ544" s="147"/>
      <c r="AR544" s="111"/>
      <c r="AS544" s="111"/>
      <c r="AT544" s="111"/>
    </row>
    <row r="545" spans="1:47" ht="32.25" customHeight="1" x14ac:dyDescent="0.25">
      <c r="A545" s="189"/>
      <c r="B545" s="186">
        <v>2</v>
      </c>
      <c r="C545" s="159">
        <v>838</v>
      </c>
      <c r="D545" s="375">
        <v>13106</v>
      </c>
      <c r="E545" s="375">
        <v>7857</v>
      </c>
      <c r="F545" s="190"/>
      <c r="G545" s="186" t="s">
        <v>100</v>
      </c>
      <c r="H545" s="189" t="s">
        <v>94</v>
      </c>
      <c r="I545" s="189"/>
      <c r="J545" s="189" t="s">
        <v>69</v>
      </c>
      <c r="K545" s="190">
        <v>1.8</v>
      </c>
      <c r="L545" s="190">
        <v>1.3</v>
      </c>
      <c r="M545" s="190">
        <v>5</v>
      </c>
      <c r="N545" s="190"/>
      <c r="O545" s="190">
        <v>5</v>
      </c>
      <c r="P545" s="190"/>
      <c r="Q545" s="190"/>
      <c r="R545" s="188">
        <f t="shared" si="101"/>
        <v>5</v>
      </c>
      <c r="S545" s="191" t="s">
        <v>70</v>
      </c>
      <c r="T545" s="192" t="s">
        <v>58</v>
      </c>
      <c r="U545" s="193">
        <v>44799</v>
      </c>
      <c r="V545" s="193">
        <v>44800</v>
      </c>
      <c r="W545" s="194">
        <v>1</v>
      </c>
      <c r="X545" s="195"/>
      <c r="Y545" s="196">
        <f t="shared" si="107"/>
        <v>0.2857142857142857</v>
      </c>
      <c r="Z545" s="219">
        <v>135</v>
      </c>
      <c r="AA545" s="219">
        <v>12.25</v>
      </c>
      <c r="AB545" s="197">
        <f t="shared" si="102"/>
        <v>675</v>
      </c>
      <c r="AC545" s="197">
        <f t="shared" si="98"/>
        <v>61.25</v>
      </c>
      <c r="AD545" s="197">
        <f t="shared" si="108"/>
        <v>472.5</v>
      </c>
      <c r="AE545" s="197">
        <f t="shared" si="106"/>
        <v>202.5</v>
      </c>
      <c r="AF545" s="197">
        <f t="shared" si="109"/>
        <v>17.499999999999996</v>
      </c>
      <c r="AG545" s="197">
        <f t="shared" si="103"/>
        <v>692.5</v>
      </c>
      <c r="AH545" s="198">
        <v>692.5</v>
      </c>
      <c r="AI545" s="197">
        <f t="shared" si="104"/>
        <v>0</v>
      </c>
      <c r="AJ545" s="147"/>
      <c r="AR545" s="111"/>
      <c r="AS545" s="111"/>
      <c r="AT545" s="111"/>
    </row>
    <row r="546" spans="1:47" ht="32.25" customHeight="1" x14ac:dyDescent="0.25">
      <c r="A546" s="189"/>
      <c r="B546" s="186">
        <v>2</v>
      </c>
      <c r="C546" s="159">
        <v>834</v>
      </c>
      <c r="D546" s="375">
        <v>13103</v>
      </c>
      <c r="E546" s="375">
        <v>8758</v>
      </c>
      <c r="F546" s="190"/>
      <c r="G546" s="186" t="s">
        <v>501</v>
      </c>
      <c r="H546" s="189" t="s">
        <v>94</v>
      </c>
      <c r="I546" s="189"/>
      <c r="J546" s="189" t="s">
        <v>69</v>
      </c>
      <c r="K546" s="190">
        <v>1.8</v>
      </c>
      <c r="L546" s="190">
        <v>1.3</v>
      </c>
      <c r="M546" s="190">
        <v>3</v>
      </c>
      <c r="N546" s="190"/>
      <c r="O546" s="190">
        <v>3</v>
      </c>
      <c r="P546" s="190"/>
      <c r="Q546" s="190"/>
      <c r="R546" s="188">
        <f t="shared" si="101"/>
        <v>3</v>
      </c>
      <c r="S546" s="191" t="s">
        <v>70</v>
      </c>
      <c r="T546" s="192" t="s">
        <v>58</v>
      </c>
      <c r="U546" s="193">
        <v>44799</v>
      </c>
      <c r="V546" s="193">
        <v>44987</v>
      </c>
      <c r="W546" s="194">
        <v>1</v>
      </c>
      <c r="X546" s="195"/>
      <c r="Y546" s="196">
        <f t="shared" si="107"/>
        <v>27</v>
      </c>
      <c r="Z546" s="219">
        <v>135</v>
      </c>
      <c r="AA546" s="219">
        <v>12.25</v>
      </c>
      <c r="AB546" s="197">
        <f t="shared" si="102"/>
        <v>405</v>
      </c>
      <c r="AC546" s="197">
        <f t="shared" si="98"/>
        <v>36.75</v>
      </c>
      <c r="AD546" s="197">
        <f t="shared" si="108"/>
        <v>283.49999999999994</v>
      </c>
      <c r="AE546" s="197">
        <f t="shared" si="106"/>
        <v>121.49999999999999</v>
      </c>
      <c r="AF546" s="197">
        <f t="shared" si="109"/>
        <v>992.25</v>
      </c>
      <c r="AG546" s="197">
        <f t="shared" si="103"/>
        <v>1397.25</v>
      </c>
      <c r="AH546" s="198">
        <v>1265.25</v>
      </c>
      <c r="AI546" s="197">
        <f t="shared" si="104"/>
        <v>132</v>
      </c>
      <c r="AJ546" s="147"/>
      <c r="AR546" s="363">
        <f>SUMIF('[27]Sc Shedule '!$D$3:$D$2546,D546,'[27]Sc Shedule '!$AC$3:$AC$2546)</f>
        <v>1397.25</v>
      </c>
      <c r="AS546" s="363">
        <f ca="1">SUMIF($D$91:$D$2561,D546,$AG$91:$AG$2559)</f>
        <v>1397.25</v>
      </c>
      <c r="AT546" s="363">
        <f ca="1">AR546-AS546</f>
        <v>0</v>
      </c>
      <c r="AU546" s="365"/>
    </row>
    <row r="547" spans="1:47" ht="32.25" customHeight="1" x14ac:dyDescent="0.25">
      <c r="A547" s="189"/>
      <c r="B547" s="186">
        <v>2</v>
      </c>
      <c r="C547" s="159">
        <v>840</v>
      </c>
      <c r="D547" s="375">
        <v>13109</v>
      </c>
      <c r="E547" s="375">
        <v>8064</v>
      </c>
      <c r="F547" s="190"/>
      <c r="G547" s="186" t="s">
        <v>100</v>
      </c>
      <c r="H547" s="189" t="s">
        <v>94</v>
      </c>
      <c r="I547" s="189"/>
      <c r="J547" s="189" t="s">
        <v>69</v>
      </c>
      <c r="K547" s="190">
        <v>2.5</v>
      </c>
      <c r="L547" s="190">
        <v>1.3</v>
      </c>
      <c r="M547" s="190">
        <v>4</v>
      </c>
      <c r="N547" s="190"/>
      <c r="O547" s="190">
        <v>4</v>
      </c>
      <c r="P547" s="190"/>
      <c r="Q547" s="190"/>
      <c r="R547" s="188">
        <f t="shared" si="101"/>
        <v>4</v>
      </c>
      <c r="S547" s="191" t="s">
        <v>70</v>
      </c>
      <c r="T547" s="192" t="s">
        <v>58</v>
      </c>
      <c r="U547" s="193">
        <v>44799</v>
      </c>
      <c r="V547" s="193">
        <v>44835</v>
      </c>
      <c r="W547" s="194">
        <v>1</v>
      </c>
      <c r="X547" s="195"/>
      <c r="Y547" s="196">
        <f t="shared" si="107"/>
        <v>5.2857142857142856</v>
      </c>
      <c r="Z547" s="219">
        <v>135</v>
      </c>
      <c r="AA547" s="219">
        <v>12.25</v>
      </c>
      <c r="AB547" s="197">
        <f t="shared" si="102"/>
        <v>540</v>
      </c>
      <c r="AC547" s="197">
        <f t="shared" si="98"/>
        <v>49</v>
      </c>
      <c r="AD547" s="197">
        <f t="shared" si="108"/>
        <v>378</v>
      </c>
      <c r="AE547" s="197">
        <f t="shared" si="106"/>
        <v>162</v>
      </c>
      <c r="AF547" s="197">
        <f t="shared" si="109"/>
        <v>259</v>
      </c>
      <c r="AG547" s="197">
        <f t="shared" si="103"/>
        <v>799</v>
      </c>
      <c r="AH547" s="198">
        <v>799</v>
      </c>
      <c r="AI547" s="197">
        <f t="shared" si="104"/>
        <v>0</v>
      </c>
      <c r="AJ547" s="147"/>
      <c r="AR547" s="111"/>
      <c r="AS547" s="111"/>
      <c r="AT547" s="111"/>
    </row>
    <row r="548" spans="1:47" ht="32.25" customHeight="1" x14ac:dyDescent="0.25">
      <c r="A548" s="189"/>
      <c r="B548" s="186">
        <v>2</v>
      </c>
      <c r="C548" s="159">
        <v>840</v>
      </c>
      <c r="D548" s="375">
        <v>13109</v>
      </c>
      <c r="E548" s="375">
        <v>8064</v>
      </c>
      <c r="F548" s="190"/>
      <c r="G548" s="186" t="s">
        <v>100</v>
      </c>
      <c r="H548" s="189" t="s">
        <v>94</v>
      </c>
      <c r="I548" s="189"/>
      <c r="J548" s="189" t="s">
        <v>69</v>
      </c>
      <c r="K548" s="190">
        <v>1.3</v>
      </c>
      <c r="L548" s="190">
        <v>1.3</v>
      </c>
      <c r="M548" s="190">
        <v>4</v>
      </c>
      <c r="N548" s="190"/>
      <c r="O548" s="190">
        <v>4</v>
      </c>
      <c r="P548" s="190"/>
      <c r="Q548" s="190"/>
      <c r="R548" s="188">
        <f t="shared" si="101"/>
        <v>4</v>
      </c>
      <c r="S548" s="191" t="s">
        <v>70</v>
      </c>
      <c r="T548" s="192" t="s">
        <v>58</v>
      </c>
      <c r="U548" s="193">
        <v>44799</v>
      </c>
      <c r="V548" s="193">
        <v>44835</v>
      </c>
      <c r="W548" s="194">
        <v>1</v>
      </c>
      <c r="X548" s="195"/>
      <c r="Y548" s="196">
        <f t="shared" si="107"/>
        <v>5.2857142857142856</v>
      </c>
      <c r="Z548" s="219">
        <v>135</v>
      </c>
      <c r="AA548" s="219">
        <v>12.25</v>
      </c>
      <c r="AB548" s="197">
        <f t="shared" si="102"/>
        <v>540</v>
      </c>
      <c r="AC548" s="197">
        <f t="shared" si="98"/>
        <v>49</v>
      </c>
      <c r="AD548" s="197">
        <f t="shared" si="108"/>
        <v>378</v>
      </c>
      <c r="AE548" s="197">
        <f t="shared" si="106"/>
        <v>162</v>
      </c>
      <c r="AF548" s="197">
        <f t="shared" si="109"/>
        <v>259</v>
      </c>
      <c r="AG548" s="197">
        <f t="shared" si="103"/>
        <v>799</v>
      </c>
      <c r="AH548" s="198">
        <v>799</v>
      </c>
      <c r="AI548" s="197">
        <f t="shared" si="104"/>
        <v>0</v>
      </c>
      <c r="AJ548" s="146"/>
      <c r="AR548" s="111"/>
      <c r="AS548" s="111"/>
      <c r="AT548" s="111"/>
    </row>
    <row r="549" spans="1:47" ht="32.25" customHeight="1" x14ac:dyDescent="0.25">
      <c r="A549" s="189"/>
      <c r="B549" s="186">
        <v>2</v>
      </c>
      <c r="C549" s="159">
        <v>825</v>
      </c>
      <c r="D549" s="375">
        <v>13093</v>
      </c>
      <c r="E549" s="375">
        <v>8090</v>
      </c>
      <c r="F549" s="190"/>
      <c r="G549" s="186" t="s">
        <v>100</v>
      </c>
      <c r="H549" s="189" t="s">
        <v>94</v>
      </c>
      <c r="I549" s="189"/>
      <c r="J549" s="189" t="s">
        <v>69</v>
      </c>
      <c r="K549" s="190">
        <v>2.5</v>
      </c>
      <c r="L549" s="190">
        <v>1.3</v>
      </c>
      <c r="M549" s="190">
        <v>6</v>
      </c>
      <c r="N549" s="190"/>
      <c r="O549" s="190">
        <v>6</v>
      </c>
      <c r="P549" s="190"/>
      <c r="Q549" s="190"/>
      <c r="R549" s="188">
        <f t="shared" si="101"/>
        <v>6</v>
      </c>
      <c r="S549" s="191" t="s">
        <v>70</v>
      </c>
      <c r="T549" s="192" t="s">
        <v>58</v>
      </c>
      <c r="U549" s="193">
        <v>44799</v>
      </c>
      <c r="V549" s="193">
        <v>44844</v>
      </c>
      <c r="W549" s="194">
        <v>1</v>
      </c>
      <c r="X549" s="195"/>
      <c r="Y549" s="196">
        <f t="shared" si="107"/>
        <v>6.5714285714285712</v>
      </c>
      <c r="Z549" s="219">
        <v>135</v>
      </c>
      <c r="AA549" s="219">
        <v>12.25</v>
      </c>
      <c r="AB549" s="197">
        <f t="shared" si="102"/>
        <v>810</v>
      </c>
      <c r="AC549" s="197">
        <f t="shared" si="98"/>
        <v>73.5</v>
      </c>
      <c r="AD549" s="197">
        <f t="shared" si="108"/>
        <v>566.99999999999989</v>
      </c>
      <c r="AE549" s="197">
        <f t="shared" si="106"/>
        <v>242.99999999999997</v>
      </c>
      <c r="AF549" s="197">
        <f t="shared" si="109"/>
        <v>483</v>
      </c>
      <c r="AG549" s="197">
        <f t="shared" si="103"/>
        <v>1293</v>
      </c>
      <c r="AH549" s="198">
        <v>1293</v>
      </c>
      <c r="AI549" s="197">
        <f t="shared" si="104"/>
        <v>0</v>
      </c>
      <c r="AJ549" s="146"/>
      <c r="AR549" s="111"/>
      <c r="AS549" s="111"/>
      <c r="AT549" s="111"/>
    </row>
    <row r="550" spans="1:47" ht="32.25" customHeight="1" x14ac:dyDescent="0.25">
      <c r="A550" s="189"/>
      <c r="B550" s="186">
        <v>2</v>
      </c>
      <c r="C550" s="159">
        <v>828</v>
      </c>
      <c r="D550" s="375">
        <v>13096</v>
      </c>
      <c r="E550" s="375">
        <v>7876</v>
      </c>
      <c r="F550" s="190"/>
      <c r="G550" s="186" t="s">
        <v>501</v>
      </c>
      <c r="H550" s="189" t="s">
        <v>94</v>
      </c>
      <c r="I550" s="189"/>
      <c r="J550" s="189" t="s">
        <v>69</v>
      </c>
      <c r="K550" s="190">
        <v>2.5</v>
      </c>
      <c r="L550" s="190">
        <v>1.3</v>
      </c>
      <c r="M550" s="190">
        <v>2.5</v>
      </c>
      <c r="N550" s="190"/>
      <c r="O550" s="190">
        <v>2.5</v>
      </c>
      <c r="P550" s="190"/>
      <c r="Q550" s="190"/>
      <c r="R550" s="188">
        <f t="shared" si="101"/>
        <v>2.5</v>
      </c>
      <c r="S550" s="191" t="s">
        <v>70</v>
      </c>
      <c r="T550" s="192" t="s">
        <v>58</v>
      </c>
      <c r="U550" s="193">
        <v>44799</v>
      </c>
      <c r="V550" s="193">
        <v>44810</v>
      </c>
      <c r="W550" s="194">
        <v>1</v>
      </c>
      <c r="X550" s="195"/>
      <c r="Y550" s="196">
        <f t="shared" si="107"/>
        <v>1.7142857142857142</v>
      </c>
      <c r="Z550" s="219">
        <v>135</v>
      </c>
      <c r="AA550" s="219">
        <v>12.25</v>
      </c>
      <c r="AB550" s="197">
        <f t="shared" si="102"/>
        <v>337.5</v>
      </c>
      <c r="AC550" s="197">
        <f t="shared" si="98"/>
        <v>30.625</v>
      </c>
      <c r="AD550" s="197">
        <f t="shared" si="108"/>
        <v>236.25</v>
      </c>
      <c r="AE550" s="197">
        <f t="shared" si="106"/>
        <v>101.25</v>
      </c>
      <c r="AF550" s="197">
        <f t="shared" si="109"/>
        <v>52.5</v>
      </c>
      <c r="AG550" s="197">
        <f t="shared" si="103"/>
        <v>390</v>
      </c>
      <c r="AH550" s="198">
        <v>390</v>
      </c>
      <c r="AI550" s="197">
        <f t="shared" si="104"/>
        <v>0</v>
      </c>
      <c r="AJ550" s="146"/>
      <c r="AR550" s="111"/>
      <c r="AS550" s="111"/>
      <c r="AT550" s="111"/>
    </row>
    <row r="551" spans="1:47" ht="32.25" customHeight="1" x14ac:dyDescent="0.25">
      <c r="A551" s="189"/>
      <c r="B551" s="186">
        <v>2</v>
      </c>
      <c r="C551" s="159">
        <v>828</v>
      </c>
      <c r="D551" s="375">
        <v>13096</v>
      </c>
      <c r="E551" s="375">
        <v>7876</v>
      </c>
      <c r="F551" s="190"/>
      <c r="G551" s="186" t="s">
        <v>501</v>
      </c>
      <c r="H551" s="189" t="s">
        <v>94</v>
      </c>
      <c r="I551" s="189"/>
      <c r="J551" s="189" t="s">
        <v>69</v>
      </c>
      <c r="K551" s="190">
        <v>2.5</v>
      </c>
      <c r="L551" s="190">
        <v>1.3</v>
      </c>
      <c r="M551" s="190">
        <v>2.5</v>
      </c>
      <c r="N551" s="190"/>
      <c r="O551" s="190">
        <v>2.5</v>
      </c>
      <c r="P551" s="190"/>
      <c r="Q551" s="190"/>
      <c r="R551" s="188">
        <f t="shared" si="101"/>
        <v>2.5</v>
      </c>
      <c r="S551" s="191" t="s">
        <v>70</v>
      </c>
      <c r="T551" s="192" t="s">
        <v>58</v>
      </c>
      <c r="U551" s="193">
        <v>44799</v>
      </c>
      <c r="V551" s="193">
        <v>44810</v>
      </c>
      <c r="W551" s="194">
        <v>1</v>
      </c>
      <c r="X551" s="195"/>
      <c r="Y551" s="196">
        <f t="shared" si="107"/>
        <v>1.7142857142857142</v>
      </c>
      <c r="Z551" s="219">
        <v>135</v>
      </c>
      <c r="AA551" s="219">
        <v>12.25</v>
      </c>
      <c r="AB551" s="197">
        <f t="shared" si="102"/>
        <v>337.5</v>
      </c>
      <c r="AC551" s="197">
        <f t="shared" si="98"/>
        <v>30.625</v>
      </c>
      <c r="AD551" s="197">
        <f t="shared" si="108"/>
        <v>236.25</v>
      </c>
      <c r="AE551" s="197">
        <f t="shared" si="106"/>
        <v>101.25</v>
      </c>
      <c r="AF551" s="197">
        <f t="shared" si="109"/>
        <v>52.5</v>
      </c>
      <c r="AG551" s="197">
        <f t="shared" si="103"/>
        <v>390</v>
      </c>
      <c r="AH551" s="198">
        <v>390</v>
      </c>
      <c r="AI551" s="197">
        <f t="shared" si="104"/>
        <v>0</v>
      </c>
      <c r="AJ551" s="146"/>
      <c r="AR551" s="111"/>
      <c r="AS551" s="111"/>
      <c r="AT551" s="111"/>
    </row>
    <row r="552" spans="1:47" ht="32.25" customHeight="1" x14ac:dyDescent="0.25">
      <c r="A552" s="189"/>
      <c r="B552" s="186">
        <v>2</v>
      </c>
      <c r="C552" s="159">
        <v>631</v>
      </c>
      <c r="D552" s="375">
        <v>13119</v>
      </c>
      <c r="E552" s="375">
        <v>8070</v>
      </c>
      <c r="F552" s="190"/>
      <c r="G552" s="186" t="s">
        <v>501</v>
      </c>
      <c r="H552" s="189" t="s">
        <v>94</v>
      </c>
      <c r="I552" s="189"/>
      <c r="J552" s="189" t="s">
        <v>69</v>
      </c>
      <c r="K552" s="190">
        <v>2.5</v>
      </c>
      <c r="L552" s="190">
        <v>2.5</v>
      </c>
      <c r="M552" s="190">
        <v>4</v>
      </c>
      <c r="N552" s="190"/>
      <c r="O552" s="190">
        <v>4</v>
      </c>
      <c r="P552" s="190"/>
      <c r="Q552" s="190"/>
      <c r="R552" s="188">
        <f t="shared" si="101"/>
        <v>4</v>
      </c>
      <c r="S552" s="191" t="s">
        <v>70</v>
      </c>
      <c r="T552" s="192" t="s">
        <v>58</v>
      </c>
      <c r="U552" s="193">
        <v>44802</v>
      </c>
      <c r="V552" s="193">
        <v>44840</v>
      </c>
      <c r="W552" s="194">
        <v>1</v>
      </c>
      <c r="X552" s="195"/>
      <c r="Y552" s="196">
        <f t="shared" si="107"/>
        <v>5.5714285714285712</v>
      </c>
      <c r="Z552" s="219">
        <v>135</v>
      </c>
      <c r="AA552" s="219">
        <v>12.25</v>
      </c>
      <c r="AB552" s="197">
        <f t="shared" si="102"/>
        <v>540</v>
      </c>
      <c r="AC552" s="197">
        <f t="shared" si="98"/>
        <v>49</v>
      </c>
      <c r="AD552" s="197">
        <f t="shared" si="108"/>
        <v>378</v>
      </c>
      <c r="AE552" s="197">
        <f t="shared" si="106"/>
        <v>162</v>
      </c>
      <c r="AF552" s="197">
        <f t="shared" si="109"/>
        <v>273</v>
      </c>
      <c r="AG552" s="197">
        <f t="shared" si="103"/>
        <v>813</v>
      </c>
      <c r="AH552" s="198">
        <v>813</v>
      </c>
      <c r="AI552" s="197">
        <f t="shared" si="104"/>
        <v>0</v>
      </c>
      <c r="AJ552" s="146"/>
      <c r="AR552" s="111"/>
      <c r="AS552" s="111"/>
      <c r="AT552" s="111"/>
    </row>
    <row r="553" spans="1:47" ht="32.25" customHeight="1" x14ac:dyDescent="0.25">
      <c r="A553" s="189"/>
      <c r="B553" s="186">
        <v>2</v>
      </c>
      <c r="C553" s="159">
        <v>846</v>
      </c>
      <c r="D553" s="375">
        <v>13115</v>
      </c>
      <c r="E553" s="375">
        <v>8093</v>
      </c>
      <c r="F553" s="190"/>
      <c r="G553" s="186" t="s">
        <v>100</v>
      </c>
      <c r="H553" s="189" t="s">
        <v>94</v>
      </c>
      <c r="I553" s="189"/>
      <c r="J553" s="189" t="s">
        <v>69</v>
      </c>
      <c r="K553" s="190">
        <v>2.5</v>
      </c>
      <c r="L553" s="190">
        <v>1.3</v>
      </c>
      <c r="M553" s="190">
        <v>2</v>
      </c>
      <c r="N553" s="190"/>
      <c r="O553" s="190">
        <v>2</v>
      </c>
      <c r="P553" s="190"/>
      <c r="Q553" s="190"/>
      <c r="R553" s="188">
        <f t="shared" si="101"/>
        <v>2</v>
      </c>
      <c r="S553" s="191" t="s">
        <v>70</v>
      </c>
      <c r="T553" s="192" t="s">
        <v>58</v>
      </c>
      <c r="U553" s="193">
        <v>44802</v>
      </c>
      <c r="V553" s="193">
        <v>44845</v>
      </c>
      <c r="W553" s="194">
        <v>1</v>
      </c>
      <c r="X553" s="195"/>
      <c r="Y553" s="196">
        <f t="shared" si="107"/>
        <v>6.2857142857142856</v>
      </c>
      <c r="Z553" s="219">
        <v>135</v>
      </c>
      <c r="AA553" s="219">
        <v>12.25</v>
      </c>
      <c r="AB553" s="197">
        <f t="shared" si="102"/>
        <v>270</v>
      </c>
      <c r="AC553" s="197">
        <f t="shared" si="98"/>
        <v>24.5</v>
      </c>
      <c r="AD553" s="197">
        <f t="shared" si="108"/>
        <v>189</v>
      </c>
      <c r="AE553" s="197">
        <f t="shared" si="106"/>
        <v>81</v>
      </c>
      <c r="AF553" s="197">
        <f t="shared" si="109"/>
        <v>154</v>
      </c>
      <c r="AG553" s="197">
        <f t="shared" si="103"/>
        <v>424</v>
      </c>
      <c r="AH553" s="198">
        <v>424</v>
      </c>
      <c r="AI553" s="197">
        <f t="shared" si="104"/>
        <v>0</v>
      </c>
      <c r="AJ553" s="146"/>
      <c r="AR553" s="111"/>
      <c r="AS553" s="111"/>
      <c r="AT553" s="111"/>
    </row>
    <row r="554" spans="1:47" ht="32.25" customHeight="1" x14ac:dyDescent="0.25">
      <c r="A554" s="189"/>
      <c r="B554" s="186">
        <v>2</v>
      </c>
      <c r="C554" s="159">
        <v>870</v>
      </c>
      <c r="D554" s="375">
        <v>13141</v>
      </c>
      <c r="E554" s="375">
        <v>8302</v>
      </c>
      <c r="F554" s="190"/>
      <c r="G554" s="186" t="s">
        <v>100</v>
      </c>
      <c r="H554" s="189" t="s">
        <v>94</v>
      </c>
      <c r="I554" s="189"/>
      <c r="J554" s="189" t="s">
        <v>69</v>
      </c>
      <c r="K554" s="190">
        <v>2.5</v>
      </c>
      <c r="L554" s="190">
        <v>1.8</v>
      </c>
      <c r="M554" s="190">
        <v>3</v>
      </c>
      <c r="N554" s="190"/>
      <c r="O554" s="190">
        <v>3</v>
      </c>
      <c r="P554" s="190"/>
      <c r="Q554" s="190"/>
      <c r="R554" s="188">
        <f t="shared" si="101"/>
        <v>3</v>
      </c>
      <c r="S554" s="191" t="s">
        <v>70</v>
      </c>
      <c r="T554" s="192" t="s">
        <v>58</v>
      </c>
      <c r="U554" s="193">
        <v>44805</v>
      </c>
      <c r="V554" s="193">
        <v>44900</v>
      </c>
      <c r="W554" s="194">
        <v>1</v>
      </c>
      <c r="X554" s="195"/>
      <c r="Y554" s="196">
        <f t="shared" si="107"/>
        <v>13.714285714285714</v>
      </c>
      <c r="Z554" s="219">
        <v>135</v>
      </c>
      <c r="AA554" s="219">
        <v>12.25</v>
      </c>
      <c r="AB554" s="197">
        <f t="shared" si="102"/>
        <v>405</v>
      </c>
      <c r="AC554" s="197">
        <f t="shared" si="98"/>
        <v>36.75</v>
      </c>
      <c r="AD554" s="197">
        <f t="shared" si="108"/>
        <v>283.49999999999994</v>
      </c>
      <c r="AE554" s="197">
        <f t="shared" si="106"/>
        <v>121.49999999999999</v>
      </c>
      <c r="AF554" s="197">
        <f t="shared" si="109"/>
        <v>503.99999999999994</v>
      </c>
      <c r="AG554" s="197">
        <f t="shared" si="103"/>
        <v>908.99999999999989</v>
      </c>
      <c r="AH554" s="198">
        <v>908.99999999999989</v>
      </c>
      <c r="AI554" s="197">
        <f t="shared" si="104"/>
        <v>0</v>
      </c>
      <c r="AJ554" s="146"/>
      <c r="AR554" s="111"/>
      <c r="AS554" s="111"/>
      <c r="AT554" s="111"/>
    </row>
    <row r="555" spans="1:47" ht="32.25" customHeight="1" x14ac:dyDescent="0.25">
      <c r="A555" s="189"/>
      <c r="B555" s="186">
        <v>2</v>
      </c>
      <c r="C555" s="159">
        <v>895</v>
      </c>
      <c r="D555" s="375">
        <v>13266</v>
      </c>
      <c r="E555" s="375">
        <v>8071</v>
      </c>
      <c r="F555" s="190"/>
      <c r="G555" s="186" t="s">
        <v>100</v>
      </c>
      <c r="H555" s="189" t="s">
        <v>94</v>
      </c>
      <c r="I555" s="189"/>
      <c r="J555" s="189" t="s">
        <v>69</v>
      </c>
      <c r="K555" s="190">
        <v>1.8</v>
      </c>
      <c r="L555" s="190">
        <v>0.6</v>
      </c>
      <c r="M555" s="190">
        <v>6</v>
      </c>
      <c r="N555" s="190"/>
      <c r="O555" s="190">
        <v>6</v>
      </c>
      <c r="P555" s="190"/>
      <c r="Q555" s="190"/>
      <c r="R555" s="188">
        <f t="shared" si="101"/>
        <v>6</v>
      </c>
      <c r="S555" s="191" t="s">
        <v>70</v>
      </c>
      <c r="T555" s="192" t="s">
        <v>58</v>
      </c>
      <c r="U555" s="193">
        <v>44810</v>
      </c>
      <c r="V555" s="193">
        <v>44840</v>
      </c>
      <c r="W555" s="194">
        <v>1</v>
      </c>
      <c r="X555" s="195"/>
      <c r="Y555" s="196">
        <f t="shared" si="107"/>
        <v>4.4285714285714288</v>
      </c>
      <c r="Z555" s="219">
        <v>135</v>
      </c>
      <c r="AA555" s="219">
        <v>12.25</v>
      </c>
      <c r="AB555" s="197">
        <f t="shared" si="102"/>
        <v>810</v>
      </c>
      <c r="AC555" s="197">
        <f t="shared" si="98"/>
        <v>73.5</v>
      </c>
      <c r="AD555" s="197">
        <f t="shared" si="108"/>
        <v>566.99999999999989</v>
      </c>
      <c r="AE555" s="197">
        <f t="shared" si="106"/>
        <v>242.99999999999997</v>
      </c>
      <c r="AF555" s="197">
        <f t="shared" si="109"/>
        <v>325.5</v>
      </c>
      <c r="AG555" s="197">
        <f t="shared" si="103"/>
        <v>1135.5</v>
      </c>
      <c r="AH555" s="198">
        <v>1135.5</v>
      </c>
      <c r="AI555" s="197">
        <f t="shared" si="104"/>
        <v>0</v>
      </c>
      <c r="AJ555" s="146"/>
      <c r="AR555" s="111"/>
      <c r="AS555" s="111"/>
      <c r="AT555" s="111"/>
    </row>
    <row r="556" spans="1:47" ht="32.25" customHeight="1" x14ac:dyDescent="0.25">
      <c r="A556" s="189"/>
      <c r="B556" s="186">
        <v>2</v>
      </c>
      <c r="C556" s="159">
        <v>943</v>
      </c>
      <c r="D556" s="375">
        <v>13316</v>
      </c>
      <c r="E556" s="375">
        <v>8064</v>
      </c>
      <c r="F556" s="190"/>
      <c r="G556" s="186" t="s">
        <v>100</v>
      </c>
      <c r="H556" s="189" t="s">
        <v>94</v>
      </c>
      <c r="I556" s="189"/>
      <c r="J556" s="189" t="s">
        <v>69</v>
      </c>
      <c r="K556" s="190">
        <v>2.5</v>
      </c>
      <c r="L556" s="190">
        <v>1.3</v>
      </c>
      <c r="M556" s="190">
        <v>6</v>
      </c>
      <c r="N556" s="190"/>
      <c r="O556" s="190">
        <v>6</v>
      </c>
      <c r="P556" s="190"/>
      <c r="Q556" s="190"/>
      <c r="R556" s="188">
        <f t="shared" si="101"/>
        <v>6</v>
      </c>
      <c r="S556" s="191" t="s">
        <v>70</v>
      </c>
      <c r="T556" s="192" t="s">
        <v>58</v>
      </c>
      <c r="U556" s="193">
        <v>44816</v>
      </c>
      <c r="V556" s="193">
        <v>44835</v>
      </c>
      <c r="W556" s="194">
        <v>1</v>
      </c>
      <c r="X556" s="195"/>
      <c r="Y556" s="196">
        <f t="shared" si="107"/>
        <v>2.8571428571428572</v>
      </c>
      <c r="Z556" s="219">
        <v>135</v>
      </c>
      <c r="AA556" s="219">
        <v>12.25</v>
      </c>
      <c r="AB556" s="197">
        <f t="shared" si="102"/>
        <v>810</v>
      </c>
      <c r="AC556" s="197">
        <f t="shared" si="98"/>
        <v>73.5</v>
      </c>
      <c r="AD556" s="197">
        <f t="shared" si="108"/>
        <v>566.99999999999989</v>
      </c>
      <c r="AE556" s="197">
        <f t="shared" si="106"/>
        <v>242.99999999999997</v>
      </c>
      <c r="AF556" s="197">
        <f t="shared" si="109"/>
        <v>210</v>
      </c>
      <c r="AG556" s="197">
        <f t="shared" si="103"/>
        <v>1019.9999999999999</v>
      </c>
      <c r="AH556" s="198">
        <v>1019.9999999999999</v>
      </c>
      <c r="AI556" s="197">
        <f t="shared" si="104"/>
        <v>0</v>
      </c>
      <c r="AJ556" s="146"/>
      <c r="AR556" s="111"/>
      <c r="AS556" s="111"/>
      <c r="AT556" s="111"/>
    </row>
    <row r="557" spans="1:47" ht="32.25" customHeight="1" x14ac:dyDescent="0.25">
      <c r="A557" s="189"/>
      <c r="B557" s="186">
        <v>2</v>
      </c>
      <c r="C557" s="159">
        <v>953</v>
      </c>
      <c r="D557" s="375">
        <v>13328</v>
      </c>
      <c r="E557" s="375">
        <v>6716</v>
      </c>
      <c r="F557" s="190"/>
      <c r="G557" s="186" t="s">
        <v>100</v>
      </c>
      <c r="H557" s="189" t="s">
        <v>94</v>
      </c>
      <c r="I557" s="189"/>
      <c r="J557" s="189" t="s">
        <v>69</v>
      </c>
      <c r="K557" s="190">
        <v>2.5</v>
      </c>
      <c r="L557" s="190">
        <v>1.3</v>
      </c>
      <c r="M557" s="190">
        <v>2</v>
      </c>
      <c r="N557" s="190"/>
      <c r="O557" s="190">
        <v>2</v>
      </c>
      <c r="P557" s="190"/>
      <c r="Q557" s="190"/>
      <c r="R557" s="188">
        <f t="shared" si="101"/>
        <v>2</v>
      </c>
      <c r="S557" s="191" t="s">
        <v>70</v>
      </c>
      <c r="T557" s="192" t="s">
        <v>58</v>
      </c>
      <c r="U557" s="193">
        <v>44818</v>
      </c>
      <c r="V557" s="193">
        <v>44828</v>
      </c>
      <c r="W557" s="194">
        <v>1</v>
      </c>
      <c r="X557" s="195"/>
      <c r="Y557" s="196">
        <f t="shared" si="107"/>
        <v>1.5714285714285714</v>
      </c>
      <c r="Z557" s="219">
        <v>135</v>
      </c>
      <c r="AA557" s="219">
        <v>12.25</v>
      </c>
      <c r="AB557" s="197">
        <f t="shared" si="102"/>
        <v>270</v>
      </c>
      <c r="AC557" s="197">
        <f t="shared" si="98"/>
        <v>24.5</v>
      </c>
      <c r="AD557" s="197">
        <f t="shared" si="108"/>
        <v>189</v>
      </c>
      <c r="AE557" s="197">
        <f t="shared" si="106"/>
        <v>81</v>
      </c>
      <c r="AF557" s="197">
        <f t="shared" si="109"/>
        <v>38.5</v>
      </c>
      <c r="AG557" s="197">
        <f t="shared" si="103"/>
        <v>308.5</v>
      </c>
      <c r="AH557" s="198">
        <v>308.5</v>
      </c>
      <c r="AI557" s="197">
        <f t="shared" si="104"/>
        <v>0</v>
      </c>
      <c r="AJ557" s="146"/>
      <c r="AR557" s="111"/>
      <c r="AS557" s="111"/>
      <c r="AT557" s="111"/>
    </row>
    <row r="558" spans="1:47" ht="32.25" customHeight="1" x14ac:dyDescent="0.25">
      <c r="A558" s="189"/>
      <c r="B558" s="186">
        <v>2</v>
      </c>
      <c r="C558" s="159">
        <v>962</v>
      </c>
      <c r="D558" s="375">
        <v>13337</v>
      </c>
      <c r="E558" s="375">
        <v>8430</v>
      </c>
      <c r="F558" s="190"/>
      <c r="G558" s="186" t="s">
        <v>501</v>
      </c>
      <c r="H558" s="189" t="s">
        <v>94</v>
      </c>
      <c r="I558" s="189"/>
      <c r="J558" s="189" t="s">
        <v>69</v>
      </c>
      <c r="K558" s="190">
        <v>2.5</v>
      </c>
      <c r="L558" s="190">
        <v>0.6</v>
      </c>
      <c r="M558" s="190">
        <v>4</v>
      </c>
      <c r="N558" s="190"/>
      <c r="O558" s="190">
        <v>4</v>
      </c>
      <c r="P558" s="190"/>
      <c r="Q558" s="190"/>
      <c r="R558" s="188">
        <f t="shared" si="101"/>
        <v>4</v>
      </c>
      <c r="S558" s="191" t="s">
        <v>70</v>
      </c>
      <c r="T558" s="192" t="s">
        <v>58</v>
      </c>
      <c r="U558" s="193">
        <v>44819</v>
      </c>
      <c r="V558" s="193">
        <v>44943</v>
      </c>
      <c r="W558" s="194">
        <v>1</v>
      </c>
      <c r="X558" s="195"/>
      <c r="Y558" s="196">
        <f t="shared" si="107"/>
        <v>17.857142857142858</v>
      </c>
      <c r="Z558" s="219">
        <v>135</v>
      </c>
      <c r="AA558" s="219">
        <v>12.25</v>
      </c>
      <c r="AB558" s="197">
        <f t="shared" si="102"/>
        <v>540</v>
      </c>
      <c r="AC558" s="197">
        <f t="shared" si="98"/>
        <v>49</v>
      </c>
      <c r="AD558" s="197">
        <f t="shared" si="108"/>
        <v>378</v>
      </c>
      <c r="AE558" s="197">
        <f t="shared" si="106"/>
        <v>162</v>
      </c>
      <c r="AF558" s="197">
        <f t="shared" si="109"/>
        <v>875</v>
      </c>
      <c r="AG558" s="197">
        <f t="shared" si="103"/>
        <v>1415</v>
      </c>
      <c r="AH558" s="198">
        <v>1415</v>
      </c>
      <c r="AI558" s="197">
        <f t="shared" si="104"/>
        <v>0</v>
      </c>
      <c r="AJ558" s="146"/>
      <c r="AR558" s="111"/>
      <c r="AS558" s="111"/>
      <c r="AT558" s="111"/>
    </row>
    <row r="559" spans="1:47" ht="32.25" customHeight="1" x14ac:dyDescent="0.25">
      <c r="A559" s="189"/>
      <c r="B559" s="186">
        <v>2</v>
      </c>
      <c r="C559" s="159">
        <v>962</v>
      </c>
      <c r="D559" s="375">
        <v>13337</v>
      </c>
      <c r="E559" s="375">
        <v>8430</v>
      </c>
      <c r="F559" s="190"/>
      <c r="G559" s="186" t="s">
        <v>501</v>
      </c>
      <c r="H559" s="189" t="s">
        <v>94</v>
      </c>
      <c r="I559" s="189"/>
      <c r="J559" s="189" t="s">
        <v>69</v>
      </c>
      <c r="K559" s="190">
        <v>1.3</v>
      </c>
      <c r="L559" s="190">
        <v>0.6</v>
      </c>
      <c r="M559" s="190">
        <v>4</v>
      </c>
      <c r="N559" s="190"/>
      <c r="O559" s="190">
        <v>4</v>
      </c>
      <c r="P559" s="190"/>
      <c r="Q559" s="190"/>
      <c r="R559" s="188">
        <f t="shared" si="101"/>
        <v>4</v>
      </c>
      <c r="S559" s="191" t="s">
        <v>70</v>
      </c>
      <c r="T559" s="192" t="s">
        <v>58</v>
      </c>
      <c r="U559" s="193">
        <v>44819</v>
      </c>
      <c r="V559" s="193">
        <v>44943</v>
      </c>
      <c r="W559" s="194">
        <v>1</v>
      </c>
      <c r="X559" s="195"/>
      <c r="Y559" s="196">
        <f t="shared" si="107"/>
        <v>17.857142857142858</v>
      </c>
      <c r="Z559" s="219">
        <v>135</v>
      </c>
      <c r="AA559" s="219">
        <v>12.25</v>
      </c>
      <c r="AB559" s="197">
        <f t="shared" si="102"/>
        <v>540</v>
      </c>
      <c r="AC559" s="197">
        <f t="shared" si="98"/>
        <v>49</v>
      </c>
      <c r="AD559" s="197">
        <f t="shared" si="108"/>
        <v>378</v>
      </c>
      <c r="AE559" s="197">
        <f t="shared" si="106"/>
        <v>162</v>
      </c>
      <c r="AF559" s="197">
        <f t="shared" si="109"/>
        <v>875</v>
      </c>
      <c r="AG559" s="197">
        <f t="shared" si="103"/>
        <v>1415</v>
      </c>
      <c r="AH559" s="198">
        <v>1415</v>
      </c>
      <c r="AI559" s="197">
        <f t="shared" si="104"/>
        <v>0</v>
      </c>
      <c r="AJ559" s="146"/>
      <c r="AR559" s="111"/>
      <c r="AS559" s="111"/>
      <c r="AT559" s="111"/>
    </row>
    <row r="560" spans="1:47" ht="32.25" customHeight="1" x14ac:dyDescent="0.25">
      <c r="A560" s="189"/>
      <c r="B560" s="186">
        <v>2</v>
      </c>
      <c r="C560" s="159">
        <v>845</v>
      </c>
      <c r="D560" s="375">
        <v>13114</v>
      </c>
      <c r="E560" s="375">
        <v>8144</v>
      </c>
      <c r="F560" s="190"/>
      <c r="G560" s="186" t="s">
        <v>100</v>
      </c>
      <c r="H560" s="189" t="s">
        <v>36</v>
      </c>
      <c r="I560" s="189"/>
      <c r="J560" s="189" t="s">
        <v>435</v>
      </c>
      <c r="K560" s="190">
        <v>19</v>
      </c>
      <c r="L560" s="190">
        <v>1</v>
      </c>
      <c r="M560" s="190">
        <v>2.5</v>
      </c>
      <c r="N560" s="190"/>
      <c r="O560" s="190">
        <v>2.5</v>
      </c>
      <c r="P560" s="190"/>
      <c r="Q560" s="190"/>
      <c r="R560" s="188">
        <f t="shared" si="101"/>
        <v>47.5</v>
      </c>
      <c r="S560" s="159" t="s">
        <v>41</v>
      </c>
      <c r="T560" s="192" t="s">
        <v>58</v>
      </c>
      <c r="U560" s="193">
        <v>44800</v>
      </c>
      <c r="V560" s="193">
        <v>44859</v>
      </c>
      <c r="W560" s="194">
        <v>1</v>
      </c>
      <c r="X560" s="195"/>
      <c r="Y560" s="196">
        <f t="shared" si="107"/>
        <v>8.5714285714285712</v>
      </c>
      <c r="Z560" s="203">
        <v>14</v>
      </c>
      <c r="AA560" s="203">
        <v>0.84</v>
      </c>
      <c r="AB560" s="197">
        <f t="shared" si="102"/>
        <v>665</v>
      </c>
      <c r="AC560" s="197">
        <f t="shared" si="98"/>
        <v>39.9</v>
      </c>
      <c r="AD560" s="197">
        <f t="shared" si="108"/>
        <v>465.5</v>
      </c>
      <c r="AE560" s="197">
        <f t="shared" si="106"/>
        <v>199.5</v>
      </c>
      <c r="AF560" s="197">
        <f t="shared" si="109"/>
        <v>341.99999999999994</v>
      </c>
      <c r="AG560" s="197">
        <f t="shared" si="103"/>
        <v>1007</v>
      </c>
      <c r="AH560" s="198">
        <v>1007</v>
      </c>
      <c r="AI560" s="197">
        <f t="shared" si="104"/>
        <v>0</v>
      </c>
      <c r="AJ560" s="146"/>
      <c r="AR560" s="111"/>
      <c r="AS560" s="111"/>
      <c r="AT560" s="111"/>
    </row>
    <row r="561" spans="1:39" s="111" customFormat="1" ht="32.25" customHeight="1" x14ac:dyDescent="0.25">
      <c r="A561" s="189"/>
      <c r="B561" s="186">
        <v>2</v>
      </c>
      <c r="C561" s="159">
        <v>839</v>
      </c>
      <c r="D561" s="375">
        <v>13108</v>
      </c>
      <c r="E561" s="375">
        <v>8470</v>
      </c>
      <c r="F561" s="190"/>
      <c r="G561" s="186" t="s">
        <v>100</v>
      </c>
      <c r="H561" s="189" t="s">
        <v>36</v>
      </c>
      <c r="I561" s="189"/>
      <c r="J561" s="189" t="s">
        <v>435</v>
      </c>
      <c r="K561" s="190">
        <v>3.5</v>
      </c>
      <c r="L561" s="190">
        <v>1.3</v>
      </c>
      <c r="M561" s="190">
        <v>4</v>
      </c>
      <c r="N561" s="190"/>
      <c r="O561" s="190">
        <v>4</v>
      </c>
      <c r="P561" s="190"/>
      <c r="Q561" s="190"/>
      <c r="R561" s="188">
        <f t="shared" si="101"/>
        <v>14</v>
      </c>
      <c r="S561" s="159" t="s">
        <v>41</v>
      </c>
      <c r="T561" s="192" t="s">
        <v>58</v>
      </c>
      <c r="U561" s="193">
        <v>44799</v>
      </c>
      <c r="V561" s="193">
        <v>44921</v>
      </c>
      <c r="W561" s="194">
        <v>1</v>
      </c>
      <c r="X561" s="195"/>
      <c r="Y561" s="196">
        <f t="shared" si="107"/>
        <v>17.571428571428573</v>
      </c>
      <c r="Z561" s="203">
        <v>14</v>
      </c>
      <c r="AA561" s="203">
        <v>0.84</v>
      </c>
      <c r="AB561" s="197">
        <f t="shared" si="102"/>
        <v>196</v>
      </c>
      <c r="AC561" s="197">
        <f t="shared" si="98"/>
        <v>11.76</v>
      </c>
      <c r="AD561" s="197">
        <f t="shared" si="108"/>
        <v>137.19999999999999</v>
      </c>
      <c r="AE561" s="197">
        <f t="shared" si="106"/>
        <v>58.800000000000004</v>
      </c>
      <c r="AF561" s="197">
        <f t="shared" si="109"/>
        <v>206.64000000000001</v>
      </c>
      <c r="AG561" s="197">
        <f t="shared" si="103"/>
        <v>402.64</v>
      </c>
      <c r="AH561" s="198">
        <v>402.64</v>
      </c>
      <c r="AI561" s="197">
        <f t="shared" si="104"/>
        <v>0</v>
      </c>
      <c r="AJ561" s="157"/>
      <c r="AK561" s="265"/>
      <c r="AL561" s="272"/>
      <c r="AM561" s="272"/>
    </row>
    <row r="562" spans="1:39" s="111" customFormat="1" ht="32.25" customHeight="1" x14ac:dyDescent="0.25">
      <c r="A562" s="189"/>
      <c r="B562" s="186">
        <v>2</v>
      </c>
      <c r="C562" s="159">
        <v>832</v>
      </c>
      <c r="D562" s="375">
        <v>13101</v>
      </c>
      <c r="E562" s="375">
        <v>8064</v>
      </c>
      <c r="F562" s="190"/>
      <c r="G562" s="186" t="s">
        <v>100</v>
      </c>
      <c r="H562" s="189" t="s">
        <v>36</v>
      </c>
      <c r="I562" s="189"/>
      <c r="J562" s="189" t="s">
        <v>435</v>
      </c>
      <c r="K562" s="190">
        <v>5</v>
      </c>
      <c r="L562" s="190">
        <v>1.3</v>
      </c>
      <c r="M562" s="190">
        <v>4</v>
      </c>
      <c r="N562" s="190"/>
      <c r="O562" s="190">
        <v>4</v>
      </c>
      <c r="P562" s="190"/>
      <c r="Q562" s="190"/>
      <c r="R562" s="188">
        <f t="shared" si="101"/>
        <v>20</v>
      </c>
      <c r="S562" s="159" t="s">
        <v>41</v>
      </c>
      <c r="T562" s="192" t="s">
        <v>58</v>
      </c>
      <c r="U562" s="193">
        <v>44799</v>
      </c>
      <c r="V562" s="193">
        <v>44835</v>
      </c>
      <c r="W562" s="194">
        <v>1</v>
      </c>
      <c r="X562" s="195"/>
      <c r="Y562" s="196">
        <f t="shared" si="107"/>
        <v>5.2857142857142856</v>
      </c>
      <c r="Z562" s="203">
        <v>14</v>
      </c>
      <c r="AA562" s="203">
        <v>0.84</v>
      </c>
      <c r="AB562" s="197">
        <f t="shared" si="102"/>
        <v>280</v>
      </c>
      <c r="AC562" s="197">
        <f t="shared" si="98"/>
        <v>16.8</v>
      </c>
      <c r="AD562" s="197">
        <f t="shared" si="108"/>
        <v>196</v>
      </c>
      <c r="AE562" s="197">
        <f t="shared" si="106"/>
        <v>84</v>
      </c>
      <c r="AF562" s="197">
        <f t="shared" si="109"/>
        <v>88.8</v>
      </c>
      <c r="AG562" s="197">
        <f t="shared" si="103"/>
        <v>368.8</v>
      </c>
      <c r="AH562" s="198">
        <v>368.8</v>
      </c>
      <c r="AI562" s="197">
        <f t="shared" si="104"/>
        <v>0</v>
      </c>
      <c r="AJ562" s="157"/>
      <c r="AK562" s="265"/>
      <c r="AL562" s="272"/>
      <c r="AM562" s="272"/>
    </row>
    <row r="563" spans="1:39" s="111" customFormat="1" ht="32.25" customHeight="1" x14ac:dyDescent="0.25">
      <c r="A563" s="189"/>
      <c r="B563" s="186">
        <v>2</v>
      </c>
      <c r="C563" s="159">
        <v>881</v>
      </c>
      <c r="D563" s="375">
        <v>13251</v>
      </c>
      <c r="E563" s="375">
        <v>8063</v>
      </c>
      <c r="F563" s="190"/>
      <c r="G563" s="186" t="s">
        <v>501</v>
      </c>
      <c r="H563" s="189" t="s">
        <v>36</v>
      </c>
      <c r="I563" s="189"/>
      <c r="J563" s="189" t="s">
        <v>435</v>
      </c>
      <c r="K563" s="190">
        <v>18</v>
      </c>
      <c r="L563" s="190">
        <v>1</v>
      </c>
      <c r="M563" s="190">
        <v>2.5</v>
      </c>
      <c r="N563" s="190"/>
      <c r="O563" s="190">
        <v>2.5</v>
      </c>
      <c r="P563" s="190"/>
      <c r="Q563" s="190"/>
      <c r="R563" s="188">
        <f t="shared" si="101"/>
        <v>45</v>
      </c>
      <c r="S563" s="159" t="s">
        <v>41</v>
      </c>
      <c r="T563" s="192" t="s">
        <v>58</v>
      </c>
      <c r="U563" s="193">
        <v>44807</v>
      </c>
      <c r="V563" s="193">
        <v>44836</v>
      </c>
      <c r="W563" s="194">
        <v>1</v>
      </c>
      <c r="X563" s="195"/>
      <c r="Y563" s="196">
        <f t="shared" si="107"/>
        <v>4.2857142857142856</v>
      </c>
      <c r="Z563" s="203">
        <v>14</v>
      </c>
      <c r="AA563" s="203">
        <v>0.84</v>
      </c>
      <c r="AB563" s="197">
        <f t="shared" si="102"/>
        <v>630</v>
      </c>
      <c r="AC563" s="197">
        <f t="shared" si="98"/>
        <v>37.799999999999997</v>
      </c>
      <c r="AD563" s="197">
        <f t="shared" si="108"/>
        <v>440.99999999999994</v>
      </c>
      <c r="AE563" s="197">
        <f t="shared" si="106"/>
        <v>189</v>
      </c>
      <c r="AF563" s="197">
        <f t="shared" si="109"/>
        <v>162</v>
      </c>
      <c r="AG563" s="197">
        <f t="shared" si="103"/>
        <v>792</v>
      </c>
      <c r="AH563" s="198">
        <v>792</v>
      </c>
      <c r="AI563" s="197">
        <f t="shared" si="104"/>
        <v>0</v>
      </c>
      <c r="AJ563" s="157"/>
      <c r="AK563" s="265"/>
      <c r="AL563" s="272"/>
      <c r="AM563" s="272"/>
    </row>
    <row r="564" spans="1:39" s="111" customFormat="1" ht="32.25" customHeight="1" x14ac:dyDescent="0.25">
      <c r="A564" s="189"/>
      <c r="B564" s="186">
        <v>2</v>
      </c>
      <c r="C564" s="159">
        <v>553</v>
      </c>
      <c r="D564" s="375">
        <v>13258</v>
      </c>
      <c r="E564" s="375">
        <v>8168</v>
      </c>
      <c r="F564" s="190"/>
      <c r="G564" s="186" t="s">
        <v>501</v>
      </c>
      <c r="H564" s="189" t="s">
        <v>36</v>
      </c>
      <c r="I564" s="189"/>
      <c r="J564" s="189" t="s">
        <v>435</v>
      </c>
      <c r="K564" s="190">
        <v>5</v>
      </c>
      <c r="L564" s="190">
        <v>1.3</v>
      </c>
      <c r="M564" s="190">
        <v>5</v>
      </c>
      <c r="N564" s="190"/>
      <c r="O564" s="190">
        <v>5</v>
      </c>
      <c r="P564" s="190"/>
      <c r="Q564" s="190"/>
      <c r="R564" s="188">
        <f t="shared" si="101"/>
        <v>25</v>
      </c>
      <c r="S564" s="159" t="s">
        <v>41</v>
      </c>
      <c r="T564" s="192" t="s">
        <v>58</v>
      </c>
      <c r="U564" s="193">
        <v>44807</v>
      </c>
      <c r="V564" s="193">
        <v>44862</v>
      </c>
      <c r="W564" s="194">
        <v>1</v>
      </c>
      <c r="X564" s="195"/>
      <c r="Y564" s="196">
        <f t="shared" si="107"/>
        <v>8</v>
      </c>
      <c r="Z564" s="203">
        <v>14</v>
      </c>
      <c r="AA564" s="203">
        <v>0.84</v>
      </c>
      <c r="AB564" s="197">
        <f t="shared" si="102"/>
        <v>350</v>
      </c>
      <c r="AC564" s="197">
        <f t="shared" si="98"/>
        <v>21</v>
      </c>
      <c r="AD564" s="197">
        <f t="shared" si="108"/>
        <v>245</v>
      </c>
      <c r="AE564" s="197">
        <f t="shared" si="106"/>
        <v>105</v>
      </c>
      <c r="AF564" s="197">
        <f t="shared" si="109"/>
        <v>168</v>
      </c>
      <c r="AG564" s="197">
        <f t="shared" si="103"/>
        <v>518</v>
      </c>
      <c r="AH564" s="198">
        <v>518</v>
      </c>
      <c r="AI564" s="197">
        <f t="shared" si="104"/>
        <v>0</v>
      </c>
      <c r="AJ564" s="146"/>
      <c r="AK564" s="265"/>
      <c r="AL564" s="272"/>
      <c r="AM564" s="272"/>
    </row>
    <row r="565" spans="1:39" s="111" customFormat="1" ht="32.25" customHeight="1" x14ac:dyDescent="0.25">
      <c r="A565" s="189"/>
      <c r="B565" s="186">
        <v>2</v>
      </c>
      <c r="C565" s="159">
        <v>916</v>
      </c>
      <c r="D565" s="375">
        <v>13289</v>
      </c>
      <c r="E565" s="375">
        <v>7890</v>
      </c>
      <c r="F565" s="190"/>
      <c r="G565" s="186" t="s">
        <v>501</v>
      </c>
      <c r="H565" s="189" t="s">
        <v>36</v>
      </c>
      <c r="I565" s="189"/>
      <c r="J565" s="189" t="s">
        <v>435</v>
      </c>
      <c r="K565" s="190">
        <v>6</v>
      </c>
      <c r="L565" s="190">
        <v>1.3</v>
      </c>
      <c r="M565" s="190">
        <v>3</v>
      </c>
      <c r="N565" s="190"/>
      <c r="O565" s="190">
        <v>3</v>
      </c>
      <c r="P565" s="190"/>
      <c r="Q565" s="190"/>
      <c r="R565" s="188">
        <f t="shared" si="101"/>
        <v>18</v>
      </c>
      <c r="S565" s="159" t="s">
        <v>41</v>
      </c>
      <c r="T565" s="192" t="s">
        <v>58</v>
      </c>
      <c r="U565" s="193">
        <v>44812</v>
      </c>
      <c r="V565" s="193">
        <v>44819</v>
      </c>
      <c r="W565" s="194">
        <v>1</v>
      </c>
      <c r="X565" s="195"/>
      <c r="Y565" s="196">
        <f t="shared" si="107"/>
        <v>1.1428571428571428</v>
      </c>
      <c r="Z565" s="203">
        <v>14</v>
      </c>
      <c r="AA565" s="203">
        <v>0.84</v>
      </c>
      <c r="AB565" s="197">
        <f t="shared" si="102"/>
        <v>252</v>
      </c>
      <c r="AC565" s="197">
        <f t="shared" si="98"/>
        <v>15.12</v>
      </c>
      <c r="AD565" s="197">
        <f t="shared" si="108"/>
        <v>176.4</v>
      </c>
      <c r="AE565" s="197">
        <f t="shared" si="106"/>
        <v>75.599999999999994</v>
      </c>
      <c r="AF565" s="197">
        <f t="shared" si="109"/>
        <v>17.279999999999998</v>
      </c>
      <c r="AG565" s="197">
        <f t="shared" si="103"/>
        <v>269.27999999999997</v>
      </c>
      <c r="AH565" s="198">
        <v>269.27999999999997</v>
      </c>
      <c r="AI565" s="197">
        <f t="shared" si="104"/>
        <v>0</v>
      </c>
      <c r="AJ565" s="157"/>
      <c r="AK565" s="265"/>
      <c r="AL565" s="272"/>
      <c r="AM565" s="272"/>
    </row>
    <row r="566" spans="1:39" s="111" customFormat="1" ht="32.25" customHeight="1" x14ac:dyDescent="0.25">
      <c r="A566" s="189"/>
      <c r="B566" s="186">
        <v>2</v>
      </c>
      <c r="C566" s="159">
        <v>875</v>
      </c>
      <c r="D566" s="375">
        <v>13146</v>
      </c>
      <c r="E566" s="375">
        <v>8302</v>
      </c>
      <c r="F566" s="190"/>
      <c r="G566" s="186" t="s">
        <v>100</v>
      </c>
      <c r="H566" s="189" t="s">
        <v>36</v>
      </c>
      <c r="I566" s="189"/>
      <c r="J566" s="189" t="s">
        <v>435</v>
      </c>
      <c r="K566" s="190">
        <v>18</v>
      </c>
      <c r="L566" s="190">
        <v>1</v>
      </c>
      <c r="M566" s="190">
        <v>7</v>
      </c>
      <c r="N566" s="190"/>
      <c r="O566" s="190">
        <v>7</v>
      </c>
      <c r="P566" s="190"/>
      <c r="Q566" s="190"/>
      <c r="R566" s="188">
        <f t="shared" si="101"/>
        <v>126</v>
      </c>
      <c r="S566" s="159" t="s">
        <v>41</v>
      </c>
      <c r="T566" s="192" t="s">
        <v>58</v>
      </c>
      <c r="U566" s="193">
        <v>44805</v>
      </c>
      <c r="V566" s="193">
        <v>44900</v>
      </c>
      <c r="W566" s="194">
        <v>1</v>
      </c>
      <c r="X566" s="195"/>
      <c r="Y566" s="196">
        <f t="shared" ref="Y566:Y597" si="110">IF(T566="on hire",$C$5-U566+1,IF(T566="off hired",V566-U566+1,0))/7</f>
        <v>13.714285714285714</v>
      </c>
      <c r="Z566" s="203">
        <v>14</v>
      </c>
      <c r="AA566" s="203">
        <v>0.84</v>
      </c>
      <c r="AB566" s="197">
        <f t="shared" si="102"/>
        <v>1764</v>
      </c>
      <c r="AC566" s="197">
        <f t="shared" ref="AC566:AC629" si="111">AA566*R566</f>
        <v>105.83999999999999</v>
      </c>
      <c r="AD566" s="197">
        <f t="shared" ref="AD566:AD597" si="112">0.7*R566*Z566</f>
        <v>1234.7999999999997</v>
      </c>
      <c r="AE566" s="198">
        <v>0</v>
      </c>
      <c r="AF566" s="197">
        <f t="shared" ref="AF566:AF597" si="113">IF(Y566&gt;X566,(Y566-X566)*R566*AA566,0)</f>
        <v>1451.52</v>
      </c>
      <c r="AG566" s="197">
        <f t="shared" si="103"/>
        <v>2686.3199999999997</v>
      </c>
      <c r="AH566" s="198">
        <v>2686.3199999999997</v>
      </c>
      <c r="AI566" s="197">
        <f t="shared" si="104"/>
        <v>0</v>
      </c>
      <c r="AJ566" s="157"/>
      <c r="AK566" s="265"/>
      <c r="AL566" s="272"/>
      <c r="AM566" s="272"/>
    </row>
    <row r="567" spans="1:39" s="111" customFormat="1" ht="32.25" customHeight="1" x14ac:dyDescent="0.25">
      <c r="A567" s="186"/>
      <c r="B567" s="186">
        <v>2</v>
      </c>
      <c r="C567" s="187">
        <v>867</v>
      </c>
      <c r="D567" s="373">
        <v>13310</v>
      </c>
      <c r="E567" s="373">
        <v>8061</v>
      </c>
      <c r="F567" s="188"/>
      <c r="G567" s="186" t="s">
        <v>100</v>
      </c>
      <c r="H567" s="189" t="s">
        <v>60</v>
      </c>
      <c r="I567" s="189"/>
      <c r="J567" s="189" t="s">
        <v>61</v>
      </c>
      <c r="K567" s="190">
        <v>11.3</v>
      </c>
      <c r="L567" s="190">
        <v>4</v>
      </c>
      <c r="M567" s="190">
        <v>4</v>
      </c>
      <c r="N567" s="190"/>
      <c r="O567" s="190">
        <v>4</v>
      </c>
      <c r="P567" s="190"/>
      <c r="Q567" s="190"/>
      <c r="R567" s="188">
        <f t="shared" si="101"/>
        <v>180.8</v>
      </c>
      <c r="S567" s="191" t="s">
        <v>62</v>
      </c>
      <c r="T567" s="199" t="s">
        <v>58</v>
      </c>
      <c r="U567" s="200">
        <v>44816</v>
      </c>
      <c r="V567" s="200">
        <v>44837</v>
      </c>
      <c r="W567" s="201">
        <v>1</v>
      </c>
      <c r="X567" s="202"/>
      <c r="Y567" s="196">
        <f t="shared" si="110"/>
        <v>3.1428571428571428</v>
      </c>
      <c r="Z567" s="219">
        <v>7.5</v>
      </c>
      <c r="AA567" s="219">
        <v>0.7</v>
      </c>
      <c r="AB567" s="197">
        <f t="shared" si="102"/>
        <v>1356</v>
      </c>
      <c r="AC567" s="197">
        <f t="shared" si="111"/>
        <v>126.56</v>
      </c>
      <c r="AD567" s="197">
        <f t="shared" si="112"/>
        <v>949.2</v>
      </c>
      <c r="AE567" s="197">
        <f t="shared" ref="AE567:AE630" si="114">IF(T567="off hired",0.3*R567*Z567*W567,0)</f>
        <v>406.8</v>
      </c>
      <c r="AF567" s="197">
        <f t="shared" si="113"/>
        <v>397.75999999999993</v>
      </c>
      <c r="AG567" s="197">
        <f t="shared" si="103"/>
        <v>1753.76</v>
      </c>
      <c r="AH567" s="197">
        <v>1753.76</v>
      </c>
      <c r="AI567" s="197">
        <f t="shared" si="104"/>
        <v>0</v>
      </c>
      <c r="AJ567" s="157"/>
      <c r="AK567" s="265"/>
      <c r="AL567" s="272"/>
      <c r="AM567" s="272"/>
    </row>
    <row r="568" spans="1:39" s="111" customFormat="1" ht="32.25" customHeight="1" x14ac:dyDescent="0.25">
      <c r="A568" s="186"/>
      <c r="B568" s="186">
        <v>2</v>
      </c>
      <c r="C568" s="187">
        <v>327</v>
      </c>
      <c r="D568" s="373">
        <v>12424</v>
      </c>
      <c r="E568" s="373">
        <v>7580</v>
      </c>
      <c r="F568" s="188"/>
      <c r="G568" s="186" t="s">
        <v>103</v>
      </c>
      <c r="H568" s="186" t="s">
        <v>94</v>
      </c>
      <c r="I568" s="186"/>
      <c r="J568" s="186" t="s">
        <v>69</v>
      </c>
      <c r="K568" s="188">
        <v>2.5</v>
      </c>
      <c r="L568" s="188">
        <v>1.3</v>
      </c>
      <c r="M568" s="188">
        <v>5</v>
      </c>
      <c r="N568" s="188">
        <v>1</v>
      </c>
      <c r="O568" s="188">
        <f t="shared" ref="O568:O590" si="115">M568-N568</f>
        <v>4</v>
      </c>
      <c r="P568" s="188"/>
      <c r="Q568" s="188"/>
      <c r="R568" s="188">
        <f t="shared" si="101"/>
        <v>4</v>
      </c>
      <c r="S568" s="191" t="s">
        <v>70</v>
      </c>
      <c r="T568" s="199" t="s">
        <v>58</v>
      </c>
      <c r="U568" s="200">
        <v>44734</v>
      </c>
      <c r="V568" s="200">
        <v>44735</v>
      </c>
      <c r="W568" s="201">
        <v>1</v>
      </c>
      <c r="X568" s="202"/>
      <c r="Y568" s="196">
        <f t="shared" si="110"/>
        <v>0.2857142857142857</v>
      </c>
      <c r="Z568" s="219">
        <v>135</v>
      </c>
      <c r="AA568" s="219">
        <v>12.25</v>
      </c>
      <c r="AB568" s="197">
        <f t="shared" si="102"/>
        <v>540</v>
      </c>
      <c r="AC568" s="197">
        <f t="shared" si="111"/>
        <v>49</v>
      </c>
      <c r="AD568" s="197">
        <f t="shared" si="112"/>
        <v>378</v>
      </c>
      <c r="AE568" s="197">
        <f t="shared" si="114"/>
        <v>162</v>
      </c>
      <c r="AF568" s="197">
        <f t="shared" si="113"/>
        <v>14</v>
      </c>
      <c r="AG568" s="197">
        <f t="shared" si="103"/>
        <v>554</v>
      </c>
      <c r="AH568" s="197">
        <v>554</v>
      </c>
      <c r="AI568" s="197">
        <f t="shared" si="104"/>
        <v>0</v>
      </c>
      <c r="AJ568" s="157"/>
      <c r="AK568" s="265"/>
      <c r="AL568" s="272"/>
      <c r="AM568" s="272"/>
    </row>
    <row r="569" spans="1:39" s="111" customFormat="1" ht="32.25" customHeight="1" x14ac:dyDescent="0.25">
      <c r="A569" s="186"/>
      <c r="B569" s="186">
        <v>2</v>
      </c>
      <c r="C569" s="187">
        <v>333</v>
      </c>
      <c r="D569" s="373">
        <v>12429</v>
      </c>
      <c r="E569" s="373">
        <v>7588</v>
      </c>
      <c r="F569" s="188"/>
      <c r="G569" s="186" t="s">
        <v>501</v>
      </c>
      <c r="H569" s="186" t="s">
        <v>36</v>
      </c>
      <c r="I569" s="186"/>
      <c r="J569" s="186" t="s">
        <v>42</v>
      </c>
      <c r="K569" s="188">
        <v>5</v>
      </c>
      <c r="L569" s="188">
        <v>1.3</v>
      </c>
      <c r="M569" s="188">
        <v>3</v>
      </c>
      <c r="N569" s="188">
        <v>1</v>
      </c>
      <c r="O569" s="188">
        <f t="shared" si="115"/>
        <v>2</v>
      </c>
      <c r="P569" s="188"/>
      <c r="Q569" s="188"/>
      <c r="R569" s="188">
        <f t="shared" si="101"/>
        <v>10</v>
      </c>
      <c r="S569" s="191" t="s">
        <v>41</v>
      </c>
      <c r="T569" s="199" t="s">
        <v>58</v>
      </c>
      <c r="U569" s="200">
        <v>44734</v>
      </c>
      <c r="V569" s="200">
        <v>44740</v>
      </c>
      <c r="W569" s="201">
        <v>1</v>
      </c>
      <c r="X569" s="202"/>
      <c r="Y569" s="196">
        <f t="shared" si="110"/>
        <v>1</v>
      </c>
      <c r="Z569" s="219">
        <v>14</v>
      </c>
      <c r="AA569" s="219">
        <v>0.84</v>
      </c>
      <c r="AB569" s="197">
        <f t="shared" si="102"/>
        <v>140</v>
      </c>
      <c r="AC569" s="197">
        <f t="shared" si="111"/>
        <v>8.4</v>
      </c>
      <c r="AD569" s="197">
        <f t="shared" si="112"/>
        <v>98</v>
      </c>
      <c r="AE569" s="197">
        <f t="shared" si="114"/>
        <v>42</v>
      </c>
      <c r="AF569" s="197">
        <f t="shared" si="113"/>
        <v>8.4</v>
      </c>
      <c r="AG569" s="197">
        <f t="shared" si="103"/>
        <v>148.4</v>
      </c>
      <c r="AH569" s="197">
        <v>148.4</v>
      </c>
      <c r="AI569" s="197">
        <f t="shared" si="104"/>
        <v>0</v>
      </c>
      <c r="AJ569" s="157"/>
      <c r="AK569" s="265"/>
      <c r="AL569" s="272"/>
      <c r="AM569" s="272"/>
    </row>
    <row r="570" spans="1:39" s="111" customFormat="1" ht="32.25" customHeight="1" x14ac:dyDescent="0.25">
      <c r="A570" s="186"/>
      <c r="B570" s="186">
        <v>2</v>
      </c>
      <c r="C570" s="187">
        <v>183</v>
      </c>
      <c r="D570" s="373">
        <v>12180</v>
      </c>
      <c r="E570" s="373">
        <v>7566</v>
      </c>
      <c r="F570" s="188"/>
      <c r="G570" s="186" t="s">
        <v>501</v>
      </c>
      <c r="H570" s="186" t="s">
        <v>36</v>
      </c>
      <c r="I570" s="186"/>
      <c r="J570" s="186" t="s">
        <v>42</v>
      </c>
      <c r="K570" s="188">
        <v>2.5</v>
      </c>
      <c r="L570" s="188">
        <v>1.8</v>
      </c>
      <c r="M570" s="188">
        <v>4</v>
      </c>
      <c r="N570" s="188">
        <v>1</v>
      </c>
      <c r="O570" s="188">
        <f t="shared" si="115"/>
        <v>3</v>
      </c>
      <c r="P570" s="188"/>
      <c r="Q570" s="188"/>
      <c r="R570" s="188">
        <f t="shared" si="101"/>
        <v>7.5</v>
      </c>
      <c r="S570" s="191" t="s">
        <v>41</v>
      </c>
      <c r="T570" s="199" t="s">
        <v>58</v>
      </c>
      <c r="U570" s="200">
        <v>44720</v>
      </c>
      <c r="V570" s="200">
        <v>44731</v>
      </c>
      <c r="W570" s="201">
        <v>1</v>
      </c>
      <c r="X570" s="202"/>
      <c r="Y570" s="196">
        <f t="shared" si="110"/>
        <v>1.7142857142857142</v>
      </c>
      <c r="Z570" s="220">
        <v>18</v>
      </c>
      <c r="AA570" s="219">
        <v>1.05</v>
      </c>
      <c r="AB570" s="197">
        <f t="shared" si="102"/>
        <v>135</v>
      </c>
      <c r="AC570" s="197">
        <f t="shared" si="111"/>
        <v>7.875</v>
      </c>
      <c r="AD570" s="197">
        <f t="shared" si="112"/>
        <v>94.5</v>
      </c>
      <c r="AE570" s="197">
        <f t="shared" si="114"/>
        <v>40.5</v>
      </c>
      <c r="AF570" s="197">
        <f t="shared" si="113"/>
        <v>13.5</v>
      </c>
      <c r="AG570" s="197">
        <f t="shared" si="103"/>
        <v>148.5</v>
      </c>
      <c r="AH570" s="197">
        <v>148.5</v>
      </c>
      <c r="AI570" s="197">
        <f t="shared" si="104"/>
        <v>0</v>
      </c>
      <c r="AJ570" s="146"/>
      <c r="AK570" s="265"/>
      <c r="AL570" s="272"/>
      <c r="AM570" s="272"/>
    </row>
    <row r="571" spans="1:39" s="111" customFormat="1" ht="32.25" customHeight="1" x14ac:dyDescent="0.25">
      <c r="A571" s="186"/>
      <c r="B571" s="186">
        <v>2</v>
      </c>
      <c r="C571" s="187">
        <v>616</v>
      </c>
      <c r="D571" s="373">
        <v>12836</v>
      </c>
      <c r="E571" s="373">
        <v>8196</v>
      </c>
      <c r="F571" s="188"/>
      <c r="G571" s="186" t="s">
        <v>501</v>
      </c>
      <c r="H571" s="186" t="s">
        <v>36</v>
      </c>
      <c r="I571" s="186"/>
      <c r="J571" s="186" t="s">
        <v>69</v>
      </c>
      <c r="K571" s="188">
        <v>1.8</v>
      </c>
      <c r="L571" s="188">
        <v>1.3</v>
      </c>
      <c r="M571" s="188">
        <v>5</v>
      </c>
      <c r="N571" s="188">
        <v>1</v>
      </c>
      <c r="O571" s="188">
        <f t="shared" si="115"/>
        <v>4</v>
      </c>
      <c r="P571" s="188"/>
      <c r="Q571" s="188"/>
      <c r="R571" s="188">
        <f t="shared" si="101"/>
        <v>4</v>
      </c>
      <c r="S571" s="191" t="s">
        <v>70</v>
      </c>
      <c r="T571" s="199" t="s">
        <v>58</v>
      </c>
      <c r="U571" s="200">
        <v>44770</v>
      </c>
      <c r="V571" s="200">
        <v>44870</v>
      </c>
      <c r="W571" s="201">
        <v>1</v>
      </c>
      <c r="X571" s="202"/>
      <c r="Y571" s="196">
        <f t="shared" si="110"/>
        <v>14.428571428571429</v>
      </c>
      <c r="Z571" s="220">
        <v>135</v>
      </c>
      <c r="AA571" s="219"/>
      <c r="AB571" s="197">
        <f t="shared" si="102"/>
        <v>540</v>
      </c>
      <c r="AC571" s="197">
        <f t="shared" si="111"/>
        <v>0</v>
      </c>
      <c r="AD571" s="197">
        <f t="shared" si="112"/>
        <v>378</v>
      </c>
      <c r="AE571" s="197">
        <f t="shared" si="114"/>
        <v>162</v>
      </c>
      <c r="AF571" s="197">
        <f t="shared" si="113"/>
        <v>0</v>
      </c>
      <c r="AG571" s="197">
        <f t="shared" si="103"/>
        <v>540</v>
      </c>
      <c r="AH571" s="197">
        <v>540</v>
      </c>
      <c r="AI571" s="197">
        <f t="shared" si="104"/>
        <v>0</v>
      </c>
      <c r="AJ571" s="157"/>
      <c r="AK571" s="265"/>
      <c r="AL571" s="272"/>
      <c r="AM571" s="272"/>
    </row>
    <row r="572" spans="1:39" s="111" customFormat="1" ht="32.25" customHeight="1" x14ac:dyDescent="0.25">
      <c r="A572" s="186"/>
      <c r="B572" s="186">
        <v>2</v>
      </c>
      <c r="C572" s="187">
        <v>625</v>
      </c>
      <c r="D572" s="373">
        <v>12845</v>
      </c>
      <c r="E572" s="373">
        <v>7891</v>
      </c>
      <c r="F572" s="188"/>
      <c r="G572" s="186" t="s">
        <v>501</v>
      </c>
      <c r="H572" s="186" t="s">
        <v>36</v>
      </c>
      <c r="I572" s="186"/>
      <c r="J572" s="186" t="s">
        <v>69</v>
      </c>
      <c r="K572" s="188">
        <v>2.5</v>
      </c>
      <c r="L572" s="188">
        <v>2.5</v>
      </c>
      <c r="M572" s="188">
        <v>5</v>
      </c>
      <c r="N572" s="188">
        <v>1</v>
      </c>
      <c r="O572" s="188">
        <f t="shared" si="115"/>
        <v>4</v>
      </c>
      <c r="P572" s="188"/>
      <c r="Q572" s="188"/>
      <c r="R572" s="188">
        <f t="shared" si="101"/>
        <v>4</v>
      </c>
      <c r="S572" s="191" t="s">
        <v>70</v>
      </c>
      <c r="T572" s="199" t="s">
        <v>58</v>
      </c>
      <c r="U572" s="200">
        <v>44771</v>
      </c>
      <c r="V572" s="200">
        <v>44819</v>
      </c>
      <c r="W572" s="201">
        <v>1</v>
      </c>
      <c r="X572" s="202"/>
      <c r="Y572" s="196">
        <f t="shared" si="110"/>
        <v>7</v>
      </c>
      <c r="Z572" s="220">
        <v>135</v>
      </c>
      <c r="AA572" s="219"/>
      <c r="AB572" s="197">
        <f t="shared" si="102"/>
        <v>540</v>
      </c>
      <c r="AC572" s="197">
        <f t="shared" si="111"/>
        <v>0</v>
      </c>
      <c r="AD572" s="197">
        <f t="shared" si="112"/>
        <v>378</v>
      </c>
      <c r="AE572" s="197">
        <f t="shared" si="114"/>
        <v>162</v>
      </c>
      <c r="AF572" s="197">
        <f t="shared" si="113"/>
        <v>0</v>
      </c>
      <c r="AG572" s="197">
        <f t="shared" si="103"/>
        <v>540</v>
      </c>
      <c r="AH572" s="197">
        <v>540</v>
      </c>
      <c r="AI572" s="197">
        <f t="shared" si="104"/>
        <v>0</v>
      </c>
      <c r="AJ572" s="157"/>
      <c r="AK572" s="265"/>
      <c r="AL572" s="272"/>
      <c r="AM572" s="272"/>
    </row>
    <row r="573" spans="1:39" s="111" customFormat="1" ht="32.25" customHeight="1" x14ac:dyDescent="0.25">
      <c r="A573" s="186"/>
      <c r="B573" s="186">
        <v>2</v>
      </c>
      <c r="C573" s="187">
        <v>623</v>
      </c>
      <c r="D573" s="373">
        <v>12842</v>
      </c>
      <c r="E573" s="373">
        <v>8294</v>
      </c>
      <c r="F573" s="188"/>
      <c r="G573" s="186" t="s">
        <v>501</v>
      </c>
      <c r="H573" s="186" t="s">
        <v>36</v>
      </c>
      <c r="I573" s="186"/>
      <c r="J573" s="186" t="s">
        <v>69</v>
      </c>
      <c r="K573" s="188">
        <v>1.8</v>
      </c>
      <c r="L573" s="188">
        <v>1.3</v>
      </c>
      <c r="M573" s="188">
        <v>5</v>
      </c>
      <c r="N573" s="188">
        <v>1</v>
      </c>
      <c r="O573" s="188">
        <f t="shared" si="115"/>
        <v>4</v>
      </c>
      <c r="P573" s="188"/>
      <c r="Q573" s="188"/>
      <c r="R573" s="188">
        <f t="shared" si="101"/>
        <v>4</v>
      </c>
      <c r="S573" s="191" t="s">
        <v>70</v>
      </c>
      <c r="T573" s="199" t="s">
        <v>58</v>
      </c>
      <c r="U573" s="200">
        <v>44771</v>
      </c>
      <c r="V573" s="200">
        <v>44895</v>
      </c>
      <c r="W573" s="201">
        <v>1</v>
      </c>
      <c r="X573" s="202"/>
      <c r="Y573" s="196">
        <f t="shared" si="110"/>
        <v>17.857142857142858</v>
      </c>
      <c r="Z573" s="220">
        <v>135</v>
      </c>
      <c r="AA573" s="219">
        <v>12.25</v>
      </c>
      <c r="AB573" s="197">
        <f t="shared" si="102"/>
        <v>540</v>
      </c>
      <c r="AC573" s="197">
        <f t="shared" si="111"/>
        <v>49</v>
      </c>
      <c r="AD573" s="197">
        <f t="shared" si="112"/>
        <v>378</v>
      </c>
      <c r="AE573" s="197">
        <f t="shared" si="114"/>
        <v>162</v>
      </c>
      <c r="AF573" s="197">
        <f t="shared" si="113"/>
        <v>875</v>
      </c>
      <c r="AG573" s="197">
        <f t="shared" si="103"/>
        <v>1415</v>
      </c>
      <c r="AH573" s="197">
        <v>1415</v>
      </c>
      <c r="AI573" s="197">
        <f t="shared" si="104"/>
        <v>0</v>
      </c>
      <c r="AJ573" s="157"/>
      <c r="AK573" s="265"/>
      <c r="AL573" s="272"/>
      <c r="AM573" s="272"/>
    </row>
    <row r="574" spans="1:39" s="111" customFormat="1" ht="32.25" customHeight="1" x14ac:dyDescent="0.25">
      <c r="A574" s="186"/>
      <c r="B574" s="186">
        <v>2</v>
      </c>
      <c r="C574" s="187" t="s">
        <v>421</v>
      </c>
      <c r="D574" s="373">
        <v>12846</v>
      </c>
      <c r="E574" s="373">
        <v>7894</v>
      </c>
      <c r="F574" s="188"/>
      <c r="G574" s="186" t="s">
        <v>501</v>
      </c>
      <c r="H574" s="186" t="s">
        <v>36</v>
      </c>
      <c r="I574" s="186"/>
      <c r="J574" s="186" t="s">
        <v>69</v>
      </c>
      <c r="K574" s="188">
        <v>1.8</v>
      </c>
      <c r="L574" s="188">
        <v>1.3</v>
      </c>
      <c r="M574" s="188">
        <v>5</v>
      </c>
      <c r="N574" s="188">
        <v>1</v>
      </c>
      <c r="O574" s="188">
        <f t="shared" si="115"/>
        <v>4</v>
      </c>
      <c r="P574" s="188"/>
      <c r="Q574" s="188"/>
      <c r="R574" s="188">
        <f t="shared" si="101"/>
        <v>4</v>
      </c>
      <c r="S574" s="191" t="s">
        <v>70</v>
      </c>
      <c r="T574" s="199" t="s">
        <v>58</v>
      </c>
      <c r="U574" s="200">
        <v>44771</v>
      </c>
      <c r="V574" s="200">
        <v>44819</v>
      </c>
      <c r="W574" s="201">
        <v>1</v>
      </c>
      <c r="X574" s="202"/>
      <c r="Y574" s="196">
        <f t="shared" si="110"/>
        <v>7</v>
      </c>
      <c r="Z574" s="220">
        <v>135</v>
      </c>
      <c r="AA574" s="219">
        <v>12.25</v>
      </c>
      <c r="AB574" s="197">
        <f t="shared" si="102"/>
        <v>540</v>
      </c>
      <c r="AC574" s="197">
        <f t="shared" si="111"/>
        <v>49</v>
      </c>
      <c r="AD574" s="197">
        <f t="shared" si="112"/>
        <v>378</v>
      </c>
      <c r="AE574" s="197">
        <f t="shared" si="114"/>
        <v>162</v>
      </c>
      <c r="AF574" s="197">
        <f t="shared" si="113"/>
        <v>343</v>
      </c>
      <c r="AG574" s="197">
        <f t="shared" si="103"/>
        <v>883</v>
      </c>
      <c r="AH574" s="197">
        <v>883</v>
      </c>
      <c r="AI574" s="197">
        <f t="shared" si="104"/>
        <v>0</v>
      </c>
      <c r="AJ574" s="146"/>
      <c r="AK574" s="265"/>
      <c r="AL574" s="272"/>
      <c r="AM574" s="272"/>
    </row>
    <row r="575" spans="1:39" s="111" customFormat="1" ht="32.25" customHeight="1" x14ac:dyDescent="0.25">
      <c r="A575" s="186"/>
      <c r="B575" s="186">
        <v>2</v>
      </c>
      <c r="C575" s="187">
        <v>655</v>
      </c>
      <c r="D575" s="373">
        <v>12879</v>
      </c>
      <c r="E575" s="373">
        <v>8317</v>
      </c>
      <c r="F575" s="188"/>
      <c r="G575" s="186" t="s">
        <v>501</v>
      </c>
      <c r="H575" s="186" t="s">
        <v>36</v>
      </c>
      <c r="I575" s="186"/>
      <c r="J575" s="186" t="s">
        <v>69</v>
      </c>
      <c r="K575" s="188">
        <v>1.3</v>
      </c>
      <c r="L575" s="188">
        <v>0.6</v>
      </c>
      <c r="M575" s="188">
        <v>5</v>
      </c>
      <c r="N575" s="188">
        <v>1</v>
      </c>
      <c r="O575" s="188">
        <f t="shared" si="115"/>
        <v>4</v>
      </c>
      <c r="P575" s="188"/>
      <c r="Q575" s="188"/>
      <c r="R575" s="188">
        <f t="shared" si="101"/>
        <v>4</v>
      </c>
      <c r="S575" s="191" t="s">
        <v>70</v>
      </c>
      <c r="T575" s="199" t="s">
        <v>58</v>
      </c>
      <c r="U575" s="200">
        <v>44776</v>
      </c>
      <c r="V575" s="200">
        <v>44904</v>
      </c>
      <c r="W575" s="201">
        <v>1</v>
      </c>
      <c r="X575" s="202"/>
      <c r="Y575" s="196">
        <f t="shared" si="110"/>
        <v>18.428571428571427</v>
      </c>
      <c r="Z575" s="220">
        <v>135</v>
      </c>
      <c r="AA575" s="219">
        <v>12.25</v>
      </c>
      <c r="AB575" s="197">
        <f t="shared" si="102"/>
        <v>540</v>
      </c>
      <c r="AC575" s="197">
        <f t="shared" si="111"/>
        <v>49</v>
      </c>
      <c r="AD575" s="197">
        <f t="shared" si="112"/>
        <v>378</v>
      </c>
      <c r="AE575" s="197">
        <f t="shared" si="114"/>
        <v>162</v>
      </c>
      <c r="AF575" s="197">
        <f t="shared" si="113"/>
        <v>902.99999999999989</v>
      </c>
      <c r="AG575" s="197">
        <f t="shared" si="103"/>
        <v>1443</v>
      </c>
      <c r="AH575" s="197">
        <v>1443</v>
      </c>
      <c r="AI575" s="197">
        <f t="shared" si="104"/>
        <v>0</v>
      </c>
      <c r="AJ575" s="146"/>
      <c r="AK575" s="265"/>
      <c r="AL575" s="272"/>
      <c r="AM575" s="272"/>
    </row>
    <row r="576" spans="1:39" s="111" customFormat="1" ht="32.25" customHeight="1" x14ac:dyDescent="0.25">
      <c r="A576" s="186"/>
      <c r="B576" s="186">
        <v>2</v>
      </c>
      <c r="C576" s="187">
        <v>732</v>
      </c>
      <c r="D576" s="373">
        <v>12988</v>
      </c>
      <c r="E576" s="373">
        <v>8290</v>
      </c>
      <c r="F576" s="188"/>
      <c r="G576" s="186" t="s">
        <v>501</v>
      </c>
      <c r="H576" s="186" t="s">
        <v>36</v>
      </c>
      <c r="I576" s="186"/>
      <c r="J576" s="186" t="s">
        <v>69</v>
      </c>
      <c r="K576" s="188">
        <v>1.8</v>
      </c>
      <c r="L576" s="188">
        <v>1.3</v>
      </c>
      <c r="M576" s="188">
        <v>4</v>
      </c>
      <c r="N576" s="188">
        <v>1</v>
      </c>
      <c r="O576" s="188">
        <f t="shared" si="115"/>
        <v>3</v>
      </c>
      <c r="P576" s="188"/>
      <c r="Q576" s="188"/>
      <c r="R576" s="188">
        <f t="shared" si="101"/>
        <v>3</v>
      </c>
      <c r="S576" s="191" t="s">
        <v>70</v>
      </c>
      <c r="T576" s="199" t="s">
        <v>58</v>
      </c>
      <c r="U576" s="200">
        <v>44786</v>
      </c>
      <c r="V576" s="200">
        <v>44894</v>
      </c>
      <c r="W576" s="201">
        <v>1</v>
      </c>
      <c r="X576" s="202"/>
      <c r="Y576" s="196">
        <f t="shared" si="110"/>
        <v>15.571428571428571</v>
      </c>
      <c r="Z576" s="220">
        <v>135</v>
      </c>
      <c r="AA576" s="219">
        <v>12.25</v>
      </c>
      <c r="AB576" s="197">
        <f t="shared" si="102"/>
        <v>405</v>
      </c>
      <c r="AC576" s="197">
        <f t="shared" si="111"/>
        <v>36.75</v>
      </c>
      <c r="AD576" s="197">
        <f t="shared" si="112"/>
        <v>283.49999999999994</v>
      </c>
      <c r="AE576" s="197">
        <f t="shared" si="114"/>
        <v>121.49999999999999</v>
      </c>
      <c r="AF576" s="197">
        <f t="shared" si="113"/>
        <v>572.25</v>
      </c>
      <c r="AG576" s="197">
        <f t="shared" si="103"/>
        <v>977.25</v>
      </c>
      <c r="AH576" s="197">
        <v>977.25</v>
      </c>
      <c r="AI576" s="197">
        <f t="shared" si="104"/>
        <v>0</v>
      </c>
      <c r="AJ576" s="146"/>
      <c r="AK576" s="265"/>
      <c r="AL576" s="272"/>
      <c r="AM576" s="272"/>
    </row>
    <row r="577" spans="1:47" ht="32.25" customHeight="1" x14ac:dyDescent="0.25">
      <c r="A577" s="186"/>
      <c r="B577" s="186">
        <v>2</v>
      </c>
      <c r="C577" s="187">
        <v>736</v>
      </c>
      <c r="D577" s="373">
        <v>12993</v>
      </c>
      <c r="E577" s="373">
        <v>7844</v>
      </c>
      <c r="F577" s="188"/>
      <c r="G577" s="186" t="s">
        <v>501</v>
      </c>
      <c r="H577" s="186" t="s">
        <v>36</v>
      </c>
      <c r="I577" s="186"/>
      <c r="J577" s="186" t="s">
        <v>69</v>
      </c>
      <c r="K577" s="188">
        <v>1.8</v>
      </c>
      <c r="L577" s="188">
        <v>0.6</v>
      </c>
      <c r="M577" s="188">
        <v>5</v>
      </c>
      <c r="N577" s="188">
        <v>1</v>
      </c>
      <c r="O577" s="188">
        <f t="shared" si="115"/>
        <v>4</v>
      </c>
      <c r="P577" s="188"/>
      <c r="Q577" s="188"/>
      <c r="R577" s="188">
        <f t="shared" si="101"/>
        <v>4</v>
      </c>
      <c r="S577" s="191" t="s">
        <v>70</v>
      </c>
      <c r="T577" s="199" t="s">
        <v>58</v>
      </c>
      <c r="U577" s="200">
        <v>44787</v>
      </c>
      <c r="V577" s="200">
        <v>44798</v>
      </c>
      <c r="W577" s="201">
        <v>1</v>
      </c>
      <c r="X577" s="202"/>
      <c r="Y577" s="196">
        <f t="shared" si="110"/>
        <v>1.7142857142857142</v>
      </c>
      <c r="Z577" s="220">
        <v>135</v>
      </c>
      <c r="AA577" s="219">
        <v>12.25</v>
      </c>
      <c r="AB577" s="197">
        <f t="shared" si="102"/>
        <v>540</v>
      </c>
      <c r="AC577" s="197">
        <f t="shared" si="111"/>
        <v>49</v>
      </c>
      <c r="AD577" s="197">
        <f t="shared" si="112"/>
        <v>378</v>
      </c>
      <c r="AE577" s="197">
        <f t="shared" si="114"/>
        <v>162</v>
      </c>
      <c r="AF577" s="197">
        <f t="shared" si="113"/>
        <v>84</v>
      </c>
      <c r="AG577" s="197">
        <f t="shared" si="103"/>
        <v>624</v>
      </c>
      <c r="AH577" s="197">
        <v>624</v>
      </c>
      <c r="AI577" s="197">
        <f t="shared" si="104"/>
        <v>0</v>
      </c>
      <c r="AJ577" s="146"/>
      <c r="AR577" s="111"/>
      <c r="AS577" s="111"/>
      <c r="AT577" s="111"/>
    </row>
    <row r="578" spans="1:47" ht="32.25" customHeight="1" x14ac:dyDescent="0.25">
      <c r="A578" s="186"/>
      <c r="B578" s="186">
        <v>2</v>
      </c>
      <c r="C578" s="187">
        <v>774</v>
      </c>
      <c r="D578" s="373">
        <v>13036</v>
      </c>
      <c r="E578" s="373">
        <v>8253</v>
      </c>
      <c r="F578" s="188"/>
      <c r="G578" s="186" t="s">
        <v>501</v>
      </c>
      <c r="H578" s="186" t="s">
        <v>36</v>
      </c>
      <c r="I578" s="186"/>
      <c r="J578" s="186" t="s">
        <v>69</v>
      </c>
      <c r="K578" s="188">
        <v>1.3</v>
      </c>
      <c r="L578" s="188">
        <v>1.3</v>
      </c>
      <c r="M578" s="188">
        <v>5</v>
      </c>
      <c r="N578" s="188">
        <v>1</v>
      </c>
      <c r="O578" s="188">
        <f t="shared" si="115"/>
        <v>4</v>
      </c>
      <c r="P578" s="188"/>
      <c r="Q578" s="188"/>
      <c r="R578" s="188">
        <f t="shared" si="101"/>
        <v>4</v>
      </c>
      <c r="S578" s="191" t="s">
        <v>70</v>
      </c>
      <c r="T578" s="199" t="s">
        <v>58</v>
      </c>
      <c r="U578" s="200">
        <v>44792</v>
      </c>
      <c r="V578" s="200">
        <v>44883</v>
      </c>
      <c r="W578" s="201">
        <v>1</v>
      </c>
      <c r="X578" s="202"/>
      <c r="Y578" s="196">
        <f t="shared" si="110"/>
        <v>13.142857142857142</v>
      </c>
      <c r="Z578" s="220">
        <v>135</v>
      </c>
      <c r="AA578" s="219">
        <v>12.25</v>
      </c>
      <c r="AB578" s="197">
        <f t="shared" si="102"/>
        <v>540</v>
      </c>
      <c r="AC578" s="197">
        <f t="shared" si="111"/>
        <v>49</v>
      </c>
      <c r="AD578" s="197">
        <f t="shared" si="112"/>
        <v>378</v>
      </c>
      <c r="AE578" s="197">
        <f t="shared" si="114"/>
        <v>162</v>
      </c>
      <c r="AF578" s="197">
        <f t="shared" si="113"/>
        <v>644</v>
      </c>
      <c r="AG578" s="197">
        <f t="shared" si="103"/>
        <v>1184</v>
      </c>
      <c r="AH578" s="197">
        <v>1184</v>
      </c>
      <c r="AI578" s="197">
        <f t="shared" si="104"/>
        <v>0</v>
      </c>
      <c r="AJ578" s="146"/>
      <c r="AR578" s="111"/>
      <c r="AS578" s="111"/>
      <c r="AT578" s="111"/>
    </row>
    <row r="579" spans="1:47" ht="32.25" customHeight="1" x14ac:dyDescent="0.25">
      <c r="A579" s="186"/>
      <c r="B579" s="186">
        <v>2</v>
      </c>
      <c r="C579" s="187">
        <v>822</v>
      </c>
      <c r="D579" s="373">
        <v>13091</v>
      </c>
      <c r="E579" s="373">
        <v>7876</v>
      </c>
      <c r="F579" s="188"/>
      <c r="G579" s="186" t="s">
        <v>501</v>
      </c>
      <c r="H579" s="186" t="s">
        <v>36</v>
      </c>
      <c r="I579" s="186"/>
      <c r="J579" s="186" t="s">
        <v>69</v>
      </c>
      <c r="K579" s="188">
        <v>2.5</v>
      </c>
      <c r="L579" s="188">
        <v>1.3</v>
      </c>
      <c r="M579" s="188">
        <v>2.5</v>
      </c>
      <c r="N579" s="188"/>
      <c r="O579" s="188">
        <f t="shared" si="115"/>
        <v>2.5</v>
      </c>
      <c r="P579" s="188"/>
      <c r="Q579" s="188"/>
      <c r="R579" s="188">
        <f t="shared" si="101"/>
        <v>2.5</v>
      </c>
      <c r="S579" s="191" t="s">
        <v>70</v>
      </c>
      <c r="T579" s="199" t="s">
        <v>58</v>
      </c>
      <c r="U579" s="200">
        <v>44798</v>
      </c>
      <c r="V579" s="200">
        <v>44810</v>
      </c>
      <c r="W579" s="201">
        <v>1</v>
      </c>
      <c r="X579" s="202"/>
      <c r="Y579" s="196">
        <f t="shared" si="110"/>
        <v>1.8571428571428572</v>
      </c>
      <c r="Z579" s="220">
        <v>135</v>
      </c>
      <c r="AA579" s="219">
        <v>12.25</v>
      </c>
      <c r="AB579" s="197">
        <f t="shared" si="102"/>
        <v>337.5</v>
      </c>
      <c r="AC579" s="197">
        <f t="shared" si="111"/>
        <v>30.625</v>
      </c>
      <c r="AD579" s="197">
        <f t="shared" si="112"/>
        <v>236.25</v>
      </c>
      <c r="AE579" s="197">
        <f t="shared" si="114"/>
        <v>101.25</v>
      </c>
      <c r="AF579" s="197">
        <f t="shared" si="113"/>
        <v>56.875000000000007</v>
      </c>
      <c r="AG579" s="197">
        <f t="shared" si="103"/>
        <v>394.375</v>
      </c>
      <c r="AH579" s="197">
        <v>394.375</v>
      </c>
      <c r="AI579" s="197">
        <f t="shared" si="104"/>
        <v>0</v>
      </c>
      <c r="AJ579" s="146"/>
      <c r="AR579" s="111"/>
      <c r="AS579" s="111"/>
      <c r="AT579" s="111"/>
    </row>
    <row r="580" spans="1:47" ht="32.25" customHeight="1" x14ac:dyDescent="0.25">
      <c r="A580" s="186"/>
      <c r="B580" s="186">
        <v>2</v>
      </c>
      <c r="C580" s="187">
        <v>822</v>
      </c>
      <c r="D580" s="373">
        <v>13091</v>
      </c>
      <c r="E580" s="373">
        <v>7876</v>
      </c>
      <c r="F580" s="188"/>
      <c r="G580" s="186" t="s">
        <v>501</v>
      </c>
      <c r="H580" s="186" t="s">
        <v>36</v>
      </c>
      <c r="I580" s="186"/>
      <c r="J580" s="186" t="s">
        <v>69</v>
      </c>
      <c r="K580" s="188">
        <v>2.5</v>
      </c>
      <c r="L580" s="188">
        <v>1.3</v>
      </c>
      <c r="M580" s="188">
        <v>2.5</v>
      </c>
      <c r="N580" s="188"/>
      <c r="O580" s="188">
        <f t="shared" si="115"/>
        <v>2.5</v>
      </c>
      <c r="P580" s="188"/>
      <c r="Q580" s="188"/>
      <c r="R580" s="188">
        <f t="shared" si="101"/>
        <v>2.5</v>
      </c>
      <c r="S580" s="191" t="s">
        <v>70</v>
      </c>
      <c r="T580" s="199" t="s">
        <v>58</v>
      </c>
      <c r="U580" s="200">
        <v>44798</v>
      </c>
      <c r="V580" s="200">
        <v>44810</v>
      </c>
      <c r="W580" s="201">
        <v>1</v>
      </c>
      <c r="X580" s="202"/>
      <c r="Y580" s="196">
        <f t="shared" si="110"/>
        <v>1.8571428571428572</v>
      </c>
      <c r="Z580" s="220">
        <v>135</v>
      </c>
      <c r="AA580" s="219">
        <v>12.25</v>
      </c>
      <c r="AB580" s="197">
        <f t="shared" si="102"/>
        <v>337.5</v>
      </c>
      <c r="AC580" s="197">
        <f t="shared" si="111"/>
        <v>30.625</v>
      </c>
      <c r="AD580" s="197">
        <f t="shared" si="112"/>
        <v>236.25</v>
      </c>
      <c r="AE580" s="197">
        <f t="shared" si="114"/>
        <v>101.25</v>
      </c>
      <c r="AF580" s="197">
        <f t="shared" si="113"/>
        <v>56.875000000000007</v>
      </c>
      <c r="AG580" s="197">
        <f t="shared" si="103"/>
        <v>394.375</v>
      </c>
      <c r="AH580" s="197">
        <v>394.375</v>
      </c>
      <c r="AI580" s="197">
        <f t="shared" si="104"/>
        <v>0</v>
      </c>
      <c r="AJ580" s="146"/>
      <c r="AR580" s="111"/>
      <c r="AS580" s="111"/>
      <c r="AT580" s="111"/>
    </row>
    <row r="581" spans="1:47" ht="32.25" customHeight="1" x14ac:dyDescent="0.25">
      <c r="A581" s="186"/>
      <c r="B581" s="186">
        <v>2</v>
      </c>
      <c r="C581" s="187">
        <v>822</v>
      </c>
      <c r="D581" s="373">
        <v>13091</v>
      </c>
      <c r="E581" s="373">
        <v>7876</v>
      </c>
      <c r="F581" s="188"/>
      <c r="G581" s="186" t="s">
        <v>501</v>
      </c>
      <c r="H581" s="186" t="s">
        <v>36</v>
      </c>
      <c r="I581" s="186"/>
      <c r="J581" s="186" t="s">
        <v>69</v>
      </c>
      <c r="K581" s="188">
        <v>2.5</v>
      </c>
      <c r="L581" s="188">
        <v>1.3</v>
      </c>
      <c r="M581" s="188">
        <v>2.5</v>
      </c>
      <c r="N581" s="188"/>
      <c r="O581" s="188">
        <f t="shared" si="115"/>
        <v>2.5</v>
      </c>
      <c r="P581" s="188"/>
      <c r="Q581" s="188"/>
      <c r="R581" s="188">
        <f t="shared" si="101"/>
        <v>2.5</v>
      </c>
      <c r="S581" s="191" t="s">
        <v>70</v>
      </c>
      <c r="T581" s="199" t="s">
        <v>58</v>
      </c>
      <c r="U581" s="200">
        <v>44798</v>
      </c>
      <c r="V581" s="200">
        <v>44810</v>
      </c>
      <c r="W581" s="201">
        <v>1</v>
      </c>
      <c r="X581" s="202"/>
      <c r="Y581" s="196">
        <f t="shared" si="110"/>
        <v>1.8571428571428572</v>
      </c>
      <c r="Z581" s="220">
        <v>135</v>
      </c>
      <c r="AA581" s="219">
        <v>12.25</v>
      </c>
      <c r="AB581" s="197">
        <f t="shared" si="102"/>
        <v>337.5</v>
      </c>
      <c r="AC581" s="197">
        <f t="shared" si="111"/>
        <v>30.625</v>
      </c>
      <c r="AD581" s="197">
        <f t="shared" si="112"/>
        <v>236.25</v>
      </c>
      <c r="AE581" s="197">
        <f t="shared" si="114"/>
        <v>101.25</v>
      </c>
      <c r="AF581" s="197">
        <f t="shared" si="113"/>
        <v>56.875000000000007</v>
      </c>
      <c r="AG581" s="197">
        <f t="shared" si="103"/>
        <v>394.375</v>
      </c>
      <c r="AH581" s="197">
        <v>394.375</v>
      </c>
      <c r="AI581" s="197">
        <f t="shared" si="104"/>
        <v>0</v>
      </c>
      <c r="AJ581" s="146"/>
      <c r="AR581" s="111"/>
      <c r="AS581" s="111"/>
      <c r="AT581" s="111"/>
    </row>
    <row r="582" spans="1:47" ht="32.25" customHeight="1" x14ac:dyDescent="0.25">
      <c r="A582" s="186"/>
      <c r="B582" s="186">
        <v>2</v>
      </c>
      <c r="C582" s="187">
        <v>601</v>
      </c>
      <c r="D582" s="373">
        <v>12821</v>
      </c>
      <c r="E582" s="373">
        <v>7891</v>
      </c>
      <c r="F582" s="188"/>
      <c r="G582" s="186" t="s">
        <v>501</v>
      </c>
      <c r="H582" s="186" t="s">
        <v>36</v>
      </c>
      <c r="I582" s="186"/>
      <c r="J582" s="186" t="s">
        <v>435</v>
      </c>
      <c r="K582" s="188">
        <v>14</v>
      </c>
      <c r="L582" s="188">
        <v>1.3</v>
      </c>
      <c r="M582" s="188">
        <v>5</v>
      </c>
      <c r="N582" s="188">
        <v>1</v>
      </c>
      <c r="O582" s="188">
        <f t="shared" si="115"/>
        <v>4</v>
      </c>
      <c r="P582" s="188"/>
      <c r="Q582" s="188"/>
      <c r="R582" s="188">
        <f t="shared" si="101"/>
        <v>56</v>
      </c>
      <c r="S582" s="191" t="s">
        <v>41</v>
      </c>
      <c r="T582" s="199" t="s">
        <v>58</v>
      </c>
      <c r="U582" s="200">
        <v>44769</v>
      </c>
      <c r="V582" s="200">
        <v>44819</v>
      </c>
      <c r="W582" s="201">
        <v>1</v>
      </c>
      <c r="X582" s="202"/>
      <c r="Y582" s="196">
        <f t="shared" si="110"/>
        <v>7.2857142857142856</v>
      </c>
      <c r="Z582" s="219">
        <v>14</v>
      </c>
      <c r="AA582" s="219">
        <v>0.84</v>
      </c>
      <c r="AB582" s="197">
        <f t="shared" si="102"/>
        <v>784</v>
      </c>
      <c r="AC582" s="197">
        <f t="shared" si="111"/>
        <v>47.04</v>
      </c>
      <c r="AD582" s="197">
        <f t="shared" si="112"/>
        <v>548.79999999999995</v>
      </c>
      <c r="AE582" s="197">
        <f t="shared" si="114"/>
        <v>235.20000000000002</v>
      </c>
      <c r="AF582" s="197">
        <f t="shared" si="113"/>
        <v>342.71999999999997</v>
      </c>
      <c r="AG582" s="197">
        <f t="shared" si="103"/>
        <v>1126.72</v>
      </c>
      <c r="AH582" s="197">
        <v>1126.72</v>
      </c>
      <c r="AI582" s="197">
        <f t="shared" si="104"/>
        <v>0</v>
      </c>
      <c r="AJ582" s="147"/>
      <c r="AR582" s="111"/>
      <c r="AS582" s="111"/>
      <c r="AT582" s="111"/>
    </row>
    <row r="583" spans="1:47" ht="32.25" customHeight="1" x14ac:dyDescent="0.25">
      <c r="A583" s="186"/>
      <c r="B583" s="186">
        <v>2</v>
      </c>
      <c r="C583" s="187">
        <v>595</v>
      </c>
      <c r="D583" s="373">
        <v>12815</v>
      </c>
      <c r="E583" s="373">
        <v>8412</v>
      </c>
      <c r="F583" s="188"/>
      <c r="G583" s="186" t="s">
        <v>501</v>
      </c>
      <c r="H583" s="186" t="s">
        <v>36</v>
      </c>
      <c r="I583" s="186"/>
      <c r="J583" s="186" t="s">
        <v>435</v>
      </c>
      <c r="K583" s="188">
        <v>6</v>
      </c>
      <c r="L583" s="188">
        <v>1.3</v>
      </c>
      <c r="M583" s="188">
        <v>4</v>
      </c>
      <c r="N583" s="188">
        <v>1</v>
      </c>
      <c r="O583" s="188">
        <f t="shared" si="115"/>
        <v>3</v>
      </c>
      <c r="P583" s="188"/>
      <c r="Q583" s="188"/>
      <c r="R583" s="188">
        <f t="shared" ref="R583:R646" si="116">IF(S583="m3",K583*L583*O583,IF(S583="m2-LxH",K583*O583,IF(S583="m2-LxW",K583*L583*P583,IF(S583="rm",O583,IF(S583="lm",K583,IF(S583="unit",Q583,))))))</f>
        <v>18</v>
      </c>
      <c r="S583" s="191" t="s">
        <v>41</v>
      </c>
      <c r="T583" s="199" t="s">
        <v>58</v>
      </c>
      <c r="U583" s="200">
        <v>44768</v>
      </c>
      <c r="V583" s="200">
        <v>44937</v>
      </c>
      <c r="W583" s="201">
        <v>1</v>
      </c>
      <c r="X583" s="202"/>
      <c r="Y583" s="196">
        <f t="shared" si="110"/>
        <v>24.285714285714285</v>
      </c>
      <c r="Z583" s="219">
        <v>14</v>
      </c>
      <c r="AA583" s="219">
        <v>0.84</v>
      </c>
      <c r="AB583" s="197">
        <f t="shared" ref="AB583:AB646" si="117">Z583*R583</f>
        <v>252</v>
      </c>
      <c r="AC583" s="197">
        <f t="shared" si="111"/>
        <v>15.12</v>
      </c>
      <c r="AD583" s="197">
        <f t="shared" si="112"/>
        <v>176.4</v>
      </c>
      <c r="AE583" s="197">
        <f t="shared" si="114"/>
        <v>75.599999999999994</v>
      </c>
      <c r="AF583" s="197">
        <f t="shared" si="113"/>
        <v>367.19999999999993</v>
      </c>
      <c r="AG583" s="197">
        <f t="shared" ref="AG583:AG646" si="118">AD583+AE583+AF583</f>
        <v>619.19999999999993</v>
      </c>
      <c r="AH583" s="197">
        <v>619.19999999999993</v>
      </c>
      <c r="AI583" s="197">
        <f t="shared" ref="AI583:AI646" si="119">AG583-AH583</f>
        <v>0</v>
      </c>
      <c r="AJ583" s="147"/>
      <c r="AR583" s="111"/>
      <c r="AS583" s="111"/>
      <c r="AT583" s="111"/>
    </row>
    <row r="584" spans="1:47" ht="32.25" customHeight="1" x14ac:dyDescent="0.25">
      <c r="A584" s="186"/>
      <c r="B584" s="186">
        <v>2</v>
      </c>
      <c r="C584" s="187">
        <v>630</v>
      </c>
      <c r="D584" s="373">
        <v>12851</v>
      </c>
      <c r="E584" s="373">
        <v>7888</v>
      </c>
      <c r="F584" s="188"/>
      <c r="G584" s="186" t="s">
        <v>501</v>
      </c>
      <c r="H584" s="186" t="s">
        <v>36</v>
      </c>
      <c r="I584" s="186"/>
      <c r="J584" s="186" t="s">
        <v>435</v>
      </c>
      <c r="K584" s="188">
        <v>10</v>
      </c>
      <c r="L584" s="188">
        <v>1.8</v>
      </c>
      <c r="M584" s="188">
        <v>4</v>
      </c>
      <c r="N584" s="188">
        <v>1</v>
      </c>
      <c r="O584" s="188">
        <f t="shared" si="115"/>
        <v>3</v>
      </c>
      <c r="P584" s="188"/>
      <c r="Q584" s="188"/>
      <c r="R584" s="188">
        <f t="shared" si="116"/>
        <v>30</v>
      </c>
      <c r="S584" s="191" t="s">
        <v>41</v>
      </c>
      <c r="T584" s="199" t="s">
        <v>58</v>
      </c>
      <c r="U584" s="200">
        <v>44773</v>
      </c>
      <c r="V584" s="200">
        <v>44818</v>
      </c>
      <c r="W584" s="201">
        <v>1</v>
      </c>
      <c r="X584" s="202"/>
      <c r="Y584" s="196">
        <f t="shared" si="110"/>
        <v>6.5714285714285712</v>
      </c>
      <c r="Z584" s="219">
        <v>18</v>
      </c>
      <c r="AA584" s="219">
        <v>1.05</v>
      </c>
      <c r="AB584" s="197">
        <f t="shared" si="117"/>
        <v>540</v>
      </c>
      <c r="AC584" s="197">
        <f t="shared" si="111"/>
        <v>31.5</v>
      </c>
      <c r="AD584" s="197">
        <f t="shared" si="112"/>
        <v>378</v>
      </c>
      <c r="AE584" s="197">
        <f t="shared" si="114"/>
        <v>162</v>
      </c>
      <c r="AF584" s="197">
        <f t="shared" si="113"/>
        <v>207</v>
      </c>
      <c r="AG584" s="197">
        <f t="shared" si="118"/>
        <v>747</v>
      </c>
      <c r="AH584" s="197">
        <v>747</v>
      </c>
      <c r="AI584" s="197">
        <f t="shared" si="119"/>
        <v>0</v>
      </c>
      <c r="AJ584" s="146"/>
      <c r="AR584" s="111"/>
      <c r="AS584" s="111"/>
      <c r="AT584" s="111"/>
    </row>
    <row r="585" spans="1:47" ht="32.25" customHeight="1" x14ac:dyDescent="0.25">
      <c r="A585" s="186"/>
      <c r="B585" s="186">
        <v>2</v>
      </c>
      <c r="C585" s="187">
        <v>653</v>
      </c>
      <c r="D585" s="373">
        <v>12877</v>
      </c>
      <c r="E585" s="373">
        <v>7889</v>
      </c>
      <c r="F585" s="188"/>
      <c r="G585" s="186" t="s">
        <v>501</v>
      </c>
      <c r="H585" s="186" t="s">
        <v>36</v>
      </c>
      <c r="I585" s="186"/>
      <c r="J585" s="186" t="s">
        <v>435</v>
      </c>
      <c r="K585" s="188">
        <v>5</v>
      </c>
      <c r="L585" s="188">
        <v>1.8</v>
      </c>
      <c r="M585" s="188">
        <v>4</v>
      </c>
      <c r="N585" s="188">
        <v>1</v>
      </c>
      <c r="O585" s="188">
        <f t="shared" si="115"/>
        <v>3</v>
      </c>
      <c r="P585" s="188"/>
      <c r="Q585" s="188"/>
      <c r="R585" s="188">
        <f t="shared" si="116"/>
        <v>15</v>
      </c>
      <c r="S585" s="191" t="s">
        <v>41</v>
      </c>
      <c r="T585" s="199" t="s">
        <v>58</v>
      </c>
      <c r="U585" s="200">
        <v>44776</v>
      </c>
      <c r="V585" s="200">
        <v>44818</v>
      </c>
      <c r="W585" s="201">
        <v>1</v>
      </c>
      <c r="X585" s="202"/>
      <c r="Y585" s="196">
        <f t="shared" si="110"/>
        <v>6.1428571428571432</v>
      </c>
      <c r="Z585" s="219">
        <v>18</v>
      </c>
      <c r="AA585" s="219">
        <v>1.05</v>
      </c>
      <c r="AB585" s="197">
        <f t="shared" si="117"/>
        <v>270</v>
      </c>
      <c r="AC585" s="197">
        <f t="shared" si="111"/>
        <v>15.75</v>
      </c>
      <c r="AD585" s="197">
        <f t="shared" si="112"/>
        <v>189</v>
      </c>
      <c r="AE585" s="197">
        <f t="shared" si="114"/>
        <v>81</v>
      </c>
      <c r="AF585" s="197">
        <f t="shared" si="113"/>
        <v>96.750000000000014</v>
      </c>
      <c r="AG585" s="197">
        <f t="shared" si="118"/>
        <v>366.75</v>
      </c>
      <c r="AH585" s="197">
        <v>366.75</v>
      </c>
      <c r="AI585" s="197">
        <f t="shared" si="119"/>
        <v>0</v>
      </c>
      <c r="AJ585" s="146"/>
      <c r="AR585" s="111"/>
      <c r="AS585" s="111"/>
      <c r="AT585" s="111"/>
    </row>
    <row r="586" spans="1:47" ht="32.25" customHeight="1" x14ac:dyDescent="0.25">
      <c r="A586" s="186"/>
      <c r="B586" s="186">
        <v>2</v>
      </c>
      <c r="C586" s="187">
        <v>735</v>
      </c>
      <c r="D586" s="373">
        <v>12991</v>
      </c>
      <c r="E586" s="373">
        <v>6747</v>
      </c>
      <c r="F586" s="188"/>
      <c r="G586" s="186" t="s">
        <v>501</v>
      </c>
      <c r="H586" s="186" t="s">
        <v>60</v>
      </c>
      <c r="I586" s="186"/>
      <c r="J586" s="186" t="s">
        <v>61</v>
      </c>
      <c r="K586" s="188">
        <v>17.5</v>
      </c>
      <c r="L586" s="188">
        <v>2.5</v>
      </c>
      <c r="M586" s="188">
        <v>5</v>
      </c>
      <c r="N586" s="188">
        <v>1</v>
      </c>
      <c r="O586" s="188">
        <f t="shared" si="115"/>
        <v>4</v>
      </c>
      <c r="P586" s="188"/>
      <c r="Q586" s="188"/>
      <c r="R586" s="188">
        <f t="shared" si="116"/>
        <v>175</v>
      </c>
      <c r="S586" s="191" t="s">
        <v>62</v>
      </c>
      <c r="T586" s="199" t="s">
        <v>58</v>
      </c>
      <c r="U586" s="200">
        <v>44786</v>
      </c>
      <c r="V586" s="200">
        <v>44834</v>
      </c>
      <c r="W586" s="201">
        <v>1</v>
      </c>
      <c r="X586" s="202"/>
      <c r="Y586" s="196">
        <f t="shared" si="110"/>
        <v>7</v>
      </c>
      <c r="Z586" s="219">
        <v>7.5</v>
      </c>
      <c r="AA586" s="219">
        <v>0.7</v>
      </c>
      <c r="AB586" s="197">
        <f t="shared" si="117"/>
        <v>1312.5</v>
      </c>
      <c r="AC586" s="197">
        <f t="shared" si="111"/>
        <v>122.49999999999999</v>
      </c>
      <c r="AD586" s="197">
        <f t="shared" si="112"/>
        <v>918.74999999999989</v>
      </c>
      <c r="AE586" s="197">
        <f t="shared" si="114"/>
        <v>393.75</v>
      </c>
      <c r="AF586" s="197">
        <f t="shared" si="113"/>
        <v>857.5</v>
      </c>
      <c r="AG586" s="197">
        <f t="shared" si="118"/>
        <v>2170</v>
      </c>
      <c r="AH586" s="197">
        <v>2170</v>
      </c>
      <c r="AI586" s="197">
        <f t="shared" si="119"/>
        <v>0</v>
      </c>
      <c r="AJ586" s="146"/>
      <c r="AR586" s="111"/>
      <c r="AS586" s="111"/>
      <c r="AT586" s="111"/>
    </row>
    <row r="587" spans="1:47" ht="32.25" customHeight="1" x14ac:dyDescent="0.25">
      <c r="A587" s="186"/>
      <c r="B587" s="186">
        <v>2</v>
      </c>
      <c r="C587" s="187">
        <v>653</v>
      </c>
      <c r="D587" s="373">
        <v>12877</v>
      </c>
      <c r="E587" s="373">
        <v>7889</v>
      </c>
      <c r="F587" s="188"/>
      <c r="G587" s="186" t="s">
        <v>501</v>
      </c>
      <c r="H587" s="186" t="s">
        <v>60</v>
      </c>
      <c r="I587" s="186"/>
      <c r="J587" s="186" t="s">
        <v>61</v>
      </c>
      <c r="K587" s="188">
        <v>12</v>
      </c>
      <c r="L587" s="188">
        <v>5</v>
      </c>
      <c r="M587" s="188">
        <v>4</v>
      </c>
      <c r="N587" s="188">
        <v>1</v>
      </c>
      <c r="O587" s="188">
        <f t="shared" si="115"/>
        <v>3</v>
      </c>
      <c r="P587" s="188"/>
      <c r="Q587" s="188"/>
      <c r="R587" s="188">
        <f t="shared" si="116"/>
        <v>180</v>
      </c>
      <c r="S587" s="191" t="s">
        <v>62</v>
      </c>
      <c r="T587" s="199" t="s">
        <v>58</v>
      </c>
      <c r="U587" s="200">
        <v>44776</v>
      </c>
      <c r="V587" s="200">
        <v>44818</v>
      </c>
      <c r="W587" s="201">
        <v>1</v>
      </c>
      <c r="X587" s="202"/>
      <c r="Y587" s="196">
        <f t="shared" si="110"/>
        <v>6.1428571428571432</v>
      </c>
      <c r="Z587" s="219">
        <v>7.5</v>
      </c>
      <c r="AA587" s="219">
        <v>0.7</v>
      </c>
      <c r="AB587" s="197">
        <f t="shared" si="117"/>
        <v>1350</v>
      </c>
      <c r="AC587" s="197">
        <f t="shared" si="111"/>
        <v>125.99999999999999</v>
      </c>
      <c r="AD587" s="197">
        <f t="shared" si="112"/>
        <v>944.99999999999989</v>
      </c>
      <c r="AE587" s="197">
        <f t="shared" si="114"/>
        <v>405</v>
      </c>
      <c r="AF587" s="197">
        <f t="shared" si="113"/>
        <v>774</v>
      </c>
      <c r="AG587" s="197">
        <f t="shared" si="118"/>
        <v>2124</v>
      </c>
      <c r="AH587" s="197">
        <v>2124</v>
      </c>
      <c r="AI587" s="197">
        <f t="shared" si="119"/>
        <v>0</v>
      </c>
      <c r="AJ587" s="157"/>
      <c r="AR587" s="111"/>
      <c r="AS587" s="111"/>
      <c r="AT587" s="111"/>
    </row>
    <row r="588" spans="1:47" ht="32.25" customHeight="1" x14ac:dyDescent="0.25">
      <c r="A588" s="186"/>
      <c r="B588" s="186">
        <v>2</v>
      </c>
      <c r="C588" s="187">
        <v>617</v>
      </c>
      <c r="D588" s="373">
        <v>12837</v>
      </c>
      <c r="E588" s="373">
        <v>7806</v>
      </c>
      <c r="F588" s="188"/>
      <c r="G588" s="186" t="s">
        <v>501</v>
      </c>
      <c r="H588" s="186" t="s">
        <v>60</v>
      </c>
      <c r="I588" s="186"/>
      <c r="J588" s="186" t="s">
        <v>61</v>
      </c>
      <c r="K588" s="188">
        <v>16.5</v>
      </c>
      <c r="L588" s="188">
        <v>2.5</v>
      </c>
      <c r="M588" s="188">
        <v>5</v>
      </c>
      <c r="N588" s="188">
        <v>1</v>
      </c>
      <c r="O588" s="188">
        <f t="shared" si="115"/>
        <v>4</v>
      </c>
      <c r="P588" s="188"/>
      <c r="Q588" s="188"/>
      <c r="R588" s="188">
        <f t="shared" si="116"/>
        <v>165</v>
      </c>
      <c r="S588" s="191" t="s">
        <v>62</v>
      </c>
      <c r="T588" s="199" t="s">
        <v>58</v>
      </c>
      <c r="U588" s="200">
        <v>44770</v>
      </c>
      <c r="V588" s="200">
        <v>44778</v>
      </c>
      <c r="W588" s="201">
        <v>1</v>
      </c>
      <c r="X588" s="202"/>
      <c r="Y588" s="196">
        <f t="shared" si="110"/>
        <v>1.2857142857142858</v>
      </c>
      <c r="Z588" s="219">
        <v>7.5</v>
      </c>
      <c r="AA588" s="219">
        <v>0.7</v>
      </c>
      <c r="AB588" s="197">
        <f t="shared" si="117"/>
        <v>1237.5</v>
      </c>
      <c r="AC588" s="197">
        <f t="shared" si="111"/>
        <v>115.49999999999999</v>
      </c>
      <c r="AD588" s="197">
        <f t="shared" si="112"/>
        <v>866.24999999999989</v>
      </c>
      <c r="AE588" s="197">
        <f t="shared" si="114"/>
        <v>371.25</v>
      </c>
      <c r="AF588" s="197">
        <f t="shared" si="113"/>
        <v>148.5</v>
      </c>
      <c r="AG588" s="197">
        <f t="shared" si="118"/>
        <v>1386</v>
      </c>
      <c r="AH588" s="197">
        <v>1386</v>
      </c>
      <c r="AI588" s="197">
        <f t="shared" si="119"/>
        <v>0</v>
      </c>
      <c r="AJ588" s="157"/>
      <c r="AR588" s="111"/>
      <c r="AS588" s="111"/>
      <c r="AT588" s="111"/>
    </row>
    <row r="589" spans="1:47" ht="32.25" customHeight="1" x14ac:dyDescent="0.25">
      <c r="A589" s="186"/>
      <c r="B589" s="186">
        <v>2</v>
      </c>
      <c r="C589" s="187">
        <v>629</v>
      </c>
      <c r="D589" s="373">
        <v>12852</v>
      </c>
      <c r="E589" s="373">
        <v>7888</v>
      </c>
      <c r="F589" s="188"/>
      <c r="G589" s="186" t="s">
        <v>501</v>
      </c>
      <c r="H589" s="186" t="s">
        <v>60</v>
      </c>
      <c r="I589" s="186"/>
      <c r="J589" s="186" t="s">
        <v>61</v>
      </c>
      <c r="K589" s="188">
        <v>7.5</v>
      </c>
      <c r="L589" s="188">
        <v>2.5</v>
      </c>
      <c r="M589" s="188">
        <v>4</v>
      </c>
      <c r="N589" s="188">
        <v>1</v>
      </c>
      <c r="O589" s="188">
        <f t="shared" si="115"/>
        <v>3</v>
      </c>
      <c r="P589" s="188"/>
      <c r="Q589" s="188"/>
      <c r="R589" s="188">
        <f t="shared" si="116"/>
        <v>56.25</v>
      </c>
      <c r="S589" s="191" t="s">
        <v>62</v>
      </c>
      <c r="T589" s="199" t="s">
        <v>58</v>
      </c>
      <c r="U589" s="200">
        <v>44773</v>
      </c>
      <c r="V589" s="200">
        <v>44818</v>
      </c>
      <c r="W589" s="201">
        <v>1</v>
      </c>
      <c r="X589" s="202"/>
      <c r="Y589" s="196">
        <f t="shared" si="110"/>
        <v>6.5714285714285712</v>
      </c>
      <c r="Z589" s="219">
        <v>7.5</v>
      </c>
      <c r="AA589" s="219">
        <v>0.7</v>
      </c>
      <c r="AB589" s="197">
        <f t="shared" si="117"/>
        <v>421.875</v>
      </c>
      <c r="AC589" s="197">
        <f t="shared" si="111"/>
        <v>39.375</v>
      </c>
      <c r="AD589" s="197">
        <f t="shared" si="112"/>
        <v>295.3125</v>
      </c>
      <c r="AE589" s="197">
        <f t="shared" si="114"/>
        <v>126.5625</v>
      </c>
      <c r="AF589" s="197">
        <f t="shared" si="113"/>
        <v>258.74999999999994</v>
      </c>
      <c r="AG589" s="197">
        <f t="shared" si="118"/>
        <v>680.625</v>
      </c>
      <c r="AH589" s="197">
        <v>680.625</v>
      </c>
      <c r="AI589" s="197">
        <f t="shared" si="119"/>
        <v>0</v>
      </c>
      <c r="AJ589" s="157"/>
      <c r="AR589" s="111"/>
      <c r="AS589" s="111"/>
      <c r="AT589" s="111"/>
    </row>
    <row r="590" spans="1:47" s="213" customFormat="1" ht="32.25" customHeight="1" x14ac:dyDescent="0.25">
      <c r="A590" s="186"/>
      <c r="B590" s="186">
        <v>2</v>
      </c>
      <c r="C590" s="187">
        <v>631</v>
      </c>
      <c r="D590" s="373">
        <v>12853</v>
      </c>
      <c r="E590" s="373"/>
      <c r="F590" s="188"/>
      <c r="G590" s="186" t="s">
        <v>501</v>
      </c>
      <c r="H590" s="186" t="s">
        <v>60</v>
      </c>
      <c r="I590" s="186"/>
      <c r="J590" s="186" t="s">
        <v>61</v>
      </c>
      <c r="K590" s="188">
        <v>6.5</v>
      </c>
      <c r="L590" s="188">
        <v>4</v>
      </c>
      <c r="M590" s="188">
        <v>5</v>
      </c>
      <c r="N590" s="188">
        <v>1</v>
      </c>
      <c r="O590" s="188">
        <f t="shared" si="115"/>
        <v>4</v>
      </c>
      <c r="P590" s="188"/>
      <c r="Q590" s="188"/>
      <c r="R590" s="188">
        <f t="shared" si="116"/>
        <v>104</v>
      </c>
      <c r="S590" s="191" t="s">
        <v>62</v>
      </c>
      <c r="T590" s="199" t="s">
        <v>86</v>
      </c>
      <c r="U590" s="200">
        <v>44773</v>
      </c>
      <c r="V590" s="200"/>
      <c r="W590" s="201">
        <v>1</v>
      </c>
      <c r="X590" s="202"/>
      <c r="Y590" s="196">
        <f t="shared" si="110"/>
        <v>34.857142857142854</v>
      </c>
      <c r="Z590" s="219">
        <v>7.5</v>
      </c>
      <c r="AA590" s="219">
        <v>0.7</v>
      </c>
      <c r="AB590" s="197">
        <f t="shared" si="117"/>
        <v>780</v>
      </c>
      <c r="AC590" s="197">
        <f t="shared" si="111"/>
        <v>72.8</v>
      </c>
      <c r="AD590" s="197">
        <f t="shared" si="112"/>
        <v>546</v>
      </c>
      <c r="AE590" s="197">
        <f t="shared" si="114"/>
        <v>0</v>
      </c>
      <c r="AF590" s="197">
        <f t="shared" si="113"/>
        <v>2537.5999999999995</v>
      </c>
      <c r="AG590" s="197">
        <f t="shared" si="118"/>
        <v>3083.5999999999995</v>
      </c>
      <c r="AH590" s="197">
        <v>2761.2</v>
      </c>
      <c r="AI590" s="197">
        <f t="shared" si="119"/>
        <v>322.39999999999964</v>
      </c>
      <c r="AJ590" s="157"/>
      <c r="AK590" s="268"/>
      <c r="AL590" s="275"/>
      <c r="AM590" s="275"/>
      <c r="AR590" s="363">
        <f>SUMIF('[27]Sc Shedule '!$D$3:$D$2546,D590,'[27]Sc Shedule '!$AC$3:$AC$2546)</f>
        <v>3083.5999999999995</v>
      </c>
      <c r="AS590" s="363">
        <f ca="1">SUMIF($D$91:$D$2561,D590,$AG$91:$AG$2559)</f>
        <v>3083.5999999999995</v>
      </c>
      <c r="AT590" s="363">
        <f ca="1">AR590-AS590</f>
        <v>0</v>
      </c>
      <c r="AU590" s="365"/>
    </row>
    <row r="591" spans="1:47" ht="32.25" customHeight="1" x14ac:dyDescent="0.25">
      <c r="A591" s="186"/>
      <c r="B591" s="186">
        <v>2</v>
      </c>
      <c r="C591" s="187">
        <v>601</v>
      </c>
      <c r="D591" s="373">
        <v>12821</v>
      </c>
      <c r="E591" s="373">
        <v>7891</v>
      </c>
      <c r="F591" s="188"/>
      <c r="G591" s="186" t="s">
        <v>501</v>
      </c>
      <c r="H591" s="186" t="s">
        <v>240</v>
      </c>
      <c r="I591" s="186"/>
      <c r="J591" s="186" t="s">
        <v>80</v>
      </c>
      <c r="K591" s="188">
        <v>14</v>
      </c>
      <c r="L591" s="188">
        <v>0.6</v>
      </c>
      <c r="M591" s="188"/>
      <c r="N591" s="188"/>
      <c r="O591" s="188"/>
      <c r="P591" s="188">
        <v>1</v>
      </c>
      <c r="Q591" s="188"/>
      <c r="R591" s="188">
        <f t="shared" si="116"/>
        <v>8.4</v>
      </c>
      <c r="S591" s="191" t="s">
        <v>150</v>
      </c>
      <c r="T591" s="199" t="s">
        <v>58</v>
      </c>
      <c r="U591" s="200">
        <v>44769</v>
      </c>
      <c r="V591" s="200">
        <v>44819</v>
      </c>
      <c r="W591" s="201">
        <v>1</v>
      </c>
      <c r="X591" s="202"/>
      <c r="Y591" s="196">
        <f t="shared" si="110"/>
        <v>7.2857142857142856</v>
      </c>
      <c r="Z591" s="219">
        <v>36.5</v>
      </c>
      <c r="AA591" s="219">
        <v>3.15</v>
      </c>
      <c r="AB591" s="197">
        <f t="shared" si="117"/>
        <v>306.60000000000002</v>
      </c>
      <c r="AC591" s="197">
        <f t="shared" si="111"/>
        <v>26.46</v>
      </c>
      <c r="AD591" s="197">
        <f t="shared" si="112"/>
        <v>214.62</v>
      </c>
      <c r="AE591" s="197">
        <f t="shared" si="114"/>
        <v>91.98</v>
      </c>
      <c r="AF591" s="197">
        <f t="shared" si="113"/>
        <v>192.78</v>
      </c>
      <c r="AG591" s="197">
        <f t="shared" si="118"/>
        <v>499.38</v>
      </c>
      <c r="AH591" s="197">
        <v>499.38</v>
      </c>
      <c r="AI591" s="197">
        <f t="shared" si="119"/>
        <v>0</v>
      </c>
      <c r="AJ591" s="157"/>
      <c r="AR591" s="111"/>
      <c r="AS591" s="111"/>
      <c r="AT591" s="111"/>
    </row>
    <row r="592" spans="1:47" ht="32.25" customHeight="1" x14ac:dyDescent="0.25">
      <c r="A592" s="189"/>
      <c r="B592" s="186">
        <v>2</v>
      </c>
      <c r="C592" s="159">
        <v>859</v>
      </c>
      <c r="D592" s="375">
        <v>13130</v>
      </c>
      <c r="E592" s="375">
        <v>8065</v>
      </c>
      <c r="F592" s="190"/>
      <c r="G592" s="186" t="s">
        <v>501</v>
      </c>
      <c r="H592" s="189" t="s">
        <v>36</v>
      </c>
      <c r="I592" s="189"/>
      <c r="J592" s="189" t="s">
        <v>435</v>
      </c>
      <c r="K592" s="190">
        <v>10</v>
      </c>
      <c r="L592" s="190">
        <v>1.3</v>
      </c>
      <c r="M592" s="190">
        <v>4</v>
      </c>
      <c r="N592" s="190"/>
      <c r="O592" s="190">
        <v>4</v>
      </c>
      <c r="P592" s="190"/>
      <c r="Q592" s="190"/>
      <c r="R592" s="188">
        <f t="shared" si="116"/>
        <v>40</v>
      </c>
      <c r="S592" s="159" t="s">
        <v>41</v>
      </c>
      <c r="T592" s="192" t="s">
        <v>58</v>
      </c>
      <c r="U592" s="193">
        <v>44803</v>
      </c>
      <c r="V592" s="193">
        <v>44834</v>
      </c>
      <c r="W592" s="194">
        <v>1</v>
      </c>
      <c r="X592" s="195"/>
      <c r="Y592" s="196">
        <f t="shared" si="110"/>
        <v>4.5714285714285712</v>
      </c>
      <c r="Z592" s="203">
        <v>14</v>
      </c>
      <c r="AA592" s="203">
        <v>0.84</v>
      </c>
      <c r="AB592" s="197">
        <f t="shared" si="117"/>
        <v>560</v>
      </c>
      <c r="AC592" s="197">
        <f t="shared" si="111"/>
        <v>33.6</v>
      </c>
      <c r="AD592" s="197">
        <f t="shared" si="112"/>
        <v>392</v>
      </c>
      <c r="AE592" s="197">
        <f t="shared" si="114"/>
        <v>168</v>
      </c>
      <c r="AF592" s="197">
        <f t="shared" si="113"/>
        <v>153.59999999999997</v>
      </c>
      <c r="AG592" s="197">
        <f t="shared" si="118"/>
        <v>713.59999999999991</v>
      </c>
      <c r="AH592" s="198">
        <v>713.59999999999991</v>
      </c>
      <c r="AI592" s="197">
        <f t="shared" si="119"/>
        <v>0</v>
      </c>
      <c r="AJ592" s="157"/>
      <c r="AR592" s="111"/>
      <c r="AS592" s="111"/>
      <c r="AT592" s="111"/>
    </row>
    <row r="593" spans="1:39" s="111" customFormat="1" ht="32.25" customHeight="1" x14ac:dyDescent="0.25">
      <c r="A593" s="189"/>
      <c r="B593" s="186">
        <v>2</v>
      </c>
      <c r="C593" s="159">
        <v>927</v>
      </c>
      <c r="D593" s="375">
        <v>13298</v>
      </c>
      <c r="E593" s="375">
        <v>8063</v>
      </c>
      <c r="F593" s="190"/>
      <c r="G593" s="186" t="s">
        <v>501</v>
      </c>
      <c r="H593" s="189" t="s">
        <v>36</v>
      </c>
      <c r="I593" s="189"/>
      <c r="J593" s="189" t="s">
        <v>435</v>
      </c>
      <c r="K593" s="190">
        <v>4</v>
      </c>
      <c r="L593" s="190">
        <v>1.3</v>
      </c>
      <c r="M593" s="190">
        <v>2.5</v>
      </c>
      <c r="N593" s="190"/>
      <c r="O593" s="190">
        <v>2.5</v>
      </c>
      <c r="P593" s="190"/>
      <c r="Q593" s="190"/>
      <c r="R593" s="188">
        <f t="shared" si="116"/>
        <v>10</v>
      </c>
      <c r="S593" s="159" t="s">
        <v>41</v>
      </c>
      <c r="T593" s="192" t="s">
        <v>58</v>
      </c>
      <c r="U593" s="193">
        <v>44813</v>
      </c>
      <c r="V593" s="193">
        <v>44836</v>
      </c>
      <c r="W593" s="194">
        <v>1</v>
      </c>
      <c r="X593" s="195"/>
      <c r="Y593" s="196">
        <f t="shared" si="110"/>
        <v>3.4285714285714284</v>
      </c>
      <c r="Z593" s="203">
        <v>14</v>
      </c>
      <c r="AA593" s="203">
        <v>0.84</v>
      </c>
      <c r="AB593" s="197">
        <f t="shared" si="117"/>
        <v>140</v>
      </c>
      <c r="AC593" s="197">
        <f t="shared" si="111"/>
        <v>8.4</v>
      </c>
      <c r="AD593" s="197">
        <f t="shared" si="112"/>
        <v>98</v>
      </c>
      <c r="AE593" s="197">
        <f t="shared" si="114"/>
        <v>42</v>
      </c>
      <c r="AF593" s="197">
        <f t="shared" si="113"/>
        <v>28.799999999999997</v>
      </c>
      <c r="AG593" s="197">
        <f t="shared" si="118"/>
        <v>168.8</v>
      </c>
      <c r="AH593" s="198">
        <v>168.8</v>
      </c>
      <c r="AI593" s="197">
        <f t="shared" si="119"/>
        <v>0</v>
      </c>
      <c r="AJ593" s="157"/>
      <c r="AK593" s="265"/>
      <c r="AL593" s="272"/>
      <c r="AM593" s="272"/>
    </row>
    <row r="594" spans="1:39" s="111" customFormat="1" ht="32.25" customHeight="1" x14ac:dyDescent="0.25">
      <c r="A594" s="189"/>
      <c r="B594" s="186">
        <v>2</v>
      </c>
      <c r="C594" s="159">
        <v>947</v>
      </c>
      <c r="D594" s="375">
        <v>13322</v>
      </c>
      <c r="E594" s="375">
        <v>8191</v>
      </c>
      <c r="F594" s="190"/>
      <c r="G594" s="186" t="s">
        <v>501</v>
      </c>
      <c r="H594" s="189" t="s">
        <v>36</v>
      </c>
      <c r="I594" s="189"/>
      <c r="J594" s="189" t="s">
        <v>435</v>
      </c>
      <c r="K594" s="190">
        <v>9</v>
      </c>
      <c r="L594" s="190">
        <v>1.3</v>
      </c>
      <c r="M594" s="190">
        <v>4</v>
      </c>
      <c r="N594" s="190"/>
      <c r="O594" s="190">
        <v>4</v>
      </c>
      <c r="P594" s="190"/>
      <c r="Q594" s="190"/>
      <c r="R594" s="188">
        <f t="shared" si="116"/>
        <v>36</v>
      </c>
      <c r="S594" s="159" t="s">
        <v>41</v>
      </c>
      <c r="T594" s="192" t="s">
        <v>58</v>
      </c>
      <c r="U594" s="193">
        <v>44816</v>
      </c>
      <c r="V594" s="193">
        <v>44869</v>
      </c>
      <c r="W594" s="194">
        <v>1</v>
      </c>
      <c r="X594" s="195"/>
      <c r="Y594" s="196">
        <f t="shared" si="110"/>
        <v>7.7142857142857144</v>
      </c>
      <c r="Z594" s="203">
        <v>14</v>
      </c>
      <c r="AA594" s="203">
        <v>0.84</v>
      </c>
      <c r="AB594" s="197">
        <f t="shared" si="117"/>
        <v>504</v>
      </c>
      <c r="AC594" s="197">
        <f t="shared" si="111"/>
        <v>30.24</v>
      </c>
      <c r="AD594" s="197">
        <f t="shared" si="112"/>
        <v>352.8</v>
      </c>
      <c r="AE594" s="197">
        <f t="shared" si="114"/>
        <v>151.19999999999999</v>
      </c>
      <c r="AF594" s="197">
        <f t="shared" si="113"/>
        <v>233.28</v>
      </c>
      <c r="AG594" s="197">
        <f t="shared" si="118"/>
        <v>737.28</v>
      </c>
      <c r="AH594" s="198">
        <v>737.28</v>
      </c>
      <c r="AI594" s="197">
        <f t="shared" si="119"/>
        <v>0</v>
      </c>
      <c r="AJ594" s="157"/>
      <c r="AK594" s="265"/>
      <c r="AL594" s="272"/>
      <c r="AM594" s="272"/>
    </row>
    <row r="595" spans="1:39" s="111" customFormat="1" ht="32.25" customHeight="1" x14ac:dyDescent="0.25">
      <c r="A595" s="189"/>
      <c r="B595" s="186">
        <v>2</v>
      </c>
      <c r="C595" s="159">
        <v>856</v>
      </c>
      <c r="D595" s="375">
        <v>13127</v>
      </c>
      <c r="E595" s="375">
        <v>6734</v>
      </c>
      <c r="F595" s="190"/>
      <c r="G595" s="186" t="s">
        <v>501</v>
      </c>
      <c r="H595" s="189" t="s">
        <v>36</v>
      </c>
      <c r="I595" s="189"/>
      <c r="J595" s="189" t="s">
        <v>435</v>
      </c>
      <c r="K595" s="190">
        <v>5</v>
      </c>
      <c r="L595" s="190">
        <v>1.8</v>
      </c>
      <c r="M595" s="190">
        <v>4</v>
      </c>
      <c r="N595" s="190"/>
      <c r="O595" s="190">
        <v>4</v>
      </c>
      <c r="P595" s="190"/>
      <c r="Q595" s="190"/>
      <c r="R595" s="188">
        <f t="shared" si="116"/>
        <v>20</v>
      </c>
      <c r="S595" s="159" t="s">
        <v>41</v>
      </c>
      <c r="T595" s="192" t="s">
        <v>58</v>
      </c>
      <c r="U595" s="193">
        <v>44803</v>
      </c>
      <c r="V595" s="193">
        <v>44832</v>
      </c>
      <c r="W595" s="194">
        <v>1</v>
      </c>
      <c r="X595" s="195"/>
      <c r="Y595" s="196">
        <f t="shared" si="110"/>
        <v>4.2857142857142856</v>
      </c>
      <c r="Z595" s="203">
        <v>18</v>
      </c>
      <c r="AA595" s="203">
        <v>1.05</v>
      </c>
      <c r="AB595" s="197">
        <f t="shared" si="117"/>
        <v>360</v>
      </c>
      <c r="AC595" s="197">
        <f t="shared" si="111"/>
        <v>21</v>
      </c>
      <c r="AD595" s="197">
        <f t="shared" si="112"/>
        <v>252</v>
      </c>
      <c r="AE595" s="197">
        <f t="shared" si="114"/>
        <v>108</v>
      </c>
      <c r="AF595" s="197">
        <f t="shared" si="113"/>
        <v>90</v>
      </c>
      <c r="AG595" s="197">
        <f t="shared" si="118"/>
        <v>450</v>
      </c>
      <c r="AH595" s="198">
        <v>450</v>
      </c>
      <c r="AI595" s="197">
        <f t="shared" si="119"/>
        <v>0</v>
      </c>
      <c r="AJ595" s="146"/>
      <c r="AK595" s="265"/>
      <c r="AL595" s="272"/>
      <c r="AM595" s="272"/>
    </row>
    <row r="596" spans="1:39" s="111" customFormat="1" ht="32.25" customHeight="1" x14ac:dyDescent="0.25">
      <c r="A596" s="189"/>
      <c r="B596" s="186">
        <v>2</v>
      </c>
      <c r="C596" s="159">
        <v>887</v>
      </c>
      <c r="D596" s="375">
        <v>13257</v>
      </c>
      <c r="E596" s="375">
        <v>8093</v>
      </c>
      <c r="F596" s="190"/>
      <c r="G596" s="186" t="s">
        <v>501</v>
      </c>
      <c r="H596" s="189" t="s">
        <v>36</v>
      </c>
      <c r="I596" s="189"/>
      <c r="J596" s="189" t="s">
        <v>435</v>
      </c>
      <c r="K596" s="190">
        <v>4</v>
      </c>
      <c r="L596" s="190">
        <v>1.8</v>
      </c>
      <c r="M596" s="190">
        <v>4</v>
      </c>
      <c r="N596" s="190"/>
      <c r="O596" s="190">
        <v>4</v>
      </c>
      <c r="P596" s="190"/>
      <c r="Q596" s="190"/>
      <c r="R596" s="188">
        <f t="shared" si="116"/>
        <v>16</v>
      </c>
      <c r="S596" s="159" t="s">
        <v>41</v>
      </c>
      <c r="T596" s="192" t="s">
        <v>58</v>
      </c>
      <c r="U596" s="193">
        <v>44807</v>
      </c>
      <c r="V596" s="193">
        <v>44845</v>
      </c>
      <c r="W596" s="194">
        <v>1</v>
      </c>
      <c r="X596" s="195"/>
      <c r="Y596" s="196">
        <f t="shared" si="110"/>
        <v>5.5714285714285712</v>
      </c>
      <c r="Z596" s="203">
        <v>18</v>
      </c>
      <c r="AA596" s="203">
        <v>1.05</v>
      </c>
      <c r="AB596" s="197">
        <f t="shared" si="117"/>
        <v>288</v>
      </c>
      <c r="AC596" s="197">
        <f t="shared" si="111"/>
        <v>16.8</v>
      </c>
      <c r="AD596" s="197">
        <f t="shared" si="112"/>
        <v>201.6</v>
      </c>
      <c r="AE596" s="197">
        <f t="shared" si="114"/>
        <v>86.399999999999991</v>
      </c>
      <c r="AF596" s="197">
        <f t="shared" si="113"/>
        <v>93.6</v>
      </c>
      <c r="AG596" s="197">
        <f t="shared" si="118"/>
        <v>381.6</v>
      </c>
      <c r="AH596" s="198">
        <v>381.6</v>
      </c>
      <c r="AI596" s="197">
        <f t="shared" si="119"/>
        <v>0</v>
      </c>
      <c r="AJ596" s="157"/>
      <c r="AK596" s="265"/>
      <c r="AL596" s="272"/>
      <c r="AM596" s="272"/>
    </row>
    <row r="597" spans="1:39" s="111" customFormat="1" ht="32.25" customHeight="1" x14ac:dyDescent="0.25">
      <c r="A597" s="189"/>
      <c r="B597" s="186">
        <v>2</v>
      </c>
      <c r="C597" s="159">
        <v>866</v>
      </c>
      <c r="D597" s="375">
        <v>13138</v>
      </c>
      <c r="E597" s="375">
        <v>8061</v>
      </c>
      <c r="F597" s="190"/>
      <c r="G597" s="186" t="s">
        <v>501</v>
      </c>
      <c r="H597" s="189" t="s">
        <v>60</v>
      </c>
      <c r="I597" s="189"/>
      <c r="J597" s="189" t="s">
        <v>61</v>
      </c>
      <c r="K597" s="190">
        <v>12</v>
      </c>
      <c r="L597" s="190">
        <v>3.1</v>
      </c>
      <c r="M597" s="190">
        <v>3.5</v>
      </c>
      <c r="N597" s="190"/>
      <c r="O597" s="190">
        <v>3.5</v>
      </c>
      <c r="P597" s="190"/>
      <c r="Q597" s="190"/>
      <c r="R597" s="188">
        <f t="shared" si="116"/>
        <v>130.20000000000002</v>
      </c>
      <c r="S597" s="191" t="s">
        <v>62</v>
      </c>
      <c r="T597" s="199" t="s">
        <v>58</v>
      </c>
      <c r="U597" s="200">
        <v>44804</v>
      </c>
      <c r="V597" s="200">
        <v>44837</v>
      </c>
      <c r="W597" s="201">
        <v>1</v>
      </c>
      <c r="X597" s="202"/>
      <c r="Y597" s="196">
        <f t="shared" si="110"/>
        <v>4.8571428571428568</v>
      </c>
      <c r="Z597" s="219">
        <v>7.5</v>
      </c>
      <c r="AA597" s="219">
        <v>0.7</v>
      </c>
      <c r="AB597" s="197">
        <f t="shared" si="117"/>
        <v>976.50000000000011</v>
      </c>
      <c r="AC597" s="197">
        <f t="shared" si="111"/>
        <v>91.14</v>
      </c>
      <c r="AD597" s="197">
        <f t="shared" si="112"/>
        <v>683.55</v>
      </c>
      <c r="AE597" s="197">
        <f t="shared" si="114"/>
        <v>292.95000000000005</v>
      </c>
      <c r="AF597" s="197">
        <f t="shared" si="113"/>
        <v>442.67999999999995</v>
      </c>
      <c r="AG597" s="197">
        <f t="shared" si="118"/>
        <v>1419.1799999999998</v>
      </c>
      <c r="AH597" s="197">
        <v>1419.1799999999998</v>
      </c>
      <c r="AI597" s="197">
        <f t="shared" si="119"/>
        <v>0</v>
      </c>
      <c r="AJ597" s="157"/>
      <c r="AK597" s="265"/>
      <c r="AL597" s="272"/>
      <c r="AM597" s="272"/>
    </row>
    <row r="598" spans="1:39" s="111" customFormat="1" ht="32.25" customHeight="1" x14ac:dyDescent="0.25">
      <c r="A598" s="189"/>
      <c r="B598" s="186">
        <v>2</v>
      </c>
      <c r="C598" s="159">
        <v>866</v>
      </c>
      <c r="D598" s="375">
        <v>13138</v>
      </c>
      <c r="E598" s="375">
        <v>8061</v>
      </c>
      <c r="F598" s="190"/>
      <c r="G598" s="186" t="s">
        <v>501</v>
      </c>
      <c r="H598" s="189" t="s">
        <v>60</v>
      </c>
      <c r="I598" s="189"/>
      <c r="J598" s="189" t="s">
        <v>61</v>
      </c>
      <c r="K598" s="190">
        <v>17.5</v>
      </c>
      <c r="L598" s="190">
        <v>4</v>
      </c>
      <c r="M598" s="190">
        <v>3.5</v>
      </c>
      <c r="N598" s="190"/>
      <c r="O598" s="190">
        <v>3.5</v>
      </c>
      <c r="P598" s="190"/>
      <c r="Q598" s="190"/>
      <c r="R598" s="188">
        <f t="shared" si="116"/>
        <v>245</v>
      </c>
      <c r="S598" s="191" t="s">
        <v>62</v>
      </c>
      <c r="T598" s="199" t="s">
        <v>58</v>
      </c>
      <c r="U598" s="200">
        <v>44804</v>
      </c>
      <c r="V598" s="200">
        <v>44837</v>
      </c>
      <c r="W598" s="201">
        <v>1</v>
      </c>
      <c r="X598" s="202"/>
      <c r="Y598" s="196">
        <f t="shared" ref="Y598:Y625" si="120">IF(T598="on hire",$C$5-U598+1,IF(T598="off hired",V598-U598+1,0))/7</f>
        <v>4.8571428571428568</v>
      </c>
      <c r="Z598" s="219">
        <v>7.5</v>
      </c>
      <c r="AA598" s="219">
        <v>0.7</v>
      </c>
      <c r="AB598" s="197">
        <f t="shared" si="117"/>
        <v>1837.5</v>
      </c>
      <c r="AC598" s="197">
        <f t="shared" si="111"/>
        <v>171.5</v>
      </c>
      <c r="AD598" s="197">
        <f t="shared" ref="AD598:AD625" si="121">0.7*R598*Z598</f>
        <v>1286.25</v>
      </c>
      <c r="AE598" s="197">
        <f t="shared" si="114"/>
        <v>551.25</v>
      </c>
      <c r="AF598" s="197">
        <f t="shared" ref="AF598:AF625" si="122">IF(Y598&gt;X598,(Y598-X598)*R598*AA598,0)</f>
        <v>833</v>
      </c>
      <c r="AG598" s="197">
        <f t="shared" si="118"/>
        <v>2670.5</v>
      </c>
      <c r="AH598" s="197">
        <v>2670.5</v>
      </c>
      <c r="AI598" s="197">
        <f t="shared" si="119"/>
        <v>0</v>
      </c>
      <c r="AJ598" s="157"/>
      <c r="AK598" s="265"/>
      <c r="AL598" s="272"/>
      <c r="AM598" s="272"/>
    </row>
    <row r="599" spans="1:39" s="111" customFormat="1" ht="32.25" customHeight="1" x14ac:dyDescent="0.25">
      <c r="A599" s="189"/>
      <c r="B599" s="186">
        <v>2</v>
      </c>
      <c r="C599" s="159">
        <v>867</v>
      </c>
      <c r="D599" s="375">
        <v>13138</v>
      </c>
      <c r="E599" s="375">
        <v>8061</v>
      </c>
      <c r="F599" s="190"/>
      <c r="G599" s="186" t="s">
        <v>501</v>
      </c>
      <c r="H599" s="189" t="s">
        <v>60</v>
      </c>
      <c r="I599" s="189"/>
      <c r="J599" s="189" t="s">
        <v>61</v>
      </c>
      <c r="K599" s="190">
        <v>20</v>
      </c>
      <c r="L599" s="190">
        <v>5</v>
      </c>
      <c r="M599" s="190">
        <v>3.5</v>
      </c>
      <c r="N599" s="190"/>
      <c r="O599" s="190">
        <v>3.5</v>
      </c>
      <c r="P599" s="190"/>
      <c r="Q599" s="190"/>
      <c r="R599" s="188">
        <f t="shared" si="116"/>
        <v>350</v>
      </c>
      <c r="S599" s="191" t="s">
        <v>62</v>
      </c>
      <c r="T599" s="199" t="s">
        <v>58</v>
      </c>
      <c r="U599" s="200">
        <v>44804</v>
      </c>
      <c r="V599" s="200">
        <v>44837</v>
      </c>
      <c r="W599" s="201">
        <v>1</v>
      </c>
      <c r="X599" s="202"/>
      <c r="Y599" s="196">
        <f t="shared" si="120"/>
        <v>4.8571428571428568</v>
      </c>
      <c r="Z599" s="219">
        <v>7.5</v>
      </c>
      <c r="AA599" s="219">
        <v>0.7</v>
      </c>
      <c r="AB599" s="197">
        <f t="shared" si="117"/>
        <v>2625</v>
      </c>
      <c r="AC599" s="197">
        <f t="shared" si="111"/>
        <v>244.99999999999997</v>
      </c>
      <c r="AD599" s="197">
        <f t="shared" si="121"/>
        <v>1837.4999999999998</v>
      </c>
      <c r="AE599" s="197">
        <f t="shared" si="114"/>
        <v>787.5</v>
      </c>
      <c r="AF599" s="197">
        <f t="shared" si="122"/>
        <v>1189.9999999999998</v>
      </c>
      <c r="AG599" s="197">
        <f t="shared" si="118"/>
        <v>3815</v>
      </c>
      <c r="AH599" s="197">
        <v>3815</v>
      </c>
      <c r="AI599" s="197">
        <f t="shared" si="119"/>
        <v>0</v>
      </c>
      <c r="AJ599" s="157"/>
      <c r="AK599" s="265"/>
      <c r="AL599" s="272"/>
      <c r="AM599" s="272"/>
    </row>
    <row r="600" spans="1:39" s="111" customFormat="1" ht="32.25" customHeight="1" x14ac:dyDescent="0.25">
      <c r="A600" s="186"/>
      <c r="B600" s="186">
        <v>2</v>
      </c>
      <c r="C600" s="187">
        <v>889</v>
      </c>
      <c r="D600" s="373">
        <v>13260</v>
      </c>
      <c r="E600" s="373">
        <v>7887</v>
      </c>
      <c r="F600" s="188"/>
      <c r="G600" s="186" t="s">
        <v>501</v>
      </c>
      <c r="H600" s="189" t="s">
        <v>60</v>
      </c>
      <c r="I600" s="189"/>
      <c r="J600" s="189" t="s">
        <v>61</v>
      </c>
      <c r="K600" s="190">
        <v>14.5</v>
      </c>
      <c r="L600" s="190">
        <v>4</v>
      </c>
      <c r="M600" s="190">
        <v>4</v>
      </c>
      <c r="N600" s="190"/>
      <c r="O600" s="190">
        <v>4</v>
      </c>
      <c r="P600" s="190"/>
      <c r="Q600" s="190"/>
      <c r="R600" s="188">
        <f t="shared" si="116"/>
        <v>232</v>
      </c>
      <c r="S600" s="191" t="s">
        <v>62</v>
      </c>
      <c r="T600" s="199" t="s">
        <v>58</v>
      </c>
      <c r="U600" s="200">
        <v>44807</v>
      </c>
      <c r="V600" s="200">
        <v>44818</v>
      </c>
      <c r="W600" s="201">
        <v>1</v>
      </c>
      <c r="X600" s="202"/>
      <c r="Y600" s="196">
        <f t="shared" si="120"/>
        <v>1.7142857142857142</v>
      </c>
      <c r="Z600" s="219">
        <v>7.5</v>
      </c>
      <c r="AA600" s="219">
        <v>0.7</v>
      </c>
      <c r="AB600" s="197">
        <f t="shared" si="117"/>
        <v>1740</v>
      </c>
      <c r="AC600" s="197">
        <f t="shared" si="111"/>
        <v>162.39999999999998</v>
      </c>
      <c r="AD600" s="197">
        <f t="shared" si="121"/>
        <v>1217.9999999999998</v>
      </c>
      <c r="AE600" s="197">
        <f t="shared" si="114"/>
        <v>522</v>
      </c>
      <c r="AF600" s="197">
        <f t="shared" si="122"/>
        <v>278.39999999999992</v>
      </c>
      <c r="AG600" s="197">
        <f t="shared" si="118"/>
        <v>2018.3999999999996</v>
      </c>
      <c r="AH600" s="197">
        <v>2018.3999999999996</v>
      </c>
      <c r="AI600" s="197">
        <f t="shared" si="119"/>
        <v>0</v>
      </c>
      <c r="AJ600" s="157"/>
      <c r="AK600" s="265"/>
      <c r="AL600" s="272"/>
      <c r="AM600" s="272"/>
    </row>
    <row r="601" spans="1:39" s="111" customFormat="1" ht="32.25" customHeight="1" x14ac:dyDescent="0.25">
      <c r="A601" s="186"/>
      <c r="B601" s="186">
        <v>2</v>
      </c>
      <c r="C601" s="187">
        <v>889</v>
      </c>
      <c r="D601" s="373">
        <v>13318</v>
      </c>
      <c r="E601" s="373">
        <v>7302</v>
      </c>
      <c r="F601" s="188"/>
      <c r="G601" s="186" t="s">
        <v>501</v>
      </c>
      <c r="H601" s="189" t="s">
        <v>60</v>
      </c>
      <c r="I601" s="189"/>
      <c r="J601" s="189" t="s">
        <v>61</v>
      </c>
      <c r="K601" s="190">
        <v>15</v>
      </c>
      <c r="L601" s="190">
        <v>4</v>
      </c>
      <c r="M601" s="190">
        <v>4</v>
      </c>
      <c r="N601" s="190"/>
      <c r="O601" s="190">
        <v>4</v>
      </c>
      <c r="P601" s="190"/>
      <c r="Q601" s="190"/>
      <c r="R601" s="188">
        <f t="shared" si="116"/>
        <v>240</v>
      </c>
      <c r="S601" s="191" t="s">
        <v>62</v>
      </c>
      <c r="T601" s="192" t="s">
        <v>58</v>
      </c>
      <c r="U601" s="200">
        <v>44814</v>
      </c>
      <c r="V601" s="200">
        <v>44900</v>
      </c>
      <c r="W601" s="254">
        <v>1</v>
      </c>
      <c r="X601" s="202"/>
      <c r="Y601" s="196">
        <f t="shared" si="120"/>
        <v>12.428571428571429</v>
      </c>
      <c r="Z601" s="219">
        <v>7.5</v>
      </c>
      <c r="AA601" s="219">
        <v>0.7</v>
      </c>
      <c r="AB601" s="197">
        <f t="shared" si="117"/>
        <v>1800</v>
      </c>
      <c r="AC601" s="197">
        <f t="shared" si="111"/>
        <v>168</v>
      </c>
      <c r="AD601" s="197">
        <f t="shared" si="121"/>
        <v>1260</v>
      </c>
      <c r="AE601" s="197">
        <f t="shared" si="114"/>
        <v>540</v>
      </c>
      <c r="AF601" s="197">
        <f t="shared" si="122"/>
        <v>2088</v>
      </c>
      <c r="AG601" s="197">
        <f t="shared" si="118"/>
        <v>3888</v>
      </c>
      <c r="AH601" s="197">
        <v>3888</v>
      </c>
      <c r="AI601" s="197">
        <f t="shared" si="119"/>
        <v>0</v>
      </c>
      <c r="AJ601" s="157"/>
      <c r="AK601" s="265"/>
      <c r="AL601" s="272"/>
      <c r="AM601" s="272"/>
    </row>
    <row r="602" spans="1:39" s="111" customFormat="1" ht="32.25" customHeight="1" x14ac:dyDescent="0.25">
      <c r="A602" s="186"/>
      <c r="B602" s="186">
        <v>2</v>
      </c>
      <c r="C602" s="187">
        <v>1023</v>
      </c>
      <c r="D602" s="136">
        <v>13458</v>
      </c>
      <c r="E602" s="136">
        <v>8287</v>
      </c>
      <c r="F602" s="188"/>
      <c r="G602" s="186" t="s">
        <v>501</v>
      </c>
      <c r="H602" s="186" t="s">
        <v>206</v>
      </c>
      <c r="I602" s="186"/>
      <c r="J602" s="186" t="s">
        <v>206</v>
      </c>
      <c r="K602" s="188">
        <v>1.8</v>
      </c>
      <c r="L602" s="188">
        <v>1.8</v>
      </c>
      <c r="M602" s="188">
        <v>4</v>
      </c>
      <c r="N602" s="188"/>
      <c r="O602" s="188">
        <f>M602-N602</f>
        <v>4</v>
      </c>
      <c r="P602" s="188"/>
      <c r="Q602" s="188"/>
      <c r="R602" s="188">
        <f t="shared" si="116"/>
        <v>4</v>
      </c>
      <c r="S602" s="191" t="s">
        <v>70</v>
      </c>
      <c r="T602" s="199" t="s">
        <v>58</v>
      </c>
      <c r="U602" s="200">
        <v>44826</v>
      </c>
      <c r="V602" s="200">
        <v>44893</v>
      </c>
      <c r="W602" s="201">
        <v>1</v>
      </c>
      <c r="X602" s="202"/>
      <c r="Y602" s="196">
        <f t="shared" si="120"/>
        <v>9.7142857142857135</v>
      </c>
      <c r="Z602" s="219">
        <v>100</v>
      </c>
      <c r="AA602" s="219">
        <v>10.15</v>
      </c>
      <c r="AB602" s="197">
        <f t="shared" si="117"/>
        <v>400</v>
      </c>
      <c r="AC602" s="197">
        <f t="shared" si="111"/>
        <v>40.6</v>
      </c>
      <c r="AD602" s="197">
        <f t="shared" si="121"/>
        <v>280</v>
      </c>
      <c r="AE602" s="197">
        <f t="shared" si="114"/>
        <v>120</v>
      </c>
      <c r="AF602" s="197">
        <f t="shared" si="122"/>
        <v>394.4</v>
      </c>
      <c r="AG602" s="197">
        <f t="shared" si="118"/>
        <v>794.4</v>
      </c>
      <c r="AH602" s="197">
        <v>794.4</v>
      </c>
      <c r="AI602" s="197">
        <f t="shared" si="119"/>
        <v>0</v>
      </c>
      <c r="AJ602" s="157"/>
      <c r="AK602" s="265"/>
      <c r="AL602" s="272"/>
      <c r="AM602" s="272"/>
    </row>
    <row r="603" spans="1:39" s="245" customFormat="1" ht="32.25" customHeight="1" x14ac:dyDescent="0.25">
      <c r="A603" s="186"/>
      <c r="B603" s="186">
        <v>2</v>
      </c>
      <c r="C603" s="187">
        <v>1024</v>
      </c>
      <c r="D603" s="136">
        <v>13459</v>
      </c>
      <c r="E603" s="136">
        <v>8188</v>
      </c>
      <c r="F603" s="188"/>
      <c r="G603" s="186" t="s">
        <v>501</v>
      </c>
      <c r="H603" s="189" t="s">
        <v>94</v>
      </c>
      <c r="I603" s="189"/>
      <c r="J603" s="189" t="s">
        <v>69</v>
      </c>
      <c r="K603" s="190">
        <v>2.5</v>
      </c>
      <c r="L603" s="190">
        <v>1.8</v>
      </c>
      <c r="M603" s="190">
        <v>3.5</v>
      </c>
      <c r="N603" s="190"/>
      <c r="O603" s="190">
        <v>3.5</v>
      </c>
      <c r="P603" s="190"/>
      <c r="Q603" s="190"/>
      <c r="R603" s="188">
        <f t="shared" si="116"/>
        <v>3.5</v>
      </c>
      <c r="S603" s="191" t="s">
        <v>70</v>
      </c>
      <c r="T603" s="192" t="s">
        <v>58</v>
      </c>
      <c r="U603" s="193">
        <v>44826</v>
      </c>
      <c r="V603" s="193">
        <v>44868</v>
      </c>
      <c r="W603" s="194">
        <v>1</v>
      </c>
      <c r="X603" s="195"/>
      <c r="Y603" s="196">
        <f t="shared" si="120"/>
        <v>6.1428571428571432</v>
      </c>
      <c r="Z603" s="219">
        <v>135</v>
      </c>
      <c r="AA603" s="219">
        <v>12.25</v>
      </c>
      <c r="AB603" s="197">
        <f t="shared" si="117"/>
        <v>472.5</v>
      </c>
      <c r="AC603" s="197">
        <f t="shared" si="111"/>
        <v>42.875</v>
      </c>
      <c r="AD603" s="197">
        <f t="shared" si="121"/>
        <v>330.74999999999994</v>
      </c>
      <c r="AE603" s="197">
        <f t="shared" si="114"/>
        <v>141.75</v>
      </c>
      <c r="AF603" s="197">
        <f t="shared" si="122"/>
        <v>263.375</v>
      </c>
      <c r="AG603" s="197">
        <f t="shared" si="118"/>
        <v>735.875</v>
      </c>
      <c r="AH603" s="198">
        <v>735.875</v>
      </c>
      <c r="AI603" s="197">
        <f t="shared" si="119"/>
        <v>0</v>
      </c>
      <c r="AJ603" s="244"/>
      <c r="AK603" s="269"/>
      <c r="AL603" s="276"/>
      <c r="AM603" s="276"/>
    </row>
    <row r="604" spans="1:39" s="245" customFormat="1" ht="32.25" customHeight="1" x14ac:dyDescent="0.25">
      <c r="A604" s="186"/>
      <c r="B604" s="186">
        <v>2</v>
      </c>
      <c r="C604" s="187">
        <v>1028</v>
      </c>
      <c r="D604" s="136">
        <v>13463</v>
      </c>
      <c r="E604" s="136">
        <v>8432</v>
      </c>
      <c r="F604" s="188"/>
      <c r="G604" s="186" t="s">
        <v>100</v>
      </c>
      <c r="H604" s="189" t="s">
        <v>94</v>
      </c>
      <c r="I604" s="189"/>
      <c r="J604" s="189" t="s">
        <v>69</v>
      </c>
      <c r="K604" s="190">
        <v>1.3</v>
      </c>
      <c r="L604" s="190">
        <v>1</v>
      </c>
      <c r="M604" s="190">
        <v>2.5</v>
      </c>
      <c r="N604" s="190"/>
      <c r="O604" s="190">
        <v>2.5</v>
      </c>
      <c r="P604" s="190"/>
      <c r="Q604" s="190"/>
      <c r="R604" s="188">
        <f t="shared" si="116"/>
        <v>2.5</v>
      </c>
      <c r="S604" s="191" t="s">
        <v>70</v>
      </c>
      <c r="T604" s="192" t="s">
        <v>58</v>
      </c>
      <c r="U604" s="193">
        <v>44827</v>
      </c>
      <c r="V604" s="193">
        <v>44943</v>
      </c>
      <c r="W604" s="194">
        <v>1</v>
      </c>
      <c r="X604" s="195"/>
      <c r="Y604" s="196">
        <f t="shared" si="120"/>
        <v>16.714285714285715</v>
      </c>
      <c r="Z604" s="219">
        <v>135</v>
      </c>
      <c r="AA604" s="219">
        <v>12.25</v>
      </c>
      <c r="AB604" s="197">
        <f t="shared" si="117"/>
        <v>337.5</v>
      </c>
      <c r="AC604" s="197">
        <f t="shared" si="111"/>
        <v>30.625</v>
      </c>
      <c r="AD604" s="197">
        <f t="shared" si="121"/>
        <v>236.25</v>
      </c>
      <c r="AE604" s="197">
        <f t="shared" si="114"/>
        <v>101.25</v>
      </c>
      <c r="AF604" s="197">
        <f t="shared" si="122"/>
        <v>511.87500000000006</v>
      </c>
      <c r="AG604" s="197">
        <f t="shared" si="118"/>
        <v>849.375</v>
      </c>
      <c r="AH604" s="198">
        <v>849.375</v>
      </c>
      <c r="AI604" s="197">
        <f t="shared" si="119"/>
        <v>0</v>
      </c>
      <c r="AJ604" s="244"/>
      <c r="AK604" s="269"/>
      <c r="AL604" s="276"/>
      <c r="AM604" s="276"/>
    </row>
    <row r="605" spans="1:39" s="245" customFormat="1" ht="32.25" customHeight="1" x14ac:dyDescent="0.25">
      <c r="A605" s="186"/>
      <c r="B605" s="186">
        <v>2</v>
      </c>
      <c r="C605" s="187">
        <v>1028</v>
      </c>
      <c r="D605" s="136">
        <v>13463</v>
      </c>
      <c r="E605" s="136">
        <v>8432</v>
      </c>
      <c r="F605" s="188"/>
      <c r="G605" s="186" t="s">
        <v>100</v>
      </c>
      <c r="H605" s="189" t="s">
        <v>94</v>
      </c>
      <c r="I605" s="189"/>
      <c r="J605" s="189" t="s">
        <v>69</v>
      </c>
      <c r="K605" s="190">
        <v>3.3</v>
      </c>
      <c r="L605" s="190">
        <v>1.3</v>
      </c>
      <c r="M605" s="190">
        <v>2.5</v>
      </c>
      <c r="N605" s="190"/>
      <c r="O605" s="190">
        <v>2.5</v>
      </c>
      <c r="P605" s="190"/>
      <c r="Q605" s="190"/>
      <c r="R605" s="188">
        <f t="shared" si="116"/>
        <v>2.5</v>
      </c>
      <c r="S605" s="191" t="s">
        <v>70</v>
      </c>
      <c r="T605" s="192" t="s">
        <v>58</v>
      </c>
      <c r="U605" s="193">
        <v>44827</v>
      </c>
      <c r="V605" s="193">
        <v>44943</v>
      </c>
      <c r="W605" s="194">
        <v>1</v>
      </c>
      <c r="X605" s="195"/>
      <c r="Y605" s="196">
        <f t="shared" si="120"/>
        <v>16.714285714285715</v>
      </c>
      <c r="Z605" s="219">
        <v>135</v>
      </c>
      <c r="AA605" s="219">
        <v>12.25</v>
      </c>
      <c r="AB605" s="197">
        <f t="shared" si="117"/>
        <v>337.5</v>
      </c>
      <c r="AC605" s="197">
        <f t="shared" si="111"/>
        <v>30.625</v>
      </c>
      <c r="AD605" s="197">
        <f t="shared" si="121"/>
        <v>236.25</v>
      </c>
      <c r="AE605" s="197">
        <f t="shared" si="114"/>
        <v>101.25</v>
      </c>
      <c r="AF605" s="197">
        <f t="shared" si="122"/>
        <v>511.87500000000006</v>
      </c>
      <c r="AG605" s="197">
        <f t="shared" si="118"/>
        <v>849.375</v>
      </c>
      <c r="AH605" s="198">
        <v>849.375</v>
      </c>
      <c r="AI605" s="197">
        <f t="shared" si="119"/>
        <v>0</v>
      </c>
      <c r="AJ605" s="244"/>
      <c r="AK605" s="269"/>
      <c r="AL605" s="276"/>
      <c r="AM605" s="276"/>
    </row>
    <row r="606" spans="1:39" s="245" customFormat="1" ht="32.25" customHeight="1" x14ac:dyDescent="0.25">
      <c r="A606" s="186"/>
      <c r="B606" s="186">
        <v>2</v>
      </c>
      <c r="C606" s="187">
        <v>1039</v>
      </c>
      <c r="D606" s="136">
        <v>13476</v>
      </c>
      <c r="E606" s="136">
        <v>8079</v>
      </c>
      <c r="F606" s="188"/>
      <c r="G606" s="186" t="s">
        <v>100</v>
      </c>
      <c r="H606" s="189" t="s">
        <v>94</v>
      </c>
      <c r="I606" s="189"/>
      <c r="J606" s="189" t="s">
        <v>69</v>
      </c>
      <c r="K606" s="190">
        <v>1.3</v>
      </c>
      <c r="L606" s="190">
        <v>1.3</v>
      </c>
      <c r="M606" s="190">
        <v>2.5</v>
      </c>
      <c r="N606" s="190"/>
      <c r="O606" s="190">
        <v>2.5</v>
      </c>
      <c r="P606" s="190"/>
      <c r="Q606" s="190"/>
      <c r="R606" s="188">
        <f t="shared" si="116"/>
        <v>2.5</v>
      </c>
      <c r="S606" s="191" t="s">
        <v>70</v>
      </c>
      <c r="T606" s="192" t="s">
        <v>58</v>
      </c>
      <c r="U606" s="193">
        <v>44827</v>
      </c>
      <c r="V606" s="193">
        <v>44841</v>
      </c>
      <c r="W606" s="194">
        <v>1</v>
      </c>
      <c r="X606" s="195"/>
      <c r="Y606" s="196">
        <f t="shared" si="120"/>
        <v>2.1428571428571428</v>
      </c>
      <c r="Z606" s="219">
        <v>135</v>
      </c>
      <c r="AA606" s="219">
        <v>12.25</v>
      </c>
      <c r="AB606" s="197">
        <f t="shared" si="117"/>
        <v>337.5</v>
      </c>
      <c r="AC606" s="197">
        <f t="shared" si="111"/>
        <v>30.625</v>
      </c>
      <c r="AD606" s="197">
        <f t="shared" si="121"/>
        <v>236.25</v>
      </c>
      <c r="AE606" s="197">
        <f t="shared" si="114"/>
        <v>101.25</v>
      </c>
      <c r="AF606" s="197">
        <f t="shared" si="122"/>
        <v>65.625</v>
      </c>
      <c r="AG606" s="197">
        <f t="shared" si="118"/>
        <v>403.125</v>
      </c>
      <c r="AH606" s="198">
        <v>403.125</v>
      </c>
      <c r="AI606" s="197">
        <f t="shared" si="119"/>
        <v>0</v>
      </c>
      <c r="AJ606" s="244"/>
      <c r="AK606" s="269"/>
      <c r="AL606" s="276"/>
      <c r="AM606" s="276"/>
    </row>
    <row r="607" spans="1:39" s="245" customFormat="1" ht="32.25" customHeight="1" x14ac:dyDescent="0.25">
      <c r="A607" s="186"/>
      <c r="B607" s="186">
        <v>2</v>
      </c>
      <c r="C607" s="187">
        <v>1039</v>
      </c>
      <c r="D607" s="136">
        <v>13476</v>
      </c>
      <c r="E607" s="136">
        <v>8079</v>
      </c>
      <c r="F607" s="188"/>
      <c r="G607" s="186" t="s">
        <v>100</v>
      </c>
      <c r="H607" s="189" t="s">
        <v>94</v>
      </c>
      <c r="I607" s="189"/>
      <c r="J607" s="189" t="s">
        <v>69</v>
      </c>
      <c r="K607" s="190">
        <v>2.5</v>
      </c>
      <c r="L607" s="190">
        <v>1.3</v>
      </c>
      <c r="M607" s="190">
        <v>2.5</v>
      </c>
      <c r="N607" s="190"/>
      <c r="O607" s="190">
        <v>2.5</v>
      </c>
      <c r="P607" s="190"/>
      <c r="Q607" s="190"/>
      <c r="R607" s="188">
        <f t="shared" si="116"/>
        <v>2.5</v>
      </c>
      <c r="S607" s="191" t="s">
        <v>70</v>
      </c>
      <c r="T607" s="192" t="s">
        <v>58</v>
      </c>
      <c r="U607" s="193">
        <v>44827</v>
      </c>
      <c r="V607" s="193">
        <v>44841</v>
      </c>
      <c r="W607" s="194">
        <v>1</v>
      </c>
      <c r="X607" s="195"/>
      <c r="Y607" s="196">
        <f t="shared" si="120"/>
        <v>2.1428571428571428</v>
      </c>
      <c r="Z607" s="219">
        <v>135</v>
      </c>
      <c r="AA607" s="219">
        <v>12.25</v>
      </c>
      <c r="AB607" s="197">
        <f t="shared" si="117"/>
        <v>337.5</v>
      </c>
      <c r="AC607" s="197">
        <f t="shared" si="111"/>
        <v>30.625</v>
      </c>
      <c r="AD607" s="197">
        <f t="shared" si="121"/>
        <v>236.25</v>
      </c>
      <c r="AE607" s="197">
        <f t="shared" si="114"/>
        <v>101.25</v>
      </c>
      <c r="AF607" s="197">
        <f t="shared" si="122"/>
        <v>65.625</v>
      </c>
      <c r="AG607" s="197">
        <f t="shared" si="118"/>
        <v>403.125</v>
      </c>
      <c r="AH607" s="198">
        <v>403.125</v>
      </c>
      <c r="AI607" s="197">
        <f t="shared" si="119"/>
        <v>0</v>
      </c>
      <c r="AJ607" s="244"/>
      <c r="AK607" s="269"/>
      <c r="AL607" s="276"/>
      <c r="AM607" s="276"/>
    </row>
    <row r="608" spans="1:39" s="245" customFormat="1" ht="32.25" customHeight="1" x14ac:dyDescent="0.25">
      <c r="A608" s="186"/>
      <c r="B608" s="186">
        <v>2</v>
      </c>
      <c r="C608" s="187">
        <v>975</v>
      </c>
      <c r="D608" s="136">
        <v>13351</v>
      </c>
      <c r="E608" s="136">
        <v>8071</v>
      </c>
      <c r="F608" s="188"/>
      <c r="G608" s="186" t="s">
        <v>100</v>
      </c>
      <c r="H608" s="189" t="s">
        <v>94</v>
      </c>
      <c r="I608" s="189"/>
      <c r="J608" s="189" t="s">
        <v>69</v>
      </c>
      <c r="K608" s="190">
        <v>2.5</v>
      </c>
      <c r="L608" s="190">
        <v>1.3</v>
      </c>
      <c r="M608" s="190">
        <v>7</v>
      </c>
      <c r="N608" s="190"/>
      <c r="O608" s="190">
        <v>7</v>
      </c>
      <c r="P608" s="190"/>
      <c r="Q608" s="190"/>
      <c r="R608" s="188">
        <f t="shared" si="116"/>
        <v>7</v>
      </c>
      <c r="S608" s="191" t="s">
        <v>70</v>
      </c>
      <c r="T608" s="192" t="s">
        <v>58</v>
      </c>
      <c r="U608" s="193">
        <v>44820</v>
      </c>
      <c r="V608" s="193">
        <v>44840</v>
      </c>
      <c r="W608" s="194">
        <v>1</v>
      </c>
      <c r="X608" s="195"/>
      <c r="Y608" s="196">
        <f t="shared" si="120"/>
        <v>3</v>
      </c>
      <c r="Z608" s="219">
        <v>135</v>
      </c>
      <c r="AA608" s="219">
        <v>12.25</v>
      </c>
      <c r="AB608" s="197">
        <f t="shared" si="117"/>
        <v>945</v>
      </c>
      <c r="AC608" s="197">
        <f t="shared" si="111"/>
        <v>85.75</v>
      </c>
      <c r="AD608" s="197">
        <f t="shared" si="121"/>
        <v>661.49999999999989</v>
      </c>
      <c r="AE608" s="197">
        <f t="shared" si="114"/>
        <v>283.5</v>
      </c>
      <c r="AF608" s="197">
        <f t="shared" si="122"/>
        <v>257.25</v>
      </c>
      <c r="AG608" s="197">
        <f t="shared" si="118"/>
        <v>1202.25</v>
      </c>
      <c r="AH608" s="198">
        <v>1202.25</v>
      </c>
      <c r="AI608" s="197">
        <f t="shared" si="119"/>
        <v>0</v>
      </c>
      <c r="AJ608" s="244"/>
      <c r="AK608" s="269"/>
      <c r="AL608" s="276"/>
      <c r="AM608" s="276"/>
    </row>
    <row r="609" spans="1:47" s="245" customFormat="1" ht="32.25" customHeight="1" x14ac:dyDescent="0.25">
      <c r="A609" s="186"/>
      <c r="B609" s="186">
        <v>2</v>
      </c>
      <c r="C609" s="187">
        <v>998</v>
      </c>
      <c r="D609" s="136">
        <v>13382</v>
      </c>
      <c r="E609" s="136">
        <v>8243</v>
      </c>
      <c r="F609" s="188"/>
      <c r="G609" s="186" t="s">
        <v>501</v>
      </c>
      <c r="H609" s="189" t="s">
        <v>94</v>
      </c>
      <c r="I609" s="189"/>
      <c r="J609" s="189" t="s">
        <v>69</v>
      </c>
      <c r="K609" s="190">
        <v>1.8</v>
      </c>
      <c r="L609" s="190">
        <v>1.8</v>
      </c>
      <c r="M609" s="190">
        <v>3.5</v>
      </c>
      <c r="N609" s="190"/>
      <c r="O609" s="190">
        <v>3.5</v>
      </c>
      <c r="P609" s="190"/>
      <c r="Q609" s="190"/>
      <c r="R609" s="188">
        <f t="shared" si="116"/>
        <v>3.5</v>
      </c>
      <c r="S609" s="191" t="s">
        <v>70</v>
      </c>
      <c r="T609" s="192" t="s">
        <v>58</v>
      </c>
      <c r="U609" s="193">
        <v>44824</v>
      </c>
      <c r="V609" s="193">
        <v>44881</v>
      </c>
      <c r="W609" s="194">
        <v>1</v>
      </c>
      <c r="X609" s="195"/>
      <c r="Y609" s="196">
        <f t="shared" si="120"/>
        <v>8.2857142857142865</v>
      </c>
      <c r="Z609" s="219">
        <v>135</v>
      </c>
      <c r="AA609" s="219">
        <v>12.25</v>
      </c>
      <c r="AB609" s="197">
        <f t="shared" si="117"/>
        <v>472.5</v>
      </c>
      <c r="AC609" s="197">
        <f t="shared" si="111"/>
        <v>42.875</v>
      </c>
      <c r="AD609" s="197">
        <f t="shared" si="121"/>
        <v>330.74999999999994</v>
      </c>
      <c r="AE609" s="197">
        <f t="shared" si="114"/>
        <v>141.75</v>
      </c>
      <c r="AF609" s="197">
        <f t="shared" si="122"/>
        <v>355.25000000000006</v>
      </c>
      <c r="AG609" s="197">
        <f t="shared" si="118"/>
        <v>827.75</v>
      </c>
      <c r="AH609" s="198">
        <v>827.75</v>
      </c>
      <c r="AI609" s="197">
        <f t="shared" si="119"/>
        <v>0</v>
      </c>
      <c r="AJ609" s="244"/>
      <c r="AK609" s="269"/>
      <c r="AL609" s="276"/>
      <c r="AM609" s="276"/>
    </row>
    <row r="610" spans="1:47" s="245" customFormat="1" ht="32.25" customHeight="1" x14ac:dyDescent="0.25">
      <c r="A610" s="189"/>
      <c r="B610" s="186">
        <v>2</v>
      </c>
      <c r="C610" s="159">
        <v>980</v>
      </c>
      <c r="D610" s="376">
        <v>13358</v>
      </c>
      <c r="E610" s="376">
        <v>8063</v>
      </c>
      <c r="F610" s="190"/>
      <c r="G610" s="189" t="s">
        <v>100</v>
      </c>
      <c r="H610" s="189" t="s">
        <v>36</v>
      </c>
      <c r="I610" s="189"/>
      <c r="J610" s="189" t="s">
        <v>435</v>
      </c>
      <c r="K610" s="190">
        <v>5</v>
      </c>
      <c r="L610" s="190">
        <v>1.3</v>
      </c>
      <c r="M610" s="190">
        <v>3</v>
      </c>
      <c r="N610" s="190"/>
      <c r="O610" s="190">
        <v>3</v>
      </c>
      <c r="P610" s="190"/>
      <c r="Q610" s="190"/>
      <c r="R610" s="188">
        <f t="shared" si="116"/>
        <v>15</v>
      </c>
      <c r="S610" s="159" t="s">
        <v>41</v>
      </c>
      <c r="T610" s="192" t="s">
        <v>58</v>
      </c>
      <c r="U610" s="193">
        <v>44820</v>
      </c>
      <c r="V610" s="193">
        <v>44836</v>
      </c>
      <c r="W610" s="194">
        <v>1</v>
      </c>
      <c r="X610" s="195"/>
      <c r="Y610" s="196">
        <f t="shared" si="120"/>
        <v>2.4285714285714284</v>
      </c>
      <c r="Z610" s="203">
        <v>14</v>
      </c>
      <c r="AA610" s="203"/>
      <c r="AB610" s="197">
        <f t="shared" si="117"/>
        <v>210</v>
      </c>
      <c r="AC610" s="197">
        <f t="shared" si="111"/>
        <v>0</v>
      </c>
      <c r="AD610" s="197">
        <f t="shared" si="121"/>
        <v>147</v>
      </c>
      <c r="AE610" s="197">
        <f t="shared" si="114"/>
        <v>63</v>
      </c>
      <c r="AF610" s="197">
        <f t="shared" si="122"/>
        <v>0</v>
      </c>
      <c r="AG610" s="197">
        <f t="shared" si="118"/>
        <v>210</v>
      </c>
      <c r="AH610" s="198">
        <v>210</v>
      </c>
      <c r="AI610" s="197">
        <f t="shared" si="119"/>
        <v>0</v>
      </c>
      <c r="AJ610" s="244"/>
      <c r="AK610" s="269"/>
      <c r="AL610" s="276"/>
      <c r="AM610" s="276"/>
    </row>
    <row r="611" spans="1:47" s="245" customFormat="1" ht="32.25" customHeight="1" x14ac:dyDescent="0.25">
      <c r="A611" s="186"/>
      <c r="B611" s="186">
        <v>2</v>
      </c>
      <c r="C611" s="187">
        <v>1032</v>
      </c>
      <c r="D611" s="136">
        <v>13469</v>
      </c>
      <c r="E611" s="136">
        <v>8237</v>
      </c>
      <c r="F611" s="188"/>
      <c r="G611" s="186" t="s">
        <v>100</v>
      </c>
      <c r="H611" s="189" t="s">
        <v>36</v>
      </c>
      <c r="I611" s="189"/>
      <c r="J611" s="189" t="s">
        <v>435</v>
      </c>
      <c r="K611" s="190">
        <v>5</v>
      </c>
      <c r="L611" s="190">
        <v>1</v>
      </c>
      <c r="M611" s="190">
        <v>2.5</v>
      </c>
      <c r="N611" s="190"/>
      <c r="O611" s="190">
        <v>2.5</v>
      </c>
      <c r="P611" s="190"/>
      <c r="Q611" s="190"/>
      <c r="R611" s="188">
        <f t="shared" si="116"/>
        <v>12.5</v>
      </c>
      <c r="S611" s="159" t="s">
        <v>41</v>
      </c>
      <c r="T611" s="192" t="s">
        <v>58</v>
      </c>
      <c r="U611" s="193">
        <v>44827</v>
      </c>
      <c r="V611" s="193">
        <v>44880</v>
      </c>
      <c r="W611" s="194">
        <v>1</v>
      </c>
      <c r="X611" s="195"/>
      <c r="Y611" s="196">
        <f t="shared" si="120"/>
        <v>7.7142857142857144</v>
      </c>
      <c r="Z611" s="203">
        <v>14</v>
      </c>
      <c r="AA611" s="203">
        <v>0.84</v>
      </c>
      <c r="AB611" s="197">
        <f t="shared" si="117"/>
        <v>175</v>
      </c>
      <c r="AC611" s="197">
        <f t="shared" si="111"/>
        <v>10.5</v>
      </c>
      <c r="AD611" s="197">
        <f t="shared" si="121"/>
        <v>122.5</v>
      </c>
      <c r="AE611" s="197">
        <f t="shared" si="114"/>
        <v>52.5</v>
      </c>
      <c r="AF611" s="197">
        <f t="shared" si="122"/>
        <v>81</v>
      </c>
      <c r="AG611" s="197">
        <f t="shared" si="118"/>
        <v>256</v>
      </c>
      <c r="AH611" s="198">
        <v>256</v>
      </c>
      <c r="AI611" s="197">
        <f t="shared" si="119"/>
        <v>0</v>
      </c>
      <c r="AJ611" s="244"/>
      <c r="AK611" s="269"/>
      <c r="AL611" s="276"/>
      <c r="AM611" s="276"/>
    </row>
    <row r="612" spans="1:47" ht="32.25" customHeight="1" x14ac:dyDescent="0.25">
      <c r="A612" s="186"/>
      <c r="B612" s="186">
        <v>2</v>
      </c>
      <c r="C612" s="187">
        <v>1040</v>
      </c>
      <c r="D612" s="136">
        <v>13477</v>
      </c>
      <c r="E612" s="136">
        <v>8240</v>
      </c>
      <c r="F612" s="188"/>
      <c r="G612" s="186" t="s">
        <v>100</v>
      </c>
      <c r="H612" s="189" t="s">
        <v>36</v>
      </c>
      <c r="I612" s="189"/>
      <c r="J612" s="189" t="s">
        <v>435</v>
      </c>
      <c r="K612" s="190">
        <v>4</v>
      </c>
      <c r="L612" s="190">
        <v>1.3</v>
      </c>
      <c r="M612" s="190">
        <v>4</v>
      </c>
      <c r="N612" s="190"/>
      <c r="O612" s="190">
        <v>4</v>
      </c>
      <c r="P612" s="190"/>
      <c r="Q612" s="190"/>
      <c r="R612" s="188">
        <f t="shared" si="116"/>
        <v>16</v>
      </c>
      <c r="S612" s="159" t="s">
        <v>41</v>
      </c>
      <c r="T612" s="192" t="s">
        <v>58</v>
      </c>
      <c r="U612" s="193">
        <v>44827</v>
      </c>
      <c r="V612" s="193">
        <v>44880</v>
      </c>
      <c r="W612" s="194">
        <v>1</v>
      </c>
      <c r="X612" s="195"/>
      <c r="Y612" s="196">
        <f t="shared" si="120"/>
        <v>7.7142857142857144</v>
      </c>
      <c r="Z612" s="203">
        <v>14</v>
      </c>
      <c r="AA612" s="203">
        <v>0.84</v>
      </c>
      <c r="AB612" s="197">
        <f t="shared" si="117"/>
        <v>224</v>
      </c>
      <c r="AC612" s="197">
        <f t="shared" si="111"/>
        <v>13.44</v>
      </c>
      <c r="AD612" s="197">
        <f t="shared" si="121"/>
        <v>156.79999999999998</v>
      </c>
      <c r="AE612" s="197">
        <f t="shared" si="114"/>
        <v>67.2</v>
      </c>
      <c r="AF612" s="197">
        <f t="shared" si="122"/>
        <v>103.67999999999999</v>
      </c>
      <c r="AG612" s="197">
        <f t="shared" si="118"/>
        <v>327.68</v>
      </c>
      <c r="AH612" s="198">
        <v>327.68</v>
      </c>
      <c r="AI612" s="197">
        <f t="shared" si="119"/>
        <v>0</v>
      </c>
      <c r="AJ612" s="146"/>
      <c r="AR612" s="111"/>
      <c r="AS612" s="111"/>
      <c r="AT612" s="111"/>
    </row>
    <row r="613" spans="1:47" ht="32.25" customHeight="1" x14ac:dyDescent="0.25">
      <c r="A613" s="186"/>
      <c r="B613" s="186">
        <v>2</v>
      </c>
      <c r="C613" s="187">
        <v>631</v>
      </c>
      <c r="D613" s="136">
        <v>13486</v>
      </c>
      <c r="E613" s="136">
        <v>8063</v>
      </c>
      <c r="F613" s="188"/>
      <c r="G613" s="186" t="s">
        <v>501</v>
      </c>
      <c r="H613" s="189" t="s">
        <v>36</v>
      </c>
      <c r="I613" s="189"/>
      <c r="J613" s="189" t="s">
        <v>435</v>
      </c>
      <c r="K613" s="190">
        <v>16</v>
      </c>
      <c r="L613" s="190">
        <v>1.8</v>
      </c>
      <c r="M613" s="190">
        <v>4</v>
      </c>
      <c r="N613" s="190"/>
      <c r="O613" s="190">
        <v>4</v>
      </c>
      <c r="P613" s="190"/>
      <c r="Q613" s="190"/>
      <c r="R613" s="188">
        <f t="shared" si="116"/>
        <v>64</v>
      </c>
      <c r="S613" s="159" t="s">
        <v>41</v>
      </c>
      <c r="T613" s="192" t="s">
        <v>58</v>
      </c>
      <c r="U613" s="193">
        <v>44830</v>
      </c>
      <c r="V613" s="193">
        <v>44836</v>
      </c>
      <c r="W613" s="194">
        <v>1</v>
      </c>
      <c r="X613" s="195"/>
      <c r="Y613" s="196">
        <f t="shared" si="120"/>
        <v>1</v>
      </c>
      <c r="Z613" s="203">
        <v>14</v>
      </c>
      <c r="AA613" s="203">
        <v>0.84</v>
      </c>
      <c r="AB613" s="197">
        <f t="shared" si="117"/>
        <v>896</v>
      </c>
      <c r="AC613" s="197">
        <f t="shared" si="111"/>
        <v>53.76</v>
      </c>
      <c r="AD613" s="197">
        <f t="shared" si="121"/>
        <v>627.19999999999993</v>
      </c>
      <c r="AE613" s="197">
        <f t="shared" si="114"/>
        <v>268.8</v>
      </c>
      <c r="AF613" s="197">
        <f t="shared" si="122"/>
        <v>53.76</v>
      </c>
      <c r="AG613" s="197">
        <f t="shared" si="118"/>
        <v>949.76</v>
      </c>
      <c r="AH613" s="198">
        <v>949.76</v>
      </c>
      <c r="AI613" s="197">
        <f t="shared" si="119"/>
        <v>0</v>
      </c>
      <c r="AJ613" s="146"/>
      <c r="AR613" s="111"/>
      <c r="AS613" s="111"/>
      <c r="AT613" s="111"/>
    </row>
    <row r="614" spans="1:47" s="245" customFormat="1" ht="32.25" customHeight="1" x14ac:dyDescent="0.25">
      <c r="A614" s="186"/>
      <c r="B614" s="186">
        <v>2</v>
      </c>
      <c r="C614" s="187">
        <v>976</v>
      </c>
      <c r="D614" s="136">
        <v>13352</v>
      </c>
      <c r="E614" s="136">
        <v>8643</v>
      </c>
      <c r="F614" s="188"/>
      <c r="G614" s="186" t="s">
        <v>501</v>
      </c>
      <c r="H614" s="189" t="s">
        <v>36</v>
      </c>
      <c r="I614" s="189"/>
      <c r="J614" s="189" t="s">
        <v>435</v>
      </c>
      <c r="K614" s="190">
        <v>6.3</v>
      </c>
      <c r="L614" s="190">
        <v>1</v>
      </c>
      <c r="M614" s="190">
        <v>4</v>
      </c>
      <c r="N614" s="190"/>
      <c r="O614" s="190">
        <v>4</v>
      </c>
      <c r="P614" s="190"/>
      <c r="Q614" s="190"/>
      <c r="R614" s="188">
        <f t="shared" si="116"/>
        <v>25.2</v>
      </c>
      <c r="S614" s="159" t="s">
        <v>41</v>
      </c>
      <c r="T614" s="192" t="s">
        <v>58</v>
      </c>
      <c r="U614" s="193">
        <v>44820</v>
      </c>
      <c r="V614" s="193">
        <v>44964</v>
      </c>
      <c r="W614" s="194">
        <v>1</v>
      </c>
      <c r="X614" s="195"/>
      <c r="Y614" s="196">
        <f t="shared" si="120"/>
        <v>20.714285714285715</v>
      </c>
      <c r="Z614" s="203">
        <v>14</v>
      </c>
      <c r="AA614" s="203">
        <v>0.84</v>
      </c>
      <c r="AB614" s="197">
        <f t="shared" si="117"/>
        <v>352.8</v>
      </c>
      <c r="AC614" s="197">
        <f t="shared" si="111"/>
        <v>21.167999999999999</v>
      </c>
      <c r="AD614" s="197">
        <f t="shared" si="121"/>
        <v>246.95999999999995</v>
      </c>
      <c r="AE614" s="197">
        <f t="shared" si="114"/>
        <v>105.83999999999999</v>
      </c>
      <c r="AF614" s="197">
        <f t="shared" si="122"/>
        <v>438.47999999999996</v>
      </c>
      <c r="AG614" s="197">
        <f t="shared" si="118"/>
        <v>791.28</v>
      </c>
      <c r="AH614" s="198">
        <v>791.28</v>
      </c>
      <c r="AI614" s="197">
        <f t="shared" si="119"/>
        <v>0</v>
      </c>
      <c r="AJ614" s="244"/>
      <c r="AK614" s="269"/>
      <c r="AL614" s="276"/>
      <c r="AM614" s="276"/>
      <c r="AR614" s="363"/>
      <c r="AS614" s="363"/>
      <c r="AT614" s="111"/>
      <c r="AU614" s="365"/>
    </row>
    <row r="615" spans="1:47" s="245" customFormat="1" ht="32.25" customHeight="1" x14ac:dyDescent="0.25">
      <c r="A615" s="186"/>
      <c r="B615" s="186">
        <v>2</v>
      </c>
      <c r="C615" s="187">
        <v>978</v>
      </c>
      <c r="D615" s="136">
        <v>13354</v>
      </c>
      <c r="E615" s="136">
        <v>8209</v>
      </c>
      <c r="F615" s="188"/>
      <c r="G615" s="186" t="s">
        <v>100</v>
      </c>
      <c r="H615" s="189" t="s">
        <v>36</v>
      </c>
      <c r="I615" s="189"/>
      <c r="J615" s="189" t="s">
        <v>435</v>
      </c>
      <c r="K615" s="190">
        <v>4</v>
      </c>
      <c r="L615" s="190">
        <v>1.3</v>
      </c>
      <c r="M615" s="190">
        <v>6.5</v>
      </c>
      <c r="N615" s="190"/>
      <c r="O615" s="190">
        <v>6.5</v>
      </c>
      <c r="P615" s="190"/>
      <c r="Q615" s="190"/>
      <c r="R615" s="188">
        <f t="shared" si="116"/>
        <v>26</v>
      </c>
      <c r="S615" s="159" t="s">
        <v>41</v>
      </c>
      <c r="T615" s="192" t="s">
        <v>58</v>
      </c>
      <c r="U615" s="193">
        <v>44820</v>
      </c>
      <c r="V615" s="193">
        <v>44872</v>
      </c>
      <c r="W615" s="194">
        <v>1</v>
      </c>
      <c r="X615" s="195"/>
      <c r="Y615" s="196">
        <f t="shared" si="120"/>
        <v>7.5714285714285712</v>
      </c>
      <c r="Z615" s="203">
        <v>14</v>
      </c>
      <c r="AA615" s="203">
        <v>0.84</v>
      </c>
      <c r="AB615" s="197">
        <f t="shared" si="117"/>
        <v>364</v>
      </c>
      <c r="AC615" s="197">
        <f t="shared" si="111"/>
        <v>21.84</v>
      </c>
      <c r="AD615" s="197">
        <f t="shared" si="121"/>
        <v>254.79999999999998</v>
      </c>
      <c r="AE615" s="197">
        <f t="shared" si="114"/>
        <v>109.2</v>
      </c>
      <c r="AF615" s="197">
        <f t="shared" si="122"/>
        <v>165.35999999999999</v>
      </c>
      <c r="AG615" s="197">
        <f t="shared" si="118"/>
        <v>529.36</v>
      </c>
      <c r="AH615" s="198">
        <v>529.36</v>
      </c>
      <c r="AI615" s="197">
        <f t="shared" si="119"/>
        <v>0</v>
      </c>
      <c r="AJ615" s="244"/>
      <c r="AK615" s="269"/>
      <c r="AL615" s="276"/>
      <c r="AM615" s="276"/>
    </row>
    <row r="616" spans="1:47" s="245" customFormat="1" ht="32.25" customHeight="1" x14ac:dyDescent="0.25">
      <c r="A616" s="186"/>
      <c r="B616" s="186">
        <v>2</v>
      </c>
      <c r="C616" s="187">
        <v>983</v>
      </c>
      <c r="D616" s="136">
        <v>13361</v>
      </c>
      <c r="E616" s="136">
        <v>8164</v>
      </c>
      <c r="F616" s="188"/>
      <c r="G616" s="186" t="s">
        <v>100</v>
      </c>
      <c r="H616" s="189" t="s">
        <v>36</v>
      </c>
      <c r="I616" s="189"/>
      <c r="J616" s="189" t="s">
        <v>435</v>
      </c>
      <c r="K616" s="190">
        <v>4</v>
      </c>
      <c r="L616" s="190">
        <v>1.3</v>
      </c>
      <c r="M616" s="190">
        <v>3.5</v>
      </c>
      <c r="N616" s="190"/>
      <c r="O616" s="190">
        <v>3.5</v>
      </c>
      <c r="P616" s="190"/>
      <c r="Q616" s="190"/>
      <c r="R616" s="188">
        <f t="shared" si="116"/>
        <v>14</v>
      </c>
      <c r="S616" s="159" t="s">
        <v>41</v>
      </c>
      <c r="T616" s="192" t="s">
        <v>58</v>
      </c>
      <c r="U616" s="193">
        <v>44821</v>
      </c>
      <c r="V616" s="193">
        <v>44862</v>
      </c>
      <c r="W616" s="194">
        <v>1</v>
      </c>
      <c r="X616" s="195"/>
      <c r="Y616" s="196">
        <f t="shared" si="120"/>
        <v>6</v>
      </c>
      <c r="Z616" s="203">
        <v>14</v>
      </c>
      <c r="AA616" s="203">
        <v>0.84</v>
      </c>
      <c r="AB616" s="197">
        <f t="shared" si="117"/>
        <v>196</v>
      </c>
      <c r="AC616" s="197">
        <f t="shared" si="111"/>
        <v>11.76</v>
      </c>
      <c r="AD616" s="197">
        <f t="shared" si="121"/>
        <v>137.19999999999999</v>
      </c>
      <c r="AE616" s="197">
        <f t="shared" si="114"/>
        <v>58.800000000000004</v>
      </c>
      <c r="AF616" s="197">
        <f t="shared" si="122"/>
        <v>70.56</v>
      </c>
      <c r="AG616" s="197">
        <f t="shared" si="118"/>
        <v>266.56</v>
      </c>
      <c r="AH616" s="198">
        <v>266.56</v>
      </c>
      <c r="AI616" s="197">
        <f t="shared" si="119"/>
        <v>0</v>
      </c>
      <c r="AJ616" s="244"/>
      <c r="AK616" s="269"/>
      <c r="AL616" s="276"/>
      <c r="AM616" s="276"/>
    </row>
    <row r="617" spans="1:47" s="245" customFormat="1" ht="32.25" customHeight="1" x14ac:dyDescent="0.25">
      <c r="A617" s="186"/>
      <c r="B617" s="186">
        <v>2</v>
      </c>
      <c r="C617" s="187">
        <v>984</v>
      </c>
      <c r="D617" s="136">
        <v>13362</v>
      </c>
      <c r="E617" s="136">
        <v>8193</v>
      </c>
      <c r="F617" s="188"/>
      <c r="G617" s="186" t="s">
        <v>100</v>
      </c>
      <c r="H617" s="189" t="s">
        <v>36</v>
      </c>
      <c r="I617" s="189"/>
      <c r="J617" s="189" t="s">
        <v>435</v>
      </c>
      <c r="K617" s="190">
        <v>17.5</v>
      </c>
      <c r="L617" s="190">
        <v>1.3</v>
      </c>
      <c r="M617" s="190">
        <v>3</v>
      </c>
      <c r="N617" s="190"/>
      <c r="O617" s="190">
        <v>3</v>
      </c>
      <c r="P617" s="190"/>
      <c r="Q617" s="190"/>
      <c r="R617" s="188">
        <f t="shared" si="116"/>
        <v>52.5</v>
      </c>
      <c r="S617" s="159" t="s">
        <v>41</v>
      </c>
      <c r="T617" s="192" t="s">
        <v>58</v>
      </c>
      <c r="U617" s="193">
        <v>44821</v>
      </c>
      <c r="V617" s="193">
        <v>44870</v>
      </c>
      <c r="W617" s="194">
        <v>1</v>
      </c>
      <c r="X617" s="195"/>
      <c r="Y617" s="196">
        <f t="shared" si="120"/>
        <v>7.1428571428571432</v>
      </c>
      <c r="Z617" s="203">
        <v>14</v>
      </c>
      <c r="AA617" s="203">
        <v>0.84</v>
      </c>
      <c r="AB617" s="197">
        <f t="shared" si="117"/>
        <v>735</v>
      </c>
      <c r="AC617" s="197">
        <f t="shared" si="111"/>
        <v>44.1</v>
      </c>
      <c r="AD617" s="197">
        <f t="shared" si="121"/>
        <v>514.5</v>
      </c>
      <c r="AE617" s="197">
        <f t="shared" si="114"/>
        <v>220.5</v>
      </c>
      <c r="AF617" s="197">
        <f t="shared" si="122"/>
        <v>315</v>
      </c>
      <c r="AG617" s="197">
        <f t="shared" si="118"/>
        <v>1050</v>
      </c>
      <c r="AH617" s="198">
        <v>1050</v>
      </c>
      <c r="AI617" s="197">
        <f t="shared" si="119"/>
        <v>0</v>
      </c>
      <c r="AJ617" s="146"/>
      <c r="AK617" s="269"/>
      <c r="AL617" s="276"/>
      <c r="AM617" s="276"/>
    </row>
    <row r="618" spans="1:47" ht="32.25" customHeight="1" x14ac:dyDescent="0.25">
      <c r="A618" s="186"/>
      <c r="B618" s="186">
        <v>2</v>
      </c>
      <c r="C618" s="187">
        <v>988</v>
      </c>
      <c r="D618" s="136">
        <v>13368</v>
      </c>
      <c r="E618" s="136">
        <v>8123</v>
      </c>
      <c r="F618" s="188"/>
      <c r="G618" s="186" t="s">
        <v>100</v>
      </c>
      <c r="H618" s="189" t="s">
        <v>36</v>
      </c>
      <c r="I618" s="189"/>
      <c r="J618" s="189" t="s">
        <v>435</v>
      </c>
      <c r="K618" s="190">
        <v>7.5</v>
      </c>
      <c r="L618" s="190">
        <v>1.3</v>
      </c>
      <c r="M618" s="190">
        <v>3</v>
      </c>
      <c r="N618" s="190"/>
      <c r="O618" s="190">
        <v>3</v>
      </c>
      <c r="P618" s="190"/>
      <c r="Q618" s="190"/>
      <c r="R618" s="188">
        <f t="shared" si="116"/>
        <v>22.5</v>
      </c>
      <c r="S618" s="159" t="s">
        <v>41</v>
      </c>
      <c r="T618" s="192" t="s">
        <v>58</v>
      </c>
      <c r="U618" s="193">
        <v>44821</v>
      </c>
      <c r="V618" s="193">
        <v>44853</v>
      </c>
      <c r="W618" s="194">
        <v>1</v>
      </c>
      <c r="X618" s="195"/>
      <c r="Y618" s="196">
        <f t="shared" si="120"/>
        <v>4.7142857142857144</v>
      </c>
      <c r="Z618" s="203">
        <v>14</v>
      </c>
      <c r="AA618" s="203">
        <v>0.84</v>
      </c>
      <c r="AB618" s="197">
        <f t="shared" si="117"/>
        <v>315</v>
      </c>
      <c r="AC618" s="197">
        <f t="shared" si="111"/>
        <v>18.899999999999999</v>
      </c>
      <c r="AD618" s="197">
        <f t="shared" si="121"/>
        <v>220.49999999999997</v>
      </c>
      <c r="AE618" s="197">
        <f t="shared" si="114"/>
        <v>94.5</v>
      </c>
      <c r="AF618" s="197">
        <f t="shared" si="122"/>
        <v>89.1</v>
      </c>
      <c r="AG618" s="197">
        <f t="shared" si="118"/>
        <v>404.1</v>
      </c>
      <c r="AH618" s="198">
        <v>404.1</v>
      </c>
      <c r="AI618" s="197">
        <f t="shared" si="119"/>
        <v>0</v>
      </c>
      <c r="AJ618" s="146"/>
      <c r="AR618" s="111"/>
      <c r="AS618" s="111"/>
      <c r="AT618" s="111"/>
    </row>
    <row r="619" spans="1:47" ht="32.25" customHeight="1" x14ac:dyDescent="0.25">
      <c r="A619" s="186"/>
      <c r="B619" s="186">
        <v>2</v>
      </c>
      <c r="C619" s="187">
        <v>974</v>
      </c>
      <c r="D619" s="136">
        <v>13350</v>
      </c>
      <c r="E619" s="136">
        <v>8056</v>
      </c>
      <c r="F619" s="188"/>
      <c r="G619" s="186" t="s">
        <v>100</v>
      </c>
      <c r="H619" s="189" t="s">
        <v>36</v>
      </c>
      <c r="I619" s="189"/>
      <c r="J619" s="189" t="s">
        <v>435</v>
      </c>
      <c r="K619" s="190">
        <v>8</v>
      </c>
      <c r="L619" s="190">
        <v>1.3</v>
      </c>
      <c r="M619" s="190">
        <v>3.5</v>
      </c>
      <c r="N619" s="190"/>
      <c r="O619" s="190">
        <v>3.5</v>
      </c>
      <c r="P619" s="190"/>
      <c r="Q619" s="190"/>
      <c r="R619" s="188">
        <f t="shared" si="116"/>
        <v>28</v>
      </c>
      <c r="S619" s="159" t="s">
        <v>41</v>
      </c>
      <c r="T619" s="192" t="s">
        <v>58</v>
      </c>
      <c r="U619" s="193">
        <v>44820</v>
      </c>
      <c r="V619" s="193">
        <v>44836</v>
      </c>
      <c r="W619" s="194">
        <v>1</v>
      </c>
      <c r="X619" s="195"/>
      <c r="Y619" s="196">
        <f t="shared" si="120"/>
        <v>2.4285714285714284</v>
      </c>
      <c r="Z619" s="203">
        <v>14</v>
      </c>
      <c r="AA619" s="203">
        <v>0.84</v>
      </c>
      <c r="AB619" s="197">
        <f t="shared" si="117"/>
        <v>392</v>
      </c>
      <c r="AC619" s="197">
        <f t="shared" si="111"/>
        <v>23.52</v>
      </c>
      <c r="AD619" s="197">
        <f t="shared" si="121"/>
        <v>274.39999999999998</v>
      </c>
      <c r="AE619" s="197">
        <f t="shared" si="114"/>
        <v>117.60000000000001</v>
      </c>
      <c r="AF619" s="197">
        <f t="shared" si="122"/>
        <v>57.12</v>
      </c>
      <c r="AG619" s="197">
        <f t="shared" si="118"/>
        <v>449.12</v>
      </c>
      <c r="AH619" s="198">
        <v>449.12</v>
      </c>
      <c r="AI619" s="197">
        <f t="shared" si="119"/>
        <v>0</v>
      </c>
      <c r="AJ619" s="146"/>
      <c r="AR619" s="111"/>
      <c r="AS619" s="111"/>
      <c r="AT619" s="111"/>
    </row>
    <row r="620" spans="1:47" s="245" customFormat="1" ht="32.25" customHeight="1" x14ac:dyDescent="0.25">
      <c r="A620" s="186"/>
      <c r="B620" s="186">
        <v>2</v>
      </c>
      <c r="C620" s="187">
        <v>1033</v>
      </c>
      <c r="D620" s="136">
        <v>13470</v>
      </c>
      <c r="E620" s="136">
        <v>8703</v>
      </c>
      <c r="F620" s="188"/>
      <c r="G620" s="186" t="s">
        <v>100</v>
      </c>
      <c r="H620" s="186" t="s">
        <v>60</v>
      </c>
      <c r="I620" s="186"/>
      <c r="J620" s="186" t="s">
        <v>61</v>
      </c>
      <c r="K620" s="188">
        <v>4</v>
      </c>
      <c r="L620" s="188">
        <v>2.5</v>
      </c>
      <c r="M620" s="188">
        <v>2.5</v>
      </c>
      <c r="N620" s="188"/>
      <c r="O620" s="188">
        <f>M620-N620</f>
        <v>2.5</v>
      </c>
      <c r="P620" s="188"/>
      <c r="Q620" s="188"/>
      <c r="R620" s="188">
        <f t="shared" si="116"/>
        <v>25</v>
      </c>
      <c r="S620" s="191" t="s">
        <v>62</v>
      </c>
      <c r="T620" s="199" t="s">
        <v>58</v>
      </c>
      <c r="U620" s="200">
        <v>44827</v>
      </c>
      <c r="V620" s="200">
        <v>44999</v>
      </c>
      <c r="W620" s="201">
        <v>1</v>
      </c>
      <c r="X620" s="202"/>
      <c r="Y620" s="196">
        <f t="shared" si="120"/>
        <v>24.714285714285715</v>
      </c>
      <c r="Z620" s="219">
        <v>7.5</v>
      </c>
      <c r="AA620" s="219">
        <v>0.7</v>
      </c>
      <c r="AB620" s="197">
        <f t="shared" si="117"/>
        <v>187.5</v>
      </c>
      <c r="AC620" s="197">
        <f t="shared" si="111"/>
        <v>17.5</v>
      </c>
      <c r="AD620" s="197">
        <f t="shared" si="121"/>
        <v>131.25</v>
      </c>
      <c r="AE620" s="197">
        <f t="shared" si="114"/>
        <v>56.25</v>
      </c>
      <c r="AF620" s="197">
        <f t="shared" si="122"/>
        <v>432.5</v>
      </c>
      <c r="AG620" s="197">
        <f t="shared" si="118"/>
        <v>620</v>
      </c>
      <c r="AH620" s="197">
        <v>528.75</v>
      </c>
      <c r="AI620" s="197">
        <f t="shared" si="119"/>
        <v>91.25</v>
      </c>
      <c r="AJ620" s="244"/>
      <c r="AK620" s="269"/>
      <c r="AL620" s="276"/>
      <c r="AM620" s="276"/>
      <c r="AR620" s="363">
        <f>SUMIF('[27]Sc Shedule '!$D$3:$D$2546,D620,'[27]Sc Shedule '!$AC$3:$AC$2546)</f>
        <v>620</v>
      </c>
      <c r="AS620" s="363">
        <f ca="1">SUMIF($D$91:$D$2561,D620,$AG$91:$AG$2559)</f>
        <v>620</v>
      </c>
      <c r="AT620" s="363">
        <f ca="1">AR620-AS620</f>
        <v>0</v>
      </c>
      <c r="AU620" s="365"/>
    </row>
    <row r="621" spans="1:47" ht="32.25" customHeight="1" x14ac:dyDescent="0.25">
      <c r="A621" s="186"/>
      <c r="B621" s="186">
        <v>2</v>
      </c>
      <c r="C621" s="187">
        <v>998</v>
      </c>
      <c r="D621" s="136">
        <v>13382</v>
      </c>
      <c r="E621" s="136">
        <v>8243</v>
      </c>
      <c r="F621" s="188"/>
      <c r="G621" s="186" t="s">
        <v>501</v>
      </c>
      <c r="H621" s="186" t="s">
        <v>60</v>
      </c>
      <c r="I621" s="186"/>
      <c r="J621" s="186" t="s">
        <v>61</v>
      </c>
      <c r="K621" s="188">
        <v>3</v>
      </c>
      <c r="L621" s="188">
        <v>2.5</v>
      </c>
      <c r="M621" s="188">
        <v>3.5</v>
      </c>
      <c r="N621" s="188"/>
      <c r="O621" s="188">
        <f>M621-N621</f>
        <v>3.5</v>
      </c>
      <c r="P621" s="188"/>
      <c r="Q621" s="188"/>
      <c r="R621" s="188">
        <f t="shared" si="116"/>
        <v>26.25</v>
      </c>
      <c r="S621" s="191" t="s">
        <v>62</v>
      </c>
      <c r="T621" s="199" t="s">
        <v>58</v>
      </c>
      <c r="U621" s="200">
        <v>44824</v>
      </c>
      <c r="V621" s="200">
        <v>44881</v>
      </c>
      <c r="W621" s="201">
        <v>1</v>
      </c>
      <c r="X621" s="202"/>
      <c r="Y621" s="196">
        <f t="shared" si="120"/>
        <v>8.2857142857142865</v>
      </c>
      <c r="Z621" s="219">
        <v>7.5</v>
      </c>
      <c r="AA621" s="219">
        <v>0.7</v>
      </c>
      <c r="AB621" s="197">
        <f t="shared" si="117"/>
        <v>196.875</v>
      </c>
      <c r="AC621" s="197">
        <f t="shared" si="111"/>
        <v>18.375</v>
      </c>
      <c r="AD621" s="197">
        <f t="shared" si="121"/>
        <v>137.8125</v>
      </c>
      <c r="AE621" s="197">
        <f t="shared" si="114"/>
        <v>59.0625</v>
      </c>
      <c r="AF621" s="197">
        <f t="shared" si="122"/>
        <v>152.25</v>
      </c>
      <c r="AG621" s="197">
        <f t="shared" si="118"/>
        <v>349.125</v>
      </c>
      <c r="AH621" s="197">
        <v>349.125</v>
      </c>
      <c r="AI621" s="197">
        <f t="shared" si="119"/>
        <v>0</v>
      </c>
      <c r="AJ621" s="146"/>
      <c r="AR621" s="111"/>
      <c r="AS621" s="111"/>
      <c r="AT621" s="111"/>
    </row>
    <row r="622" spans="1:47" s="245" customFormat="1" ht="32.25" customHeight="1" x14ac:dyDescent="0.25">
      <c r="A622" s="186"/>
      <c r="B622" s="186">
        <v>2</v>
      </c>
      <c r="C622" s="187">
        <v>162</v>
      </c>
      <c r="D622" s="136">
        <v>13355</v>
      </c>
      <c r="E622" s="136">
        <v>8264</v>
      </c>
      <c r="F622" s="188"/>
      <c r="G622" s="186" t="s">
        <v>100</v>
      </c>
      <c r="H622" s="186" t="s">
        <v>240</v>
      </c>
      <c r="I622" s="186"/>
      <c r="J622" s="186" t="s">
        <v>80</v>
      </c>
      <c r="K622" s="188">
        <v>10</v>
      </c>
      <c r="L622" s="188">
        <v>1</v>
      </c>
      <c r="M622" s="188"/>
      <c r="N622" s="188"/>
      <c r="O622" s="188"/>
      <c r="P622" s="188">
        <v>1</v>
      </c>
      <c r="Q622" s="188"/>
      <c r="R622" s="188">
        <f t="shared" si="116"/>
        <v>10</v>
      </c>
      <c r="S622" s="191" t="s">
        <v>150</v>
      </c>
      <c r="T622" s="199" t="s">
        <v>58</v>
      </c>
      <c r="U622" s="200">
        <v>44820</v>
      </c>
      <c r="V622" s="200">
        <v>44887</v>
      </c>
      <c r="W622" s="201">
        <v>1</v>
      </c>
      <c r="X622" s="202"/>
      <c r="Y622" s="196">
        <f t="shared" si="120"/>
        <v>9.7142857142857135</v>
      </c>
      <c r="Z622" s="219">
        <v>36.5</v>
      </c>
      <c r="AA622" s="219">
        <v>3.15</v>
      </c>
      <c r="AB622" s="197">
        <f t="shared" si="117"/>
        <v>365</v>
      </c>
      <c r="AC622" s="197">
        <f t="shared" si="111"/>
        <v>31.5</v>
      </c>
      <c r="AD622" s="197">
        <f t="shared" si="121"/>
        <v>255.5</v>
      </c>
      <c r="AE622" s="197">
        <f t="shared" si="114"/>
        <v>109.5</v>
      </c>
      <c r="AF622" s="197">
        <f t="shared" si="122"/>
        <v>306</v>
      </c>
      <c r="AG622" s="197">
        <f t="shared" si="118"/>
        <v>671</v>
      </c>
      <c r="AH622" s="197">
        <v>671</v>
      </c>
      <c r="AI622" s="197">
        <f t="shared" si="119"/>
        <v>0</v>
      </c>
      <c r="AJ622" s="146"/>
      <c r="AK622" s="269"/>
      <c r="AL622" s="276"/>
      <c r="AM622" s="276"/>
    </row>
    <row r="623" spans="1:47" s="245" customFormat="1" ht="32.25" customHeight="1" x14ac:dyDescent="0.25">
      <c r="A623" s="186"/>
      <c r="B623" s="186">
        <v>2</v>
      </c>
      <c r="C623" s="187">
        <v>162</v>
      </c>
      <c r="D623" s="136">
        <v>13355</v>
      </c>
      <c r="E623" s="136">
        <v>8264</v>
      </c>
      <c r="F623" s="188"/>
      <c r="G623" s="186" t="s">
        <v>100</v>
      </c>
      <c r="H623" s="186" t="s">
        <v>240</v>
      </c>
      <c r="I623" s="186"/>
      <c r="J623" s="186" t="s">
        <v>80</v>
      </c>
      <c r="K623" s="188">
        <v>10</v>
      </c>
      <c r="L623" s="188">
        <v>1</v>
      </c>
      <c r="M623" s="188"/>
      <c r="N623" s="188"/>
      <c r="O623" s="188"/>
      <c r="P623" s="188">
        <v>1</v>
      </c>
      <c r="Q623" s="188"/>
      <c r="R623" s="188">
        <f t="shared" si="116"/>
        <v>10</v>
      </c>
      <c r="S623" s="191" t="s">
        <v>150</v>
      </c>
      <c r="T623" s="199" t="s">
        <v>58</v>
      </c>
      <c r="U623" s="200">
        <v>44820</v>
      </c>
      <c r="V623" s="200">
        <v>44887</v>
      </c>
      <c r="W623" s="201">
        <v>1</v>
      </c>
      <c r="X623" s="202"/>
      <c r="Y623" s="196">
        <f t="shared" si="120"/>
        <v>9.7142857142857135</v>
      </c>
      <c r="Z623" s="219">
        <v>36.5</v>
      </c>
      <c r="AA623" s="219">
        <v>3.15</v>
      </c>
      <c r="AB623" s="197">
        <f t="shared" si="117"/>
        <v>365</v>
      </c>
      <c r="AC623" s="197">
        <f t="shared" si="111"/>
        <v>31.5</v>
      </c>
      <c r="AD623" s="197">
        <f t="shared" si="121"/>
        <v>255.5</v>
      </c>
      <c r="AE623" s="197">
        <f t="shared" si="114"/>
        <v>109.5</v>
      </c>
      <c r="AF623" s="197">
        <f t="shared" si="122"/>
        <v>306</v>
      </c>
      <c r="AG623" s="197">
        <f t="shared" si="118"/>
        <v>671</v>
      </c>
      <c r="AH623" s="197">
        <v>671</v>
      </c>
      <c r="AI623" s="197">
        <f t="shared" si="119"/>
        <v>0</v>
      </c>
      <c r="AJ623" s="146"/>
      <c r="AK623" s="269"/>
      <c r="AL623" s="276"/>
      <c r="AM623" s="276"/>
    </row>
    <row r="624" spans="1:47" s="245" customFormat="1" ht="32.25" customHeight="1" x14ac:dyDescent="0.25">
      <c r="A624" s="186"/>
      <c r="B624" s="186">
        <v>2</v>
      </c>
      <c r="C624" s="187">
        <v>162</v>
      </c>
      <c r="D624" s="136">
        <v>13355</v>
      </c>
      <c r="E624" s="136">
        <v>8264</v>
      </c>
      <c r="F624" s="188"/>
      <c r="G624" s="186" t="s">
        <v>100</v>
      </c>
      <c r="H624" s="186" t="s">
        <v>240</v>
      </c>
      <c r="I624" s="186"/>
      <c r="J624" s="186" t="s">
        <v>80</v>
      </c>
      <c r="K624" s="188">
        <v>10</v>
      </c>
      <c r="L624" s="188">
        <v>1</v>
      </c>
      <c r="M624" s="188"/>
      <c r="N624" s="188"/>
      <c r="O624" s="188"/>
      <c r="P624" s="188">
        <v>1</v>
      </c>
      <c r="Q624" s="188"/>
      <c r="R624" s="188">
        <f t="shared" si="116"/>
        <v>10</v>
      </c>
      <c r="S624" s="191" t="s">
        <v>150</v>
      </c>
      <c r="T624" s="199" t="s">
        <v>58</v>
      </c>
      <c r="U624" s="200">
        <v>44820</v>
      </c>
      <c r="V624" s="200">
        <v>44887</v>
      </c>
      <c r="W624" s="201">
        <v>1</v>
      </c>
      <c r="X624" s="202"/>
      <c r="Y624" s="196">
        <f t="shared" si="120"/>
        <v>9.7142857142857135</v>
      </c>
      <c r="Z624" s="219">
        <v>36.5</v>
      </c>
      <c r="AA624" s="219">
        <v>3.15</v>
      </c>
      <c r="AB624" s="197">
        <f t="shared" si="117"/>
        <v>365</v>
      </c>
      <c r="AC624" s="197">
        <f t="shared" si="111"/>
        <v>31.5</v>
      </c>
      <c r="AD624" s="197">
        <f t="shared" si="121"/>
        <v>255.5</v>
      </c>
      <c r="AE624" s="197">
        <f t="shared" si="114"/>
        <v>109.5</v>
      </c>
      <c r="AF624" s="197">
        <f t="shared" si="122"/>
        <v>306</v>
      </c>
      <c r="AG624" s="197">
        <f t="shared" si="118"/>
        <v>671</v>
      </c>
      <c r="AH624" s="197">
        <v>671</v>
      </c>
      <c r="AI624" s="197">
        <f t="shared" si="119"/>
        <v>0</v>
      </c>
      <c r="AJ624" s="146"/>
      <c r="AK624" s="269"/>
      <c r="AL624" s="276"/>
      <c r="AM624" s="276"/>
    </row>
    <row r="625" spans="1:47" s="245" customFormat="1" ht="32.25" customHeight="1" x14ac:dyDescent="0.25">
      <c r="A625" s="186"/>
      <c r="B625" s="186">
        <v>2</v>
      </c>
      <c r="C625" s="187">
        <v>1041</v>
      </c>
      <c r="D625" s="136">
        <v>13485</v>
      </c>
      <c r="E625" s="136"/>
      <c r="F625" s="188"/>
      <c r="G625" s="186" t="s">
        <v>545</v>
      </c>
      <c r="H625" s="186" t="s">
        <v>155</v>
      </c>
      <c r="I625" s="186"/>
      <c r="J625" s="186" t="s">
        <v>435</v>
      </c>
      <c r="K625" s="188">
        <v>4</v>
      </c>
      <c r="L625" s="188">
        <v>14</v>
      </c>
      <c r="M625" s="188"/>
      <c r="N625" s="188"/>
      <c r="O625" s="188"/>
      <c r="P625" s="188">
        <v>1</v>
      </c>
      <c r="Q625" s="188"/>
      <c r="R625" s="188">
        <f t="shared" si="116"/>
        <v>56</v>
      </c>
      <c r="S625" s="191" t="s">
        <v>150</v>
      </c>
      <c r="T625" s="199" t="s">
        <v>86</v>
      </c>
      <c r="U625" s="200">
        <v>44830</v>
      </c>
      <c r="V625" s="200"/>
      <c r="W625" s="201">
        <v>1</v>
      </c>
      <c r="X625" s="202"/>
      <c r="Y625" s="196">
        <f t="shared" si="120"/>
        <v>26.714285714285715</v>
      </c>
      <c r="Z625" s="219">
        <v>81</v>
      </c>
      <c r="AA625" s="219">
        <v>1.82</v>
      </c>
      <c r="AB625" s="197">
        <f t="shared" si="117"/>
        <v>4536</v>
      </c>
      <c r="AC625" s="197">
        <f t="shared" si="111"/>
        <v>101.92</v>
      </c>
      <c r="AD625" s="197">
        <f t="shared" si="121"/>
        <v>3175.2</v>
      </c>
      <c r="AE625" s="197">
        <f t="shared" si="114"/>
        <v>0</v>
      </c>
      <c r="AF625" s="197">
        <f t="shared" si="122"/>
        <v>2722.7200000000003</v>
      </c>
      <c r="AG625" s="143">
        <f t="shared" si="118"/>
        <v>5897.92</v>
      </c>
      <c r="AH625" s="197">
        <v>5446.5599999999995</v>
      </c>
      <c r="AI625" s="197">
        <f t="shared" si="119"/>
        <v>451.36000000000058</v>
      </c>
      <c r="AJ625" s="244"/>
      <c r="AK625" s="269"/>
      <c r="AL625" s="276"/>
      <c r="AM625" s="276"/>
      <c r="AR625" s="363">
        <f>SUMIF('[27]Sc Shedule '!$D$3:$D$2546,D625,'[27]Sc Shedule '!$AC$3:$AC$2546)</f>
        <v>8309.5600000000013</v>
      </c>
      <c r="AS625" s="363">
        <f t="shared" ref="AS625:AS628" ca="1" si="123">SUMIF($D$91:$D$2561,D625,$AG$91:$AG$2559)</f>
        <v>8309.5600000000013</v>
      </c>
      <c r="AT625" s="363">
        <f t="shared" ref="AT625:AT628" ca="1" si="124">AR625-AS625</f>
        <v>0</v>
      </c>
      <c r="AU625" s="365"/>
    </row>
    <row r="626" spans="1:47" ht="32.25" customHeight="1" x14ac:dyDescent="0.25">
      <c r="A626" s="135"/>
      <c r="B626" s="186">
        <v>2</v>
      </c>
      <c r="C626" s="310">
        <v>1041</v>
      </c>
      <c r="D626" s="136">
        <v>13485</v>
      </c>
      <c r="E626" s="136">
        <v>8160</v>
      </c>
      <c r="F626" s="298"/>
      <c r="G626" s="299" t="s">
        <v>529</v>
      </c>
      <c r="H626" s="299"/>
      <c r="I626" s="299"/>
      <c r="J626" s="299"/>
      <c r="K626" s="298">
        <v>4</v>
      </c>
      <c r="L626" s="298">
        <v>7</v>
      </c>
      <c r="M626" s="298"/>
      <c r="N626" s="298"/>
      <c r="O626" s="298">
        <f>M626-N626</f>
        <v>0</v>
      </c>
      <c r="P626" s="298">
        <v>1</v>
      </c>
      <c r="Q626" s="298"/>
      <c r="R626" s="298">
        <f t="shared" si="116"/>
        <v>28</v>
      </c>
      <c r="S626" s="300" t="s">
        <v>150</v>
      </c>
      <c r="T626" s="301" t="s">
        <v>58</v>
      </c>
      <c r="U626" s="302">
        <v>44861</v>
      </c>
      <c r="V626" s="308">
        <f>C5</f>
        <v>45016</v>
      </c>
      <c r="W626" s="303">
        <v>1</v>
      </c>
      <c r="X626" s="304"/>
      <c r="Y626" s="305">
        <f>-IF(T626="on hire",$B$5-U626+1,IF(T626="off hired",V626-U626+1,0))/7</f>
        <v>-22.285714285714285</v>
      </c>
      <c r="Z626" s="306">
        <v>81</v>
      </c>
      <c r="AA626" s="306">
        <v>1.82</v>
      </c>
      <c r="AB626" s="307">
        <f t="shared" si="117"/>
        <v>2268</v>
      </c>
      <c r="AC626" s="307">
        <f t="shared" si="111"/>
        <v>50.96</v>
      </c>
      <c r="AD626" s="307"/>
      <c r="AE626" s="307">
        <f t="shared" si="114"/>
        <v>680.4</v>
      </c>
      <c r="AF626" s="307">
        <f>-(-R626*Y626*AA626)</f>
        <v>-1135.68</v>
      </c>
      <c r="AG626" s="143">
        <f t="shared" si="118"/>
        <v>-455.28000000000009</v>
      </c>
      <c r="AH626" s="307">
        <v>-229.60000000000002</v>
      </c>
      <c r="AI626" s="233">
        <f t="shared" si="119"/>
        <v>-225.68000000000006</v>
      </c>
      <c r="AJ626" s="146"/>
      <c r="AR626" s="363">
        <f>SUMIF('[27]Sc Shedule '!$D$3:$D$2546,D626,'[27]Sc Shedule '!$AC$3:$AC$2546)</f>
        <v>8309.5600000000013</v>
      </c>
      <c r="AS626" s="363">
        <f t="shared" ca="1" si="123"/>
        <v>8309.5600000000013</v>
      </c>
      <c r="AT626" s="363">
        <f t="shared" ca="1" si="124"/>
        <v>0</v>
      </c>
      <c r="AU626" s="365"/>
    </row>
    <row r="627" spans="1:47" ht="32.25" customHeight="1" x14ac:dyDescent="0.25">
      <c r="A627" s="186"/>
      <c r="B627" s="186">
        <v>2</v>
      </c>
      <c r="C627" s="187">
        <v>1041</v>
      </c>
      <c r="D627" s="136">
        <v>13485</v>
      </c>
      <c r="E627" s="136"/>
      <c r="F627" s="188"/>
      <c r="G627" s="186" t="s">
        <v>545</v>
      </c>
      <c r="H627" s="186" t="s">
        <v>155</v>
      </c>
      <c r="I627" s="186"/>
      <c r="J627" s="186" t="s">
        <v>435</v>
      </c>
      <c r="K627" s="188">
        <v>6</v>
      </c>
      <c r="L627" s="188">
        <v>5</v>
      </c>
      <c r="M627" s="188"/>
      <c r="N627" s="188"/>
      <c r="O627" s="188"/>
      <c r="P627" s="188">
        <v>1</v>
      </c>
      <c r="Q627" s="188"/>
      <c r="R627" s="188">
        <f t="shared" si="116"/>
        <v>30</v>
      </c>
      <c r="S627" s="191" t="s">
        <v>150</v>
      </c>
      <c r="T627" s="199" t="s">
        <v>86</v>
      </c>
      <c r="U627" s="200">
        <v>44830</v>
      </c>
      <c r="V627" s="200"/>
      <c r="W627" s="201">
        <v>1</v>
      </c>
      <c r="X627" s="202"/>
      <c r="Y627" s="196">
        <f>IF(T627="on hire",$C$5-U627+1,IF(T627="off hired",V627-U627+1,0))/7</f>
        <v>26.714285714285715</v>
      </c>
      <c r="Z627" s="219">
        <v>81</v>
      </c>
      <c r="AA627" s="219">
        <v>1.82</v>
      </c>
      <c r="AB627" s="197">
        <f t="shared" si="117"/>
        <v>2430</v>
      </c>
      <c r="AC627" s="197">
        <f t="shared" si="111"/>
        <v>54.6</v>
      </c>
      <c r="AD627" s="197">
        <f>0.7*R627*Z627</f>
        <v>1701</v>
      </c>
      <c r="AE627" s="197">
        <f t="shared" si="114"/>
        <v>0</v>
      </c>
      <c r="AF627" s="197">
        <f>IF(Y627&gt;X627,(Y627-X627)*R627*AA627,0)</f>
        <v>1458.6000000000001</v>
      </c>
      <c r="AG627" s="143">
        <f t="shared" si="118"/>
        <v>3159.6000000000004</v>
      </c>
      <c r="AH627" s="197">
        <v>2917.8</v>
      </c>
      <c r="AI627" s="143">
        <f t="shared" si="119"/>
        <v>241.80000000000018</v>
      </c>
      <c r="AJ627" s="146"/>
      <c r="AR627" s="363">
        <f>SUMIF('[27]Sc Shedule '!$D$3:$D$2546,D627,'[27]Sc Shedule '!$AC$3:$AC$2546)</f>
        <v>8309.5600000000013</v>
      </c>
      <c r="AS627" s="363">
        <f t="shared" ca="1" si="123"/>
        <v>8309.5600000000013</v>
      </c>
      <c r="AT627" s="363">
        <f t="shared" ca="1" si="124"/>
        <v>0</v>
      </c>
      <c r="AU627" s="365"/>
    </row>
    <row r="628" spans="1:47" ht="32.25" customHeight="1" x14ac:dyDescent="0.25">
      <c r="A628" s="135"/>
      <c r="B628" s="186">
        <v>2</v>
      </c>
      <c r="C628" s="310">
        <v>1041</v>
      </c>
      <c r="D628" s="136">
        <v>13485</v>
      </c>
      <c r="E628" s="136">
        <v>8160</v>
      </c>
      <c r="F628" s="298"/>
      <c r="G628" s="299" t="s">
        <v>529</v>
      </c>
      <c r="H628" s="299"/>
      <c r="I628" s="299"/>
      <c r="J628" s="299"/>
      <c r="K628" s="298">
        <v>3</v>
      </c>
      <c r="L628" s="298">
        <v>6</v>
      </c>
      <c r="M628" s="298"/>
      <c r="N628" s="298"/>
      <c r="O628" s="298">
        <f>M628-N628</f>
        <v>0</v>
      </c>
      <c r="P628" s="298">
        <v>1</v>
      </c>
      <c r="Q628" s="298"/>
      <c r="R628" s="298">
        <f t="shared" si="116"/>
        <v>18</v>
      </c>
      <c r="S628" s="300" t="s">
        <v>150</v>
      </c>
      <c r="T628" s="301" t="s">
        <v>58</v>
      </c>
      <c r="U628" s="302">
        <v>44861</v>
      </c>
      <c r="V628" s="308">
        <f>C5</f>
        <v>45016</v>
      </c>
      <c r="W628" s="303">
        <v>1</v>
      </c>
      <c r="X628" s="304"/>
      <c r="Y628" s="305">
        <f>-IF(T628="on hire",$B$5-U628+1,IF(T628="off hired",V628-U628+1,0))/7</f>
        <v>-22.285714285714285</v>
      </c>
      <c r="Z628" s="306">
        <v>81</v>
      </c>
      <c r="AA628" s="306">
        <v>1.82</v>
      </c>
      <c r="AB628" s="307">
        <f t="shared" si="117"/>
        <v>1458</v>
      </c>
      <c r="AC628" s="307">
        <f t="shared" si="111"/>
        <v>32.76</v>
      </c>
      <c r="AD628" s="307"/>
      <c r="AE628" s="307">
        <f t="shared" si="114"/>
        <v>437.4</v>
      </c>
      <c r="AF628" s="307">
        <f>-(-R628*Y628*AA628)</f>
        <v>-730.07999999999993</v>
      </c>
      <c r="AG628" s="143">
        <f t="shared" si="118"/>
        <v>-292.67999999999995</v>
      </c>
      <c r="AH628" s="307">
        <v>-147.60000000000002</v>
      </c>
      <c r="AI628" s="233">
        <f t="shared" si="119"/>
        <v>-145.07999999999993</v>
      </c>
      <c r="AJ628" s="146"/>
      <c r="AR628" s="363">
        <f>SUMIF('[27]Sc Shedule '!$D$3:$D$2546,D628,'[27]Sc Shedule '!$AC$3:$AC$2546)</f>
        <v>8309.5600000000013</v>
      </c>
      <c r="AS628" s="363">
        <f t="shared" ca="1" si="123"/>
        <v>8309.5600000000013</v>
      </c>
      <c r="AT628" s="363">
        <f t="shared" ca="1" si="124"/>
        <v>0</v>
      </c>
      <c r="AU628" s="365"/>
    </row>
    <row r="629" spans="1:47" ht="32.25" customHeight="1" x14ac:dyDescent="0.25">
      <c r="A629" s="186"/>
      <c r="B629" s="186">
        <v>2</v>
      </c>
      <c r="C629" s="187">
        <v>1041</v>
      </c>
      <c r="D629" s="136">
        <v>13484</v>
      </c>
      <c r="E629" s="136">
        <v>8159</v>
      </c>
      <c r="F629" s="188"/>
      <c r="G629" s="186" t="s">
        <v>545</v>
      </c>
      <c r="H629" s="186" t="s">
        <v>542</v>
      </c>
      <c r="I629" s="186"/>
      <c r="J629" s="186" t="s">
        <v>61</v>
      </c>
      <c r="K629" s="188">
        <v>15</v>
      </c>
      <c r="L629" s="188">
        <v>5</v>
      </c>
      <c r="M629" s="188"/>
      <c r="N629" s="188"/>
      <c r="O629" s="188"/>
      <c r="P629" s="188">
        <v>1</v>
      </c>
      <c r="Q629" s="188"/>
      <c r="R629" s="188">
        <f t="shared" si="116"/>
        <v>75</v>
      </c>
      <c r="S629" s="191" t="s">
        <v>150</v>
      </c>
      <c r="T629" s="199" t="s">
        <v>58</v>
      </c>
      <c r="U629" s="200">
        <v>44830</v>
      </c>
      <c r="V629" s="200">
        <v>44861</v>
      </c>
      <c r="W629" s="201">
        <v>1</v>
      </c>
      <c r="X629" s="202"/>
      <c r="Y629" s="196">
        <f>IF(T629="on hire",$C$5-U629+1,IF(T629="off hired",V629-U629+1,0))/7</f>
        <v>4.5714285714285712</v>
      </c>
      <c r="Z629" s="219">
        <v>12</v>
      </c>
      <c r="AA629" s="219">
        <v>3.15</v>
      </c>
      <c r="AB629" s="197">
        <f t="shared" si="117"/>
        <v>900</v>
      </c>
      <c r="AC629" s="197">
        <f t="shared" si="111"/>
        <v>236.25</v>
      </c>
      <c r="AD629" s="197">
        <f>0.7*R629*Z629</f>
        <v>630</v>
      </c>
      <c r="AE629" s="197">
        <f t="shared" si="114"/>
        <v>270</v>
      </c>
      <c r="AF629" s="197">
        <f>IF(Y629&gt;X629,(Y629-X629)*R629*AA629,0)</f>
        <v>1080</v>
      </c>
      <c r="AG629" s="143">
        <f t="shared" si="118"/>
        <v>1980</v>
      </c>
      <c r="AH629" s="197">
        <v>1980</v>
      </c>
      <c r="AI629" s="197">
        <f t="shared" si="119"/>
        <v>0</v>
      </c>
      <c r="AJ629" s="146"/>
      <c r="AR629" s="111"/>
      <c r="AS629" s="111"/>
      <c r="AT629" s="111"/>
    </row>
    <row r="630" spans="1:47" ht="32.25" customHeight="1" x14ac:dyDescent="0.25">
      <c r="A630" s="135"/>
      <c r="B630" s="186">
        <v>2</v>
      </c>
      <c r="C630" s="187">
        <v>1041</v>
      </c>
      <c r="D630" s="136">
        <v>13483</v>
      </c>
      <c r="E630" s="136"/>
      <c r="F630" s="188"/>
      <c r="G630" s="135" t="s">
        <v>545</v>
      </c>
      <c r="H630" s="135" t="s">
        <v>153</v>
      </c>
      <c r="I630" s="186"/>
      <c r="J630" s="135" t="s">
        <v>435</v>
      </c>
      <c r="K630" s="136">
        <v>32.5</v>
      </c>
      <c r="L630" s="136">
        <v>1</v>
      </c>
      <c r="M630" s="136">
        <v>16</v>
      </c>
      <c r="N630" s="136"/>
      <c r="O630" s="136">
        <f t="shared" ref="O630:O654" si="125">M630-N630</f>
        <v>16</v>
      </c>
      <c r="P630" s="136"/>
      <c r="Q630" s="188"/>
      <c r="R630" s="136">
        <f t="shared" si="116"/>
        <v>520</v>
      </c>
      <c r="S630" s="137" t="s">
        <v>41</v>
      </c>
      <c r="T630" s="138" t="s">
        <v>86</v>
      </c>
      <c r="U630" s="139">
        <v>44830</v>
      </c>
      <c r="V630" s="139"/>
      <c r="W630" s="140">
        <v>1</v>
      </c>
      <c r="X630" s="202"/>
      <c r="Y630" s="142">
        <f>IF(T630="on hire",$C$5-U630+1,IF(T630="off hired",V630-U630+1,0))/7</f>
        <v>26.714285714285715</v>
      </c>
      <c r="Z630" s="204">
        <v>14</v>
      </c>
      <c r="AA630" s="204">
        <v>0.84</v>
      </c>
      <c r="AB630" s="143">
        <f t="shared" si="117"/>
        <v>7280</v>
      </c>
      <c r="AC630" s="143">
        <f t="shared" ref="AC630:AC693" si="126">AA630*R630</f>
        <v>436.8</v>
      </c>
      <c r="AD630" s="143">
        <f>0.7*R630*Z630</f>
        <v>5096</v>
      </c>
      <c r="AE630" s="143">
        <f t="shared" si="114"/>
        <v>0</v>
      </c>
      <c r="AF630" s="143">
        <f>IF(Y630&gt;X630,(Y630-X630)*R630*AA630,0)</f>
        <v>11668.800000000001</v>
      </c>
      <c r="AG630" s="143">
        <f t="shared" si="118"/>
        <v>16764.800000000003</v>
      </c>
      <c r="AH630" s="143">
        <v>14830.4</v>
      </c>
      <c r="AI630" s="143">
        <f t="shared" si="119"/>
        <v>1934.4000000000033</v>
      </c>
      <c r="AJ630" s="146"/>
      <c r="AR630" s="363">
        <f>SUMIF('[27]Sc Shedule '!$D$3:$D$2546,D630,'[27]Sc Shedule '!$AC$3:$AC$2546)</f>
        <v>48108.731250000004</v>
      </c>
      <c r="AS630" s="363">
        <f t="shared" ref="AS630:AS631" ca="1" si="127">SUMIF($D$91:$D$2561,D630,$AG$91:$AG$2559)</f>
        <v>48108.731250000004</v>
      </c>
      <c r="AT630" s="363">
        <f t="shared" ref="AT630:AT631" ca="1" si="128">AR630-AS630</f>
        <v>0</v>
      </c>
      <c r="AU630" s="365"/>
    </row>
    <row r="631" spans="1:47" ht="32.25" customHeight="1" x14ac:dyDescent="0.25">
      <c r="A631" s="135"/>
      <c r="B631" s="186">
        <v>2</v>
      </c>
      <c r="C631" s="310">
        <v>1041</v>
      </c>
      <c r="D631" s="136">
        <v>13483</v>
      </c>
      <c r="E631" s="136">
        <v>8158</v>
      </c>
      <c r="F631" s="298"/>
      <c r="G631" s="299" t="s">
        <v>529</v>
      </c>
      <c r="H631" s="299"/>
      <c r="I631" s="299"/>
      <c r="J631" s="299"/>
      <c r="K631" s="298">
        <v>17.5</v>
      </c>
      <c r="L631" s="298">
        <v>1</v>
      </c>
      <c r="M631" s="298">
        <v>16</v>
      </c>
      <c r="N631" s="298"/>
      <c r="O631" s="298">
        <f t="shared" si="125"/>
        <v>16</v>
      </c>
      <c r="P631" s="298">
        <v>1</v>
      </c>
      <c r="Q631" s="298"/>
      <c r="R631" s="298">
        <f t="shared" si="116"/>
        <v>280</v>
      </c>
      <c r="S631" s="300" t="s">
        <v>41</v>
      </c>
      <c r="T631" s="301" t="s">
        <v>58</v>
      </c>
      <c r="U631" s="302">
        <v>44861</v>
      </c>
      <c r="V631" s="302">
        <f>C5</f>
        <v>45016</v>
      </c>
      <c r="W631" s="303">
        <v>1</v>
      </c>
      <c r="X631" s="304"/>
      <c r="Y631" s="305">
        <f>-IF(T631="on hire",$B$5-U631+1,IF(T631="off hired",V631-U631+1,0))/7</f>
        <v>-22.285714285714285</v>
      </c>
      <c r="Z631" s="306">
        <v>14</v>
      </c>
      <c r="AA631" s="306">
        <v>0.84</v>
      </c>
      <c r="AB631" s="307">
        <f t="shared" si="117"/>
        <v>3920</v>
      </c>
      <c r="AC631" s="307">
        <f t="shared" si="126"/>
        <v>235.2</v>
      </c>
      <c r="AD631" s="307"/>
      <c r="AE631" s="307">
        <f t="shared" ref="AE631:AE694" si="129">IF(T631="off hired",0.3*R631*Z631*W631,0)</f>
        <v>1176</v>
      </c>
      <c r="AF631" s="307">
        <f>-(-R631*Y631*AA631)</f>
        <v>-5241.5999999999995</v>
      </c>
      <c r="AG631" s="143">
        <f t="shared" si="118"/>
        <v>-4065.5999999999995</v>
      </c>
      <c r="AH631" s="307">
        <v>-3024</v>
      </c>
      <c r="AI631" s="233">
        <f t="shared" si="119"/>
        <v>-1041.5999999999995</v>
      </c>
      <c r="AJ631" s="146"/>
      <c r="AR631" s="363">
        <f>SUMIF('[27]Sc Shedule '!$D$3:$D$2546,D631,'[27]Sc Shedule '!$AC$3:$AC$2546)</f>
        <v>48108.731250000004</v>
      </c>
      <c r="AS631" s="363">
        <f t="shared" ca="1" si="127"/>
        <v>48108.731250000004</v>
      </c>
      <c r="AT631" s="363">
        <f t="shared" ca="1" si="128"/>
        <v>0</v>
      </c>
      <c r="AU631" s="365"/>
    </row>
    <row r="632" spans="1:47" ht="32.25" customHeight="1" x14ac:dyDescent="0.25">
      <c r="A632" s="135"/>
      <c r="B632" s="186">
        <v>2</v>
      </c>
      <c r="C632" s="187">
        <v>1041</v>
      </c>
      <c r="D632" s="136">
        <v>13483</v>
      </c>
      <c r="E632" s="136">
        <v>8158</v>
      </c>
      <c r="F632" s="188"/>
      <c r="G632" s="135" t="s">
        <v>545</v>
      </c>
      <c r="H632" s="135" t="s">
        <v>153</v>
      </c>
      <c r="I632" s="186"/>
      <c r="J632" s="135" t="s">
        <v>147</v>
      </c>
      <c r="K632" s="136">
        <v>32.5</v>
      </c>
      <c r="L632" s="136">
        <v>2.5</v>
      </c>
      <c r="M632" s="136">
        <v>25</v>
      </c>
      <c r="N632" s="136"/>
      <c r="O632" s="136">
        <f t="shared" si="125"/>
        <v>25</v>
      </c>
      <c r="P632" s="136"/>
      <c r="Q632" s="188"/>
      <c r="R632" s="136">
        <f t="shared" si="116"/>
        <v>2031.25</v>
      </c>
      <c r="S632" s="137" t="s">
        <v>62</v>
      </c>
      <c r="T632" s="138" t="s">
        <v>58</v>
      </c>
      <c r="U632" s="139">
        <v>44830</v>
      </c>
      <c r="V632" s="139">
        <v>44861</v>
      </c>
      <c r="W632" s="140">
        <v>1</v>
      </c>
      <c r="X632" s="202"/>
      <c r="Y632" s="142">
        <f>IF(T632="on hire",$C$5-U632+1,IF(T632="off hired",V632-U632+1,0))/7</f>
        <v>4.5714285714285712</v>
      </c>
      <c r="Z632" s="204">
        <v>5.25</v>
      </c>
      <c r="AA632" s="204">
        <v>0.35</v>
      </c>
      <c r="AB632" s="143">
        <f t="shared" si="117"/>
        <v>10664.0625</v>
      </c>
      <c r="AC632" s="143">
        <f t="shared" si="126"/>
        <v>710.9375</v>
      </c>
      <c r="AD632" s="143">
        <f>0.7*R632*Z632</f>
        <v>7464.84375</v>
      </c>
      <c r="AE632" s="143">
        <f t="shared" si="129"/>
        <v>3199.21875</v>
      </c>
      <c r="AF632" s="143">
        <f>IF(Y632&gt;X632,(Y632-X632)*R632*AA632,0)</f>
        <v>3249.9999999999995</v>
      </c>
      <c r="AG632" s="143">
        <f t="shared" si="118"/>
        <v>13914.0625</v>
      </c>
      <c r="AH632" s="143">
        <v>13914.0625</v>
      </c>
      <c r="AI632" s="143">
        <f t="shared" si="119"/>
        <v>0</v>
      </c>
      <c r="AJ632" s="146"/>
      <c r="AR632" s="111"/>
      <c r="AS632" s="111"/>
      <c r="AT632" s="111"/>
    </row>
    <row r="633" spans="1:47" ht="32.25" customHeight="1" x14ac:dyDescent="0.25">
      <c r="A633" s="135"/>
      <c r="B633" s="186">
        <v>2</v>
      </c>
      <c r="C633" s="187">
        <v>1041</v>
      </c>
      <c r="D633" s="136">
        <v>13483</v>
      </c>
      <c r="E633" s="136"/>
      <c r="F633" s="188"/>
      <c r="G633" s="135" t="s">
        <v>545</v>
      </c>
      <c r="H633" s="135" t="s">
        <v>153</v>
      </c>
      <c r="I633" s="186"/>
      <c r="J633" s="135" t="s">
        <v>147</v>
      </c>
      <c r="K633" s="136">
        <v>17.5</v>
      </c>
      <c r="L633" s="136">
        <v>2.5</v>
      </c>
      <c r="M633" s="136">
        <v>18</v>
      </c>
      <c r="N633" s="136"/>
      <c r="O633" s="136">
        <f t="shared" si="125"/>
        <v>18</v>
      </c>
      <c r="P633" s="136"/>
      <c r="Q633" s="188"/>
      <c r="R633" s="136">
        <f t="shared" si="116"/>
        <v>787.5</v>
      </c>
      <c r="S633" s="137" t="s">
        <v>62</v>
      </c>
      <c r="T633" s="138" t="s">
        <v>86</v>
      </c>
      <c r="U633" s="139">
        <v>44830</v>
      </c>
      <c r="V633" s="139"/>
      <c r="W633" s="140">
        <v>1</v>
      </c>
      <c r="X633" s="202"/>
      <c r="Y633" s="142">
        <f>IF(T633="on hire",$C$5-U633+1,IF(T633="off hired",V633-U633+1,0))/7</f>
        <v>26.714285714285715</v>
      </c>
      <c r="Z633" s="204">
        <v>5.25</v>
      </c>
      <c r="AA633" s="204">
        <v>0.35</v>
      </c>
      <c r="AB633" s="143">
        <f t="shared" si="117"/>
        <v>4134.375</v>
      </c>
      <c r="AC633" s="143">
        <f t="shared" si="126"/>
        <v>275.625</v>
      </c>
      <c r="AD633" s="143">
        <f>0.7*R633*Z633</f>
        <v>2894.0625</v>
      </c>
      <c r="AE633" s="143">
        <f t="shared" si="129"/>
        <v>0</v>
      </c>
      <c r="AF633" s="143">
        <f>IF(Y633&gt;X633,(Y633-X633)*R633*AA633,0)</f>
        <v>7363.1249999999991</v>
      </c>
      <c r="AG633" s="143">
        <f t="shared" si="118"/>
        <v>10257.1875</v>
      </c>
      <c r="AH633" s="143">
        <v>9036.5625</v>
      </c>
      <c r="AI633" s="143">
        <f t="shared" si="119"/>
        <v>1220.625</v>
      </c>
      <c r="AJ633" s="146"/>
      <c r="AR633" s="363">
        <f>SUMIF('[27]Sc Shedule '!$D$3:$D$2546,D633,'[27]Sc Shedule '!$AC$3:$AC$2546)</f>
        <v>48108.731250000004</v>
      </c>
      <c r="AS633" s="363">
        <f t="shared" ref="AS633:AS635" ca="1" si="130">SUMIF($D$91:$D$2561,D633,$AG$91:$AG$2559)</f>
        <v>48108.731250000004</v>
      </c>
      <c r="AT633" s="363">
        <f t="shared" ref="AT633:AT635" ca="1" si="131">AR633-AS633</f>
        <v>0</v>
      </c>
      <c r="AU633" s="365"/>
    </row>
    <row r="634" spans="1:47" ht="29.25" customHeight="1" x14ac:dyDescent="0.25">
      <c r="A634" s="135"/>
      <c r="B634" s="186">
        <v>2</v>
      </c>
      <c r="C634" s="187">
        <v>1041</v>
      </c>
      <c r="D634" s="136">
        <v>13483</v>
      </c>
      <c r="E634" s="136"/>
      <c r="F634" s="188"/>
      <c r="G634" s="135" t="s">
        <v>545</v>
      </c>
      <c r="H634" s="135" t="s">
        <v>153</v>
      </c>
      <c r="I634" s="186"/>
      <c r="J634" s="135" t="s">
        <v>147</v>
      </c>
      <c r="K634" s="136">
        <v>15</v>
      </c>
      <c r="L634" s="136">
        <v>2.5</v>
      </c>
      <c r="M634" s="136">
        <v>25</v>
      </c>
      <c r="N634" s="136"/>
      <c r="O634" s="136">
        <f t="shared" si="125"/>
        <v>25</v>
      </c>
      <c r="P634" s="136"/>
      <c r="Q634" s="188"/>
      <c r="R634" s="136">
        <f t="shared" si="116"/>
        <v>937.5</v>
      </c>
      <c r="S634" s="137" t="s">
        <v>62</v>
      </c>
      <c r="T634" s="138" t="s">
        <v>86</v>
      </c>
      <c r="U634" s="139">
        <v>44830</v>
      </c>
      <c r="V634" s="139"/>
      <c r="W634" s="140">
        <v>1</v>
      </c>
      <c r="X634" s="202"/>
      <c r="Y634" s="142">
        <f>IF(T634="on hire",$C$5-U634+1,IF(T634="off hired",V634-U634+1,0))/7</f>
        <v>26.714285714285715</v>
      </c>
      <c r="Z634" s="204">
        <v>5.25</v>
      </c>
      <c r="AA634" s="204">
        <v>0.35</v>
      </c>
      <c r="AB634" s="143">
        <f t="shared" si="117"/>
        <v>4921.875</v>
      </c>
      <c r="AC634" s="143">
        <f t="shared" si="126"/>
        <v>328.125</v>
      </c>
      <c r="AD634" s="143">
        <f>0.7*R634*Z634</f>
        <v>3445.3125</v>
      </c>
      <c r="AE634" s="143">
        <f t="shared" si="129"/>
        <v>0</v>
      </c>
      <c r="AF634" s="143">
        <f>IF(Y634&gt;X634,(Y634-X634)*R634*AA634,0)</f>
        <v>8765.625</v>
      </c>
      <c r="AG634" s="143">
        <f t="shared" si="118"/>
        <v>12210.9375</v>
      </c>
      <c r="AH634" s="143">
        <v>10757.8125</v>
      </c>
      <c r="AI634" s="143">
        <f t="shared" si="119"/>
        <v>1453.125</v>
      </c>
      <c r="AJ634" s="146"/>
      <c r="AR634" s="363">
        <f>SUMIF('[27]Sc Shedule '!$D$3:$D$2546,D634,'[27]Sc Shedule '!$AC$3:$AC$2546)</f>
        <v>48108.731250000004</v>
      </c>
      <c r="AS634" s="363">
        <f t="shared" ca="1" si="130"/>
        <v>48108.731250000004</v>
      </c>
      <c r="AT634" s="363">
        <f t="shared" ca="1" si="131"/>
        <v>0</v>
      </c>
      <c r="AU634" s="365"/>
    </row>
    <row r="635" spans="1:47" ht="29.25" customHeight="1" x14ac:dyDescent="0.25">
      <c r="A635" s="135"/>
      <c r="B635" s="186">
        <v>2</v>
      </c>
      <c r="C635" s="310">
        <v>1041</v>
      </c>
      <c r="D635" s="136">
        <v>13483</v>
      </c>
      <c r="E635" s="136">
        <v>8158</v>
      </c>
      <c r="F635" s="298"/>
      <c r="G635" s="299" t="s">
        <v>529</v>
      </c>
      <c r="H635" s="299"/>
      <c r="I635" s="299"/>
      <c r="J635" s="299"/>
      <c r="K635" s="298">
        <v>2.5</v>
      </c>
      <c r="L635" s="298">
        <v>2.5</v>
      </c>
      <c r="M635" s="298">
        <v>25</v>
      </c>
      <c r="N635" s="298"/>
      <c r="O635" s="298">
        <f t="shared" si="125"/>
        <v>25</v>
      </c>
      <c r="P635" s="298">
        <v>1</v>
      </c>
      <c r="Q635" s="298"/>
      <c r="R635" s="298">
        <f t="shared" si="116"/>
        <v>156.25</v>
      </c>
      <c r="S635" s="300" t="s">
        <v>62</v>
      </c>
      <c r="T635" s="301" t="s">
        <v>58</v>
      </c>
      <c r="U635" s="302">
        <v>44861</v>
      </c>
      <c r="V635" s="302">
        <f>C5</f>
        <v>45016</v>
      </c>
      <c r="W635" s="303">
        <v>1</v>
      </c>
      <c r="X635" s="304"/>
      <c r="Y635" s="305">
        <f>-IF(T635="on hire",$B$5-U635+1,IF(T635="off hired",V635-U635+1,0))/7</f>
        <v>-22.285714285714285</v>
      </c>
      <c r="Z635" s="306">
        <v>5.25</v>
      </c>
      <c r="AA635" s="306">
        <v>0.35</v>
      </c>
      <c r="AB635" s="307">
        <f t="shared" si="117"/>
        <v>820.3125</v>
      </c>
      <c r="AC635" s="307">
        <f t="shared" si="126"/>
        <v>54.6875</v>
      </c>
      <c r="AD635" s="307"/>
      <c r="AE635" s="307">
        <f t="shared" si="129"/>
        <v>246.09375</v>
      </c>
      <c r="AF635" s="307">
        <f>-(-R635*Y635*AA635)</f>
        <v>-1218.7499999999998</v>
      </c>
      <c r="AG635" s="143">
        <f t="shared" si="118"/>
        <v>-972.65624999999977</v>
      </c>
      <c r="AH635" s="307">
        <v>-730.46875</v>
      </c>
      <c r="AI635" s="233">
        <f t="shared" si="119"/>
        <v>-242.18749999999977</v>
      </c>
      <c r="AJ635" s="146"/>
      <c r="AR635" s="363">
        <f>SUMIF('[27]Sc Shedule '!$D$3:$D$2546,D635,'[27]Sc Shedule '!$AC$3:$AC$2546)</f>
        <v>48108.731250000004</v>
      </c>
      <c r="AS635" s="363">
        <f t="shared" ca="1" si="130"/>
        <v>48108.731250000004</v>
      </c>
      <c r="AT635" s="363">
        <f t="shared" ca="1" si="131"/>
        <v>0</v>
      </c>
      <c r="AU635" s="365"/>
    </row>
    <row r="636" spans="1:47" ht="29.25" customHeight="1" x14ac:dyDescent="0.3">
      <c r="A636" s="186"/>
      <c r="B636" s="186">
        <v>2</v>
      </c>
      <c r="C636" s="187"/>
      <c r="D636" s="136">
        <v>12083</v>
      </c>
      <c r="E636" s="136">
        <v>7561</v>
      </c>
      <c r="F636" s="188"/>
      <c r="G636" s="326" t="s">
        <v>547</v>
      </c>
      <c r="H636" s="186" t="s">
        <v>36</v>
      </c>
      <c r="I636" s="186"/>
      <c r="J636" s="186" t="s">
        <v>42</v>
      </c>
      <c r="K636" s="256">
        <v>5</v>
      </c>
      <c r="L636" s="256">
        <v>1.3</v>
      </c>
      <c r="M636" s="256">
        <v>3</v>
      </c>
      <c r="N636" s="256">
        <v>1</v>
      </c>
      <c r="O636" s="188">
        <f t="shared" si="125"/>
        <v>2</v>
      </c>
      <c r="P636" s="188"/>
      <c r="Q636" s="188"/>
      <c r="R636" s="188">
        <f t="shared" si="116"/>
        <v>10</v>
      </c>
      <c r="S636" s="191" t="s">
        <v>41</v>
      </c>
      <c r="T636" s="199" t="s">
        <v>58</v>
      </c>
      <c r="U636" s="200">
        <v>44699</v>
      </c>
      <c r="V636" s="200">
        <v>44717</v>
      </c>
      <c r="W636" s="201">
        <v>1</v>
      </c>
      <c r="X636" s="202"/>
      <c r="Y636" s="196">
        <f t="shared" ref="Y636:Y667" si="132">IF(T636="on hire",$C$5-U636+1,IF(T636="off hired",V636-U636+1,0))/7</f>
        <v>2.7142857142857144</v>
      </c>
      <c r="Z636" s="219">
        <v>14</v>
      </c>
      <c r="AA636" s="219"/>
      <c r="AB636" s="197">
        <f t="shared" si="117"/>
        <v>140</v>
      </c>
      <c r="AC636" s="197">
        <f t="shared" si="126"/>
        <v>0</v>
      </c>
      <c r="AD636" s="197">
        <f t="shared" ref="AD636:AD667" si="133">0.7*R636*Z636</f>
        <v>98</v>
      </c>
      <c r="AE636" s="197">
        <f t="shared" si="129"/>
        <v>42</v>
      </c>
      <c r="AF636" s="197">
        <f t="shared" ref="AF636:AF667" si="134">IF(Y636&gt;X636,(Y636-X636)*R636*AA636,0)</f>
        <v>0</v>
      </c>
      <c r="AG636" s="143">
        <f t="shared" si="118"/>
        <v>140</v>
      </c>
      <c r="AH636" s="197">
        <v>140</v>
      </c>
      <c r="AI636" s="197">
        <f t="shared" si="119"/>
        <v>0</v>
      </c>
      <c r="AJ636" s="146"/>
      <c r="AR636" s="111"/>
      <c r="AS636" s="111"/>
      <c r="AT636" s="111"/>
    </row>
    <row r="637" spans="1:47" ht="29.25" customHeight="1" x14ac:dyDescent="0.3">
      <c r="A637" s="186"/>
      <c r="B637" s="186">
        <v>2</v>
      </c>
      <c r="C637" s="187"/>
      <c r="D637" s="136">
        <v>12804</v>
      </c>
      <c r="E637" s="136">
        <v>7562</v>
      </c>
      <c r="F637" s="188"/>
      <c r="G637" s="326" t="s">
        <v>547</v>
      </c>
      <c r="H637" s="186" t="s">
        <v>36</v>
      </c>
      <c r="I637" s="186"/>
      <c r="J637" s="186" t="s">
        <v>42</v>
      </c>
      <c r="K637" s="188">
        <v>2.5</v>
      </c>
      <c r="L637" s="188">
        <v>1.3</v>
      </c>
      <c r="M637" s="188">
        <v>3</v>
      </c>
      <c r="N637" s="188">
        <v>1</v>
      </c>
      <c r="O637" s="188">
        <f t="shared" si="125"/>
        <v>2</v>
      </c>
      <c r="P637" s="188"/>
      <c r="Q637" s="188"/>
      <c r="R637" s="188">
        <f t="shared" si="116"/>
        <v>5</v>
      </c>
      <c r="S637" s="191" t="s">
        <v>41</v>
      </c>
      <c r="T637" s="199" t="s">
        <v>58</v>
      </c>
      <c r="U637" s="200">
        <v>44699</v>
      </c>
      <c r="V637" s="200">
        <v>44717</v>
      </c>
      <c r="W637" s="201">
        <v>1</v>
      </c>
      <c r="X637" s="202"/>
      <c r="Y637" s="196">
        <f t="shared" si="132"/>
        <v>2.7142857142857144</v>
      </c>
      <c r="Z637" s="219">
        <v>14</v>
      </c>
      <c r="AA637" s="219"/>
      <c r="AB637" s="197">
        <f t="shared" si="117"/>
        <v>70</v>
      </c>
      <c r="AC637" s="197">
        <f t="shared" si="126"/>
        <v>0</v>
      </c>
      <c r="AD637" s="197">
        <f t="shared" si="133"/>
        <v>49</v>
      </c>
      <c r="AE637" s="197">
        <f t="shared" si="129"/>
        <v>21</v>
      </c>
      <c r="AF637" s="197">
        <f t="shared" si="134"/>
        <v>0</v>
      </c>
      <c r="AG637" s="197">
        <f t="shared" si="118"/>
        <v>70</v>
      </c>
      <c r="AH637" s="197">
        <v>70</v>
      </c>
      <c r="AI637" s="197">
        <f t="shared" si="119"/>
        <v>0</v>
      </c>
      <c r="AJ637" s="146"/>
      <c r="AR637" s="111"/>
      <c r="AS637" s="111"/>
      <c r="AT637" s="111"/>
    </row>
    <row r="638" spans="1:47" ht="30" customHeight="1" x14ac:dyDescent="0.3">
      <c r="A638" s="186"/>
      <c r="B638" s="186">
        <v>2</v>
      </c>
      <c r="C638" s="187"/>
      <c r="D638" s="136">
        <v>12085</v>
      </c>
      <c r="E638" s="136">
        <v>7561</v>
      </c>
      <c r="F638" s="188"/>
      <c r="G638" s="326" t="s">
        <v>547</v>
      </c>
      <c r="H638" s="186" t="s">
        <v>36</v>
      </c>
      <c r="I638" s="186"/>
      <c r="J638" s="186" t="s">
        <v>42</v>
      </c>
      <c r="K638" s="188">
        <v>1.3</v>
      </c>
      <c r="L638" s="188">
        <v>1.3</v>
      </c>
      <c r="M638" s="188">
        <v>3</v>
      </c>
      <c r="N638" s="188">
        <v>1</v>
      </c>
      <c r="O638" s="188">
        <f t="shared" si="125"/>
        <v>2</v>
      </c>
      <c r="P638" s="188"/>
      <c r="Q638" s="188"/>
      <c r="R638" s="188">
        <f t="shared" si="116"/>
        <v>2.6</v>
      </c>
      <c r="S638" s="191" t="s">
        <v>41</v>
      </c>
      <c r="T638" s="199" t="s">
        <v>58</v>
      </c>
      <c r="U638" s="200">
        <v>44699</v>
      </c>
      <c r="V638" s="200">
        <v>44717</v>
      </c>
      <c r="W638" s="201">
        <v>1</v>
      </c>
      <c r="X638" s="202"/>
      <c r="Y638" s="196">
        <f t="shared" si="132"/>
        <v>2.7142857142857144</v>
      </c>
      <c r="Z638" s="219">
        <v>14</v>
      </c>
      <c r="AA638" s="219"/>
      <c r="AB638" s="197">
        <f t="shared" si="117"/>
        <v>36.4</v>
      </c>
      <c r="AC638" s="197">
        <f t="shared" si="126"/>
        <v>0</v>
      </c>
      <c r="AD638" s="197">
        <f t="shared" si="133"/>
        <v>25.479999999999997</v>
      </c>
      <c r="AE638" s="197">
        <f t="shared" si="129"/>
        <v>10.92</v>
      </c>
      <c r="AF638" s="197">
        <f t="shared" si="134"/>
        <v>0</v>
      </c>
      <c r="AG638" s="197">
        <f t="shared" si="118"/>
        <v>36.4</v>
      </c>
      <c r="AH638" s="197">
        <v>36.4</v>
      </c>
      <c r="AI638" s="197">
        <f t="shared" si="119"/>
        <v>0</v>
      </c>
      <c r="AJ638" s="146"/>
      <c r="AR638" s="111"/>
      <c r="AS638" s="111"/>
      <c r="AT638" s="111"/>
    </row>
    <row r="639" spans="1:47" ht="30" customHeight="1" x14ac:dyDescent="0.25">
      <c r="A639" s="186"/>
      <c r="B639" s="186">
        <v>2</v>
      </c>
      <c r="C639" s="187">
        <v>1201</v>
      </c>
      <c r="D639" s="136">
        <v>13687</v>
      </c>
      <c r="E639" s="136">
        <v>8211</v>
      </c>
      <c r="F639" s="188"/>
      <c r="G639" s="186" t="s">
        <v>100</v>
      </c>
      <c r="H639" s="186" t="s">
        <v>94</v>
      </c>
      <c r="I639" s="186"/>
      <c r="J639" s="186" t="s">
        <v>69</v>
      </c>
      <c r="K639" s="188">
        <v>1.3</v>
      </c>
      <c r="L639" s="188">
        <v>1</v>
      </c>
      <c r="M639" s="188">
        <v>6</v>
      </c>
      <c r="N639" s="188"/>
      <c r="O639" s="188">
        <f t="shared" si="125"/>
        <v>6</v>
      </c>
      <c r="P639" s="188"/>
      <c r="Q639" s="188"/>
      <c r="R639" s="188">
        <f t="shared" si="116"/>
        <v>6</v>
      </c>
      <c r="S639" s="191" t="s">
        <v>70</v>
      </c>
      <c r="T639" s="199" t="s">
        <v>58</v>
      </c>
      <c r="U639" s="200">
        <v>44847</v>
      </c>
      <c r="V639" s="200">
        <v>44874</v>
      </c>
      <c r="W639" s="201">
        <v>1</v>
      </c>
      <c r="X639" s="202"/>
      <c r="Y639" s="196">
        <f t="shared" si="132"/>
        <v>4</v>
      </c>
      <c r="Z639" s="197">
        <v>135</v>
      </c>
      <c r="AA639" s="197">
        <v>12.25</v>
      </c>
      <c r="AB639" s="197">
        <f t="shared" si="117"/>
        <v>810</v>
      </c>
      <c r="AC639" s="197">
        <f t="shared" si="126"/>
        <v>73.5</v>
      </c>
      <c r="AD639" s="197">
        <f t="shared" si="133"/>
        <v>566.99999999999989</v>
      </c>
      <c r="AE639" s="197">
        <f t="shared" si="129"/>
        <v>242.99999999999997</v>
      </c>
      <c r="AF639" s="197">
        <f t="shared" si="134"/>
        <v>294</v>
      </c>
      <c r="AG639" s="197">
        <f t="shared" si="118"/>
        <v>1104</v>
      </c>
      <c r="AH639" s="197">
        <v>1104</v>
      </c>
      <c r="AI639" s="197">
        <f t="shared" si="119"/>
        <v>0</v>
      </c>
      <c r="AJ639" s="146"/>
      <c r="AR639" s="111"/>
      <c r="AS639" s="111"/>
      <c r="AT639" s="111"/>
    </row>
    <row r="640" spans="1:47" ht="30" customHeight="1" x14ac:dyDescent="0.25">
      <c r="A640" s="186"/>
      <c r="B640" s="186">
        <v>2</v>
      </c>
      <c r="C640" s="187">
        <v>1154</v>
      </c>
      <c r="D640" s="136">
        <v>13639</v>
      </c>
      <c r="E640" s="136">
        <v>8216</v>
      </c>
      <c r="F640" s="188"/>
      <c r="G640" s="186" t="s">
        <v>100</v>
      </c>
      <c r="H640" s="186" t="s">
        <v>94</v>
      </c>
      <c r="I640" s="186"/>
      <c r="J640" s="186" t="s">
        <v>69</v>
      </c>
      <c r="K640" s="188">
        <v>2.5</v>
      </c>
      <c r="L640" s="188">
        <v>1.3</v>
      </c>
      <c r="M640" s="188">
        <v>4</v>
      </c>
      <c r="N640" s="188"/>
      <c r="O640" s="188">
        <f t="shared" si="125"/>
        <v>4</v>
      </c>
      <c r="P640" s="188"/>
      <c r="Q640" s="188"/>
      <c r="R640" s="188">
        <f t="shared" si="116"/>
        <v>4</v>
      </c>
      <c r="S640" s="191" t="s">
        <v>70</v>
      </c>
      <c r="T640" s="199" t="s">
        <v>58</v>
      </c>
      <c r="U640" s="200">
        <v>44841</v>
      </c>
      <c r="V640" s="200">
        <v>44874</v>
      </c>
      <c r="W640" s="201">
        <v>1</v>
      </c>
      <c r="X640" s="202"/>
      <c r="Y640" s="196">
        <f t="shared" si="132"/>
        <v>4.8571428571428568</v>
      </c>
      <c r="Z640" s="197">
        <v>135</v>
      </c>
      <c r="AA640" s="197">
        <v>12.25</v>
      </c>
      <c r="AB640" s="197">
        <f t="shared" si="117"/>
        <v>540</v>
      </c>
      <c r="AC640" s="197">
        <f t="shared" si="126"/>
        <v>49</v>
      </c>
      <c r="AD640" s="197">
        <f t="shared" si="133"/>
        <v>378</v>
      </c>
      <c r="AE640" s="197">
        <f t="shared" si="129"/>
        <v>162</v>
      </c>
      <c r="AF640" s="197">
        <f t="shared" si="134"/>
        <v>237.99999999999997</v>
      </c>
      <c r="AG640" s="197">
        <f t="shared" si="118"/>
        <v>778</v>
      </c>
      <c r="AH640" s="197">
        <v>778</v>
      </c>
      <c r="AI640" s="197">
        <f t="shared" si="119"/>
        <v>0</v>
      </c>
      <c r="AJ640" s="146"/>
      <c r="AR640" s="111"/>
      <c r="AS640" s="111"/>
      <c r="AT640" s="111"/>
    </row>
    <row r="641" spans="1:39" s="282" customFormat="1" ht="30" customHeight="1" x14ac:dyDescent="0.25">
      <c r="A641" s="186"/>
      <c r="B641" s="186">
        <v>2</v>
      </c>
      <c r="C641" s="187">
        <v>1160</v>
      </c>
      <c r="D641" s="136">
        <v>13645</v>
      </c>
      <c r="E641" s="136">
        <v>8304</v>
      </c>
      <c r="F641" s="188"/>
      <c r="G641" s="186" t="s">
        <v>100</v>
      </c>
      <c r="H641" s="186" t="s">
        <v>94</v>
      </c>
      <c r="I641" s="186"/>
      <c r="J641" s="186" t="s">
        <v>69</v>
      </c>
      <c r="K641" s="188">
        <v>1.3</v>
      </c>
      <c r="L641" s="188">
        <v>1.3</v>
      </c>
      <c r="M641" s="188">
        <v>2</v>
      </c>
      <c r="N641" s="188"/>
      <c r="O641" s="188">
        <f t="shared" si="125"/>
        <v>2</v>
      </c>
      <c r="P641" s="188"/>
      <c r="Q641" s="188"/>
      <c r="R641" s="188">
        <f t="shared" si="116"/>
        <v>2</v>
      </c>
      <c r="S641" s="191" t="s">
        <v>70</v>
      </c>
      <c r="T641" s="199" t="s">
        <v>58</v>
      </c>
      <c r="U641" s="200">
        <v>44844</v>
      </c>
      <c r="V641" s="200">
        <v>44901</v>
      </c>
      <c r="W641" s="201">
        <v>1</v>
      </c>
      <c r="X641" s="202"/>
      <c r="Y641" s="196">
        <f t="shared" si="132"/>
        <v>8.2857142857142865</v>
      </c>
      <c r="Z641" s="197">
        <v>135</v>
      </c>
      <c r="AA641" s="197">
        <v>12.25</v>
      </c>
      <c r="AB641" s="197">
        <f t="shared" si="117"/>
        <v>270</v>
      </c>
      <c r="AC641" s="197">
        <f t="shared" si="126"/>
        <v>24.5</v>
      </c>
      <c r="AD641" s="197">
        <f t="shared" si="133"/>
        <v>189</v>
      </c>
      <c r="AE641" s="197">
        <f t="shared" si="129"/>
        <v>81</v>
      </c>
      <c r="AF641" s="197">
        <f t="shared" si="134"/>
        <v>203.00000000000003</v>
      </c>
      <c r="AG641" s="197">
        <f t="shared" si="118"/>
        <v>473</v>
      </c>
      <c r="AH641" s="197">
        <v>473</v>
      </c>
      <c r="AI641" s="197">
        <f t="shared" si="119"/>
        <v>0</v>
      </c>
      <c r="AJ641" s="279"/>
      <c r="AK641" s="280"/>
      <c r="AL641" s="281"/>
      <c r="AM641" s="281"/>
    </row>
    <row r="642" spans="1:39" s="213" customFormat="1" ht="30" customHeight="1" x14ac:dyDescent="0.25">
      <c r="A642" s="186"/>
      <c r="B642" s="186">
        <v>2</v>
      </c>
      <c r="C642" s="187">
        <v>1072</v>
      </c>
      <c r="D642" s="136">
        <v>13508</v>
      </c>
      <c r="E642" s="136">
        <v>8180</v>
      </c>
      <c r="F642" s="188"/>
      <c r="G642" s="186" t="s">
        <v>100</v>
      </c>
      <c r="H642" s="186" t="s">
        <v>94</v>
      </c>
      <c r="I642" s="186"/>
      <c r="J642" s="186" t="s">
        <v>69</v>
      </c>
      <c r="K642" s="188">
        <v>2.5</v>
      </c>
      <c r="L642" s="188">
        <v>1.3</v>
      </c>
      <c r="M642" s="188">
        <v>2.5</v>
      </c>
      <c r="N642" s="188"/>
      <c r="O642" s="188">
        <f t="shared" si="125"/>
        <v>2.5</v>
      </c>
      <c r="P642" s="188"/>
      <c r="Q642" s="188"/>
      <c r="R642" s="188">
        <f t="shared" si="116"/>
        <v>2.5</v>
      </c>
      <c r="S642" s="191" t="s">
        <v>70</v>
      </c>
      <c r="T642" s="199" t="s">
        <v>58</v>
      </c>
      <c r="U642" s="200">
        <v>44831</v>
      </c>
      <c r="V642" s="200">
        <v>44866</v>
      </c>
      <c r="W642" s="201">
        <v>1</v>
      </c>
      <c r="X642" s="202"/>
      <c r="Y642" s="196">
        <f t="shared" si="132"/>
        <v>5.1428571428571432</v>
      </c>
      <c r="Z642" s="197">
        <v>135</v>
      </c>
      <c r="AA642" s="197">
        <v>12.25</v>
      </c>
      <c r="AB642" s="197">
        <f t="shared" si="117"/>
        <v>337.5</v>
      </c>
      <c r="AC642" s="197">
        <f t="shared" si="126"/>
        <v>30.625</v>
      </c>
      <c r="AD642" s="197">
        <f t="shared" si="133"/>
        <v>236.25</v>
      </c>
      <c r="AE642" s="197">
        <f t="shared" si="129"/>
        <v>101.25</v>
      </c>
      <c r="AF642" s="197">
        <f t="shared" si="134"/>
        <v>157.5</v>
      </c>
      <c r="AG642" s="197">
        <f t="shared" si="118"/>
        <v>495</v>
      </c>
      <c r="AH642" s="197">
        <v>495</v>
      </c>
      <c r="AI642" s="197">
        <f t="shared" si="119"/>
        <v>0</v>
      </c>
      <c r="AJ642" s="146"/>
      <c r="AK642" s="268"/>
      <c r="AL642" s="275"/>
      <c r="AM642" s="275"/>
    </row>
    <row r="643" spans="1:39" s="213" customFormat="1" ht="30" customHeight="1" x14ac:dyDescent="0.25">
      <c r="A643" s="186"/>
      <c r="B643" s="186">
        <v>2</v>
      </c>
      <c r="C643" s="187">
        <v>1176</v>
      </c>
      <c r="D643" s="136">
        <v>13661</v>
      </c>
      <c r="E643" s="136">
        <v>8104</v>
      </c>
      <c r="F643" s="188"/>
      <c r="G643" s="186" t="s">
        <v>100</v>
      </c>
      <c r="H643" s="186" t="s">
        <v>94</v>
      </c>
      <c r="I643" s="186"/>
      <c r="J643" s="186" t="s">
        <v>69</v>
      </c>
      <c r="K643" s="188">
        <v>2.5</v>
      </c>
      <c r="L643" s="188">
        <v>1.3</v>
      </c>
      <c r="M643" s="188">
        <v>4</v>
      </c>
      <c r="N643" s="188"/>
      <c r="O643" s="188">
        <f t="shared" si="125"/>
        <v>4</v>
      </c>
      <c r="P643" s="188"/>
      <c r="Q643" s="188"/>
      <c r="R643" s="188">
        <f t="shared" si="116"/>
        <v>4</v>
      </c>
      <c r="S643" s="191" t="s">
        <v>70</v>
      </c>
      <c r="T643" s="199" t="s">
        <v>58</v>
      </c>
      <c r="U643" s="200">
        <v>44844</v>
      </c>
      <c r="V643" s="200">
        <v>44848</v>
      </c>
      <c r="W643" s="201">
        <v>1</v>
      </c>
      <c r="X643" s="202"/>
      <c r="Y643" s="196">
        <f t="shared" si="132"/>
        <v>0.7142857142857143</v>
      </c>
      <c r="Z643" s="197">
        <v>135</v>
      </c>
      <c r="AA643" s="197">
        <v>12.25</v>
      </c>
      <c r="AB643" s="197">
        <f t="shared" si="117"/>
        <v>540</v>
      </c>
      <c r="AC643" s="197">
        <f t="shared" si="126"/>
        <v>49</v>
      </c>
      <c r="AD643" s="197">
        <f t="shared" si="133"/>
        <v>378</v>
      </c>
      <c r="AE643" s="197">
        <f t="shared" si="129"/>
        <v>162</v>
      </c>
      <c r="AF643" s="197">
        <f t="shared" si="134"/>
        <v>35</v>
      </c>
      <c r="AG643" s="197">
        <f t="shared" si="118"/>
        <v>575</v>
      </c>
      <c r="AH643" s="197">
        <v>575</v>
      </c>
      <c r="AI643" s="197">
        <f t="shared" si="119"/>
        <v>0</v>
      </c>
      <c r="AJ643" s="146"/>
      <c r="AK643" s="268"/>
      <c r="AL643" s="275"/>
      <c r="AM643" s="275"/>
    </row>
    <row r="644" spans="1:39" s="213" customFormat="1" ht="30" customHeight="1" x14ac:dyDescent="0.25">
      <c r="A644" s="189"/>
      <c r="B644" s="189">
        <v>2</v>
      </c>
      <c r="C644" s="159">
        <v>1101</v>
      </c>
      <c r="D644" s="376">
        <v>13534</v>
      </c>
      <c r="E644" s="376">
        <v>8212</v>
      </c>
      <c r="F644" s="190"/>
      <c r="G644" s="189" t="s">
        <v>501</v>
      </c>
      <c r="H644" s="186" t="s">
        <v>94</v>
      </c>
      <c r="I644" s="186"/>
      <c r="J644" s="186" t="s">
        <v>69</v>
      </c>
      <c r="K644" s="188">
        <v>1</v>
      </c>
      <c r="L644" s="188">
        <v>1</v>
      </c>
      <c r="M644" s="188">
        <v>4</v>
      </c>
      <c r="N644" s="188"/>
      <c r="O644" s="188">
        <f t="shared" si="125"/>
        <v>4</v>
      </c>
      <c r="P644" s="188"/>
      <c r="Q644" s="188"/>
      <c r="R644" s="188">
        <f t="shared" si="116"/>
        <v>4</v>
      </c>
      <c r="S644" s="191" t="s">
        <v>70</v>
      </c>
      <c r="T644" s="199" t="s">
        <v>58</v>
      </c>
      <c r="U644" s="200">
        <v>44835</v>
      </c>
      <c r="V644" s="200">
        <v>44874</v>
      </c>
      <c r="W644" s="201">
        <v>1</v>
      </c>
      <c r="X644" s="202"/>
      <c r="Y644" s="196">
        <f t="shared" si="132"/>
        <v>5.7142857142857144</v>
      </c>
      <c r="Z644" s="197">
        <v>135</v>
      </c>
      <c r="AA644" s="197">
        <v>12.25</v>
      </c>
      <c r="AB644" s="197">
        <f t="shared" si="117"/>
        <v>540</v>
      </c>
      <c r="AC644" s="197">
        <f t="shared" si="126"/>
        <v>49</v>
      </c>
      <c r="AD644" s="197">
        <f t="shared" si="133"/>
        <v>378</v>
      </c>
      <c r="AE644" s="197">
        <f t="shared" si="129"/>
        <v>162</v>
      </c>
      <c r="AF644" s="197">
        <f t="shared" si="134"/>
        <v>280</v>
      </c>
      <c r="AG644" s="197">
        <f t="shared" si="118"/>
        <v>820</v>
      </c>
      <c r="AH644" s="197">
        <v>820</v>
      </c>
      <c r="AI644" s="197">
        <f t="shared" si="119"/>
        <v>0</v>
      </c>
      <c r="AJ644" s="146"/>
      <c r="AK644" s="268"/>
      <c r="AL644" s="275"/>
      <c r="AM644" s="275"/>
    </row>
    <row r="645" spans="1:39" s="213" customFormat="1" ht="30" customHeight="1" x14ac:dyDescent="0.25">
      <c r="A645" s="189"/>
      <c r="B645" s="189">
        <v>2</v>
      </c>
      <c r="C645" s="159">
        <v>1134</v>
      </c>
      <c r="D645" s="376">
        <v>13618</v>
      </c>
      <c r="E645" s="376">
        <v>8216</v>
      </c>
      <c r="F645" s="190"/>
      <c r="G645" s="189" t="s">
        <v>100</v>
      </c>
      <c r="H645" s="186" t="s">
        <v>94</v>
      </c>
      <c r="I645" s="186"/>
      <c r="J645" s="186" t="s">
        <v>69</v>
      </c>
      <c r="K645" s="188">
        <v>2.5</v>
      </c>
      <c r="L645" s="188">
        <v>1.3</v>
      </c>
      <c r="M645" s="188">
        <v>4</v>
      </c>
      <c r="N645" s="188"/>
      <c r="O645" s="188">
        <f t="shared" si="125"/>
        <v>4</v>
      </c>
      <c r="P645" s="188"/>
      <c r="Q645" s="188"/>
      <c r="R645" s="188">
        <f t="shared" si="116"/>
        <v>4</v>
      </c>
      <c r="S645" s="191" t="s">
        <v>70</v>
      </c>
      <c r="T645" s="199" t="s">
        <v>58</v>
      </c>
      <c r="U645" s="200">
        <v>44838</v>
      </c>
      <c r="V645" s="200">
        <v>44874</v>
      </c>
      <c r="W645" s="201">
        <v>1</v>
      </c>
      <c r="X645" s="202"/>
      <c r="Y645" s="196">
        <f t="shared" si="132"/>
        <v>5.2857142857142856</v>
      </c>
      <c r="Z645" s="197">
        <v>135</v>
      </c>
      <c r="AA645" s="197">
        <v>12.25</v>
      </c>
      <c r="AB645" s="197">
        <f t="shared" si="117"/>
        <v>540</v>
      </c>
      <c r="AC645" s="197">
        <f t="shared" si="126"/>
        <v>49</v>
      </c>
      <c r="AD645" s="197">
        <f t="shared" si="133"/>
        <v>378</v>
      </c>
      <c r="AE645" s="197">
        <f t="shared" si="129"/>
        <v>162</v>
      </c>
      <c r="AF645" s="197">
        <f t="shared" si="134"/>
        <v>259</v>
      </c>
      <c r="AG645" s="197">
        <f t="shared" si="118"/>
        <v>799</v>
      </c>
      <c r="AH645" s="197">
        <v>799</v>
      </c>
      <c r="AI645" s="197">
        <f t="shared" si="119"/>
        <v>0</v>
      </c>
      <c r="AJ645" s="146"/>
      <c r="AK645" s="268"/>
      <c r="AL645" s="275"/>
      <c r="AM645" s="275"/>
    </row>
    <row r="646" spans="1:39" s="282" customFormat="1" ht="30" customHeight="1" x14ac:dyDescent="0.25">
      <c r="A646" s="189"/>
      <c r="B646" s="189">
        <v>2</v>
      </c>
      <c r="C646" s="159">
        <v>1134</v>
      </c>
      <c r="D646" s="376">
        <v>13618</v>
      </c>
      <c r="E646" s="376">
        <v>8216</v>
      </c>
      <c r="F646" s="190"/>
      <c r="G646" s="189" t="s">
        <v>100</v>
      </c>
      <c r="H646" s="186" t="s">
        <v>94</v>
      </c>
      <c r="I646" s="186"/>
      <c r="J646" s="186" t="s">
        <v>69</v>
      </c>
      <c r="K646" s="188">
        <v>2.5</v>
      </c>
      <c r="L646" s="188">
        <v>1.3</v>
      </c>
      <c r="M646" s="188">
        <v>4</v>
      </c>
      <c r="N646" s="188"/>
      <c r="O646" s="188">
        <f t="shared" si="125"/>
        <v>4</v>
      </c>
      <c r="P646" s="188"/>
      <c r="Q646" s="188"/>
      <c r="R646" s="188">
        <f t="shared" si="116"/>
        <v>4</v>
      </c>
      <c r="S646" s="191" t="s">
        <v>70</v>
      </c>
      <c r="T646" s="199" t="s">
        <v>58</v>
      </c>
      <c r="U646" s="200">
        <v>44838</v>
      </c>
      <c r="V646" s="200">
        <v>44874</v>
      </c>
      <c r="W646" s="201">
        <v>1</v>
      </c>
      <c r="X646" s="202"/>
      <c r="Y646" s="196">
        <f t="shared" si="132"/>
        <v>5.2857142857142856</v>
      </c>
      <c r="Z646" s="197">
        <v>135</v>
      </c>
      <c r="AA646" s="197">
        <v>12.25</v>
      </c>
      <c r="AB646" s="197">
        <f t="shared" si="117"/>
        <v>540</v>
      </c>
      <c r="AC646" s="197">
        <f t="shared" si="126"/>
        <v>49</v>
      </c>
      <c r="AD646" s="197">
        <f t="shared" si="133"/>
        <v>378</v>
      </c>
      <c r="AE646" s="197">
        <f t="shared" si="129"/>
        <v>162</v>
      </c>
      <c r="AF646" s="197">
        <f t="shared" si="134"/>
        <v>259</v>
      </c>
      <c r="AG646" s="197">
        <f t="shared" si="118"/>
        <v>799</v>
      </c>
      <c r="AH646" s="197">
        <v>799</v>
      </c>
      <c r="AI646" s="197">
        <f t="shared" si="119"/>
        <v>0</v>
      </c>
      <c r="AJ646" s="279"/>
      <c r="AK646" s="280"/>
      <c r="AL646" s="281"/>
      <c r="AM646" s="281"/>
    </row>
    <row r="647" spans="1:39" s="282" customFormat="1" ht="30" customHeight="1" x14ac:dyDescent="0.25">
      <c r="A647" s="189"/>
      <c r="B647" s="189">
        <v>2</v>
      </c>
      <c r="C647" s="159">
        <v>1127</v>
      </c>
      <c r="D647" s="376">
        <v>13611</v>
      </c>
      <c r="E647" s="376">
        <v>8099</v>
      </c>
      <c r="F647" s="190"/>
      <c r="G647" s="189" t="s">
        <v>100</v>
      </c>
      <c r="H647" s="186" t="s">
        <v>94</v>
      </c>
      <c r="I647" s="186"/>
      <c r="J647" s="186" t="s">
        <v>69</v>
      </c>
      <c r="K647" s="188">
        <v>2.5</v>
      </c>
      <c r="L647" s="188">
        <v>1.3</v>
      </c>
      <c r="M647" s="188">
        <v>2</v>
      </c>
      <c r="N647" s="188"/>
      <c r="O647" s="188">
        <f t="shared" si="125"/>
        <v>2</v>
      </c>
      <c r="P647" s="188"/>
      <c r="Q647" s="188"/>
      <c r="R647" s="188">
        <f t="shared" ref="R647:R710" si="135">IF(S647="m3",K647*L647*O647,IF(S647="m2-LxH",K647*O647,IF(S647="m2-LxW",K647*L647*P647,IF(S647="rm",O647,IF(S647="lm",K647,IF(S647="unit",Q647,))))))</f>
        <v>2</v>
      </c>
      <c r="S647" s="191" t="s">
        <v>70</v>
      </c>
      <c r="T647" s="199" t="s">
        <v>58</v>
      </c>
      <c r="U647" s="200">
        <v>44838</v>
      </c>
      <c r="V647" s="200">
        <v>44846</v>
      </c>
      <c r="W647" s="201">
        <v>1</v>
      </c>
      <c r="X647" s="202"/>
      <c r="Y647" s="196">
        <f t="shared" si="132"/>
        <v>1.2857142857142858</v>
      </c>
      <c r="Z647" s="197">
        <v>135</v>
      </c>
      <c r="AA647" s="197">
        <v>12.25</v>
      </c>
      <c r="AB647" s="197">
        <f t="shared" ref="AB647:AB710" si="136">Z647*R647</f>
        <v>270</v>
      </c>
      <c r="AC647" s="197">
        <f t="shared" si="126"/>
        <v>24.5</v>
      </c>
      <c r="AD647" s="197">
        <f t="shared" si="133"/>
        <v>189</v>
      </c>
      <c r="AE647" s="197">
        <f t="shared" si="129"/>
        <v>81</v>
      </c>
      <c r="AF647" s="197">
        <f t="shared" si="134"/>
        <v>31.500000000000004</v>
      </c>
      <c r="AG647" s="197">
        <f t="shared" ref="AG647:AG710" si="137">AD647+AE647+AF647</f>
        <v>301.5</v>
      </c>
      <c r="AH647" s="197">
        <v>301.5</v>
      </c>
      <c r="AI647" s="197">
        <f t="shared" ref="AI647:AI710" si="138">AG647-AH647</f>
        <v>0</v>
      </c>
      <c r="AJ647" s="279"/>
      <c r="AK647" s="280"/>
      <c r="AL647" s="281"/>
      <c r="AM647" s="281"/>
    </row>
    <row r="648" spans="1:39" s="282" customFormat="1" ht="30" customHeight="1" x14ac:dyDescent="0.25">
      <c r="A648" s="189"/>
      <c r="B648" s="189">
        <v>2</v>
      </c>
      <c r="C648" s="159">
        <v>1155</v>
      </c>
      <c r="D648" s="376">
        <v>13640</v>
      </c>
      <c r="E648" s="376">
        <v>8153</v>
      </c>
      <c r="F648" s="190"/>
      <c r="G648" s="189" t="s">
        <v>100</v>
      </c>
      <c r="H648" s="186" t="s">
        <v>94</v>
      </c>
      <c r="I648" s="186"/>
      <c r="J648" s="186" t="s">
        <v>69</v>
      </c>
      <c r="K648" s="188">
        <v>1.8</v>
      </c>
      <c r="L648" s="188">
        <v>1</v>
      </c>
      <c r="M648" s="188">
        <v>6</v>
      </c>
      <c r="N648" s="188"/>
      <c r="O648" s="188">
        <f t="shared" si="125"/>
        <v>6</v>
      </c>
      <c r="P648" s="188"/>
      <c r="Q648" s="188"/>
      <c r="R648" s="188">
        <f t="shared" si="135"/>
        <v>6</v>
      </c>
      <c r="S648" s="191" t="s">
        <v>70</v>
      </c>
      <c r="T648" s="199" t="s">
        <v>58</v>
      </c>
      <c r="U648" s="200">
        <v>44841</v>
      </c>
      <c r="V648" s="200">
        <v>44861</v>
      </c>
      <c r="W648" s="201">
        <v>1</v>
      </c>
      <c r="X648" s="202"/>
      <c r="Y648" s="196">
        <f t="shared" si="132"/>
        <v>3</v>
      </c>
      <c r="Z648" s="197">
        <v>135</v>
      </c>
      <c r="AA648" s="197"/>
      <c r="AB648" s="197">
        <f t="shared" si="136"/>
        <v>810</v>
      </c>
      <c r="AC648" s="197">
        <f t="shared" si="126"/>
        <v>0</v>
      </c>
      <c r="AD648" s="197">
        <f t="shared" si="133"/>
        <v>566.99999999999989</v>
      </c>
      <c r="AE648" s="197">
        <f t="shared" si="129"/>
        <v>242.99999999999997</v>
      </c>
      <c r="AF648" s="197">
        <f t="shared" si="134"/>
        <v>0</v>
      </c>
      <c r="AG648" s="197">
        <f t="shared" si="137"/>
        <v>809.99999999999989</v>
      </c>
      <c r="AH648" s="197">
        <v>809.99999999999989</v>
      </c>
      <c r="AI648" s="197">
        <f t="shared" si="138"/>
        <v>0</v>
      </c>
      <c r="AJ648" s="279"/>
      <c r="AK648" s="280"/>
      <c r="AL648" s="281"/>
      <c r="AM648" s="281"/>
    </row>
    <row r="649" spans="1:39" s="213" customFormat="1" ht="30" customHeight="1" x14ac:dyDescent="0.25">
      <c r="A649" s="189"/>
      <c r="B649" s="189">
        <v>2</v>
      </c>
      <c r="C649" s="159">
        <v>1245</v>
      </c>
      <c r="D649" s="376">
        <v>13783</v>
      </c>
      <c r="E649" s="376">
        <v>8280</v>
      </c>
      <c r="F649" s="190"/>
      <c r="G649" s="189" t="s">
        <v>100</v>
      </c>
      <c r="H649" s="186" t="s">
        <v>94</v>
      </c>
      <c r="I649" s="186"/>
      <c r="J649" s="186" t="s">
        <v>69</v>
      </c>
      <c r="K649" s="188">
        <v>1.3</v>
      </c>
      <c r="L649" s="188">
        <v>1.3</v>
      </c>
      <c r="M649" s="188">
        <v>6</v>
      </c>
      <c r="N649" s="188"/>
      <c r="O649" s="188">
        <f t="shared" si="125"/>
        <v>6</v>
      </c>
      <c r="P649" s="188"/>
      <c r="Q649" s="188"/>
      <c r="R649" s="188">
        <f t="shared" si="135"/>
        <v>6</v>
      </c>
      <c r="S649" s="191" t="s">
        <v>70</v>
      </c>
      <c r="T649" s="199" t="s">
        <v>58</v>
      </c>
      <c r="U649" s="200">
        <v>44852</v>
      </c>
      <c r="V649" s="200">
        <v>44891</v>
      </c>
      <c r="W649" s="201">
        <v>1</v>
      </c>
      <c r="X649" s="202"/>
      <c r="Y649" s="196">
        <f t="shared" si="132"/>
        <v>5.7142857142857144</v>
      </c>
      <c r="Z649" s="197">
        <v>135</v>
      </c>
      <c r="AA649" s="197">
        <v>12.25</v>
      </c>
      <c r="AB649" s="197">
        <f t="shared" si="136"/>
        <v>810</v>
      </c>
      <c r="AC649" s="197">
        <f t="shared" si="126"/>
        <v>73.5</v>
      </c>
      <c r="AD649" s="197">
        <f t="shared" si="133"/>
        <v>566.99999999999989</v>
      </c>
      <c r="AE649" s="197">
        <f t="shared" si="129"/>
        <v>242.99999999999997</v>
      </c>
      <c r="AF649" s="197">
        <f t="shared" si="134"/>
        <v>420</v>
      </c>
      <c r="AG649" s="197">
        <f t="shared" si="137"/>
        <v>1230</v>
      </c>
      <c r="AH649" s="197">
        <v>1230</v>
      </c>
      <c r="AI649" s="197">
        <f t="shared" si="138"/>
        <v>0</v>
      </c>
      <c r="AJ649" s="146"/>
      <c r="AK649" s="268"/>
      <c r="AL649" s="275"/>
      <c r="AM649" s="275"/>
    </row>
    <row r="650" spans="1:39" s="111" customFormat="1" ht="30" customHeight="1" x14ac:dyDescent="0.25">
      <c r="A650" s="189"/>
      <c r="B650" s="189">
        <v>2</v>
      </c>
      <c r="C650" s="159">
        <v>1245</v>
      </c>
      <c r="D650" s="376">
        <v>13783</v>
      </c>
      <c r="E650" s="376">
        <v>8280</v>
      </c>
      <c r="F650" s="190"/>
      <c r="G650" s="189" t="s">
        <v>100</v>
      </c>
      <c r="H650" s="186" t="s">
        <v>94</v>
      </c>
      <c r="I650" s="186"/>
      <c r="J650" s="186" t="s">
        <v>69</v>
      </c>
      <c r="K650" s="188">
        <v>1</v>
      </c>
      <c r="L650" s="188">
        <v>1</v>
      </c>
      <c r="M650" s="188">
        <v>6</v>
      </c>
      <c r="N650" s="188"/>
      <c r="O650" s="188">
        <f t="shared" si="125"/>
        <v>6</v>
      </c>
      <c r="P650" s="188"/>
      <c r="Q650" s="188"/>
      <c r="R650" s="188">
        <f t="shared" si="135"/>
        <v>6</v>
      </c>
      <c r="S650" s="191" t="s">
        <v>70</v>
      </c>
      <c r="T650" s="199" t="s">
        <v>58</v>
      </c>
      <c r="U650" s="200">
        <v>44852</v>
      </c>
      <c r="V650" s="200">
        <v>44891</v>
      </c>
      <c r="W650" s="201">
        <v>1</v>
      </c>
      <c r="X650" s="202"/>
      <c r="Y650" s="196">
        <f t="shared" si="132"/>
        <v>5.7142857142857144</v>
      </c>
      <c r="Z650" s="197">
        <v>135</v>
      </c>
      <c r="AA650" s="197">
        <v>12.25</v>
      </c>
      <c r="AB650" s="197">
        <f t="shared" si="136"/>
        <v>810</v>
      </c>
      <c r="AC650" s="197">
        <f t="shared" si="126"/>
        <v>73.5</v>
      </c>
      <c r="AD650" s="197">
        <f t="shared" si="133"/>
        <v>566.99999999999989</v>
      </c>
      <c r="AE650" s="197">
        <f t="shared" si="129"/>
        <v>242.99999999999997</v>
      </c>
      <c r="AF650" s="197">
        <f t="shared" si="134"/>
        <v>420</v>
      </c>
      <c r="AG650" s="197">
        <f t="shared" si="137"/>
        <v>1230</v>
      </c>
      <c r="AH650" s="197">
        <v>1230</v>
      </c>
      <c r="AI650" s="197">
        <f t="shared" si="138"/>
        <v>0</v>
      </c>
      <c r="AJ650" s="146"/>
      <c r="AK650" s="265"/>
      <c r="AL650" s="272"/>
      <c r="AM650" s="272"/>
    </row>
    <row r="651" spans="1:39" s="111" customFormat="1" ht="30" customHeight="1" x14ac:dyDescent="0.25">
      <c r="A651" s="189"/>
      <c r="B651" s="189">
        <v>2</v>
      </c>
      <c r="C651" s="159">
        <v>1254</v>
      </c>
      <c r="D651" s="376">
        <v>13792</v>
      </c>
      <c r="E651" s="376">
        <v>8164</v>
      </c>
      <c r="F651" s="190"/>
      <c r="G651" s="189" t="s">
        <v>100</v>
      </c>
      <c r="H651" s="186" t="s">
        <v>94</v>
      </c>
      <c r="I651" s="186"/>
      <c r="J651" s="186" t="s">
        <v>69</v>
      </c>
      <c r="K651" s="188">
        <v>1.3</v>
      </c>
      <c r="L651" s="188">
        <v>0.6</v>
      </c>
      <c r="M651" s="188">
        <v>6</v>
      </c>
      <c r="N651" s="188"/>
      <c r="O651" s="188">
        <f t="shared" si="125"/>
        <v>6</v>
      </c>
      <c r="P651" s="188"/>
      <c r="Q651" s="188"/>
      <c r="R651" s="188">
        <f t="shared" si="135"/>
        <v>6</v>
      </c>
      <c r="S651" s="191" t="s">
        <v>70</v>
      </c>
      <c r="T651" s="199" t="s">
        <v>58</v>
      </c>
      <c r="U651" s="200">
        <v>44854</v>
      </c>
      <c r="V651" s="200">
        <v>44862</v>
      </c>
      <c r="W651" s="201">
        <v>1</v>
      </c>
      <c r="X651" s="202"/>
      <c r="Y651" s="196">
        <f t="shared" si="132"/>
        <v>1.2857142857142858</v>
      </c>
      <c r="Z651" s="197">
        <v>135</v>
      </c>
      <c r="AA651" s="197">
        <v>12.25</v>
      </c>
      <c r="AB651" s="197">
        <f t="shared" si="136"/>
        <v>810</v>
      </c>
      <c r="AC651" s="197">
        <f t="shared" si="126"/>
        <v>73.5</v>
      </c>
      <c r="AD651" s="197">
        <f t="shared" si="133"/>
        <v>566.99999999999989</v>
      </c>
      <c r="AE651" s="197">
        <f t="shared" si="129"/>
        <v>242.99999999999997</v>
      </c>
      <c r="AF651" s="197">
        <f t="shared" si="134"/>
        <v>94.500000000000014</v>
      </c>
      <c r="AG651" s="197">
        <f t="shared" si="137"/>
        <v>904.49999999999989</v>
      </c>
      <c r="AH651" s="197">
        <v>904.49999999999989</v>
      </c>
      <c r="AI651" s="197">
        <f t="shared" si="138"/>
        <v>0</v>
      </c>
      <c r="AJ651" s="146"/>
      <c r="AK651" s="265"/>
      <c r="AL651" s="272"/>
      <c r="AM651" s="272"/>
    </row>
    <row r="652" spans="1:39" s="111" customFormat="1" ht="30" customHeight="1" x14ac:dyDescent="0.25">
      <c r="A652" s="189"/>
      <c r="B652" s="189">
        <v>2</v>
      </c>
      <c r="C652" s="159">
        <v>1258</v>
      </c>
      <c r="D652" s="376">
        <v>13796</v>
      </c>
      <c r="E652" s="376">
        <v>8211</v>
      </c>
      <c r="F652" s="190"/>
      <c r="G652" s="189" t="s">
        <v>100</v>
      </c>
      <c r="H652" s="186" t="s">
        <v>94</v>
      </c>
      <c r="I652" s="186"/>
      <c r="J652" s="186" t="s">
        <v>69</v>
      </c>
      <c r="K652" s="188">
        <v>1.3</v>
      </c>
      <c r="L652" s="188">
        <v>0.6</v>
      </c>
      <c r="M652" s="188">
        <v>6</v>
      </c>
      <c r="N652" s="188"/>
      <c r="O652" s="188">
        <f t="shared" si="125"/>
        <v>6</v>
      </c>
      <c r="P652" s="188"/>
      <c r="Q652" s="188"/>
      <c r="R652" s="188">
        <f t="shared" si="135"/>
        <v>6</v>
      </c>
      <c r="S652" s="191" t="s">
        <v>70</v>
      </c>
      <c r="T652" s="199" t="s">
        <v>58</v>
      </c>
      <c r="U652" s="200">
        <v>44854</v>
      </c>
      <c r="V652" s="200">
        <v>44874</v>
      </c>
      <c r="W652" s="201">
        <v>1</v>
      </c>
      <c r="X652" s="202"/>
      <c r="Y652" s="196">
        <f t="shared" si="132"/>
        <v>3</v>
      </c>
      <c r="Z652" s="197">
        <v>135</v>
      </c>
      <c r="AA652" s="197">
        <v>12.25</v>
      </c>
      <c r="AB652" s="197">
        <f t="shared" si="136"/>
        <v>810</v>
      </c>
      <c r="AC652" s="197">
        <f t="shared" si="126"/>
        <v>73.5</v>
      </c>
      <c r="AD652" s="197">
        <f t="shared" si="133"/>
        <v>566.99999999999989</v>
      </c>
      <c r="AE652" s="197">
        <f t="shared" si="129"/>
        <v>242.99999999999997</v>
      </c>
      <c r="AF652" s="197">
        <f t="shared" si="134"/>
        <v>220.5</v>
      </c>
      <c r="AG652" s="197">
        <f t="shared" si="137"/>
        <v>1030.5</v>
      </c>
      <c r="AH652" s="197">
        <v>1030.5</v>
      </c>
      <c r="AI652" s="197">
        <f t="shared" si="138"/>
        <v>0</v>
      </c>
      <c r="AJ652" s="146"/>
      <c r="AK652" s="265"/>
      <c r="AL652" s="272"/>
      <c r="AM652" s="272"/>
    </row>
    <row r="653" spans="1:39" s="111" customFormat="1" ht="30" customHeight="1" x14ac:dyDescent="0.25">
      <c r="A653" s="189"/>
      <c r="B653" s="189">
        <v>2</v>
      </c>
      <c r="C653" s="159">
        <v>1257</v>
      </c>
      <c r="D653" s="376">
        <v>13795</v>
      </c>
      <c r="E653" s="376">
        <v>8280</v>
      </c>
      <c r="F653" s="190"/>
      <c r="G653" s="189" t="s">
        <v>100</v>
      </c>
      <c r="H653" s="186" t="s">
        <v>94</v>
      </c>
      <c r="I653" s="186"/>
      <c r="J653" s="186" t="s">
        <v>69</v>
      </c>
      <c r="K653" s="188">
        <v>1.8</v>
      </c>
      <c r="L653" s="188">
        <v>1</v>
      </c>
      <c r="M653" s="188">
        <v>6</v>
      </c>
      <c r="N653" s="188"/>
      <c r="O653" s="188">
        <f t="shared" si="125"/>
        <v>6</v>
      </c>
      <c r="P653" s="188"/>
      <c r="Q653" s="188"/>
      <c r="R653" s="188">
        <f t="shared" si="135"/>
        <v>6</v>
      </c>
      <c r="S653" s="191" t="s">
        <v>70</v>
      </c>
      <c r="T653" s="199" t="s">
        <v>58</v>
      </c>
      <c r="U653" s="200">
        <v>44854</v>
      </c>
      <c r="V653" s="200">
        <v>44891</v>
      </c>
      <c r="W653" s="201">
        <v>1</v>
      </c>
      <c r="X653" s="202"/>
      <c r="Y653" s="196">
        <f t="shared" si="132"/>
        <v>5.4285714285714288</v>
      </c>
      <c r="Z653" s="197">
        <v>135</v>
      </c>
      <c r="AA653" s="197">
        <v>12.25</v>
      </c>
      <c r="AB653" s="197">
        <f t="shared" si="136"/>
        <v>810</v>
      </c>
      <c r="AC653" s="197">
        <f t="shared" si="126"/>
        <v>73.5</v>
      </c>
      <c r="AD653" s="197">
        <f t="shared" si="133"/>
        <v>566.99999999999989</v>
      </c>
      <c r="AE653" s="197">
        <f t="shared" si="129"/>
        <v>242.99999999999997</v>
      </c>
      <c r="AF653" s="197">
        <f t="shared" si="134"/>
        <v>399</v>
      </c>
      <c r="AG653" s="197">
        <f t="shared" si="137"/>
        <v>1209</v>
      </c>
      <c r="AH653" s="197">
        <v>1209</v>
      </c>
      <c r="AI653" s="197">
        <f t="shared" si="138"/>
        <v>0</v>
      </c>
      <c r="AJ653" s="146"/>
      <c r="AK653" s="265"/>
      <c r="AL653" s="272"/>
      <c r="AM653" s="272"/>
    </row>
    <row r="654" spans="1:39" s="111" customFormat="1" ht="30" customHeight="1" x14ac:dyDescent="0.25">
      <c r="A654" s="189"/>
      <c r="B654" s="189">
        <v>2</v>
      </c>
      <c r="C654" s="159">
        <v>1277</v>
      </c>
      <c r="D654" s="376">
        <v>13716</v>
      </c>
      <c r="E654" s="376">
        <v>8144</v>
      </c>
      <c r="F654" s="190"/>
      <c r="G654" s="189" t="s">
        <v>100</v>
      </c>
      <c r="H654" s="186" t="s">
        <v>94</v>
      </c>
      <c r="I654" s="186"/>
      <c r="J654" s="186" t="s">
        <v>69</v>
      </c>
      <c r="K654" s="188">
        <v>1.3</v>
      </c>
      <c r="L654" s="188">
        <v>1.2</v>
      </c>
      <c r="M654" s="188">
        <v>2</v>
      </c>
      <c r="N654" s="188"/>
      <c r="O654" s="188">
        <f t="shared" si="125"/>
        <v>2</v>
      </c>
      <c r="P654" s="188"/>
      <c r="Q654" s="188"/>
      <c r="R654" s="188">
        <f t="shared" si="135"/>
        <v>2</v>
      </c>
      <c r="S654" s="191" t="s">
        <v>70</v>
      </c>
      <c r="T654" s="199" t="s">
        <v>58</v>
      </c>
      <c r="U654" s="200">
        <v>44856</v>
      </c>
      <c r="V654" s="200">
        <v>44859</v>
      </c>
      <c r="W654" s="201">
        <v>1</v>
      </c>
      <c r="X654" s="202"/>
      <c r="Y654" s="196">
        <f t="shared" si="132"/>
        <v>0.5714285714285714</v>
      </c>
      <c r="Z654" s="197">
        <v>135</v>
      </c>
      <c r="AA654" s="197">
        <v>12.25</v>
      </c>
      <c r="AB654" s="197">
        <f t="shared" si="136"/>
        <v>270</v>
      </c>
      <c r="AC654" s="197">
        <f t="shared" si="126"/>
        <v>24.5</v>
      </c>
      <c r="AD654" s="197">
        <f t="shared" si="133"/>
        <v>189</v>
      </c>
      <c r="AE654" s="197">
        <f t="shared" si="129"/>
        <v>81</v>
      </c>
      <c r="AF654" s="197">
        <f t="shared" si="134"/>
        <v>14</v>
      </c>
      <c r="AG654" s="197">
        <f t="shared" si="137"/>
        <v>284</v>
      </c>
      <c r="AH654" s="197">
        <v>284</v>
      </c>
      <c r="AI654" s="197">
        <f t="shared" si="138"/>
        <v>0</v>
      </c>
      <c r="AJ654" s="146"/>
      <c r="AK654" s="265"/>
      <c r="AL654" s="272"/>
      <c r="AM654" s="272"/>
    </row>
    <row r="655" spans="1:39" s="111" customFormat="1" ht="30" customHeight="1" x14ac:dyDescent="0.25">
      <c r="A655" s="189"/>
      <c r="B655" s="189">
        <v>2</v>
      </c>
      <c r="C655" s="159">
        <v>1192</v>
      </c>
      <c r="D655" s="376">
        <v>13677</v>
      </c>
      <c r="E655" s="376">
        <v>8142</v>
      </c>
      <c r="F655" s="190"/>
      <c r="G655" s="189" t="s">
        <v>100</v>
      </c>
      <c r="H655" s="189" t="s">
        <v>36</v>
      </c>
      <c r="I655" s="189"/>
      <c r="J655" s="189" t="s">
        <v>435</v>
      </c>
      <c r="K655" s="190">
        <v>3.5</v>
      </c>
      <c r="L655" s="190">
        <v>1.3</v>
      </c>
      <c r="M655" s="190">
        <v>2</v>
      </c>
      <c r="N655" s="190"/>
      <c r="O655" s="190">
        <v>2</v>
      </c>
      <c r="P655" s="190"/>
      <c r="Q655" s="190"/>
      <c r="R655" s="188">
        <f t="shared" si="135"/>
        <v>7</v>
      </c>
      <c r="S655" s="159" t="s">
        <v>41</v>
      </c>
      <c r="T655" s="192" t="s">
        <v>58</v>
      </c>
      <c r="U655" s="193">
        <v>44846</v>
      </c>
      <c r="V655" s="193">
        <v>44859</v>
      </c>
      <c r="W655" s="194">
        <v>1</v>
      </c>
      <c r="X655" s="195"/>
      <c r="Y655" s="196">
        <f t="shared" si="132"/>
        <v>2</v>
      </c>
      <c r="Z655" s="198">
        <v>14</v>
      </c>
      <c r="AA655" s="198">
        <v>0.84</v>
      </c>
      <c r="AB655" s="197">
        <f t="shared" si="136"/>
        <v>98</v>
      </c>
      <c r="AC655" s="197">
        <f t="shared" si="126"/>
        <v>5.88</v>
      </c>
      <c r="AD655" s="197">
        <f t="shared" si="133"/>
        <v>68.599999999999994</v>
      </c>
      <c r="AE655" s="197">
        <f t="shared" si="129"/>
        <v>29.400000000000002</v>
      </c>
      <c r="AF655" s="197">
        <f t="shared" si="134"/>
        <v>11.76</v>
      </c>
      <c r="AG655" s="197">
        <f t="shared" si="137"/>
        <v>109.76</v>
      </c>
      <c r="AH655" s="198">
        <v>109.76</v>
      </c>
      <c r="AI655" s="197">
        <f t="shared" si="138"/>
        <v>0</v>
      </c>
      <c r="AJ655" s="146"/>
      <c r="AK655" s="265"/>
      <c r="AL655" s="272"/>
      <c r="AM655" s="272"/>
    </row>
    <row r="656" spans="1:39" s="111" customFormat="1" ht="30" customHeight="1" x14ac:dyDescent="0.25">
      <c r="A656" s="189"/>
      <c r="B656" s="189">
        <v>2</v>
      </c>
      <c r="C656" s="159">
        <v>1207</v>
      </c>
      <c r="D656" s="376">
        <v>13693</v>
      </c>
      <c r="E656" s="376">
        <v>8193</v>
      </c>
      <c r="F656" s="190"/>
      <c r="G656" s="189" t="s">
        <v>100</v>
      </c>
      <c r="H656" s="189" t="s">
        <v>36</v>
      </c>
      <c r="I656" s="189"/>
      <c r="J656" s="189" t="s">
        <v>435</v>
      </c>
      <c r="K656" s="190">
        <v>4</v>
      </c>
      <c r="L656" s="190">
        <v>1.3</v>
      </c>
      <c r="M656" s="190">
        <v>3.5</v>
      </c>
      <c r="N656" s="190"/>
      <c r="O656" s="190">
        <v>3.5</v>
      </c>
      <c r="P656" s="190"/>
      <c r="Q656" s="190"/>
      <c r="R656" s="188">
        <f t="shared" si="135"/>
        <v>14</v>
      </c>
      <c r="S656" s="159" t="s">
        <v>41</v>
      </c>
      <c r="T656" s="192" t="s">
        <v>58</v>
      </c>
      <c r="U656" s="193">
        <v>44848</v>
      </c>
      <c r="V656" s="193">
        <v>44870</v>
      </c>
      <c r="W656" s="194">
        <v>1</v>
      </c>
      <c r="X656" s="195"/>
      <c r="Y656" s="196">
        <f t="shared" si="132"/>
        <v>3.2857142857142856</v>
      </c>
      <c r="Z656" s="198">
        <v>14</v>
      </c>
      <c r="AA656" s="198">
        <v>0.84</v>
      </c>
      <c r="AB656" s="197">
        <f t="shared" si="136"/>
        <v>196</v>
      </c>
      <c r="AC656" s="197">
        <f t="shared" si="126"/>
        <v>11.76</v>
      </c>
      <c r="AD656" s="197">
        <f t="shared" si="133"/>
        <v>137.19999999999999</v>
      </c>
      <c r="AE656" s="197">
        <f t="shared" si="129"/>
        <v>58.800000000000004</v>
      </c>
      <c r="AF656" s="197">
        <f t="shared" si="134"/>
        <v>38.64</v>
      </c>
      <c r="AG656" s="197">
        <f t="shared" si="137"/>
        <v>234.64</v>
      </c>
      <c r="AH656" s="198">
        <v>234.64</v>
      </c>
      <c r="AI656" s="197">
        <f t="shared" si="138"/>
        <v>0</v>
      </c>
      <c r="AJ656" s="147"/>
      <c r="AK656" s="265"/>
      <c r="AL656" s="272"/>
      <c r="AM656" s="272"/>
    </row>
    <row r="657" spans="1:47" ht="30" customHeight="1" x14ac:dyDescent="0.25">
      <c r="A657" s="189"/>
      <c r="B657" s="189">
        <v>2</v>
      </c>
      <c r="C657" s="159">
        <v>1166</v>
      </c>
      <c r="D657" s="376">
        <v>13651</v>
      </c>
      <c r="E657" s="376">
        <v>8164</v>
      </c>
      <c r="F657" s="190"/>
      <c r="G657" s="189" t="s">
        <v>100</v>
      </c>
      <c r="H657" s="189" t="s">
        <v>36</v>
      </c>
      <c r="I657" s="189"/>
      <c r="J657" s="189" t="s">
        <v>435</v>
      </c>
      <c r="K657" s="190">
        <v>13</v>
      </c>
      <c r="L657" s="190">
        <v>1.3</v>
      </c>
      <c r="M657" s="190">
        <v>6</v>
      </c>
      <c r="N657" s="190"/>
      <c r="O657" s="190">
        <v>6</v>
      </c>
      <c r="P657" s="190"/>
      <c r="Q657" s="190"/>
      <c r="R657" s="188">
        <f t="shared" si="135"/>
        <v>78</v>
      </c>
      <c r="S657" s="159" t="s">
        <v>41</v>
      </c>
      <c r="T657" s="192" t="s">
        <v>58</v>
      </c>
      <c r="U657" s="193">
        <v>44844</v>
      </c>
      <c r="V657" s="193">
        <v>44862</v>
      </c>
      <c r="W657" s="194">
        <v>1</v>
      </c>
      <c r="X657" s="195"/>
      <c r="Y657" s="196">
        <f t="shared" si="132"/>
        <v>2.7142857142857144</v>
      </c>
      <c r="Z657" s="198">
        <v>14</v>
      </c>
      <c r="AA657" s="198">
        <v>0.84</v>
      </c>
      <c r="AB657" s="197">
        <f t="shared" si="136"/>
        <v>1092</v>
      </c>
      <c r="AC657" s="197">
        <f t="shared" si="126"/>
        <v>65.52</v>
      </c>
      <c r="AD657" s="197">
        <f t="shared" si="133"/>
        <v>764.39999999999986</v>
      </c>
      <c r="AE657" s="197">
        <f t="shared" si="129"/>
        <v>327.59999999999997</v>
      </c>
      <c r="AF657" s="197">
        <f t="shared" si="134"/>
        <v>177.84</v>
      </c>
      <c r="AG657" s="197">
        <f t="shared" si="137"/>
        <v>1269.8399999999997</v>
      </c>
      <c r="AH657" s="198">
        <v>1269.8399999999997</v>
      </c>
      <c r="AI657" s="197">
        <f t="shared" si="138"/>
        <v>0</v>
      </c>
      <c r="AJ657" s="147"/>
      <c r="AR657" s="111"/>
      <c r="AS657" s="111"/>
      <c r="AT657" s="111"/>
    </row>
    <row r="658" spans="1:47" ht="30" customHeight="1" x14ac:dyDescent="0.25">
      <c r="A658" s="189"/>
      <c r="B658" s="189">
        <v>2</v>
      </c>
      <c r="C658" s="159">
        <v>1174</v>
      </c>
      <c r="D658" s="376">
        <v>13659</v>
      </c>
      <c r="E658" s="376">
        <v>8113</v>
      </c>
      <c r="F658" s="190"/>
      <c r="G658" s="189" t="s">
        <v>100</v>
      </c>
      <c r="H658" s="189" t="s">
        <v>36</v>
      </c>
      <c r="I658" s="189"/>
      <c r="J658" s="189" t="s">
        <v>435</v>
      </c>
      <c r="K658" s="190">
        <v>6</v>
      </c>
      <c r="L658" s="190">
        <v>0.6</v>
      </c>
      <c r="M658" s="190">
        <v>6</v>
      </c>
      <c r="N658" s="190"/>
      <c r="O658" s="190">
        <v>6</v>
      </c>
      <c r="P658" s="190"/>
      <c r="Q658" s="190"/>
      <c r="R658" s="188">
        <f t="shared" si="135"/>
        <v>36</v>
      </c>
      <c r="S658" s="159" t="s">
        <v>41</v>
      </c>
      <c r="T658" s="192" t="s">
        <v>58</v>
      </c>
      <c r="U658" s="193">
        <v>44844</v>
      </c>
      <c r="V658" s="193">
        <v>44851</v>
      </c>
      <c r="W658" s="194">
        <v>1</v>
      </c>
      <c r="X658" s="195"/>
      <c r="Y658" s="196">
        <f t="shared" si="132"/>
        <v>1.1428571428571428</v>
      </c>
      <c r="Z658" s="198">
        <v>14</v>
      </c>
      <c r="AA658" s="198">
        <v>0.84</v>
      </c>
      <c r="AB658" s="197">
        <f t="shared" si="136"/>
        <v>504</v>
      </c>
      <c r="AC658" s="197">
        <f t="shared" si="126"/>
        <v>30.24</v>
      </c>
      <c r="AD658" s="197">
        <f t="shared" si="133"/>
        <v>352.8</v>
      </c>
      <c r="AE658" s="197">
        <f t="shared" si="129"/>
        <v>151.19999999999999</v>
      </c>
      <c r="AF658" s="197">
        <f t="shared" si="134"/>
        <v>34.559999999999995</v>
      </c>
      <c r="AG658" s="197">
        <f t="shared" si="137"/>
        <v>538.55999999999995</v>
      </c>
      <c r="AH658" s="198">
        <v>538.55999999999995</v>
      </c>
      <c r="AI658" s="197">
        <f t="shared" si="138"/>
        <v>0</v>
      </c>
      <c r="AJ658" s="147"/>
      <c r="AR658" s="111"/>
      <c r="AS658" s="111"/>
      <c r="AT658" s="111"/>
    </row>
    <row r="659" spans="1:47" ht="30" customHeight="1" x14ac:dyDescent="0.25">
      <c r="A659" s="189"/>
      <c r="B659" s="189">
        <v>2</v>
      </c>
      <c r="C659" s="159">
        <v>1128</v>
      </c>
      <c r="D659" s="376">
        <v>13612</v>
      </c>
      <c r="E659" s="376">
        <v>8224</v>
      </c>
      <c r="F659" s="190"/>
      <c r="G659" s="189" t="s">
        <v>100</v>
      </c>
      <c r="H659" s="189" t="s">
        <v>36</v>
      </c>
      <c r="I659" s="189"/>
      <c r="J659" s="189" t="s">
        <v>435</v>
      </c>
      <c r="K659" s="190">
        <v>5</v>
      </c>
      <c r="L659" s="190">
        <v>1.3</v>
      </c>
      <c r="M659" s="190">
        <v>2</v>
      </c>
      <c r="N659" s="190"/>
      <c r="O659" s="190">
        <v>2</v>
      </c>
      <c r="P659" s="190"/>
      <c r="Q659" s="190"/>
      <c r="R659" s="188">
        <f t="shared" si="135"/>
        <v>10</v>
      </c>
      <c r="S659" s="159" t="s">
        <v>41</v>
      </c>
      <c r="T659" s="192" t="s">
        <v>58</v>
      </c>
      <c r="U659" s="193">
        <v>44838</v>
      </c>
      <c r="V659" s="193">
        <v>44876</v>
      </c>
      <c r="W659" s="194">
        <v>1</v>
      </c>
      <c r="X659" s="195"/>
      <c r="Y659" s="196">
        <f t="shared" si="132"/>
        <v>5.5714285714285712</v>
      </c>
      <c r="Z659" s="198">
        <v>14</v>
      </c>
      <c r="AA659" s="198">
        <v>0.84</v>
      </c>
      <c r="AB659" s="197">
        <f t="shared" si="136"/>
        <v>140</v>
      </c>
      <c r="AC659" s="197">
        <f t="shared" si="126"/>
        <v>8.4</v>
      </c>
      <c r="AD659" s="197">
        <f t="shared" si="133"/>
        <v>98</v>
      </c>
      <c r="AE659" s="197">
        <f t="shared" si="129"/>
        <v>42</v>
      </c>
      <c r="AF659" s="197">
        <f t="shared" si="134"/>
        <v>46.79999999999999</v>
      </c>
      <c r="AG659" s="197">
        <f t="shared" si="137"/>
        <v>186.79999999999998</v>
      </c>
      <c r="AH659" s="198">
        <v>186.79999999999998</v>
      </c>
      <c r="AI659" s="197">
        <f t="shared" si="138"/>
        <v>0</v>
      </c>
      <c r="AJ659" s="147"/>
      <c r="AR659" s="111"/>
      <c r="AS659" s="111"/>
      <c r="AT659" s="111"/>
    </row>
    <row r="660" spans="1:47" ht="30" customHeight="1" x14ac:dyDescent="0.25">
      <c r="A660" s="189"/>
      <c r="B660" s="189">
        <v>2</v>
      </c>
      <c r="C660" s="159">
        <v>1244</v>
      </c>
      <c r="D660" s="376">
        <v>13782</v>
      </c>
      <c r="E660" s="376">
        <v>8455</v>
      </c>
      <c r="F660" s="190"/>
      <c r="G660" s="189" t="s">
        <v>100</v>
      </c>
      <c r="H660" s="189" t="s">
        <v>36</v>
      </c>
      <c r="I660" s="189"/>
      <c r="J660" s="189" t="s">
        <v>435</v>
      </c>
      <c r="K660" s="190">
        <v>12.5</v>
      </c>
      <c r="L660" s="190">
        <v>1.3</v>
      </c>
      <c r="M660" s="190">
        <v>6</v>
      </c>
      <c r="N660" s="190"/>
      <c r="O660" s="190">
        <v>6</v>
      </c>
      <c r="P660" s="190"/>
      <c r="Q660" s="190"/>
      <c r="R660" s="188">
        <f t="shared" si="135"/>
        <v>75</v>
      </c>
      <c r="S660" s="159" t="s">
        <v>41</v>
      </c>
      <c r="T660" s="192" t="s">
        <v>58</v>
      </c>
      <c r="U660" s="193">
        <v>44852</v>
      </c>
      <c r="V660" s="193">
        <v>44917</v>
      </c>
      <c r="W660" s="194">
        <v>1</v>
      </c>
      <c r="X660" s="195"/>
      <c r="Y660" s="196">
        <f t="shared" si="132"/>
        <v>9.4285714285714288</v>
      </c>
      <c r="Z660" s="198">
        <v>14</v>
      </c>
      <c r="AA660" s="198">
        <v>0.84</v>
      </c>
      <c r="AB660" s="197">
        <f t="shared" si="136"/>
        <v>1050</v>
      </c>
      <c r="AC660" s="197">
        <f t="shared" si="126"/>
        <v>63</v>
      </c>
      <c r="AD660" s="197">
        <f t="shared" si="133"/>
        <v>735</v>
      </c>
      <c r="AE660" s="197">
        <f t="shared" si="129"/>
        <v>315</v>
      </c>
      <c r="AF660" s="197">
        <f t="shared" si="134"/>
        <v>594</v>
      </c>
      <c r="AG660" s="197">
        <f t="shared" si="137"/>
        <v>1644</v>
      </c>
      <c r="AH660" s="198">
        <v>1644</v>
      </c>
      <c r="AI660" s="197">
        <f t="shared" si="138"/>
        <v>0</v>
      </c>
      <c r="AJ660" s="147"/>
      <c r="AR660" s="111"/>
      <c r="AS660" s="111"/>
      <c r="AT660" s="111"/>
    </row>
    <row r="661" spans="1:47" ht="30" customHeight="1" x14ac:dyDescent="0.25">
      <c r="A661" s="189"/>
      <c r="B661" s="189">
        <v>2</v>
      </c>
      <c r="C661" s="159">
        <v>1233</v>
      </c>
      <c r="D661" s="376">
        <v>13771</v>
      </c>
      <c r="E661" s="376">
        <v>8182</v>
      </c>
      <c r="F661" s="190"/>
      <c r="G661" s="189" t="s">
        <v>100</v>
      </c>
      <c r="H661" s="189" t="s">
        <v>36</v>
      </c>
      <c r="I661" s="189"/>
      <c r="J661" s="189" t="s">
        <v>435</v>
      </c>
      <c r="K661" s="190">
        <v>3</v>
      </c>
      <c r="L661" s="190">
        <v>1.3</v>
      </c>
      <c r="M661" s="190">
        <v>2</v>
      </c>
      <c r="N661" s="190"/>
      <c r="O661" s="190">
        <v>2</v>
      </c>
      <c r="P661" s="190"/>
      <c r="Q661" s="190"/>
      <c r="R661" s="188">
        <f t="shared" si="135"/>
        <v>6</v>
      </c>
      <c r="S661" s="159" t="s">
        <v>41</v>
      </c>
      <c r="T661" s="192" t="s">
        <v>58</v>
      </c>
      <c r="U661" s="193">
        <v>44851</v>
      </c>
      <c r="V661" s="193">
        <v>44865</v>
      </c>
      <c r="W661" s="194">
        <v>1</v>
      </c>
      <c r="X661" s="195"/>
      <c r="Y661" s="196">
        <f t="shared" si="132"/>
        <v>2.1428571428571428</v>
      </c>
      <c r="Z661" s="198">
        <v>14</v>
      </c>
      <c r="AA661" s="198">
        <v>0.84</v>
      </c>
      <c r="AB661" s="197">
        <f t="shared" si="136"/>
        <v>84</v>
      </c>
      <c r="AC661" s="197">
        <f t="shared" si="126"/>
        <v>5.04</v>
      </c>
      <c r="AD661" s="197">
        <f t="shared" si="133"/>
        <v>58.79999999999999</v>
      </c>
      <c r="AE661" s="197">
        <f t="shared" si="129"/>
        <v>25.199999999999996</v>
      </c>
      <c r="AF661" s="197">
        <f t="shared" si="134"/>
        <v>10.8</v>
      </c>
      <c r="AG661" s="197">
        <f t="shared" si="137"/>
        <v>94.799999999999983</v>
      </c>
      <c r="AH661" s="198">
        <v>94.799999999999983</v>
      </c>
      <c r="AI661" s="197">
        <f t="shared" si="138"/>
        <v>0</v>
      </c>
      <c r="AJ661" s="147"/>
      <c r="AR661" s="111"/>
      <c r="AS661" s="111"/>
      <c r="AT661" s="111"/>
    </row>
    <row r="662" spans="1:47" ht="30" customHeight="1" x14ac:dyDescent="0.25">
      <c r="A662" s="189"/>
      <c r="B662" s="189">
        <v>2</v>
      </c>
      <c r="C662" s="159">
        <v>1135</v>
      </c>
      <c r="D662" s="376">
        <v>13619</v>
      </c>
      <c r="E662" s="376">
        <v>8192</v>
      </c>
      <c r="F662" s="190"/>
      <c r="G662" s="189" t="s">
        <v>100</v>
      </c>
      <c r="H662" s="189" t="s">
        <v>36</v>
      </c>
      <c r="I662" s="189"/>
      <c r="J662" s="189" t="s">
        <v>435</v>
      </c>
      <c r="K662" s="190">
        <v>5</v>
      </c>
      <c r="L662" s="190">
        <v>1.3</v>
      </c>
      <c r="M662" s="190">
        <v>4</v>
      </c>
      <c r="N662" s="190"/>
      <c r="O662" s="190">
        <v>4</v>
      </c>
      <c r="P662" s="190"/>
      <c r="Q662" s="190"/>
      <c r="R662" s="188">
        <f t="shared" si="135"/>
        <v>20</v>
      </c>
      <c r="S662" s="159" t="s">
        <v>41</v>
      </c>
      <c r="T662" s="192" t="s">
        <v>58</v>
      </c>
      <c r="U662" s="193">
        <v>44839</v>
      </c>
      <c r="V662" s="193">
        <v>44868</v>
      </c>
      <c r="W662" s="194">
        <v>1</v>
      </c>
      <c r="X662" s="195"/>
      <c r="Y662" s="196">
        <f t="shared" si="132"/>
        <v>4.2857142857142856</v>
      </c>
      <c r="Z662" s="198">
        <v>14</v>
      </c>
      <c r="AA662" s="198">
        <v>0.84</v>
      </c>
      <c r="AB662" s="197">
        <f t="shared" si="136"/>
        <v>280</v>
      </c>
      <c r="AC662" s="197">
        <f t="shared" si="126"/>
        <v>16.8</v>
      </c>
      <c r="AD662" s="197">
        <f t="shared" si="133"/>
        <v>196</v>
      </c>
      <c r="AE662" s="197">
        <f t="shared" si="129"/>
        <v>84</v>
      </c>
      <c r="AF662" s="197">
        <f t="shared" si="134"/>
        <v>71.999999999999986</v>
      </c>
      <c r="AG662" s="197">
        <f t="shared" si="137"/>
        <v>352</v>
      </c>
      <c r="AH662" s="198">
        <v>352</v>
      </c>
      <c r="AI662" s="197">
        <f t="shared" si="138"/>
        <v>0</v>
      </c>
      <c r="AJ662" s="147"/>
      <c r="AR662" s="111"/>
      <c r="AS662" s="111"/>
      <c r="AT662" s="111"/>
    </row>
    <row r="663" spans="1:47" ht="30" customHeight="1" x14ac:dyDescent="0.25">
      <c r="A663" s="189"/>
      <c r="B663" s="189">
        <v>2</v>
      </c>
      <c r="C663" s="159">
        <v>1210</v>
      </c>
      <c r="D663" s="376">
        <v>13696</v>
      </c>
      <c r="E663" s="376">
        <v>8110</v>
      </c>
      <c r="F663" s="190"/>
      <c r="G663" s="189" t="s">
        <v>578</v>
      </c>
      <c r="H663" s="189" t="s">
        <v>36</v>
      </c>
      <c r="I663" s="189"/>
      <c r="J663" s="189" t="s">
        <v>435</v>
      </c>
      <c r="K663" s="190">
        <v>19.5</v>
      </c>
      <c r="L663" s="190">
        <v>1.3</v>
      </c>
      <c r="M663" s="190">
        <v>2.5</v>
      </c>
      <c r="N663" s="190"/>
      <c r="O663" s="190">
        <v>2.5</v>
      </c>
      <c r="P663" s="190"/>
      <c r="Q663" s="190"/>
      <c r="R663" s="188">
        <f t="shared" si="135"/>
        <v>48.75</v>
      </c>
      <c r="S663" s="159" t="s">
        <v>41</v>
      </c>
      <c r="T663" s="192" t="s">
        <v>58</v>
      </c>
      <c r="U663" s="193">
        <v>44848</v>
      </c>
      <c r="V663" s="193">
        <v>44850</v>
      </c>
      <c r="W663" s="194">
        <v>1</v>
      </c>
      <c r="X663" s="195"/>
      <c r="Y663" s="196">
        <f t="shared" si="132"/>
        <v>0.42857142857142855</v>
      </c>
      <c r="Z663" s="198">
        <v>14</v>
      </c>
      <c r="AA663" s="198">
        <v>0.84</v>
      </c>
      <c r="AB663" s="197">
        <f t="shared" si="136"/>
        <v>682.5</v>
      </c>
      <c r="AC663" s="197">
        <f t="shared" si="126"/>
        <v>40.949999999999996</v>
      </c>
      <c r="AD663" s="197">
        <f t="shared" si="133"/>
        <v>477.75</v>
      </c>
      <c r="AE663" s="197">
        <f t="shared" si="129"/>
        <v>204.75</v>
      </c>
      <c r="AF663" s="197">
        <f t="shared" si="134"/>
        <v>17.549999999999997</v>
      </c>
      <c r="AG663" s="197">
        <f t="shared" si="137"/>
        <v>700.05</v>
      </c>
      <c r="AH663" s="198">
        <v>700.05</v>
      </c>
      <c r="AI663" s="197">
        <f t="shared" si="138"/>
        <v>0</v>
      </c>
      <c r="AJ663" s="146"/>
      <c r="AR663" s="111"/>
      <c r="AS663" s="111"/>
      <c r="AT663" s="111"/>
    </row>
    <row r="664" spans="1:47" ht="30" customHeight="1" x14ac:dyDescent="0.25">
      <c r="A664" s="189"/>
      <c r="B664" s="189">
        <v>2</v>
      </c>
      <c r="C664" s="159">
        <v>1281</v>
      </c>
      <c r="D664" s="376">
        <v>13720</v>
      </c>
      <c r="E664" s="376">
        <v>8226</v>
      </c>
      <c r="F664" s="190"/>
      <c r="G664" s="189" t="s">
        <v>100</v>
      </c>
      <c r="H664" s="189" t="s">
        <v>36</v>
      </c>
      <c r="I664" s="189"/>
      <c r="J664" s="189" t="s">
        <v>435</v>
      </c>
      <c r="K664" s="190">
        <v>23</v>
      </c>
      <c r="L664" s="190">
        <v>1</v>
      </c>
      <c r="M664" s="190">
        <v>6</v>
      </c>
      <c r="N664" s="190"/>
      <c r="O664" s="190">
        <v>6</v>
      </c>
      <c r="P664" s="190"/>
      <c r="Q664" s="190"/>
      <c r="R664" s="188">
        <f t="shared" si="135"/>
        <v>138</v>
      </c>
      <c r="S664" s="159" t="s">
        <v>41</v>
      </c>
      <c r="T664" s="192" t="s">
        <v>58</v>
      </c>
      <c r="U664" s="193">
        <v>44858</v>
      </c>
      <c r="V664" s="193">
        <v>44877</v>
      </c>
      <c r="W664" s="194">
        <v>1</v>
      </c>
      <c r="X664" s="195"/>
      <c r="Y664" s="196">
        <f t="shared" si="132"/>
        <v>2.8571428571428572</v>
      </c>
      <c r="Z664" s="198">
        <v>14</v>
      </c>
      <c r="AA664" s="198">
        <v>0.84</v>
      </c>
      <c r="AB664" s="197">
        <f t="shared" si="136"/>
        <v>1932</v>
      </c>
      <c r="AC664" s="197">
        <f t="shared" si="126"/>
        <v>115.92</v>
      </c>
      <c r="AD664" s="197">
        <f t="shared" si="133"/>
        <v>1352.3999999999999</v>
      </c>
      <c r="AE664" s="197">
        <f t="shared" si="129"/>
        <v>579.6</v>
      </c>
      <c r="AF664" s="197">
        <f t="shared" si="134"/>
        <v>331.2</v>
      </c>
      <c r="AG664" s="197">
        <f t="shared" si="137"/>
        <v>2263.1999999999998</v>
      </c>
      <c r="AH664" s="198">
        <v>2263.1999999999998</v>
      </c>
      <c r="AI664" s="197">
        <f t="shared" si="138"/>
        <v>0</v>
      </c>
      <c r="AJ664" s="146"/>
      <c r="AR664" s="111"/>
      <c r="AS664" s="111"/>
      <c r="AT664" s="111"/>
    </row>
    <row r="665" spans="1:47" ht="30" customHeight="1" x14ac:dyDescent="0.25">
      <c r="A665" s="189"/>
      <c r="B665" s="189">
        <v>2</v>
      </c>
      <c r="C665" s="159">
        <v>1283</v>
      </c>
      <c r="D665" s="376">
        <v>13722</v>
      </c>
      <c r="E665" s="376">
        <v>8215</v>
      </c>
      <c r="F665" s="190"/>
      <c r="G665" s="189" t="s">
        <v>100</v>
      </c>
      <c r="H665" s="189" t="s">
        <v>36</v>
      </c>
      <c r="I665" s="189"/>
      <c r="J665" s="189" t="s">
        <v>435</v>
      </c>
      <c r="K665" s="190">
        <v>3.9</v>
      </c>
      <c r="L665" s="190">
        <v>0.6</v>
      </c>
      <c r="M665" s="190">
        <v>4</v>
      </c>
      <c r="N665" s="190"/>
      <c r="O665" s="190">
        <v>4</v>
      </c>
      <c r="P665" s="190"/>
      <c r="Q665" s="190"/>
      <c r="R665" s="188">
        <f t="shared" si="135"/>
        <v>15.6</v>
      </c>
      <c r="S665" s="159" t="s">
        <v>41</v>
      </c>
      <c r="T665" s="192" t="s">
        <v>58</v>
      </c>
      <c r="U665" s="193">
        <v>44858</v>
      </c>
      <c r="V665" s="193">
        <v>44874</v>
      </c>
      <c r="W665" s="194">
        <v>1</v>
      </c>
      <c r="X665" s="195"/>
      <c r="Y665" s="196">
        <f t="shared" si="132"/>
        <v>2.4285714285714284</v>
      </c>
      <c r="Z665" s="198">
        <v>14</v>
      </c>
      <c r="AA665" s="198">
        <v>0.84</v>
      </c>
      <c r="AB665" s="197">
        <f t="shared" si="136"/>
        <v>218.4</v>
      </c>
      <c r="AC665" s="197">
        <f t="shared" si="126"/>
        <v>13.103999999999999</v>
      </c>
      <c r="AD665" s="197">
        <f t="shared" si="133"/>
        <v>152.88</v>
      </c>
      <c r="AE665" s="197">
        <f t="shared" si="129"/>
        <v>65.52</v>
      </c>
      <c r="AF665" s="197">
        <f t="shared" si="134"/>
        <v>31.823999999999995</v>
      </c>
      <c r="AG665" s="197">
        <f t="shared" si="137"/>
        <v>250.22399999999996</v>
      </c>
      <c r="AH665" s="198">
        <v>250.22399999999996</v>
      </c>
      <c r="AI665" s="197">
        <f t="shared" si="138"/>
        <v>0</v>
      </c>
      <c r="AJ665" s="146"/>
      <c r="AR665" s="111"/>
      <c r="AS665" s="111"/>
      <c r="AT665" s="111"/>
    </row>
    <row r="666" spans="1:47" ht="30" customHeight="1" x14ac:dyDescent="0.25">
      <c r="A666" s="189"/>
      <c r="B666" s="189">
        <v>2</v>
      </c>
      <c r="C666" s="159">
        <v>1290</v>
      </c>
      <c r="D666" s="376">
        <v>13729</v>
      </c>
      <c r="E666" s="376">
        <v>8205</v>
      </c>
      <c r="F666" s="190"/>
      <c r="G666" s="189" t="s">
        <v>100</v>
      </c>
      <c r="H666" s="189" t="s">
        <v>36</v>
      </c>
      <c r="I666" s="189"/>
      <c r="J666" s="189" t="s">
        <v>435</v>
      </c>
      <c r="K666" s="190">
        <v>23</v>
      </c>
      <c r="L666" s="190">
        <v>1</v>
      </c>
      <c r="M666" s="190">
        <v>6</v>
      </c>
      <c r="N666" s="190"/>
      <c r="O666" s="190">
        <v>6</v>
      </c>
      <c r="P666" s="190"/>
      <c r="Q666" s="190"/>
      <c r="R666" s="188">
        <f t="shared" si="135"/>
        <v>138</v>
      </c>
      <c r="S666" s="159" t="s">
        <v>41</v>
      </c>
      <c r="T666" s="192" t="s">
        <v>58</v>
      </c>
      <c r="U666" s="193">
        <v>44858</v>
      </c>
      <c r="V666" s="193">
        <v>44872</v>
      </c>
      <c r="W666" s="194">
        <v>1</v>
      </c>
      <c r="X666" s="195"/>
      <c r="Y666" s="196">
        <f t="shared" si="132"/>
        <v>2.1428571428571428</v>
      </c>
      <c r="Z666" s="198">
        <v>14</v>
      </c>
      <c r="AA666" s="198">
        <v>0.84</v>
      </c>
      <c r="AB666" s="197">
        <f t="shared" si="136"/>
        <v>1932</v>
      </c>
      <c r="AC666" s="197">
        <f t="shared" si="126"/>
        <v>115.92</v>
      </c>
      <c r="AD666" s="197">
        <f t="shared" si="133"/>
        <v>1352.3999999999999</v>
      </c>
      <c r="AE666" s="197">
        <f t="shared" si="129"/>
        <v>579.6</v>
      </c>
      <c r="AF666" s="197">
        <f t="shared" si="134"/>
        <v>248.4</v>
      </c>
      <c r="AG666" s="197">
        <f t="shared" si="137"/>
        <v>2180.4</v>
      </c>
      <c r="AH666" s="198">
        <v>2180.4</v>
      </c>
      <c r="AI666" s="197">
        <f t="shared" si="138"/>
        <v>0</v>
      </c>
      <c r="AJ666" s="146"/>
      <c r="AR666" s="111"/>
      <c r="AS666" s="111"/>
      <c r="AT666" s="111"/>
    </row>
    <row r="667" spans="1:47" ht="30" customHeight="1" x14ac:dyDescent="0.25">
      <c r="A667" s="189"/>
      <c r="B667" s="189">
        <v>2</v>
      </c>
      <c r="C667" s="159">
        <v>1158</v>
      </c>
      <c r="D667" s="376">
        <v>13643</v>
      </c>
      <c r="E667" s="376">
        <v>8123</v>
      </c>
      <c r="F667" s="190"/>
      <c r="G667" s="189" t="s">
        <v>501</v>
      </c>
      <c r="H667" s="189" t="s">
        <v>36</v>
      </c>
      <c r="I667" s="189"/>
      <c r="J667" s="189" t="s">
        <v>435</v>
      </c>
      <c r="K667" s="190">
        <v>6</v>
      </c>
      <c r="L667" s="190">
        <v>1.8</v>
      </c>
      <c r="M667" s="190">
        <v>2</v>
      </c>
      <c r="N667" s="190"/>
      <c r="O667" s="190">
        <v>2</v>
      </c>
      <c r="P667" s="190"/>
      <c r="Q667" s="190"/>
      <c r="R667" s="188">
        <f t="shared" si="135"/>
        <v>12</v>
      </c>
      <c r="S667" s="159" t="s">
        <v>41</v>
      </c>
      <c r="T667" s="192" t="s">
        <v>58</v>
      </c>
      <c r="U667" s="193">
        <v>44844</v>
      </c>
      <c r="V667" s="193">
        <v>44853</v>
      </c>
      <c r="W667" s="194">
        <v>1</v>
      </c>
      <c r="X667" s="195"/>
      <c r="Y667" s="196">
        <f t="shared" si="132"/>
        <v>1.4285714285714286</v>
      </c>
      <c r="Z667" s="203">
        <v>18</v>
      </c>
      <c r="AA667" s="203">
        <v>1.05</v>
      </c>
      <c r="AB667" s="197">
        <f t="shared" si="136"/>
        <v>216</v>
      </c>
      <c r="AC667" s="197">
        <f t="shared" si="126"/>
        <v>12.600000000000001</v>
      </c>
      <c r="AD667" s="197">
        <f t="shared" si="133"/>
        <v>151.19999999999999</v>
      </c>
      <c r="AE667" s="197">
        <f t="shared" si="129"/>
        <v>64.8</v>
      </c>
      <c r="AF667" s="197">
        <f t="shared" si="134"/>
        <v>18</v>
      </c>
      <c r="AG667" s="197">
        <f t="shared" si="137"/>
        <v>234</v>
      </c>
      <c r="AH667" s="198">
        <v>234</v>
      </c>
      <c r="AI667" s="197">
        <f t="shared" si="138"/>
        <v>0</v>
      </c>
      <c r="AJ667" s="146"/>
      <c r="AR667" s="111"/>
      <c r="AS667" s="111"/>
      <c r="AT667" s="111"/>
    </row>
    <row r="668" spans="1:47" ht="30" customHeight="1" x14ac:dyDescent="0.25">
      <c r="A668" s="189"/>
      <c r="B668" s="189">
        <v>2</v>
      </c>
      <c r="C668" s="159">
        <v>1069</v>
      </c>
      <c r="D668" s="376">
        <v>13505</v>
      </c>
      <c r="E668" s="376">
        <v>8315</v>
      </c>
      <c r="F668" s="190"/>
      <c r="G668" s="189" t="s">
        <v>100</v>
      </c>
      <c r="H668" s="189" t="s">
        <v>36</v>
      </c>
      <c r="I668" s="189"/>
      <c r="J668" s="189" t="s">
        <v>435</v>
      </c>
      <c r="K668" s="190">
        <v>8</v>
      </c>
      <c r="L668" s="190">
        <v>1.8</v>
      </c>
      <c r="M668" s="190">
        <v>6</v>
      </c>
      <c r="N668" s="190"/>
      <c r="O668" s="190">
        <v>6</v>
      </c>
      <c r="P668" s="190"/>
      <c r="Q668" s="190"/>
      <c r="R668" s="188">
        <f t="shared" si="135"/>
        <v>48</v>
      </c>
      <c r="S668" s="159" t="s">
        <v>41</v>
      </c>
      <c r="T668" s="192" t="s">
        <v>58</v>
      </c>
      <c r="U668" s="193">
        <v>44831</v>
      </c>
      <c r="V668" s="193">
        <v>44904</v>
      </c>
      <c r="W668" s="194">
        <v>1</v>
      </c>
      <c r="X668" s="195"/>
      <c r="Y668" s="196">
        <f t="shared" ref="Y668:Y699" si="139">IF(T668="on hire",$C$5-U668+1,IF(T668="off hired",V668-U668+1,0))/7</f>
        <v>10.571428571428571</v>
      </c>
      <c r="Z668" s="203">
        <v>18</v>
      </c>
      <c r="AA668" s="203">
        <v>1.05</v>
      </c>
      <c r="AB668" s="197">
        <f t="shared" si="136"/>
        <v>864</v>
      </c>
      <c r="AC668" s="197">
        <f t="shared" si="126"/>
        <v>50.400000000000006</v>
      </c>
      <c r="AD668" s="197">
        <f t="shared" ref="AD668:AD699" si="140">0.7*R668*Z668</f>
        <v>604.79999999999995</v>
      </c>
      <c r="AE668" s="197">
        <f t="shared" si="129"/>
        <v>259.2</v>
      </c>
      <c r="AF668" s="197">
        <f t="shared" ref="AF668:AF699" si="141">IF(Y668&gt;X668,(Y668-X668)*R668*AA668,0)</f>
        <v>532.80000000000007</v>
      </c>
      <c r="AG668" s="197">
        <f t="shared" si="137"/>
        <v>1396.8000000000002</v>
      </c>
      <c r="AH668" s="198">
        <v>1396.8000000000002</v>
      </c>
      <c r="AI668" s="197">
        <f t="shared" si="138"/>
        <v>0</v>
      </c>
      <c r="AJ668" s="146"/>
      <c r="AR668" s="111"/>
      <c r="AS668" s="111"/>
      <c r="AT668" s="111"/>
    </row>
    <row r="669" spans="1:47" ht="30" customHeight="1" x14ac:dyDescent="0.25">
      <c r="A669" s="189"/>
      <c r="B669" s="189">
        <v>2</v>
      </c>
      <c r="C669" s="159">
        <v>1255</v>
      </c>
      <c r="D669" s="376">
        <v>13793</v>
      </c>
      <c r="E669" s="376">
        <v>8311</v>
      </c>
      <c r="F669" s="190"/>
      <c r="G669" s="189" t="s">
        <v>100</v>
      </c>
      <c r="H669" s="189" t="s">
        <v>36</v>
      </c>
      <c r="I669" s="189"/>
      <c r="J669" s="189" t="s">
        <v>435</v>
      </c>
      <c r="K669" s="190">
        <v>2.8</v>
      </c>
      <c r="L669" s="190">
        <v>1.8</v>
      </c>
      <c r="M669" s="190">
        <v>6</v>
      </c>
      <c r="N669" s="190"/>
      <c r="O669" s="190">
        <v>6</v>
      </c>
      <c r="P669" s="190"/>
      <c r="Q669" s="190"/>
      <c r="R669" s="188">
        <f t="shared" si="135"/>
        <v>16.799999999999997</v>
      </c>
      <c r="S669" s="159" t="s">
        <v>41</v>
      </c>
      <c r="T669" s="192" t="s">
        <v>58</v>
      </c>
      <c r="U669" s="193">
        <v>44854</v>
      </c>
      <c r="V669" s="193">
        <v>44902</v>
      </c>
      <c r="W669" s="194">
        <v>1</v>
      </c>
      <c r="X669" s="195"/>
      <c r="Y669" s="196">
        <f t="shared" si="139"/>
        <v>7</v>
      </c>
      <c r="Z669" s="203">
        <v>18</v>
      </c>
      <c r="AA669" s="203">
        <v>1.05</v>
      </c>
      <c r="AB669" s="197">
        <f t="shared" si="136"/>
        <v>302.39999999999998</v>
      </c>
      <c r="AC669" s="197">
        <f t="shared" si="126"/>
        <v>17.639999999999997</v>
      </c>
      <c r="AD669" s="197">
        <f t="shared" si="140"/>
        <v>211.67999999999995</v>
      </c>
      <c r="AE669" s="197">
        <f t="shared" si="129"/>
        <v>90.719999999999985</v>
      </c>
      <c r="AF669" s="197">
        <f t="shared" si="141"/>
        <v>123.47999999999999</v>
      </c>
      <c r="AG669" s="197">
        <f t="shared" si="137"/>
        <v>425.87999999999988</v>
      </c>
      <c r="AH669" s="198">
        <v>425.87999999999988</v>
      </c>
      <c r="AI669" s="197">
        <f t="shared" si="138"/>
        <v>0</v>
      </c>
      <c r="AJ669" s="146"/>
      <c r="AR669" s="111"/>
      <c r="AS669" s="111"/>
      <c r="AT669" s="111"/>
    </row>
    <row r="670" spans="1:47" ht="30" customHeight="1" x14ac:dyDescent="0.25">
      <c r="A670" s="189"/>
      <c r="B670" s="189">
        <v>2</v>
      </c>
      <c r="C670" s="159">
        <v>1261</v>
      </c>
      <c r="D670" s="376">
        <v>13799</v>
      </c>
      <c r="E670" s="376">
        <v>8139</v>
      </c>
      <c r="F670" s="190"/>
      <c r="G670" s="189" t="s">
        <v>100</v>
      </c>
      <c r="H670" s="189" t="s">
        <v>36</v>
      </c>
      <c r="I670" s="189"/>
      <c r="J670" s="189" t="s">
        <v>435</v>
      </c>
      <c r="K670" s="190">
        <v>30</v>
      </c>
      <c r="L670" s="190">
        <v>1.8</v>
      </c>
      <c r="M670" s="190">
        <v>2</v>
      </c>
      <c r="N670" s="190"/>
      <c r="O670" s="190">
        <v>2</v>
      </c>
      <c r="P670" s="190"/>
      <c r="Q670" s="190"/>
      <c r="R670" s="188">
        <f t="shared" si="135"/>
        <v>60</v>
      </c>
      <c r="S670" s="159" t="s">
        <v>41</v>
      </c>
      <c r="T670" s="192" t="s">
        <v>58</v>
      </c>
      <c r="U670" s="193">
        <v>44854</v>
      </c>
      <c r="V670" s="193">
        <v>44858</v>
      </c>
      <c r="W670" s="194">
        <v>1</v>
      </c>
      <c r="X670" s="195"/>
      <c r="Y670" s="196">
        <f t="shared" si="139"/>
        <v>0.7142857142857143</v>
      </c>
      <c r="Z670" s="203">
        <v>18</v>
      </c>
      <c r="AA670" s="203">
        <v>1.05</v>
      </c>
      <c r="AB670" s="197">
        <f t="shared" si="136"/>
        <v>1080</v>
      </c>
      <c r="AC670" s="197">
        <f t="shared" si="126"/>
        <v>63</v>
      </c>
      <c r="AD670" s="197">
        <f t="shared" si="140"/>
        <v>756</v>
      </c>
      <c r="AE670" s="197">
        <f t="shared" si="129"/>
        <v>324</v>
      </c>
      <c r="AF670" s="197">
        <f t="shared" si="141"/>
        <v>45.000000000000007</v>
      </c>
      <c r="AG670" s="197">
        <f t="shared" si="137"/>
        <v>1125</v>
      </c>
      <c r="AH670" s="198">
        <v>1125</v>
      </c>
      <c r="AI670" s="197">
        <f t="shared" si="138"/>
        <v>0</v>
      </c>
      <c r="AJ670" s="146"/>
      <c r="AR670" s="111"/>
      <c r="AS670" s="111"/>
      <c r="AT670" s="111"/>
    </row>
    <row r="671" spans="1:47" ht="30" customHeight="1" x14ac:dyDescent="0.25">
      <c r="A671" s="189"/>
      <c r="B671" s="189">
        <v>2</v>
      </c>
      <c r="C671" s="159">
        <v>1111</v>
      </c>
      <c r="D671" s="376">
        <v>13545</v>
      </c>
      <c r="E671" s="376"/>
      <c r="F671" s="190"/>
      <c r="G671" s="189" t="s">
        <v>501</v>
      </c>
      <c r="H671" s="186" t="s">
        <v>60</v>
      </c>
      <c r="I671" s="186"/>
      <c r="J671" s="186" t="s">
        <v>61</v>
      </c>
      <c r="K671" s="188">
        <v>4</v>
      </c>
      <c r="L671" s="188">
        <v>2.5</v>
      </c>
      <c r="M671" s="188">
        <v>4</v>
      </c>
      <c r="N671" s="188"/>
      <c r="O671" s="188">
        <f t="shared" ref="O671:O697" si="142">M671-N671</f>
        <v>4</v>
      </c>
      <c r="P671" s="188"/>
      <c r="Q671" s="188"/>
      <c r="R671" s="188">
        <f t="shared" si="135"/>
        <v>40</v>
      </c>
      <c r="S671" s="191" t="s">
        <v>62</v>
      </c>
      <c r="T671" s="199" t="s">
        <v>86</v>
      </c>
      <c r="U671" s="200">
        <v>44837</v>
      </c>
      <c r="V671" s="200"/>
      <c r="W671" s="201">
        <v>1</v>
      </c>
      <c r="X671" s="202"/>
      <c r="Y671" s="196">
        <f t="shared" si="139"/>
        <v>25.714285714285715</v>
      </c>
      <c r="Z671" s="219">
        <v>7.5</v>
      </c>
      <c r="AA671" s="219">
        <v>0.7</v>
      </c>
      <c r="AB671" s="197">
        <f t="shared" si="136"/>
        <v>300</v>
      </c>
      <c r="AC671" s="197">
        <f t="shared" si="126"/>
        <v>28</v>
      </c>
      <c r="AD671" s="197">
        <f t="shared" si="140"/>
        <v>210</v>
      </c>
      <c r="AE671" s="197">
        <f t="shared" si="129"/>
        <v>0</v>
      </c>
      <c r="AF671" s="197">
        <f t="shared" si="141"/>
        <v>720</v>
      </c>
      <c r="AG671" s="197">
        <f t="shared" si="137"/>
        <v>930</v>
      </c>
      <c r="AH671" s="197">
        <v>805.99999999999989</v>
      </c>
      <c r="AI671" s="197">
        <f t="shared" si="138"/>
        <v>124.00000000000011</v>
      </c>
      <c r="AJ671" s="146"/>
      <c r="AR671" s="363">
        <f>SUMIF('[27]Sc Shedule '!$D$3:$D$2546,D671,'[27]Sc Shedule '!$AC$3:$AC$2546)</f>
        <v>930.00000000000011</v>
      </c>
      <c r="AS671" s="363">
        <f ca="1">SUMIF($D$91:$D$2561,D671,$AG$91:$AG$2559)</f>
        <v>930</v>
      </c>
      <c r="AT671" s="363">
        <f ca="1">AR671-AS671</f>
        <v>0</v>
      </c>
      <c r="AU671" s="365"/>
    </row>
    <row r="672" spans="1:47" ht="30" customHeight="1" x14ac:dyDescent="0.25">
      <c r="A672" s="189"/>
      <c r="B672" s="189">
        <v>2</v>
      </c>
      <c r="C672" s="159">
        <v>1141</v>
      </c>
      <c r="D672" s="376">
        <v>13631</v>
      </c>
      <c r="E672" s="376">
        <v>8117</v>
      </c>
      <c r="F672" s="190"/>
      <c r="G672" s="189" t="s">
        <v>100</v>
      </c>
      <c r="H672" s="186" t="s">
        <v>60</v>
      </c>
      <c r="I672" s="186"/>
      <c r="J672" s="186" t="s">
        <v>61</v>
      </c>
      <c r="K672" s="188">
        <v>2.5</v>
      </c>
      <c r="L672" s="188">
        <v>2.5</v>
      </c>
      <c r="M672" s="188">
        <v>2</v>
      </c>
      <c r="N672" s="188"/>
      <c r="O672" s="188">
        <f t="shared" si="142"/>
        <v>2</v>
      </c>
      <c r="P672" s="188"/>
      <c r="Q672" s="188"/>
      <c r="R672" s="188">
        <f t="shared" si="135"/>
        <v>12.5</v>
      </c>
      <c r="S672" s="191" t="s">
        <v>62</v>
      </c>
      <c r="T672" s="199" t="s">
        <v>58</v>
      </c>
      <c r="U672" s="200">
        <v>44840</v>
      </c>
      <c r="V672" s="200">
        <v>44852</v>
      </c>
      <c r="W672" s="201">
        <v>1</v>
      </c>
      <c r="X672" s="202"/>
      <c r="Y672" s="196">
        <f t="shared" si="139"/>
        <v>1.8571428571428572</v>
      </c>
      <c r="Z672" s="219">
        <v>7.5</v>
      </c>
      <c r="AA672" s="219">
        <v>0.7</v>
      </c>
      <c r="AB672" s="197">
        <f t="shared" si="136"/>
        <v>93.75</v>
      </c>
      <c r="AC672" s="197">
        <f t="shared" si="126"/>
        <v>8.75</v>
      </c>
      <c r="AD672" s="197">
        <f t="shared" si="140"/>
        <v>65.625</v>
      </c>
      <c r="AE672" s="197">
        <f t="shared" si="129"/>
        <v>28.125</v>
      </c>
      <c r="AF672" s="197">
        <f t="shared" si="141"/>
        <v>16.25</v>
      </c>
      <c r="AG672" s="197">
        <f t="shared" si="137"/>
        <v>110</v>
      </c>
      <c r="AH672" s="197">
        <v>110</v>
      </c>
      <c r="AI672" s="197">
        <f t="shared" si="138"/>
        <v>0</v>
      </c>
      <c r="AJ672" s="146"/>
      <c r="AR672" s="111"/>
      <c r="AS672" s="111"/>
      <c r="AT672" s="111"/>
    </row>
    <row r="673" spans="1:47" ht="30" customHeight="1" x14ac:dyDescent="0.25">
      <c r="A673" s="189"/>
      <c r="B673" s="189">
        <v>2</v>
      </c>
      <c r="C673" s="159">
        <v>1141</v>
      </c>
      <c r="D673" s="376">
        <v>13631</v>
      </c>
      <c r="E673" s="376">
        <v>8117</v>
      </c>
      <c r="F673" s="190"/>
      <c r="G673" s="189" t="s">
        <v>100</v>
      </c>
      <c r="H673" s="186" t="s">
        <v>60</v>
      </c>
      <c r="I673" s="186"/>
      <c r="J673" s="186" t="s">
        <v>61</v>
      </c>
      <c r="K673" s="188">
        <v>2.5</v>
      </c>
      <c r="L673" s="188">
        <v>2.5</v>
      </c>
      <c r="M673" s="188">
        <v>2</v>
      </c>
      <c r="N673" s="188"/>
      <c r="O673" s="188">
        <f t="shared" si="142"/>
        <v>2</v>
      </c>
      <c r="P673" s="188"/>
      <c r="Q673" s="188"/>
      <c r="R673" s="188">
        <f t="shared" si="135"/>
        <v>12.5</v>
      </c>
      <c r="S673" s="191" t="s">
        <v>62</v>
      </c>
      <c r="T673" s="199" t="s">
        <v>58</v>
      </c>
      <c r="U673" s="200">
        <v>44840</v>
      </c>
      <c r="V673" s="200">
        <v>44852</v>
      </c>
      <c r="W673" s="201">
        <v>1</v>
      </c>
      <c r="X673" s="202"/>
      <c r="Y673" s="196">
        <f t="shared" si="139"/>
        <v>1.8571428571428572</v>
      </c>
      <c r="Z673" s="219">
        <v>7.5</v>
      </c>
      <c r="AA673" s="219">
        <v>0.7</v>
      </c>
      <c r="AB673" s="197">
        <f t="shared" si="136"/>
        <v>93.75</v>
      </c>
      <c r="AC673" s="197">
        <f t="shared" si="126"/>
        <v>8.75</v>
      </c>
      <c r="AD673" s="197">
        <f t="shared" si="140"/>
        <v>65.625</v>
      </c>
      <c r="AE673" s="197">
        <f t="shared" si="129"/>
        <v>28.125</v>
      </c>
      <c r="AF673" s="197">
        <f t="shared" si="141"/>
        <v>16.25</v>
      </c>
      <c r="AG673" s="197">
        <f t="shared" si="137"/>
        <v>110</v>
      </c>
      <c r="AH673" s="197">
        <v>110</v>
      </c>
      <c r="AI673" s="197">
        <f t="shared" si="138"/>
        <v>0</v>
      </c>
      <c r="AJ673" s="146"/>
      <c r="AR673" s="111"/>
      <c r="AS673" s="111"/>
      <c r="AT673" s="111"/>
    </row>
    <row r="674" spans="1:47" ht="30" customHeight="1" x14ac:dyDescent="0.25">
      <c r="A674" s="189"/>
      <c r="B674" s="189">
        <v>2</v>
      </c>
      <c r="C674" s="159">
        <v>1141</v>
      </c>
      <c r="D674" s="376">
        <v>13631</v>
      </c>
      <c r="E674" s="376">
        <v>8117</v>
      </c>
      <c r="F674" s="190"/>
      <c r="G674" s="189" t="s">
        <v>100</v>
      </c>
      <c r="H674" s="186" t="s">
        <v>60</v>
      </c>
      <c r="I674" s="186"/>
      <c r="J674" s="186" t="s">
        <v>61</v>
      </c>
      <c r="K674" s="188">
        <v>2.5</v>
      </c>
      <c r="L674" s="188">
        <v>2.5</v>
      </c>
      <c r="M674" s="188">
        <v>2</v>
      </c>
      <c r="N674" s="188"/>
      <c r="O674" s="188">
        <f t="shared" si="142"/>
        <v>2</v>
      </c>
      <c r="P674" s="188"/>
      <c r="Q674" s="188"/>
      <c r="R674" s="188">
        <f t="shared" si="135"/>
        <v>12.5</v>
      </c>
      <c r="S674" s="191" t="s">
        <v>62</v>
      </c>
      <c r="T674" s="199" t="s">
        <v>58</v>
      </c>
      <c r="U674" s="200">
        <v>44840</v>
      </c>
      <c r="V674" s="200">
        <v>44852</v>
      </c>
      <c r="W674" s="201">
        <v>1</v>
      </c>
      <c r="X674" s="202"/>
      <c r="Y674" s="196">
        <f t="shared" si="139"/>
        <v>1.8571428571428572</v>
      </c>
      <c r="Z674" s="219">
        <v>7.5</v>
      </c>
      <c r="AA674" s="219">
        <v>0.7</v>
      </c>
      <c r="AB674" s="197">
        <f t="shared" si="136"/>
        <v>93.75</v>
      </c>
      <c r="AC674" s="197">
        <f t="shared" si="126"/>
        <v>8.75</v>
      </c>
      <c r="AD674" s="197">
        <f t="shared" si="140"/>
        <v>65.625</v>
      </c>
      <c r="AE674" s="197">
        <f t="shared" si="129"/>
        <v>28.125</v>
      </c>
      <c r="AF674" s="197">
        <f t="shared" si="141"/>
        <v>16.25</v>
      </c>
      <c r="AG674" s="197">
        <f t="shared" si="137"/>
        <v>110</v>
      </c>
      <c r="AH674" s="197">
        <v>110</v>
      </c>
      <c r="AI674" s="197">
        <f t="shared" si="138"/>
        <v>0</v>
      </c>
      <c r="AJ674" s="146"/>
      <c r="AR674" s="111"/>
      <c r="AS674" s="111"/>
      <c r="AT674" s="111"/>
    </row>
    <row r="675" spans="1:47" ht="30" customHeight="1" x14ac:dyDescent="0.25">
      <c r="A675" s="189"/>
      <c r="B675" s="189">
        <v>2</v>
      </c>
      <c r="C675" s="159">
        <v>1141</v>
      </c>
      <c r="D675" s="376">
        <v>13631</v>
      </c>
      <c r="E675" s="376">
        <v>8117</v>
      </c>
      <c r="F675" s="190"/>
      <c r="G675" s="189" t="s">
        <v>100</v>
      </c>
      <c r="H675" s="186" t="s">
        <v>60</v>
      </c>
      <c r="I675" s="186"/>
      <c r="J675" s="186" t="s">
        <v>61</v>
      </c>
      <c r="K675" s="188">
        <v>2.5</v>
      </c>
      <c r="L675" s="188">
        <v>2.5</v>
      </c>
      <c r="M675" s="188">
        <v>2</v>
      </c>
      <c r="N675" s="188"/>
      <c r="O675" s="188">
        <f t="shared" si="142"/>
        <v>2</v>
      </c>
      <c r="P675" s="188"/>
      <c r="Q675" s="188"/>
      <c r="R675" s="188">
        <f t="shared" si="135"/>
        <v>12.5</v>
      </c>
      <c r="S675" s="191" t="s">
        <v>62</v>
      </c>
      <c r="T675" s="199" t="s">
        <v>58</v>
      </c>
      <c r="U675" s="200">
        <v>44840</v>
      </c>
      <c r="V675" s="200">
        <v>44852</v>
      </c>
      <c r="W675" s="201">
        <v>1</v>
      </c>
      <c r="X675" s="202"/>
      <c r="Y675" s="196">
        <f t="shared" si="139"/>
        <v>1.8571428571428572</v>
      </c>
      <c r="Z675" s="219">
        <v>7.5</v>
      </c>
      <c r="AA675" s="219">
        <v>0.7</v>
      </c>
      <c r="AB675" s="197">
        <f t="shared" si="136"/>
        <v>93.75</v>
      </c>
      <c r="AC675" s="197">
        <f t="shared" si="126"/>
        <v>8.75</v>
      </c>
      <c r="AD675" s="197">
        <f t="shared" si="140"/>
        <v>65.625</v>
      </c>
      <c r="AE675" s="197">
        <f t="shared" si="129"/>
        <v>28.125</v>
      </c>
      <c r="AF675" s="197">
        <f t="shared" si="141"/>
        <v>16.25</v>
      </c>
      <c r="AG675" s="197">
        <f t="shared" si="137"/>
        <v>110</v>
      </c>
      <c r="AH675" s="197">
        <v>110</v>
      </c>
      <c r="AI675" s="197">
        <f t="shared" si="138"/>
        <v>0</v>
      </c>
      <c r="AJ675" s="146"/>
      <c r="AR675" s="111"/>
      <c r="AS675" s="111"/>
      <c r="AT675" s="111"/>
    </row>
    <row r="676" spans="1:47" ht="30" customHeight="1" x14ac:dyDescent="0.25">
      <c r="A676" s="189"/>
      <c r="B676" s="189">
        <v>2</v>
      </c>
      <c r="C676" s="159">
        <v>1141</v>
      </c>
      <c r="D676" s="376">
        <v>13631</v>
      </c>
      <c r="E676" s="376">
        <v>8117</v>
      </c>
      <c r="F676" s="190"/>
      <c r="G676" s="189" t="s">
        <v>100</v>
      </c>
      <c r="H676" s="186" t="s">
        <v>60</v>
      </c>
      <c r="I676" s="186"/>
      <c r="J676" s="186" t="s">
        <v>61</v>
      </c>
      <c r="K676" s="188">
        <v>2.5</v>
      </c>
      <c r="L676" s="188">
        <v>2.5</v>
      </c>
      <c r="M676" s="188">
        <v>2</v>
      </c>
      <c r="N676" s="188"/>
      <c r="O676" s="188">
        <f t="shared" si="142"/>
        <v>2</v>
      </c>
      <c r="P676" s="188"/>
      <c r="Q676" s="188"/>
      <c r="R676" s="188">
        <f t="shared" si="135"/>
        <v>12.5</v>
      </c>
      <c r="S676" s="191" t="s">
        <v>62</v>
      </c>
      <c r="T676" s="199" t="s">
        <v>58</v>
      </c>
      <c r="U676" s="200">
        <v>44840</v>
      </c>
      <c r="V676" s="200">
        <v>44852</v>
      </c>
      <c r="W676" s="201">
        <v>1</v>
      </c>
      <c r="X676" s="202"/>
      <c r="Y676" s="196">
        <f t="shared" si="139"/>
        <v>1.8571428571428572</v>
      </c>
      <c r="Z676" s="219">
        <v>7.5</v>
      </c>
      <c r="AA676" s="219">
        <v>0.7</v>
      </c>
      <c r="AB676" s="197">
        <f t="shared" si="136"/>
        <v>93.75</v>
      </c>
      <c r="AC676" s="197">
        <f t="shared" si="126"/>
        <v>8.75</v>
      </c>
      <c r="AD676" s="197">
        <f t="shared" si="140"/>
        <v>65.625</v>
      </c>
      <c r="AE676" s="197">
        <f t="shared" si="129"/>
        <v>28.125</v>
      </c>
      <c r="AF676" s="197">
        <f t="shared" si="141"/>
        <v>16.25</v>
      </c>
      <c r="AG676" s="197">
        <f t="shared" si="137"/>
        <v>110</v>
      </c>
      <c r="AH676" s="197">
        <v>110</v>
      </c>
      <c r="AI676" s="197">
        <f t="shared" si="138"/>
        <v>0</v>
      </c>
      <c r="AJ676" s="146"/>
      <c r="AR676" s="111"/>
      <c r="AS676" s="111"/>
      <c r="AT676" s="111"/>
    </row>
    <row r="677" spans="1:47" ht="30" customHeight="1" x14ac:dyDescent="0.25">
      <c r="A677" s="189"/>
      <c r="B677" s="189">
        <v>2</v>
      </c>
      <c r="C677" s="159">
        <v>1153</v>
      </c>
      <c r="D677" s="376">
        <v>13638</v>
      </c>
      <c r="E677" s="376">
        <v>8089</v>
      </c>
      <c r="F677" s="190"/>
      <c r="G677" s="189" t="s">
        <v>501</v>
      </c>
      <c r="H677" s="186" t="s">
        <v>60</v>
      </c>
      <c r="I677" s="186"/>
      <c r="J677" s="186" t="s">
        <v>61</v>
      </c>
      <c r="K677" s="188">
        <v>4.5</v>
      </c>
      <c r="L677" s="188">
        <v>2.6</v>
      </c>
      <c r="M677" s="188">
        <v>4</v>
      </c>
      <c r="N677" s="188"/>
      <c r="O677" s="188">
        <f t="shared" si="142"/>
        <v>4</v>
      </c>
      <c r="P677" s="188"/>
      <c r="Q677" s="188"/>
      <c r="R677" s="188">
        <f t="shared" si="135"/>
        <v>46.800000000000004</v>
      </c>
      <c r="S677" s="191" t="s">
        <v>62</v>
      </c>
      <c r="T677" s="199" t="s">
        <v>58</v>
      </c>
      <c r="U677" s="200">
        <v>44841</v>
      </c>
      <c r="V677" s="200">
        <v>44844</v>
      </c>
      <c r="W677" s="201">
        <v>1</v>
      </c>
      <c r="X677" s="202"/>
      <c r="Y677" s="196">
        <f t="shared" si="139"/>
        <v>0.5714285714285714</v>
      </c>
      <c r="Z677" s="219">
        <v>7.5</v>
      </c>
      <c r="AA677" s="219">
        <v>0.7</v>
      </c>
      <c r="AB677" s="197">
        <f t="shared" si="136"/>
        <v>351.00000000000006</v>
      </c>
      <c r="AC677" s="197">
        <f t="shared" si="126"/>
        <v>32.76</v>
      </c>
      <c r="AD677" s="197">
        <f t="shared" si="140"/>
        <v>245.7</v>
      </c>
      <c r="AE677" s="197">
        <f t="shared" si="129"/>
        <v>105.30000000000001</v>
      </c>
      <c r="AF677" s="197">
        <f t="shared" si="141"/>
        <v>18.72</v>
      </c>
      <c r="AG677" s="197">
        <f t="shared" si="137"/>
        <v>369.72</v>
      </c>
      <c r="AH677" s="197">
        <v>369.72</v>
      </c>
      <c r="AI677" s="197">
        <f t="shared" si="138"/>
        <v>0</v>
      </c>
      <c r="AJ677" s="157"/>
      <c r="AR677" s="111"/>
      <c r="AS677" s="111"/>
      <c r="AT677" s="111"/>
    </row>
    <row r="678" spans="1:47" ht="30" customHeight="1" x14ac:dyDescent="0.25">
      <c r="A678" s="189"/>
      <c r="B678" s="189">
        <v>2</v>
      </c>
      <c r="C678" s="159">
        <v>1074</v>
      </c>
      <c r="D678" s="376">
        <v>13510</v>
      </c>
      <c r="E678" s="376">
        <v>8061</v>
      </c>
      <c r="F678" s="190"/>
      <c r="G678" s="189" t="s">
        <v>100</v>
      </c>
      <c r="H678" s="186" t="s">
        <v>60</v>
      </c>
      <c r="I678" s="186"/>
      <c r="J678" s="186" t="s">
        <v>61</v>
      </c>
      <c r="K678" s="188">
        <v>2.5</v>
      </c>
      <c r="L678" s="188">
        <v>2.5</v>
      </c>
      <c r="M678" s="188">
        <v>4</v>
      </c>
      <c r="N678" s="188"/>
      <c r="O678" s="188">
        <f t="shared" si="142"/>
        <v>4</v>
      </c>
      <c r="P678" s="188"/>
      <c r="Q678" s="188"/>
      <c r="R678" s="188">
        <f t="shared" si="135"/>
        <v>25</v>
      </c>
      <c r="S678" s="191" t="s">
        <v>62</v>
      </c>
      <c r="T678" s="199" t="s">
        <v>58</v>
      </c>
      <c r="U678" s="200">
        <v>44832</v>
      </c>
      <c r="V678" s="200">
        <v>44837</v>
      </c>
      <c r="W678" s="201">
        <v>1</v>
      </c>
      <c r="X678" s="202"/>
      <c r="Y678" s="196">
        <f t="shared" si="139"/>
        <v>0.8571428571428571</v>
      </c>
      <c r="Z678" s="219">
        <v>7.5</v>
      </c>
      <c r="AA678" s="219">
        <v>0.7</v>
      </c>
      <c r="AB678" s="197">
        <f t="shared" si="136"/>
        <v>187.5</v>
      </c>
      <c r="AC678" s="197">
        <f t="shared" si="126"/>
        <v>17.5</v>
      </c>
      <c r="AD678" s="197">
        <f t="shared" si="140"/>
        <v>131.25</v>
      </c>
      <c r="AE678" s="197">
        <f t="shared" si="129"/>
        <v>56.25</v>
      </c>
      <c r="AF678" s="197">
        <f t="shared" si="141"/>
        <v>14.999999999999998</v>
      </c>
      <c r="AG678" s="197">
        <f t="shared" si="137"/>
        <v>202.5</v>
      </c>
      <c r="AH678" s="197">
        <v>202.5</v>
      </c>
      <c r="AI678" s="197">
        <f t="shared" si="138"/>
        <v>0</v>
      </c>
      <c r="AJ678" s="157"/>
      <c r="AR678" s="111"/>
      <c r="AS678" s="111"/>
      <c r="AT678" s="111"/>
    </row>
    <row r="679" spans="1:47" s="245" customFormat="1" ht="30" customHeight="1" x14ac:dyDescent="0.25">
      <c r="A679" s="189"/>
      <c r="B679" s="189">
        <v>2</v>
      </c>
      <c r="C679" s="159">
        <v>1074</v>
      </c>
      <c r="D679" s="376">
        <v>13510</v>
      </c>
      <c r="E679" s="376">
        <v>8061</v>
      </c>
      <c r="F679" s="190"/>
      <c r="G679" s="189" t="s">
        <v>100</v>
      </c>
      <c r="H679" s="186" t="s">
        <v>60</v>
      </c>
      <c r="I679" s="186"/>
      <c r="J679" s="186" t="s">
        <v>61</v>
      </c>
      <c r="K679" s="188">
        <v>2.5</v>
      </c>
      <c r="L679" s="188">
        <v>2.5</v>
      </c>
      <c r="M679" s="188">
        <v>4</v>
      </c>
      <c r="N679" s="188"/>
      <c r="O679" s="188">
        <f t="shared" si="142"/>
        <v>4</v>
      </c>
      <c r="P679" s="188"/>
      <c r="Q679" s="188"/>
      <c r="R679" s="188">
        <f t="shared" si="135"/>
        <v>25</v>
      </c>
      <c r="S679" s="191" t="s">
        <v>62</v>
      </c>
      <c r="T679" s="199" t="s">
        <v>58</v>
      </c>
      <c r="U679" s="200">
        <v>44832</v>
      </c>
      <c r="V679" s="200">
        <v>44837</v>
      </c>
      <c r="W679" s="201">
        <v>1</v>
      </c>
      <c r="X679" s="202"/>
      <c r="Y679" s="196">
        <f t="shared" si="139"/>
        <v>0.8571428571428571</v>
      </c>
      <c r="Z679" s="219">
        <v>7.5</v>
      </c>
      <c r="AA679" s="219">
        <v>0.7</v>
      </c>
      <c r="AB679" s="197">
        <f t="shared" si="136"/>
        <v>187.5</v>
      </c>
      <c r="AC679" s="197">
        <f t="shared" si="126"/>
        <v>17.5</v>
      </c>
      <c r="AD679" s="197">
        <f t="shared" si="140"/>
        <v>131.25</v>
      </c>
      <c r="AE679" s="197">
        <f t="shared" si="129"/>
        <v>56.25</v>
      </c>
      <c r="AF679" s="197">
        <f t="shared" si="141"/>
        <v>14.999999999999998</v>
      </c>
      <c r="AG679" s="197">
        <f t="shared" si="137"/>
        <v>202.5</v>
      </c>
      <c r="AH679" s="197">
        <v>202.5</v>
      </c>
      <c r="AI679" s="197">
        <f t="shared" si="138"/>
        <v>0</v>
      </c>
      <c r="AJ679" s="244"/>
      <c r="AK679" s="269"/>
      <c r="AL679" s="276"/>
      <c r="AM679" s="276"/>
    </row>
    <row r="680" spans="1:47" s="245" customFormat="1" ht="30" customHeight="1" x14ac:dyDescent="0.25">
      <c r="A680" s="189"/>
      <c r="B680" s="189">
        <v>2</v>
      </c>
      <c r="C680" s="159">
        <v>1074</v>
      </c>
      <c r="D680" s="376">
        <v>13510</v>
      </c>
      <c r="E680" s="376">
        <v>8061</v>
      </c>
      <c r="F680" s="190"/>
      <c r="G680" s="189" t="s">
        <v>100</v>
      </c>
      <c r="H680" s="186" t="s">
        <v>60</v>
      </c>
      <c r="I680" s="186"/>
      <c r="J680" s="186" t="s">
        <v>61</v>
      </c>
      <c r="K680" s="188">
        <v>2.5</v>
      </c>
      <c r="L680" s="188">
        <v>2.5</v>
      </c>
      <c r="M680" s="188">
        <v>4</v>
      </c>
      <c r="N680" s="188"/>
      <c r="O680" s="188">
        <f t="shared" si="142"/>
        <v>4</v>
      </c>
      <c r="P680" s="188"/>
      <c r="Q680" s="188"/>
      <c r="R680" s="188">
        <f t="shared" si="135"/>
        <v>25</v>
      </c>
      <c r="S680" s="191" t="s">
        <v>62</v>
      </c>
      <c r="T680" s="199" t="s">
        <v>58</v>
      </c>
      <c r="U680" s="200">
        <v>44832</v>
      </c>
      <c r="V680" s="200">
        <v>44837</v>
      </c>
      <c r="W680" s="201">
        <v>1</v>
      </c>
      <c r="X680" s="202"/>
      <c r="Y680" s="196">
        <f t="shared" si="139"/>
        <v>0.8571428571428571</v>
      </c>
      <c r="Z680" s="219">
        <v>7.5</v>
      </c>
      <c r="AA680" s="219">
        <v>0.7</v>
      </c>
      <c r="AB680" s="197">
        <f t="shared" si="136"/>
        <v>187.5</v>
      </c>
      <c r="AC680" s="197">
        <f t="shared" si="126"/>
        <v>17.5</v>
      </c>
      <c r="AD680" s="197">
        <f t="shared" si="140"/>
        <v>131.25</v>
      </c>
      <c r="AE680" s="197">
        <f t="shared" si="129"/>
        <v>56.25</v>
      </c>
      <c r="AF680" s="197">
        <f t="shared" si="141"/>
        <v>14.999999999999998</v>
      </c>
      <c r="AG680" s="197">
        <f t="shared" si="137"/>
        <v>202.5</v>
      </c>
      <c r="AH680" s="197">
        <v>202.5</v>
      </c>
      <c r="AI680" s="197">
        <f t="shared" si="138"/>
        <v>0</v>
      </c>
      <c r="AJ680" s="244"/>
      <c r="AK680" s="269"/>
      <c r="AL680" s="276"/>
      <c r="AM680" s="276"/>
    </row>
    <row r="681" spans="1:47" s="245" customFormat="1" ht="30" customHeight="1" x14ac:dyDescent="0.25">
      <c r="A681" s="189"/>
      <c r="B681" s="189">
        <v>2</v>
      </c>
      <c r="C681" s="159">
        <v>1074</v>
      </c>
      <c r="D681" s="376">
        <v>13510</v>
      </c>
      <c r="E681" s="376">
        <v>8061</v>
      </c>
      <c r="F681" s="190"/>
      <c r="G681" s="189" t="s">
        <v>100</v>
      </c>
      <c r="H681" s="186" t="s">
        <v>60</v>
      </c>
      <c r="I681" s="186"/>
      <c r="J681" s="186" t="s">
        <v>61</v>
      </c>
      <c r="K681" s="188">
        <v>2.5</v>
      </c>
      <c r="L681" s="188">
        <v>2.5</v>
      </c>
      <c r="M681" s="188">
        <v>4</v>
      </c>
      <c r="N681" s="188"/>
      <c r="O681" s="188">
        <f t="shared" si="142"/>
        <v>4</v>
      </c>
      <c r="P681" s="188"/>
      <c r="Q681" s="188"/>
      <c r="R681" s="188">
        <f t="shared" si="135"/>
        <v>25</v>
      </c>
      <c r="S681" s="191" t="s">
        <v>62</v>
      </c>
      <c r="T681" s="199" t="s">
        <v>58</v>
      </c>
      <c r="U681" s="200">
        <v>44832</v>
      </c>
      <c r="V681" s="200">
        <v>44837</v>
      </c>
      <c r="W681" s="201">
        <v>1</v>
      </c>
      <c r="X681" s="202"/>
      <c r="Y681" s="196">
        <f t="shared" si="139"/>
        <v>0.8571428571428571</v>
      </c>
      <c r="Z681" s="219">
        <v>7.5</v>
      </c>
      <c r="AA681" s="219">
        <v>0.7</v>
      </c>
      <c r="AB681" s="197">
        <f t="shared" si="136"/>
        <v>187.5</v>
      </c>
      <c r="AC681" s="197">
        <f t="shared" si="126"/>
        <v>17.5</v>
      </c>
      <c r="AD681" s="197">
        <f t="shared" si="140"/>
        <v>131.25</v>
      </c>
      <c r="AE681" s="197">
        <f t="shared" si="129"/>
        <v>56.25</v>
      </c>
      <c r="AF681" s="197">
        <f t="shared" si="141"/>
        <v>14.999999999999998</v>
      </c>
      <c r="AG681" s="197">
        <f t="shared" si="137"/>
        <v>202.5</v>
      </c>
      <c r="AH681" s="197">
        <v>202.5</v>
      </c>
      <c r="AI681" s="197">
        <f t="shared" si="138"/>
        <v>0</v>
      </c>
      <c r="AJ681" s="244"/>
      <c r="AK681" s="269"/>
      <c r="AL681" s="276"/>
      <c r="AM681" s="276"/>
    </row>
    <row r="682" spans="1:47" s="245" customFormat="1" ht="30" customHeight="1" x14ac:dyDescent="0.25">
      <c r="A682" s="189"/>
      <c r="B682" s="189">
        <v>2</v>
      </c>
      <c r="C682" s="159">
        <v>1074</v>
      </c>
      <c r="D682" s="376">
        <v>13510</v>
      </c>
      <c r="E682" s="376">
        <v>8061</v>
      </c>
      <c r="F682" s="190"/>
      <c r="G682" s="189" t="s">
        <v>100</v>
      </c>
      <c r="H682" s="186" t="s">
        <v>60</v>
      </c>
      <c r="I682" s="186"/>
      <c r="J682" s="186" t="s">
        <v>61</v>
      </c>
      <c r="K682" s="188">
        <v>2.5</v>
      </c>
      <c r="L682" s="188">
        <v>2.5</v>
      </c>
      <c r="M682" s="188">
        <v>4</v>
      </c>
      <c r="N682" s="188"/>
      <c r="O682" s="188">
        <f t="shared" si="142"/>
        <v>4</v>
      </c>
      <c r="P682" s="188"/>
      <c r="Q682" s="188"/>
      <c r="R682" s="188">
        <f t="shared" si="135"/>
        <v>25</v>
      </c>
      <c r="S682" s="191" t="s">
        <v>62</v>
      </c>
      <c r="T682" s="199" t="s">
        <v>58</v>
      </c>
      <c r="U682" s="200">
        <v>44832</v>
      </c>
      <c r="V682" s="200">
        <v>44837</v>
      </c>
      <c r="W682" s="201">
        <v>1</v>
      </c>
      <c r="X682" s="202"/>
      <c r="Y682" s="196">
        <f t="shared" si="139"/>
        <v>0.8571428571428571</v>
      </c>
      <c r="Z682" s="219">
        <v>7.5</v>
      </c>
      <c r="AA682" s="219">
        <v>0.7</v>
      </c>
      <c r="AB682" s="197">
        <f t="shared" si="136"/>
        <v>187.5</v>
      </c>
      <c r="AC682" s="197">
        <f t="shared" si="126"/>
        <v>17.5</v>
      </c>
      <c r="AD682" s="197">
        <f t="shared" si="140"/>
        <v>131.25</v>
      </c>
      <c r="AE682" s="197">
        <f t="shared" si="129"/>
        <v>56.25</v>
      </c>
      <c r="AF682" s="197">
        <f t="shared" si="141"/>
        <v>14.999999999999998</v>
      </c>
      <c r="AG682" s="197">
        <f t="shared" si="137"/>
        <v>202.5</v>
      </c>
      <c r="AH682" s="197">
        <v>202.5</v>
      </c>
      <c r="AI682" s="197">
        <f t="shared" si="138"/>
        <v>0</v>
      </c>
      <c r="AJ682" s="244"/>
      <c r="AK682" s="269"/>
      <c r="AL682" s="276"/>
      <c r="AM682" s="276"/>
    </row>
    <row r="683" spans="1:47" s="245" customFormat="1" ht="30" customHeight="1" x14ac:dyDescent="0.25">
      <c r="A683" s="189"/>
      <c r="B683" s="189">
        <v>2</v>
      </c>
      <c r="C683" s="159">
        <v>1070</v>
      </c>
      <c r="D683" s="376">
        <v>13506</v>
      </c>
      <c r="E683" s="376"/>
      <c r="F683" s="190"/>
      <c r="G683" s="189" t="s">
        <v>100</v>
      </c>
      <c r="H683" s="186" t="s">
        <v>60</v>
      </c>
      <c r="I683" s="186"/>
      <c r="J683" s="186" t="s">
        <v>61</v>
      </c>
      <c r="K683" s="188">
        <v>6.5</v>
      </c>
      <c r="L683" s="188">
        <v>3</v>
      </c>
      <c r="M683" s="188">
        <v>4</v>
      </c>
      <c r="N683" s="188"/>
      <c r="O683" s="188">
        <f t="shared" si="142"/>
        <v>4</v>
      </c>
      <c r="P683" s="188"/>
      <c r="Q683" s="188"/>
      <c r="R683" s="188">
        <f t="shared" si="135"/>
        <v>78</v>
      </c>
      <c r="S683" s="191" t="s">
        <v>62</v>
      </c>
      <c r="T683" s="199" t="s">
        <v>86</v>
      </c>
      <c r="U683" s="200">
        <v>44831</v>
      </c>
      <c r="V683" s="200"/>
      <c r="W683" s="201">
        <v>1</v>
      </c>
      <c r="X683" s="202"/>
      <c r="Y683" s="196">
        <f t="shared" si="139"/>
        <v>26.571428571428573</v>
      </c>
      <c r="Z683" s="219">
        <v>7.5</v>
      </c>
      <c r="AA683" s="219">
        <v>0.7</v>
      </c>
      <c r="AB683" s="197">
        <f t="shared" si="136"/>
        <v>585</v>
      </c>
      <c r="AC683" s="197">
        <f t="shared" si="126"/>
        <v>54.599999999999994</v>
      </c>
      <c r="AD683" s="197">
        <f t="shared" si="140"/>
        <v>409.49999999999994</v>
      </c>
      <c r="AE683" s="197">
        <f t="shared" si="129"/>
        <v>0</v>
      </c>
      <c r="AF683" s="197">
        <f t="shared" si="141"/>
        <v>1450.8000000000002</v>
      </c>
      <c r="AG683" s="197">
        <f t="shared" si="137"/>
        <v>1860.3000000000002</v>
      </c>
      <c r="AH683" s="197">
        <v>1618.5</v>
      </c>
      <c r="AI683" s="197">
        <f t="shared" si="138"/>
        <v>241.80000000000018</v>
      </c>
      <c r="AJ683" s="244"/>
      <c r="AK683" s="269"/>
      <c r="AL683" s="276"/>
      <c r="AM683" s="276"/>
      <c r="AR683" s="363">
        <f>SUMIF('[27]Sc Shedule '!$D$3:$D$2546,D683,'[27]Sc Shedule '!$AC$3:$AC$2546)</f>
        <v>1860.3000000000004</v>
      </c>
      <c r="AS683" s="363">
        <f ca="1">SUMIF($D$91:$D$2561,D683,$AG$91:$AG$2559)</f>
        <v>1860.3000000000002</v>
      </c>
      <c r="AT683" s="363">
        <f ca="1">AR683-AS683</f>
        <v>0</v>
      </c>
      <c r="AU683" s="365"/>
    </row>
    <row r="684" spans="1:47" s="245" customFormat="1" ht="30" customHeight="1" x14ac:dyDescent="0.25">
      <c r="A684" s="189"/>
      <c r="B684" s="189">
        <v>2</v>
      </c>
      <c r="C684" s="159">
        <v>1081</v>
      </c>
      <c r="D684" s="376">
        <v>13514</v>
      </c>
      <c r="E684" s="376">
        <v>8061</v>
      </c>
      <c r="F684" s="190"/>
      <c r="G684" s="189" t="s">
        <v>100</v>
      </c>
      <c r="H684" s="186" t="s">
        <v>60</v>
      </c>
      <c r="I684" s="186"/>
      <c r="J684" s="186" t="s">
        <v>61</v>
      </c>
      <c r="K684" s="188">
        <v>2.5</v>
      </c>
      <c r="L684" s="188">
        <v>2.5</v>
      </c>
      <c r="M684" s="188">
        <v>4</v>
      </c>
      <c r="N684" s="188"/>
      <c r="O684" s="188">
        <f t="shared" si="142"/>
        <v>4</v>
      </c>
      <c r="P684" s="188"/>
      <c r="Q684" s="188"/>
      <c r="R684" s="188">
        <f t="shared" si="135"/>
        <v>25</v>
      </c>
      <c r="S684" s="191" t="s">
        <v>62</v>
      </c>
      <c r="T684" s="199" t="s">
        <v>58</v>
      </c>
      <c r="U684" s="200">
        <v>44833</v>
      </c>
      <c r="V684" s="200">
        <v>44837</v>
      </c>
      <c r="W684" s="201">
        <v>1</v>
      </c>
      <c r="X684" s="202"/>
      <c r="Y684" s="196">
        <f t="shared" si="139"/>
        <v>0.7142857142857143</v>
      </c>
      <c r="Z684" s="219">
        <v>7.5</v>
      </c>
      <c r="AA684" s="219">
        <v>0.7</v>
      </c>
      <c r="AB684" s="197">
        <f t="shared" si="136"/>
        <v>187.5</v>
      </c>
      <c r="AC684" s="197">
        <f t="shared" si="126"/>
        <v>17.5</v>
      </c>
      <c r="AD684" s="197">
        <f t="shared" si="140"/>
        <v>131.25</v>
      </c>
      <c r="AE684" s="197">
        <f t="shared" si="129"/>
        <v>56.25</v>
      </c>
      <c r="AF684" s="197">
        <f t="shared" si="141"/>
        <v>12.5</v>
      </c>
      <c r="AG684" s="197">
        <f t="shared" si="137"/>
        <v>200</v>
      </c>
      <c r="AH684" s="197">
        <v>200</v>
      </c>
      <c r="AI684" s="197">
        <f t="shared" si="138"/>
        <v>0</v>
      </c>
      <c r="AJ684" s="244"/>
      <c r="AK684" s="269"/>
      <c r="AL684" s="276"/>
      <c r="AM684" s="276"/>
    </row>
    <row r="685" spans="1:47" s="245" customFormat="1" ht="30" customHeight="1" x14ac:dyDescent="0.25">
      <c r="A685" s="189"/>
      <c r="B685" s="189">
        <v>2</v>
      </c>
      <c r="C685" s="159">
        <v>1081</v>
      </c>
      <c r="D685" s="376">
        <v>13514</v>
      </c>
      <c r="E685" s="376">
        <v>8061</v>
      </c>
      <c r="F685" s="190"/>
      <c r="G685" s="189" t="s">
        <v>100</v>
      </c>
      <c r="H685" s="186" t="s">
        <v>60</v>
      </c>
      <c r="I685" s="186"/>
      <c r="J685" s="186" t="s">
        <v>61</v>
      </c>
      <c r="K685" s="188">
        <v>2.5</v>
      </c>
      <c r="L685" s="188">
        <v>2.5</v>
      </c>
      <c r="M685" s="188">
        <v>4</v>
      </c>
      <c r="N685" s="188"/>
      <c r="O685" s="188">
        <f t="shared" si="142"/>
        <v>4</v>
      </c>
      <c r="P685" s="188"/>
      <c r="Q685" s="188"/>
      <c r="R685" s="188">
        <f t="shared" si="135"/>
        <v>25</v>
      </c>
      <c r="S685" s="191" t="s">
        <v>62</v>
      </c>
      <c r="T685" s="199" t="s">
        <v>58</v>
      </c>
      <c r="U685" s="200">
        <v>44833</v>
      </c>
      <c r="V685" s="200">
        <v>44837</v>
      </c>
      <c r="W685" s="201">
        <v>1</v>
      </c>
      <c r="X685" s="202"/>
      <c r="Y685" s="196">
        <f t="shared" si="139"/>
        <v>0.7142857142857143</v>
      </c>
      <c r="Z685" s="219">
        <v>7.5</v>
      </c>
      <c r="AA685" s="219">
        <v>0.7</v>
      </c>
      <c r="AB685" s="197">
        <f t="shared" si="136"/>
        <v>187.5</v>
      </c>
      <c r="AC685" s="197">
        <f t="shared" si="126"/>
        <v>17.5</v>
      </c>
      <c r="AD685" s="197">
        <f t="shared" si="140"/>
        <v>131.25</v>
      </c>
      <c r="AE685" s="197">
        <f t="shared" si="129"/>
        <v>56.25</v>
      </c>
      <c r="AF685" s="197">
        <f t="shared" si="141"/>
        <v>12.5</v>
      </c>
      <c r="AG685" s="197">
        <f t="shared" si="137"/>
        <v>200</v>
      </c>
      <c r="AH685" s="197">
        <v>200</v>
      </c>
      <c r="AI685" s="197">
        <f t="shared" si="138"/>
        <v>0</v>
      </c>
      <c r="AJ685" s="244"/>
      <c r="AK685" s="269"/>
      <c r="AL685" s="276"/>
      <c r="AM685" s="276"/>
    </row>
    <row r="686" spans="1:47" s="245" customFormat="1" ht="30" customHeight="1" x14ac:dyDescent="0.25">
      <c r="A686" s="189"/>
      <c r="B686" s="189">
        <v>2</v>
      </c>
      <c r="C686" s="159">
        <v>1081</v>
      </c>
      <c r="D686" s="376">
        <v>13514</v>
      </c>
      <c r="E686" s="376">
        <v>8061</v>
      </c>
      <c r="F686" s="190"/>
      <c r="G686" s="189" t="s">
        <v>100</v>
      </c>
      <c r="H686" s="186" t="s">
        <v>60</v>
      </c>
      <c r="I686" s="186"/>
      <c r="J686" s="186" t="s">
        <v>61</v>
      </c>
      <c r="K686" s="188">
        <v>2.5</v>
      </c>
      <c r="L686" s="188">
        <v>2.5</v>
      </c>
      <c r="M686" s="188">
        <v>4</v>
      </c>
      <c r="N686" s="188"/>
      <c r="O686" s="188">
        <f t="shared" si="142"/>
        <v>4</v>
      </c>
      <c r="P686" s="188"/>
      <c r="Q686" s="188"/>
      <c r="R686" s="188">
        <f t="shared" si="135"/>
        <v>25</v>
      </c>
      <c r="S686" s="191" t="s">
        <v>62</v>
      </c>
      <c r="T686" s="199" t="s">
        <v>58</v>
      </c>
      <c r="U686" s="200">
        <v>44833</v>
      </c>
      <c r="V686" s="200">
        <v>44837</v>
      </c>
      <c r="W686" s="201">
        <v>1</v>
      </c>
      <c r="X686" s="202"/>
      <c r="Y686" s="196">
        <f t="shared" si="139"/>
        <v>0.7142857142857143</v>
      </c>
      <c r="Z686" s="219">
        <v>7.5</v>
      </c>
      <c r="AA686" s="219">
        <v>0.7</v>
      </c>
      <c r="AB686" s="197">
        <f t="shared" si="136"/>
        <v>187.5</v>
      </c>
      <c r="AC686" s="197">
        <f t="shared" si="126"/>
        <v>17.5</v>
      </c>
      <c r="AD686" s="197">
        <f t="shared" si="140"/>
        <v>131.25</v>
      </c>
      <c r="AE686" s="197">
        <f t="shared" si="129"/>
        <v>56.25</v>
      </c>
      <c r="AF686" s="197">
        <f t="shared" si="141"/>
        <v>12.5</v>
      </c>
      <c r="AG686" s="197">
        <f t="shared" si="137"/>
        <v>200</v>
      </c>
      <c r="AH686" s="197">
        <v>200</v>
      </c>
      <c r="AI686" s="197">
        <f t="shared" si="138"/>
        <v>0</v>
      </c>
      <c r="AJ686" s="244"/>
      <c r="AK686" s="269"/>
      <c r="AL686" s="276"/>
      <c r="AM686" s="276"/>
    </row>
    <row r="687" spans="1:47" s="245" customFormat="1" ht="30" customHeight="1" x14ac:dyDescent="0.25">
      <c r="A687" s="189"/>
      <c r="B687" s="189">
        <v>2</v>
      </c>
      <c r="C687" s="159">
        <v>1081</v>
      </c>
      <c r="D687" s="376">
        <v>13514</v>
      </c>
      <c r="E687" s="376">
        <v>8061</v>
      </c>
      <c r="F687" s="190"/>
      <c r="G687" s="189" t="s">
        <v>100</v>
      </c>
      <c r="H687" s="186" t="s">
        <v>60</v>
      </c>
      <c r="I687" s="186"/>
      <c r="J687" s="186" t="s">
        <v>61</v>
      </c>
      <c r="K687" s="188">
        <v>2.5</v>
      </c>
      <c r="L687" s="188">
        <v>2.5</v>
      </c>
      <c r="M687" s="188">
        <v>4</v>
      </c>
      <c r="N687" s="188"/>
      <c r="O687" s="188">
        <f t="shared" si="142"/>
        <v>4</v>
      </c>
      <c r="P687" s="188"/>
      <c r="Q687" s="188"/>
      <c r="R687" s="188">
        <f t="shared" si="135"/>
        <v>25</v>
      </c>
      <c r="S687" s="191" t="s">
        <v>62</v>
      </c>
      <c r="T687" s="199" t="s">
        <v>58</v>
      </c>
      <c r="U687" s="200">
        <v>44833</v>
      </c>
      <c r="V687" s="200">
        <v>44837</v>
      </c>
      <c r="W687" s="201">
        <v>1</v>
      </c>
      <c r="X687" s="202"/>
      <c r="Y687" s="196">
        <f t="shared" si="139"/>
        <v>0.7142857142857143</v>
      </c>
      <c r="Z687" s="219">
        <v>7.5</v>
      </c>
      <c r="AA687" s="219">
        <v>0.7</v>
      </c>
      <c r="AB687" s="197">
        <f t="shared" si="136"/>
        <v>187.5</v>
      </c>
      <c r="AC687" s="197">
        <f t="shared" si="126"/>
        <v>17.5</v>
      </c>
      <c r="AD687" s="197">
        <f t="shared" si="140"/>
        <v>131.25</v>
      </c>
      <c r="AE687" s="197">
        <f t="shared" si="129"/>
        <v>56.25</v>
      </c>
      <c r="AF687" s="197">
        <f t="shared" si="141"/>
        <v>12.5</v>
      </c>
      <c r="AG687" s="197">
        <f t="shared" si="137"/>
        <v>200</v>
      </c>
      <c r="AH687" s="197">
        <v>200</v>
      </c>
      <c r="AI687" s="197">
        <f t="shared" si="138"/>
        <v>0</v>
      </c>
      <c r="AJ687" s="244"/>
      <c r="AK687" s="269"/>
      <c r="AL687" s="276"/>
      <c r="AM687" s="276"/>
    </row>
    <row r="688" spans="1:47" s="245" customFormat="1" ht="30" customHeight="1" x14ac:dyDescent="0.25">
      <c r="A688" s="189"/>
      <c r="B688" s="189">
        <v>2</v>
      </c>
      <c r="C688" s="159">
        <v>1089</v>
      </c>
      <c r="D688" s="376">
        <v>13522</v>
      </c>
      <c r="E688" s="376">
        <v>8097</v>
      </c>
      <c r="F688" s="190"/>
      <c r="G688" s="189" t="s">
        <v>501</v>
      </c>
      <c r="H688" s="186" t="s">
        <v>60</v>
      </c>
      <c r="I688" s="186"/>
      <c r="J688" s="186" t="s">
        <v>61</v>
      </c>
      <c r="K688" s="188">
        <v>2.5</v>
      </c>
      <c r="L688" s="188">
        <v>2.5</v>
      </c>
      <c r="M688" s="188">
        <v>2</v>
      </c>
      <c r="N688" s="188"/>
      <c r="O688" s="188">
        <f t="shared" si="142"/>
        <v>2</v>
      </c>
      <c r="P688" s="188"/>
      <c r="Q688" s="188"/>
      <c r="R688" s="188">
        <f t="shared" si="135"/>
        <v>12.5</v>
      </c>
      <c r="S688" s="191" t="s">
        <v>62</v>
      </c>
      <c r="T688" s="199" t="s">
        <v>58</v>
      </c>
      <c r="U688" s="200">
        <v>44834</v>
      </c>
      <c r="V688" s="200">
        <v>44846</v>
      </c>
      <c r="W688" s="201">
        <v>1</v>
      </c>
      <c r="X688" s="202"/>
      <c r="Y688" s="196">
        <f t="shared" si="139"/>
        <v>1.8571428571428572</v>
      </c>
      <c r="Z688" s="219">
        <v>7.5</v>
      </c>
      <c r="AA688" s="219">
        <v>0.7</v>
      </c>
      <c r="AB688" s="197">
        <f t="shared" si="136"/>
        <v>93.75</v>
      </c>
      <c r="AC688" s="197">
        <f t="shared" si="126"/>
        <v>8.75</v>
      </c>
      <c r="AD688" s="197">
        <f t="shared" si="140"/>
        <v>65.625</v>
      </c>
      <c r="AE688" s="197">
        <f t="shared" si="129"/>
        <v>28.125</v>
      </c>
      <c r="AF688" s="197">
        <f t="shared" si="141"/>
        <v>16.25</v>
      </c>
      <c r="AG688" s="197">
        <f t="shared" si="137"/>
        <v>110</v>
      </c>
      <c r="AH688" s="197">
        <v>110</v>
      </c>
      <c r="AI688" s="197">
        <f t="shared" si="138"/>
        <v>0</v>
      </c>
      <c r="AJ688" s="244"/>
      <c r="AK688" s="269"/>
      <c r="AL688" s="276"/>
      <c r="AM688" s="276"/>
    </row>
    <row r="689" spans="1:39" s="111" customFormat="1" ht="30" customHeight="1" x14ac:dyDescent="0.25">
      <c r="A689" s="189"/>
      <c r="B689" s="189">
        <v>2</v>
      </c>
      <c r="C689" s="159">
        <v>1089</v>
      </c>
      <c r="D689" s="376">
        <v>13522</v>
      </c>
      <c r="E689" s="376">
        <v>8097</v>
      </c>
      <c r="F689" s="190"/>
      <c r="G689" s="189" t="s">
        <v>501</v>
      </c>
      <c r="H689" s="186" t="s">
        <v>60</v>
      </c>
      <c r="I689" s="186"/>
      <c r="J689" s="186" t="s">
        <v>61</v>
      </c>
      <c r="K689" s="188">
        <v>2.5</v>
      </c>
      <c r="L689" s="188">
        <v>2.5</v>
      </c>
      <c r="M689" s="188">
        <v>2</v>
      </c>
      <c r="N689" s="188"/>
      <c r="O689" s="188">
        <f t="shared" si="142"/>
        <v>2</v>
      </c>
      <c r="P689" s="188"/>
      <c r="Q689" s="188"/>
      <c r="R689" s="188">
        <f t="shared" si="135"/>
        <v>12.5</v>
      </c>
      <c r="S689" s="191" t="s">
        <v>62</v>
      </c>
      <c r="T689" s="199" t="s">
        <v>58</v>
      </c>
      <c r="U689" s="200">
        <v>44834</v>
      </c>
      <c r="V689" s="200">
        <v>44846</v>
      </c>
      <c r="W689" s="201">
        <v>1</v>
      </c>
      <c r="X689" s="202"/>
      <c r="Y689" s="196">
        <f t="shared" si="139"/>
        <v>1.8571428571428572</v>
      </c>
      <c r="Z689" s="219">
        <v>7.5</v>
      </c>
      <c r="AA689" s="219">
        <v>0.7</v>
      </c>
      <c r="AB689" s="197">
        <f t="shared" si="136"/>
        <v>93.75</v>
      </c>
      <c r="AC689" s="197">
        <f t="shared" si="126"/>
        <v>8.75</v>
      </c>
      <c r="AD689" s="197">
        <f t="shared" si="140"/>
        <v>65.625</v>
      </c>
      <c r="AE689" s="197">
        <f t="shared" si="129"/>
        <v>28.125</v>
      </c>
      <c r="AF689" s="197">
        <f t="shared" si="141"/>
        <v>16.25</v>
      </c>
      <c r="AG689" s="197">
        <f t="shared" si="137"/>
        <v>110</v>
      </c>
      <c r="AH689" s="197">
        <v>110</v>
      </c>
      <c r="AI689" s="197">
        <f t="shared" si="138"/>
        <v>0</v>
      </c>
      <c r="AJ689" s="146"/>
      <c r="AK689" s="265"/>
      <c r="AL689" s="272"/>
      <c r="AM689" s="272"/>
    </row>
    <row r="690" spans="1:39" s="111" customFormat="1" ht="30" customHeight="1" x14ac:dyDescent="0.25">
      <c r="A690" s="189"/>
      <c r="B690" s="189">
        <v>2</v>
      </c>
      <c r="C690" s="159">
        <v>1089</v>
      </c>
      <c r="D690" s="376">
        <v>13522</v>
      </c>
      <c r="E690" s="376">
        <v>8097</v>
      </c>
      <c r="F690" s="190"/>
      <c r="G690" s="189" t="s">
        <v>501</v>
      </c>
      <c r="H690" s="186" t="s">
        <v>60</v>
      </c>
      <c r="I690" s="186"/>
      <c r="J690" s="186" t="s">
        <v>61</v>
      </c>
      <c r="K690" s="188">
        <v>2.5</v>
      </c>
      <c r="L690" s="188">
        <v>2.5</v>
      </c>
      <c r="M690" s="188">
        <v>2</v>
      </c>
      <c r="N690" s="188"/>
      <c r="O690" s="188">
        <f t="shared" si="142"/>
        <v>2</v>
      </c>
      <c r="P690" s="188"/>
      <c r="Q690" s="188"/>
      <c r="R690" s="188">
        <f t="shared" si="135"/>
        <v>12.5</v>
      </c>
      <c r="S690" s="191" t="s">
        <v>62</v>
      </c>
      <c r="T690" s="199" t="s">
        <v>58</v>
      </c>
      <c r="U690" s="200">
        <v>44834</v>
      </c>
      <c r="V690" s="200">
        <v>44846</v>
      </c>
      <c r="W690" s="201">
        <v>1</v>
      </c>
      <c r="X690" s="202"/>
      <c r="Y690" s="196">
        <f t="shared" si="139"/>
        <v>1.8571428571428572</v>
      </c>
      <c r="Z690" s="219">
        <v>7.5</v>
      </c>
      <c r="AA690" s="219">
        <v>0.7</v>
      </c>
      <c r="AB690" s="197">
        <f t="shared" si="136"/>
        <v>93.75</v>
      </c>
      <c r="AC690" s="197">
        <f t="shared" si="126"/>
        <v>8.75</v>
      </c>
      <c r="AD690" s="197">
        <f t="shared" si="140"/>
        <v>65.625</v>
      </c>
      <c r="AE690" s="197">
        <f t="shared" si="129"/>
        <v>28.125</v>
      </c>
      <c r="AF690" s="197">
        <f t="shared" si="141"/>
        <v>16.25</v>
      </c>
      <c r="AG690" s="197">
        <f t="shared" si="137"/>
        <v>110</v>
      </c>
      <c r="AH690" s="197">
        <v>110</v>
      </c>
      <c r="AI690" s="197">
        <f t="shared" si="138"/>
        <v>0</v>
      </c>
      <c r="AJ690" s="146"/>
      <c r="AK690" s="265"/>
      <c r="AL690" s="272"/>
      <c r="AM690" s="272"/>
    </row>
    <row r="691" spans="1:39" s="111" customFormat="1" ht="30" customHeight="1" x14ac:dyDescent="0.25">
      <c r="A691" s="189"/>
      <c r="B691" s="189">
        <v>2</v>
      </c>
      <c r="C691" s="159">
        <v>1089</v>
      </c>
      <c r="D691" s="376">
        <v>13522</v>
      </c>
      <c r="E691" s="376">
        <v>8097</v>
      </c>
      <c r="F691" s="190"/>
      <c r="G691" s="189" t="s">
        <v>501</v>
      </c>
      <c r="H691" s="186" t="s">
        <v>60</v>
      </c>
      <c r="I691" s="186"/>
      <c r="J691" s="186" t="s">
        <v>61</v>
      </c>
      <c r="K691" s="188">
        <v>2.5</v>
      </c>
      <c r="L691" s="188">
        <v>2.5</v>
      </c>
      <c r="M691" s="188">
        <v>2</v>
      </c>
      <c r="N691" s="188"/>
      <c r="O691" s="188">
        <f t="shared" si="142"/>
        <v>2</v>
      </c>
      <c r="P691" s="188"/>
      <c r="Q691" s="188"/>
      <c r="R691" s="188">
        <f t="shared" si="135"/>
        <v>12.5</v>
      </c>
      <c r="S691" s="191" t="s">
        <v>62</v>
      </c>
      <c r="T691" s="199" t="s">
        <v>58</v>
      </c>
      <c r="U691" s="200">
        <v>44834</v>
      </c>
      <c r="V691" s="200">
        <v>44846</v>
      </c>
      <c r="W691" s="201">
        <v>1</v>
      </c>
      <c r="X691" s="202"/>
      <c r="Y691" s="196">
        <f t="shared" si="139"/>
        <v>1.8571428571428572</v>
      </c>
      <c r="Z691" s="219">
        <v>7.5</v>
      </c>
      <c r="AA691" s="219">
        <v>0.7</v>
      </c>
      <c r="AB691" s="197">
        <f t="shared" si="136"/>
        <v>93.75</v>
      </c>
      <c r="AC691" s="197">
        <f t="shared" si="126"/>
        <v>8.75</v>
      </c>
      <c r="AD691" s="197">
        <f t="shared" si="140"/>
        <v>65.625</v>
      </c>
      <c r="AE691" s="197">
        <f t="shared" si="129"/>
        <v>28.125</v>
      </c>
      <c r="AF691" s="197">
        <f t="shared" si="141"/>
        <v>16.25</v>
      </c>
      <c r="AG691" s="197">
        <f t="shared" si="137"/>
        <v>110</v>
      </c>
      <c r="AH691" s="197">
        <v>110</v>
      </c>
      <c r="AI691" s="197">
        <f t="shared" si="138"/>
        <v>0</v>
      </c>
      <c r="AJ691" s="146"/>
      <c r="AK691" s="265"/>
      <c r="AL691" s="272"/>
      <c r="AM691" s="272"/>
    </row>
    <row r="692" spans="1:39" s="111" customFormat="1" ht="30" customHeight="1" x14ac:dyDescent="0.25">
      <c r="A692" s="189"/>
      <c r="B692" s="189">
        <v>2</v>
      </c>
      <c r="C692" s="159">
        <v>1089</v>
      </c>
      <c r="D692" s="376">
        <v>13522</v>
      </c>
      <c r="E692" s="376">
        <v>8097</v>
      </c>
      <c r="F692" s="190"/>
      <c r="G692" s="189" t="s">
        <v>501</v>
      </c>
      <c r="H692" s="186" t="s">
        <v>60</v>
      </c>
      <c r="I692" s="186"/>
      <c r="J692" s="186" t="s">
        <v>61</v>
      </c>
      <c r="K692" s="188">
        <v>2.5</v>
      </c>
      <c r="L692" s="188">
        <v>2.5</v>
      </c>
      <c r="M692" s="188">
        <v>2</v>
      </c>
      <c r="N692" s="188"/>
      <c r="O692" s="188">
        <f t="shared" si="142"/>
        <v>2</v>
      </c>
      <c r="P692" s="188"/>
      <c r="Q692" s="188"/>
      <c r="R692" s="188">
        <f t="shared" si="135"/>
        <v>12.5</v>
      </c>
      <c r="S692" s="191" t="s">
        <v>62</v>
      </c>
      <c r="T692" s="199" t="s">
        <v>58</v>
      </c>
      <c r="U692" s="200">
        <v>44834</v>
      </c>
      <c r="V692" s="200">
        <v>44846</v>
      </c>
      <c r="W692" s="201">
        <v>1</v>
      </c>
      <c r="X692" s="202"/>
      <c r="Y692" s="196">
        <f t="shared" si="139"/>
        <v>1.8571428571428572</v>
      </c>
      <c r="Z692" s="219">
        <v>7.5</v>
      </c>
      <c r="AA692" s="219">
        <v>0.7</v>
      </c>
      <c r="AB692" s="197">
        <f t="shared" si="136"/>
        <v>93.75</v>
      </c>
      <c r="AC692" s="197">
        <f t="shared" si="126"/>
        <v>8.75</v>
      </c>
      <c r="AD692" s="197">
        <f t="shared" si="140"/>
        <v>65.625</v>
      </c>
      <c r="AE692" s="197">
        <f t="shared" si="129"/>
        <v>28.125</v>
      </c>
      <c r="AF692" s="197">
        <f t="shared" si="141"/>
        <v>16.25</v>
      </c>
      <c r="AG692" s="197">
        <f t="shared" si="137"/>
        <v>110</v>
      </c>
      <c r="AH692" s="197">
        <v>110</v>
      </c>
      <c r="AI692" s="197">
        <f t="shared" si="138"/>
        <v>0</v>
      </c>
      <c r="AJ692" s="147"/>
      <c r="AK692" s="265"/>
      <c r="AL692" s="272"/>
      <c r="AM692" s="272"/>
    </row>
    <row r="693" spans="1:39" s="111" customFormat="1" ht="30" customHeight="1" x14ac:dyDescent="0.25">
      <c r="A693" s="189"/>
      <c r="B693" s="189">
        <v>2</v>
      </c>
      <c r="C693" s="159">
        <v>1100</v>
      </c>
      <c r="D693" s="376">
        <v>13533</v>
      </c>
      <c r="E693" s="376">
        <v>8229</v>
      </c>
      <c r="F693" s="190"/>
      <c r="G693" s="189" t="s">
        <v>100</v>
      </c>
      <c r="H693" s="186" t="s">
        <v>60</v>
      </c>
      <c r="I693" s="186"/>
      <c r="J693" s="186" t="s">
        <v>61</v>
      </c>
      <c r="K693" s="188">
        <v>2.5</v>
      </c>
      <c r="L693" s="188">
        <v>2.5</v>
      </c>
      <c r="M693" s="188">
        <v>4</v>
      </c>
      <c r="N693" s="188"/>
      <c r="O693" s="188">
        <f t="shared" si="142"/>
        <v>4</v>
      </c>
      <c r="P693" s="188"/>
      <c r="Q693" s="188"/>
      <c r="R693" s="188">
        <f t="shared" si="135"/>
        <v>25</v>
      </c>
      <c r="S693" s="191" t="s">
        <v>62</v>
      </c>
      <c r="T693" s="199" t="s">
        <v>58</v>
      </c>
      <c r="U693" s="200">
        <v>44835</v>
      </c>
      <c r="V693" s="200">
        <v>44869</v>
      </c>
      <c r="W693" s="201">
        <v>1</v>
      </c>
      <c r="X693" s="202"/>
      <c r="Y693" s="196">
        <f t="shared" si="139"/>
        <v>5</v>
      </c>
      <c r="Z693" s="219">
        <v>7.5</v>
      </c>
      <c r="AA693" s="219">
        <v>0.7</v>
      </c>
      <c r="AB693" s="197">
        <f t="shared" si="136"/>
        <v>187.5</v>
      </c>
      <c r="AC693" s="197">
        <f t="shared" si="126"/>
        <v>17.5</v>
      </c>
      <c r="AD693" s="197">
        <f t="shared" si="140"/>
        <v>131.25</v>
      </c>
      <c r="AE693" s="197">
        <f t="shared" si="129"/>
        <v>56.25</v>
      </c>
      <c r="AF693" s="197">
        <f t="shared" si="141"/>
        <v>87.5</v>
      </c>
      <c r="AG693" s="197">
        <f t="shared" si="137"/>
        <v>275</v>
      </c>
      <c r="AH693" s="197">
        <v>275</v>
      </c>
      <c r="AI693" s="197">
        <f t="shared" si="138"/>
        <v>0</v>
      </c>
      <c r="AJ693" s="146"/>
      <c r="AK693" s="265"/>
      <c r="AL693" s="272"/>
      <c r="AM693" s="272"/>
    </row>
    <row r="694" spans="1:39" s="111" customFormat="1" ht="30" customHeight="1" x14ac:dyDescent="0.25">
      <c r="A694" s="189"/>
      <c r="B694" s="189">
        <v>2</v>
      </c>
      <c r="C694" s="159">
        <v>1133</v>
      </c>
      <c r="D694" s="376">
        <v>13617</v>
      </c>
      <c r="E694" s="376">
        <v>8117</v>
      </c>
      <c r="F694" s="190"/>
      <c r="G694" s="189" t="s">
        <v>100</v>
      </c>
      <c r="H694" s="186" t="s">
        <v>60</v>
      </c>
      <c r="I694" s="186"/>
      <c r="J694" s="186" t="s">
        <v>61</v>
      </c>
      <c r="K694" s="188">
        <v>2.5</v>
      </c>
      <c r="L694" s="188">
        <v>2.5</v>
      </c>
      <c r="M694" s="188">
        <v>4</v>
      </c>
      <c r="N694" s="188"/>
      <c r="O694" s="188">
        <f t="shared" si="142"/>
        <v>4</v>
      </c>
      <c r="P694" s="188"/>
      <c r="Q694" s="188"/>
      <c r="R694" s="188">
        <f t="shared" si="135"/>
        <v>25</v>
      </c>
      <c r="S694" s="191" t="s">
        <v>62</v>
      </c>
      <c r="T694" s="199" t="s">
        <v>58</v>
      </c>
      <c r="U694" s="200">
        <v>44838</v>
      </c>
      <c r="V694" s="200">
        <v>44852</v>
      </c>
      <c r="W694" s="201">
        <v>1</v>
      </c>
      <c r="X694" s="202"/>
      <c r="Y694" s="196">
        <f t="shared" si="139"/>
        <v>2.1428571428571428</v>
      </c>
      <c r="Z694" s="219">
        <v>7.5</v>
      </c>
      <c r="AA694" s="219">
        <v>0.7</v>
      </c>
      <c r="AB694" s="197">
        <f t="shared" si="136"/>
        <v>187.5</v>
      </c>
      <c r="AC694" s="197">
        <f t="shared" ref="AC694:AC757" si="143">AA694*R694</f>
        <v>17.5</v>
      </c>
      <c r="AD694" s="197">
        <f t="shared" si="140"/>
        <v>131.25</v>
      </c>
      <c r="AE694" s="197">
        <f t="shared" si="129"/>
        <v>56.25</v>
      </c>
      <c r="AF694" s="197">
        <f t="shared" si="141"/>
        <v>37.499999999999993</v>
      </c>
      <c r="AG694" s="197">
        <f t="shared" si="137"/>
        <v>225</v>
      </c>
      <c r="AH694" s="197">
        <v>225</v>
      </c>
      <c r="AI694" s="197">
        <f t="shared" si="138"/>
        <v>0</v>
      </c>
      <c r="AJ694" s="146"/>
      <c r="AK694" s="265"/>
      <c r="AL694" s="272"/>
      <c r="AM694" s="272"/>
    </row>
    <row r="695" spans="1:39" s="111" customFormat="1" ht="30" customHeight="1" x14ac:dyDescent="0.25">
      <c r="A695" s="189"/>
      <c r="B695" s="189">
        <v>2</v>
      </c>
      <c r="C695" s="159">
        <v>1129</v>
      </c>
      <c r="D695" s="376">
        <v>13613</v>
      </c>
      <c r="E695" s="376">
        <v>8117</v>
      </c>
      <c r="F695" s="190"/>
      <c r="G695" s="189" t="s">
        <v>100</v>
      </c>
      <c r="H695" s="186" t="s">
        <v>60</v>
      </c>
      <c r="I695" s="186"/>
      <c r="J695" s="186" t="s">
        <v>61</v>
      </c>
      <c r="K695" s="188">
        <v>2.5</v>
      </c>
      <c r="L695" s="188">
        <v>2.5</v>
      </c>
      <c r="M695" s="188">
        <v>2</v>
      </c>
      <c r="N695" s="188"/>
      <c r="O695" s="188">
        <f t="shared" si="142"/>
        <v>2</v>
      </c>
      <c r="P695" s="188"/>
      <c r="Q695" s="188"/>
      <c r="R695" s="188">
        <f t="shared" si="135"/>
        <v>12.5</v>
      </c>
      <c r="S695" s="191" t="s">
        <v>62</v>
      </c>
      <c r="T695" s="199" t="s">
        <v>58</v>
      </c>
      <c r="U695" s="200">
        <v>44838</v>
      </c>
      <c r="V695" s="200">
        <v>44852</v>
      </c>
      <c r="W695" s="201">
        <v>1</v>
      </c>
      <c r="X695" s="202"/>
      <c r="Y695" s="196">
        <f t="shared" si="139"/>
        <v>2.1428571428571428</v>
      </c>
      <c r="Z695" s="219">
        <v>7.5</v>
      </c>
      <c r="AA695" s="219">
        <v>0.7</v>
      </c>
      <c r="AB695" s="197">
        <f t="shared" si="136"/>
        <v>93.75</v>
      </c>
      <c r="AC695" s="197">
        <f t="shared" si="143"/>
        <v>8.75</v>
      </c>
      <c r="AD695" s="197">
        <f t="shared" si="140"/>
        <v>65.625</v>
      </c>
      <c r="AE695" s="197">
        <f t="shared" ref="AE695:AE758" si="144">IF(T695="off hired",0.3*R695*Z695*W695,0)</f>
        <v>28.125</v>
      </c>
      <c r="AF695" s="197">
        <f t="shared" si="141"/>
        <v>18.749999999999996</v>
      </c>
      <c r="AG695" s="197">
        <f t="shared" si="137"/>
        <v>112.5</v>
      </c>
      <c r="AH695" s="197">
        <v>112.5</v>
      </c>
      <c r="AI695" s="197">
        <f t="shared" si="138"/>
        <v>0</v>
      </c>
      <c r="AJ695" s="146"/>
      <c r="AK695" s="265"/>
      <c r="AL695" s="272"/>
      <c r="AM695" s="272"/>
    </row>
    <row r="696" spans="1:39" s="111" customFormat="1" ht="30" customHeight="1" x14ac:dyDescent="0.25">
      <c r="A696" s="189"/>
      <c r="B696" s="189">
        <v>2</v>
      </c>
      <c r="C696" s="159">
        <v>1129</v>
      </c>
      <c r="D696" s="376">
        <v>13613</v>
      </c>
      <c r="E696" s="376">
        <v>8117</v>
      </c>
      <c r="F696" s="190"/>
      <c r="G696" s="189" t="s">
        <v>100</v>
      </c>
      <c r="H696" s="186" t="s">
        <v>60</v>
      </c>
      <c r="I696" s="186"/>
      <c r="J696" s="186" t="s">
        <v>61</v>
      </c>
      <c r="K696" s="188">
        <v>2.5</v>
      </c>
      <c r="L696" s="188">
        <v>2.5</v>
      </c>
      <c r="M696" s="188">
        <v>2</v>
      </c>
      <c r="N696" s="188"/>
      <c r="O696" s="188">
        <f t="shared" si="142"/>
        <v>2</v>
      </c>
      <c r="P696" s="188"/>
      <c r="Q696" s="188"/>
      <c r="R696" s="188">
        <f t="shared" si="135"/>
        <v>12.5</v>
      </c>
      <c r="S696" s="191" t="s">
        <v>62</v>
      </c>
      <c r="T696" s="199" t="s">
        <v>58</v>
      </c>
      <c r="U696" s="200">
        <v>44838</v>
      </c>
      <c r="V696" s="200">
        <v>44852</v>
      </c>
      <c r="W696" s="201">
        <v>1</v>
      </c>
      <c r="X696" s="202"/>
      <c r="Y696" s="196">
        <f t="shared" si="139"/>
        <v>2.1428571428571428</v>
      </c>
      <c r="Z696" s="219">
        <v>7.5</v>
      </c>
      <c r="AA696" s="219">
        <v>0.7</v>
      </c>
      <c r="AB696" s="197">
        <f t="shared" si="136"/>
        <v>93.75</v>
      </c>
      <c r="AC696" s="197">
        <f t="shared" si="143"/>
        <v>8.75</v>
      </c>
      <c r="AD696" s="197">
        <f t="shared" si="140"/>
        <v>65.625</v>
      </c>
      <c r="AE696" s="197">
        <f t="shared" si="144"/>
        <v>28.125</v>
      </c>
      <c r="AF696" s="197">
        <f t="shared" si="141"/>
        <v>18.749999999999996</v>
      </c>
      <c r="AG696" s="197">
        <f t="shared" si="137"/>
        <v>112.5</v>
      </c>
      <c r="AH696" s="197">
        <v>112.5</v>
      </c>
      <c r="AI696" s="197">
        <f t="shared" si="138"/>
        <v>0</v>
      </c>
      <c r="AJ696" s="146"/>
      <c r="AK696" s="265"/>
      <c r="AL696" s="272"/>
      <c r="AM696" s="272"/>
    </row>
    <row r="697" spans="1:39" s="111" customFormat="1" ht="30" customHeight="1" x14ac:dyDescent="0.25">
      <c r="A697" s="189"/>
      <c r="B697" s="189">
        <v>2</v>
      </c>
      <c r="C697" s="159">
        <v>1228</v>
      </c>
      <c r="D697" s="376">
        <v>13766</v>
      </c>
      <c r="E697" s="376">
        <v>8120</v>
      </c>
      <c r="F697" s="190"/>
      <c r="G697" s="189" t="s">
        <v>100</v>
      </c>
      <c r="H697" s="186" t="s">
        <v>60</v>
      </c>
      <c r="I697" s="186"/>
      <c r="J697" s="186" t="s">
        <v>61</v>
      </c>
      <c r="K697" s="188">
        <v>2.5</v>
      </c>
      <c r="L697" s="188">
        <v>2.5</v>
      </c>
      <c r="M697" s="188">
        <v>4</v>
      </c>
      <c r="N697" s="188"/>
      <c r="O697" s="188">
        <f t="shared" si="142"/>
        <v>4</v>
      </c>
      <c r="P697" s="188"/>
      <c r="Q697" s="188"/>
      <c r="R697" s="188">
        <f t="shared" si="135"/>
        <v>25</v>
      </c>
      <c r="S697" s="191" t="s">
        <v>62</v>
      </c>
      <c r="T697" s="199" t="s">
        <v>58</v>
      </c>
      <c r="U697" s="200">
        <v>44850</v>
      </c>
      <c r="V697" s="200">
        <v>44852</v>
      </c>
      <c r="W697" s="201">
        <v>1</v>
      </c>
      <c r="X697" s="202"/>
      <c r="Y697" s="196">
        <f t="shared" si="139"/>
        <v>0.42857142857142855</v>
      </c>
      <c r="Z697" s="219">
        <v>7.5</v>
      </c>
      <c r="AA697" s="219">
        <v>0.7</v>
      </c>
      <c r="AB697" s="197">
        <f t="shared" si="136"/>
        <v>187.5</v>
      </c>
      <c r="AC697" s="197">
        <f t="shared" si="143"/>
        <v>17.5</v>
      </c>
      <c r="AD697" s="197">
        <f t="shared" si="140"/>
        <v>131.25</v>
      </c>
      <c r="AE697" s="197">
        <f t="shared" si="144"/>
        <v>56.25</v>
      </c>
      <c r="AF697" s="197">
        <f t="shared" si="141"/>
        <v>7.4999999999999991</v>
      </c>
      <c r="AG697" s="197">
        <f t="shared" si="137"/>
        <v>195</v>
      </c>
      <c r="AH697" s="197">
        <v>195</v>
      </c>
      <c r="AI697" s="197">
        <f t="shared" si="138"/>
        <v>0</v>
      </c>
      <c r="AJ697" s="146"/>
      <c r="AK697" s="265"/>
      <c r="AL697" s="272"/>
      <c r="AM697" s="272"/>
    </row>
    <row r="698" spans="1:39" s="213" customFormat="1" ht="30" customHeight="1" x14ac:dyDescent="0.25">
      <c r="A698" s="189"/>
      <c r="B698" s="189">
        <v>2</v>
      </c>
      <c r="C698" s="159">
        <v>1167</v>
      </c>
      <c r="D698" s="376">
        <v>13652</v>
      </c>
      <c r="E698" s="376">
        <v>8163</v>
      </c>
      <c r="F698" s="190"/>
      <c r="G698" s="189" t="s">
        <v>100</v>
      </c>
      <c r="H698" s="186" t="s">
        <v>149</v>
      </c>
      <c r="I698" s="186"/>
      <c r="J698" s="186" t="s">
        <v>148</v>
      </c>
      <c r="K698" s="188">
        <v>11</v>
      </c>
      <c r="L698" s="188">
        <v>1.3</v>
      </c>
      <c r="M698" s="188"/>
      <c r="N698" s="188"/>
      <c r="O698" s="188"/>
      <c r="P698" s="188">
        <v>1</v>
      </c>
      <c r="Q698" s="188"/>
      <c r="R698" s="188">
        <f t="shared" si="135"/>
        <v>14.3</v>
      </c>
      <c r="S698" s="191" t="s">
        <v>150</v>
      </c>
      <c r="T698" s="199" t="s">
        <v>58</v>
      </c>
      <c r="U698" s="200">
        <v>44844</v>
      </c>
      <c r="V698" s="200">
        <v>44862</v>
      </c>
      <c r="W698" s="201">
        <v>1</v>
      </c>
      <c r="X698" s="202"/>
      <c r="Y698" s="196">
        <f t="shared" si="139"/>
        <v>2.7142857142857144</v>
      </c>
      <c r="Z698" s="219">
        <v>7.5</v>
      </c>
      <c r="AA698" s="219">
        <v>1.05</v>
      </c>
      <c r="AB698" s="197">
        <f t="shared" si="136"/>
        <v>107.25</v>
      </c>
      <c r="AC698" s="197">
        <f t="shared" si="143"/>
        <v>15.015000000000001</v>
      </c>
      <c r="AD698" s="197">
        <f t="shared" si="140"/>
        <v>75.075000000000003</v>
      </c>
      <c r="AE698" s="197">
        <f t="shared" si="144"/>
        <v>32.174999999999997</v>
      </c>
      <c r="AF698" s="197">
        <f t="shared" si="141"/>
        <v>40.755000000000003</v>
      </c>
      <c r="AG698" s="197">
        <f t="shared" si="137"/>
        <v>148.005</v>
      </c>
      <c r="AH698" s="197">
        <v>148.005</v>
      </c>
      <c r="AI698" s="197">
        <f t="shared" si="138"/>
        <v>0</v>
      </c>
      <c r="AJ698" s="146"/>
      <c r="AK698" s="268"/>
      <c r="AL698" s="275"/>
      <c r="AM698" s="275"/>
    </row>
    <row r="699" spans="1:39" s="213" customFormat="1" ht="30" customHeight="1" x14ac:dyDescent="0.25">
      <c r="A699" s="189"/>
      <c r="B699" s="189">
        <v>2</v>
      </c>
      <c r="C699" s="159">
        <v>1168</v>
      </c>
      <c r="D699" s="376">
        <v>13653</v>
      </c>
      <c r="E699" s="376">
        <v>8163</v>
      </c>
      <c r="F699" s="190"/>
      <c r="G699" s="189" t="s">
        <v>100</v>
      </c>
      <c r="H699" s="186" t="s">
        <v>149</v>
      </c>
      <c r="I699" s="186"/>
      <c r="J699" s="186" t="s">
        <v>148</v>
      </c>
      <c r="K699" s="188">
        <v>7</v>
      </c>
      <c r="L699" s="188">
        <v>1.3</v>
      </c>
      <c r="M699" s="188"/>
      <c r="N699" s="188"/>
      <c r="O699" s="188"/>
      <c r="P699" s="188">
        <v>1</v>
      </c>
      <c r="Q699" s="188"/>
      <c r="R699" s="188">
        <f t="shared" si="135"/>
        <v>9.1</v>
      </c>
      <c r="S699" s="191" t="s">
        <v>150</v>
      </c>
      <c r="T699" s="199" t="s">
        <v>58</v>
      </c>
      <c r="U699" s="200">
        <v>44844</v>
      </c>
      <c r="V699" s="200">
        <v>44862</v>
      </c>
      <c r="W699" s="201">
        <v>1</v>
      </c>
      <c r="X699" s="202"/>
      <c r="Y699" s="196">
        <f t="shared" si="139"/>
        <v>2.7142857142857144</v>
      </c>
      <c r="Z699" s="219">
        <v>7.5</v>
      </c>
      <c r="AA699" s="219">
        <v>1.05</v>
      </c>
      <c r="AB699" s="197">
        <f t="shared" si="136"/>
        <v>68.25</v>
      </c>
      <c r="AC699" s="197">
        <f t="shared" si="143"/>
        <v>9.5549999999999997</v>
      </c>
      <c r="AD699" s="197">
        <f t="shared" si="140"/>
        <v>47.774999999999991</v>
      </c>
      <c r="AE699" s="197">
        <f t="shared" si="144"/>
        <v>20.475000000000001</v>
      </c>
      <c r="AF699" s="197">
        <f t="shared" si="141"/>
        <v>25.934999999999999</v>
      </c>
      <c r="AG699" s="197">
        <f t="shared" si="137"/>
        <v>94.185000000000002</v>
      </c>
      <c r="AH699" s="197">
        <v>94.185000000000002</v>
      </c>
      <c r="AI699" s="197">
        <f t="shared" si="138"/>
        <v>0</v>
      </c>
      <c r="AJ699" s="157"/>
      <c r="AK699" s="268"/>
      <c r="AL699" s="275"/>
      <c r="AM699" s="275"/>
    </row>
    <row r="700" spans="1:39" s="245" customFormat="1" ht="30" customHeight="1" x14ac:dyDescent="0.25">
      <c r="A700" s="186"/>
      <c r="B700" s="186">
        <v>2</v>
      </c>
      <c r="C700" s="187">
        <v>1324</v>
      </c>
      <c r="D700" s="136">
        <v>13812</v>
      </c>
      <c r="E700" s="136">
        <v>8205</v>
      </c>
      <c r="F700" s="188"/>
      <c r="G700" s="186" t="s">
        <v>589</v>
      </c>
      <c r="H700" s="186" t="s">
        <v>94</v>
      </c>
      <c r="I700" s="186"/>
      <c r="J700" s="186" t="s">
        <v>69</v>
      </c>
      <c r="K700" s="188">
        <v>2</v>
      </c>
      <c r="L700" s="188">
        <v>0.6</v>
      </c>
      <c r="M700" s="188">
        <v>2</v>
      </c>
      <c r="N700" s="188"/>
      <c r="O700" s="188">
        <f t="shared" ref="O700:O732" si="145">M700-N700</f>
        <v>2</v>
      </c>
      <c r="P700" s="188"/>
      <c r="Q700" s="188"/>
      <c r="R700" s="188">
        <f t="shared" si="135"/>
        <v>2</v>
      </c>
      <c r="S700" s="191" t="s">
        <v>70</v>
      </c>
      <c r="T700" s="199" t="s">
        <v>58</v>
      </c>
      <c r="U700" s="200">
        <v>44865</v>
      </c>
      <c r="V700" s="200">
        <v>44872</v>
      </c>
      <c r="W700" s="201">
        <v>1</v>
      </c>
      <c r="X700" s="202"/>
      <c r="Y700" s="196">
        <f t="shared" ref="Y700:Y731" si="146">IF(T700="on hire",$C$5-U700+1,IF(T700="off hired",V700-U700+1,0))/7</f>
        <v>1.1428571428571428</v>
      </c>
      <c r="Z700" s="219">
        <v>135</v>
      </c>
      <c r="AA700" s="219">
        <v>12.25</v>
      </c>
      <c r="AB700" s="197">
        <f t="shared" si="136"/>
        <v>270</v>
      </c>
      <c r="AC700" s="197">
        <f t="shared" si="143"/>
        <v>24.5</v>
      </c>
      <c r="AD700" s="197">
        <f t="shared" ref="AD700:AD731" si="147">0.7*R700*Z700</f>
        <v>189</v>
      </c>
      <c r="AE700" s="197">
        <f t="shared" si="144"/>
        <v>81</v>
      </c>
      <c r="AF700" s="197">
        <f t="shared" ref="AF700:AF731" si="148">IF(Y700&gt;X700,(Y700-X700)*R700*AA700,0)</f>
        <v>28</v>
      </c>
      <c r="AG700" s="197">
        <f t="shared" si="137"/>
        <v>298</v>
      </c>
      <c r="AH700" s="197">
        <v>298</v>
      </c>
      <c r="AI700" s="197">
        <f t="shared" si="138"/>
        <v>0</v>
      </c>
      <c r="AJ700" s="146"/>
      <c r="AK700" s="269"/>
      <c r="AL700" s="276"/>
      <c r="AM700" s="276"/>
    </row>
    <row r="701" spans="1:39" s="213" customFormat="1" ht="30" customHeight="1" x14ac:dyDescent="0.25">
      <c r="A701" s="186"/>
      <c r="B701" s="186">
        <v>2</v>
      </c>
      <c r="C701" s="187">
        <v>1339</v>
      </c>
      <c r="D701" s="136">
        <v>13827</v>
      </c>
      <c r="E701" s="136">
        <v>8211</v>
      </c>
      <c r="F701" s="188"/>
      <c r="G701" s="186" t="s">
        <v>589</v>
      </c>
      <c r="H701" s="186" t="s">
        <v>94</v>
      </c>
      <c r="I701" s="186"/>
      <c r="J701" s="186" t="s">
        <v>69</v>
      </c>
      <c r="K701" s="188">
        <v>1.3</v>
      </c>
      <c r="L701" s="188">
        <v>0.6</v>
      </c>
      <c r="M701" s="188">
        <v>5</v>
      </c>
      <c r="N701" s="188"/>
      <c r="O701" s="188">
        <f t="shared" si="145"/>
        <v>5</v>
      </c>
      <c r="P701" s="188"/>
      <c r="Q701" s="188"/>
      <c r="R701" s="188">
        <f t="shared" si="135"/>
        <v>5</v>
      </c>
      <c r="S701" s="191" t="s">
        <v>70</v>
      </c>
      <c r="T701" s="199" t="s">
        <v>58</v>
      </c>
      <c r="U701" s="200">
        <v>44866</v>
      </c>
      <c r="V701" s="200">
        <v>44874</v>
      </c>
      <c r="W701" s="201">
        <v>1</v>
      </c>
      <c r="X701" s="202"/>
      <c r="Y701" s="196">
        <f t="shared" si="146"/>
        <v>1.2857142857142858</v>
      </c>
      <c r="Z701" s="219">
        <v>135</v>
      </c>
      <c r="AA701" s="219">
        <v>12.25</v>
      </c>
      <c r="AB701" s="197">
        <f t="shared" si="136"/>
        <v>675</v>
      </c>
      <c r="AC701" s="197">
        <f t="shared" si="143"/>
        <v>61.25</v>
      </c>
      <c r="AD701" s="197">
        <f t="shared" si="147"/>
        <v>472.5</v>
      </c>
      <c r="AE701" s="197">
        <f t="shared" si="144"/>
        <v>202.5</v>
      </c>
      <c r="AF701" s="197">
        <f t="shared" si="148"/>
        <v>78.75</v>
      </c>
      <c r="AG701" s="197">
        <f t="shared" si="137"/>
        <v>753.75</v>
      </c>
      <c r="AH701" s="197">
        <v>753.75</v>
      </c>
      <c r="AI701" s="197">
        <f t="shared" si="138"/>
        <v>0</v>
      </c>
      <c r="AJ701" s="146"/>
      <c r="AK701" s="268"/>
      <c r="AL701" s="275"/>
      <c r="AM701" s="275"/>
    </row>
    <row r="702" spans="1:39" s="213" customFormat="1" ht="30" customHeight="1" x14ac:dyDescent="0.25">
      <c r="A702" s="186"/>
      <c r="B702" s="186">
        <v>2</v>
      </c>
      <c r="C702" s="187">
        <v>1349</v>
      </c>
      <c r="D702" s="136">
        <v>13837</v>
      </c>
      <c r="E702" s="136">
        <v>8602</v>
      </c>
      <c r="F702" s="188"/>
      <c r="G702" s="186" t="s">
        <v>589</v>
      </c>
      <c r="H702" s="186" t="s">
        <v>94</v>
      </c>
      <c r="I702" s="186"/>
      <c r="J702" s="186" t="s">
        <v>69</v>
      </c>
      <c r="K702" s="188">
        <v>2.5</v>
      </c>
      <c r="L702" s="188">
        <v>1</v>
      </c>
      <c r="M702" s="188">
        <v>1.5</v>
      </c>
      <c r="N702" s="188"/>
      <c r="O702" s="188">
        <f t="shared" si="145"/>
        <v>1.5</v>
      </c>
      <c r="P702" s="188"/>
      <c r="Q702" s="188"/>
      <c r="R702" s="188">
        <f t="shared" si="135"/>
        <v>1.5</v>
      </c>
      <c r="S702" s="191" t="s">
        <v>70</v>
      </c>
      <c r="T702" s="199" t="s">
        <v>58</v>
      </c>
      <c r="U702" s="200">
        <v>44867</v>
      </c>
      <c r="V702" s="200">
        <v>44949</v>
      </c>
      <c r="W702" s="201">
        <v>1</v>
      </c>
      <c r="X702" s="202"/>
      <c r="Y702" s="196">
        <f t="shared" si="146"/>
        <v>11.857142857142858</v>
      </c>
      <c r="Z702" s="219">
        <v>135</v>
      </c>
      <c r="AA702" s="219">
        <v>12.25</v>
      </c>
      <c r="AB702" s="197">
        <f t="shared" si="136"/>
        <v>202.5</v>
      </c>
      <c r="AC702" s="197">
        <f t="shared" si="143"/>
        <v>18.375</v>
      </c>
      <c r="AD702" s="197">
        <f t="shared" si="147"/>
        <v>141.74999999999997</v>
      </c>
      <c r="AE702" s="197">
        <f t="shared" si="144"/>
        <v>60.749999999999993</v>
      </c>
      <c r="AF702" s="197">
        <f t="shared" si="148"/>
        <v>217.875</v>
      </c>
      <c r="AG702" s="197">
        <f t="shared" si="137"/>
        <v>420.375</v>
      </c>
      <c r="AH702" s="197">
        <v>420.375</v>
      </c>
      <c r="AI702" s="197">
        <f t="shared" si="138"/>
        <v>0</v>
      </c>
      <c r="AJ702" s="146"/>
      <c r="AK702" s="268"/>
      <c r="AL702" s="275"/>
      <c r="AM702" s="275"/>
    </row>
    <row r="703" spans="1:39" s="213" customFormat="1" ht="30" customHeight="1" x14ac:dyDescent="0.25">
      <c r="A703" s="186"/>
      <c r="B703" s="186">
        <v>2</v>
      </c>
      <c r="C703" s="187">
        <v>1276</v>
      </c>
      <c r="D703" s="136">
        <v>13715</v>
      </c>
      <c r="E703" s="136">
        <v>8223</v>
      </c>
      <c r="F703" s="188"/>
      <c r="G703" s="186" t="s">
        <v>501</v>
      </c>
      <c r="H703" s="186" t="s">
        <v>94</v>
      </c>
      <c r="I703" s="186"/>
      <c r="J703" s="186" t="s">
        <v>69</v>
      </c>
      <c r="K703" s="188">
        <v>2.5</v>
      </c>
      <c r="L703" s="188">
        <v>1</v>
      </c>
      <c r="M703" s="188">
        <v>2.5</v>
      </c>
      <c r="N703" s="188"/>
      <c r="O703" s="188">
        <f t="shared" si="145"/>
        <v>2.5</v>
      </c>
      <c r="P703" s="188"/>
      <c r="Q703" s="188"/>
      <c r="R703" s="188">
        <f t="shared" si="135"/>
        <v>2.5</v>
      </c>
      <c r="S703" s="191" t="s">
        <v>70</v>
      </c>
      <c r="T703" s="199" t="s">
        <v>58</v>
      </c>
      <c r="U703" s="200">
        <v>44862</v>
      </c>
      <c r="V703" s="200">
        <v>44876</v>
      </c>
      <c r="W703" s="201">
        <v>1</v>
      </c>
      <c r="X703" s="202"/>
      <c r="Y703" s="196">
        <f t="shared" si="146"/>
        <v>2.1428571428571428</v>
      </c>
      <c r="Z703" s="219">
        <v>135</v>
      </c>
      <c r="AA703" s="219">
        <v>12.25</v>
      </c>
      <c r="AB703" s="197">
        <f t="shared" si="136"/>
        <v>337.5</v>
      </c>
      <c r="AC703" s="197">
        <f t="shared" si="143"/>
        <v>30.625</v>
      </c>
      <c r="AD703" s="197">
        <f t="shared" si="147"/>
        <v>236.25</v>
      </c>
      <c r="AE703" s="197">
        <f t="shared" si="144"/>
        <v>101.25</v>
      </c>
      <c r="AF703" s="197">
        <f t="shared" si="148"/>
        <v>65.625</v>
      </c>
      <c r="AG703" s="197">
        <f t="shared" si="137"/>
        <v>403.125</v>
      </c>
      <c r="AH703" s="197">
        <v>403.125</v>
      </c>
      <c r="AI703" s="197">
        <f t="shared" si="138"/>
        <v>0</v>
      </c>
      <c r="AJ703" s="146"/>
      <c r="AK703" s="268"/>
      <c r="AL703" s="275"/>
      <c r="AM703" s="275"/>
    </row>
    <row r="704" spans="1:39" s="213" customFormat="1" ht="30" customHeight="1" x14ac:dyDescent="0.25">
      <c r="A704" s="186"/>
      <c r="B704" s="186">
        <v>2</v>
      </c>
      <c r="C704" s="187">
        <v>1421</v>
      </c>
      <c r="D704" s="136">
        <v>13909</v>
      </c>
      <c r="E704" s="136">
        <v>8236</v>
      </c>
      <c r="F704" s="188"/>
      <c r="G704" s="186" t="s">
        <v>501</v>
      </c>
      <c r="H704" s="186" t="s">
        <v>94</v>
      </c>
      <c r="I704" s="186"/>
      <c r="J704" s="186" t="s">
        <v>69</v>
      </c>
      <c r="K704" s="188">
        <v>1.3</v>
      </c>
      <c r="L704" s="188">
        <v>1.3</v>
      </c>
      <c r="M704" s="188">
        <v>3.5</v>
      </c>
      <c r="N704" s="188"/>
      <c r="O704" s="188">
        <f t="shared" si="145"/>
        <v>3.5</v>
      </c>
      <c r="P704" s="188"/>
      <c r="Q704" s="188"/>
      <c r="R704" s="188">
        <f t="shared" si="135"/>
        <v>3.5</v>
      </c>
      <c r="S704" s="191" t="s">
        <v>70</v>
      </c>
      <c r="T704" s="199" t="s">
        <v>58</v>
      </c>
      <c r="U704" s="200">
        <v>44877</v>
      </c>
      <c r="V704" s="200">
        <v>44880</v>
      </c>
      <c r="W704" s="201">
        <v>1</v>
      </c>
      <c r="X704" s="202"/>
      <c r="Y704" s="196">
        <f t="shared" si="146"/>
        <v>0.5714285714285714</v>
      </c>
      <c r="Z704" s="219">
        <v>135</v>
      </c>
      <c r="AA704" s="219">
        <v>12.25</v>
      </c>
      <c r="AB704" s="197">
        <f t="shared" si="136"/>
        <v>472.5</v>
      </c>
      <c r="AC704" s="197">
        <f t="shared" si="143"/>
        <v>42.875</v>
      </c>
      <c r="AD704" s="197">
        <f t="shared" si="147"/>
        <v>330.74999999999994</v>
      </c>
      <c r="AE704" s="197">
        <f t="shared" si="144"/>
        <v>141.75</v>
      </c>
      <c r="AF704" s="197">
        <f t="shared" si="148"/>
        <v>24.5</v>
      </c>
      <c r="AG704" s="197">
        <f t="shared" si="137"/>
        <v>496.99999999999994</v>
      </c>
      <c r="AH704" s="197">
        <v>496.99999999999994</v>
      </c>
      <c r="AI704" s="197">
        <f t="shared" si="138"/>
        <v>0</v>
      </c>
      <c r="AJ704" s="146"/>
      <c r="AK704" s="268"/>
      <c r="AL704" s="275"/>
      <c r="AM704" s="275"/>
    </row>
    <row r="705" spans="1:39" s="213" customFormat="1" ht="30" customHeight="1" x14ac:dyDescent="0.25">
      <c r="A705" s="186"/>
      <c r="B705" s="186">
        <v>2</v>
      </c>
      <c r="C705" s="187">
        <v>1375</v>
      </c>
      <c r="D705" s="136">
        <v>13863</v>
      </c>
      <c r="E705" s="136">
        <v>8224</v>
      </c>
      <c r="F705" s="188"/>
      <c r="G705" s="186" t="s">
        <v>501</v>
      </c>
      <c r="H705" s="186" t="s">
        <v>94</v>
      </c>
      <c r="I705" s="186"/>
      <c r="J705" s="186" t="s">
        <v>69</v>
      </c>
      <c r="K705" s="188">
        <v>1.3</v>
      </c>
      <c r="L705" s="188">
        <v>1.3</v>
      </c>
      <c r="M705" s="188">
        <v>4</v>
      </c>
      <c r="N705" s="188"/>
      <c r="O705" s="188">
        <f t="shared" si="145"/>
        <v>4</v>
      </c>
      <c r="P705" s="188"/>
      <c r="Q705" s="188"/>
      <c r="R705" s="188">
        <f t="shared" si="135"/>
        <v>4</v>
      </c>
      <c r="S705" s="191" t="s">
        <v>70</v>
      </c>
      <c r="T705" s="199" t="s">
        <v>58</v>
      </c>
      <c r="U705" s="200">
        <v>44870</v>
      </c>
      <c r="V705" s="200">
        <v>44876</v>
      </c>
      <c r="W705" s="201">
        <v>1</v>
      </c>
      <c r="X705" s="202"/>
      <c r="Y705" s="196">
        <f t="shared" si="146"/>
        <v>1</v>
      </c>
      <c r="Z705" s="219">
        <v>135</v>
      </c>
      <c r="AA705" s="219">
        <v>12.25</v>
      </c>
      <c r="AB705" s="197">
        <f t="shared" si="136"/>
        <v>540</v>
      </c>
      <c r="AC705" s="197">
        <f t="shared" si="143"/>
        <v>49</v>
      </c>
      <c r="AD705" s="197">
        <f t="shared" si="147"/>
        <v>378</v>
      </c>
      <c r="AE705" s="197">
        <f t="shared" si="144"/>
        <v>162</v>
      </c>
      <c r="AF705" s="197">
        <f t="shared" si="148"/>
        <v>49</v>
      </c>
      <c r="AG705" s="197">
        <f t="shared" si="137"/>
        <v>589</v>
      </c>
      <c r="AH705" s="197">
        <v>589</v>
      </c>
      <c r="AI705" s="197">
        <f t="shared" si="138"/>
        <v>0</v>
      </c>
      <c r="AJ705" s="146"/>
      <c r="AK705" s="268"/>
      <c r="AL705" s="275"/>
      <c r="AM705" s="275"/>
    </row>
    <row r="706" spans="1:39" s="213" customFormat="1" ht="30" customHeight="1" x14ac:dyDescent="0.25">
      <c r="A706" s="186"/>
      <c r="B706" s="186">
        <v>2</v>
      </c>
      <c r="C706" s="187">
        <v>1442</v>
      </c>
      <c r="D706" s="136">
        <v>13930</v>
      </c>
      <c r="E706" s="136">
        <v>8439</v>
      </c>
      <c r="F706" s="188"/>
      <c r="G706" s="186" t="s">
        <v>100</v>
      </c>
      <c r="H706" s="186" t="s">
        <v>94</v>
      </c>
      <c r="I706" s="186"/>
      <c r="J706" s="186" t="s">
        <v>69</v>
      </c>
      <c r="K706" s="188">
        <v>1.8</v>
      </c>
      <c r="L706" s="188">
        <v>0.6</v>
      </c>
      <c r="M706" s="188">
        <v>6</v>
      </c>
      <c r="N706" s="188"/>
      <c r="O706" s="188">
        <f t="shared" si="145"/>
        <v>6</v>
      </c>
      <c r="P706" s="188"/>
      <c r="Q706" s="188"/>
      <c r="R706" s="188">
        <f t="shared" si="135"/>
        <v>6</v>
      </c>
      <c r="S706" s="191" t="s">
        <v>70</v>
      </c>
      <c r="T706" s="199" t="s">
        <v>58</v>
      </c>
      <c r="U706" s="200">
        <v>44880</v>
      </c>
      <c r="V706" s="200">
        <v>44944</v>
      </c>
      <c r="W706" s="201">
        <v>1</v>
      </c>
      <c r="X706" s="202"/>
      <c r="Y706" s="196">
        <f t="shared" si="146"/>
        <v>9.2857142857142865</v>
      </c>
      <c r="Z706" s="219">
        <v>135</v>
      </c>
      <c r="AA706" s="219">
        <v>12.25</v>
      </c>
      <c r="AB706" s="197">
        <f t="shared" si="136"/>
        <v>810</v>
      </c>
      <c r="AC706" s="197">
        <f t="shared" si="143"/>
        <v>73.5</v>
      </c>
      <c r="AD706" s="197">
        <f t="shared" si="147"/>
        <v>566.99999999999989</v>
      </c>
      <c r="AE706" s="197">
        <f t="shared" si="144"/>
        <v>242.99999999999997</v>
      </c>
      <c r="AF706" s="197">
        <f t="shared" si="148"/>
        <v>682.50000000000011</v>
      </c>
      <c r="AG706" s="197">
        <f t="shared" si="137"/>
        <v>1492.5</v>
      </c>
      <c r="AH706" s="197">
        <v>1492.5</v>
      </c>
      <c r="AI706" s="197">
        <f t="shared" si="138"/>
        <v>0</v>
      </c>
      <c r="AJ706" s="146"/>
      <c r="AK706" s="268"/>
      <c r="AL706" s="275"/>
      <c r="AM706" s="275"/>
    </row>
    <row r="707" spans="1:39" s="213" customFormat="1" ht="30" customHeight="1" x14ac:dyDescent="0.25">
      <c r="A707" s="186"/>
      <c r="B707" s="186">
        <v>2</v>
      </c>
      <c r="C707" s="187">
        <v>1442</v>
      </c>
      <c r="D707" s="136">
        <v>13930</v>
      </c>
      <c r="E707" s="136">
        <v>8439</v>
      </c>
      <c r="F707" s="188"/>
      <c r="G707" s="186" t="s">
        <v>100</v>
      </c>
      <c r="H707" s="186" t="s">
        <v>94</v>
      </c>
      <c r="I707" s="186"/>
      <c r="J707" s="186" t="s">
        <v>69</v>
      </c>
      <c r="K707" s="188">
        <v>1.8</v>
      </c>
      <c r="L707" s="188">
        <v>0.6</v>
      </c>
      <c r="M707" s="188">
        <v>6</v>
      </c>
      <c r="N707" s="188"/>
      <c r="O707" s="188">
        <f t="shared" si="145"/>
        <v>6</v>
      </c>
      <c r="P707" s="188"/>
      <c r="Q707" s="188"/>
      <c r="R707" s="188">
        <f t="shared" si="135"/>
        <v>6</v>
      </c>
      <c r="S707" s="191" t="s">
        <v>70</v>
      </c>
      <c r="T707" s="199" t="s">
        <v>58</v>
      </c>
      <c r="U707" s="200">
        <v>44880</v>
      </c>
      <c r="V707" s="200">
        <v>44944</v>
      </c>
      <c r="W707" s="201">
        <v>1</v>
      </c>
      <c r="X707" s="202"/>
      <c r="Y707" s="196">
        <f t="shared" si="146"/>
        <v>9.2857142857142865</v>
      </c>
      <c r="Z707" s="219">
        <v>135</v>
      </c>
      <c r="AA707" s="219">
        <v>12.25</v>
      </c>
      <c r="AB707" s="197">
        <f t="shared" si="136"/>
        <v>810</v>
      </c>
      <c r="AC707" s="197">
        <f t="shared" si="143"/>
        <v>73.5</v>
      </c>
      <c r="AD707" s="197">
        <f t="shared" si="147"/>
        <v>566.99999999999989</v>
      </c>
      <c r="AE707" s="197">
        <f t="shared" si="144"/>
        <v>242.99999999999997</v>
      </c>
      <c r="AF707" s="197">
        <f t="shared" si="148"/>
        <v>682.50000000000011</v>
      </c>
      <c r="AG707" s="197">
        <f t="shared" si="137"/>
        <v>1492.5</v>
      </c>
      <c r="AH707" s="197">
        <v>1492.5</v>
      </c>
      <c r="AI707" s="197">
        <f t="shared" si="138"/>
        <v>0</v>
      </c>
      <c r="AJ707" s="146"/>
      <c r="AK707" s="268"/>
      <c r="AL707" s="275"/>
      <c r="AM707" s="275"/>
    </row>
    <row r="708" spans="1:39" s="213" customFormat="1" ht="30" customHeight="1" x14ac:dyDescent="0.25">
      <c r="A708" s="186"/>
      <c r="B708" s="186">
        <v>2</v>
      </c>
      <c r="C708" s="187">
        <v>1442</v>
      </c>
      <c r="D708" s="136">
        <v>13930</v>
      </c>
      <c r="E708" s="136">
        <v>8439</v>
      </c>
      <c r="F708" s="188"/>
      <c r="G708" s="186" t="s">
        <v>100</v>
      </c>
      <c r="H708" s="186" t="s">
        <v>94</v>
      </c>
      <c r="I708" s="186"/>
      <c r="J708" s="186" t="s">
        <v>69</v>
      </c>
      <c r="K708" s="188">
        <v>1.8</v>
      </c>
      <c r="L708" s="188">
        <v>0.6</v>
      </c>
      <c r="M708" s="188">
        <v>6</v>
      </c>
      <c r="N708" s="188"/>
      <c r="O708" s="188">
        <f t="shared" si="145"/>
        <v>6</v>
      </c>
      <c r="P708" s="188"/>
      <c r="Q708" s="188"/>
      <c r="R708" s="188">
        <f t="shared" si="135"/>
        <v>6</v>
      </c>
      <c r="S708" s="191" t="s">
        <v>70</v>
      </c>
      <c r="T708" s="199" t="s">
        <v>58</v>
      </c>
      <c r="U708" s="200">
        <v>44880</v>
      </c>
      <c r="V708" s="200">
        <v>44944</v>
      </c>
      <c r="W708" s="201">
        <v>1</v>
      </c>
      <c r="X708" s="202"/>
      <c r="Y708" s="196">
        <f t="shared" si="146"/>
        <v>9.2857142857142865</v>
      </c>
      <c r="Z708" s="219">
        <v>135</v>
      </c>
      <c r="AA708" s="219">
        <v>12.25</v>
      </c>
      <c r="AB708" s="197">
        <f t="shared" si="136"/>
        <v>810</v>
      </c>
      <c r="AC708" s="197">
        <f t="shared" si="143"/>
        <v>73.5</v>
      </c>
      <c r="AD708" s="197">
        <f t="shared" si="147"/>
        <v>566.99999999999989</v>
      </c>
      <c r="AE708" s="197">
        <f t="shared" si="144"/>
        <v>242.99999999999997</v>
      </c>
      <c r="AF708" s="197">
        <f t="shared" si="148"/>
        <v>682.50000000000011</v>
      </c>
      <c r="AG708" s="197">
        <f t="shared" si="137"/>
        <v>1492.5</v>
      </c>
      <c r="AH708" s="197">
        <v>1492.5</v>
      </c>
      <c r="AI708" s="197">
        <f t="shared" si="138"/>
        <v>0</v>
      </c>
      <c r="AJ708" s="146"/>
      <c r="AK708" s="268"/>
      <c r="AL708" s="275"/>
      <c r="AM708" s="275"/>
    </row>
    <row r="709" spans="1:39" s="213" customFormat="1" ht="30" customHeight="1" x14ac:dyDescent="0.25">
      <c r="A709" s="186"/>
      <c r="B709" s="186">
        <v>2</v>
      </c>
      <c r="C709" s="187">
        <v>1477</v>
      </c>
      <c r="D709" s="136">
        <v>13965</v>
      </c>
      <c r="E709" s="136">
        <v>8295</v>
      </c>
      <c r="F709" s="188"/>
      <c r="G709" s="186" t="s">
        <v>100</v>
      </c>
      <c r="H709" s="186" t="s">
        <v>94</v>
      </c>
      <c r="I709" s="186"/>
      <c r="J709" s="186" t="s">
        <v>69</v>
      </c>
      <c r="K709" s="188">
        <v>1.8</v>
      </c>
      <c r="L709" s="188">
        <v>1.3</v>
      </c>
      <c r="M709" s="188">
        <v>3</v>
      </c>
      <c r="N709" s="188"/>
      <c r="O709" s="188">
        <f t="shared" si="145"/>
        <v>3</v>
      </c>
      <c r="P709" s="188"/>
      <c r="Q709" s="188"/>
      <c r="R709" s="188">
        <f t="shared" si="135"/>
        <v>3</v>
      </c>
      <c r="S709" s="191" t="s">
        <v>70</v>
      </c>
      <c r="T709" s="199" t="s">
        <v>58</v>
      </c>
      <c r="U709" s="200">
        <v>44887</v>
      </c>
      <c r="V709" s="200">
        <v>44895</v>
      </c>
      <c r="W709" s="201">
        <v>1</v>
      </c>
      <c r="X709" s="202"/>
      <c r="Y709" s="196">
        <f t="shared" si="146"/>
        <v>1.2857142857142858</v>
      </c>
      <c r="Z709" s="219">
        <v>135</v>
      </c>
      <c r="AA709" s="219">
        <v>12.25</v>
      </c>
      <c r="AB709" s="197">
        <f t="shared" si="136"/>
        <v>405</v>
      </c>
      <c r="AC709" s="197">
        <f t="shared" si="143"/>
        <v>36.75</v>
      </c>
      <c r="AD709" s="197">
        <f t="shared" si="147"/>
        <v>283.49999999999994</v>
      </c>
      <c r="AE709" s="197">
        <f t="shared" si="144"/>
        <v>121.49999999999999</v>
      </c>
      <c r="AF709" s="197">
        <f t="shared" si="148"/>
        <v>47.250000000000007</v>
      </c>
      <c r="AG709" s="197">
        <f t="shared" si="137"/>
        <v>452.24999999999994</v>
      </c>
      <c r="AH709" s="197">
        <v>452.24999999999994</v>
      </c>
      <c r="AI709" s="197">
        <f t="shared" si="138"/>
        <v>0</v>
      </c>
      <c r="AJ709" s="146"/>
      <c r="AK709" s="268"/>
      <c r="AL709" s="275"/>
      <c r="AM709" s="275"/>
    </row>
    <row r="710" spans="1:39" s="213" customFormat="1" ht="30" customHeight="1" x14ac:dyDescent="0.25">
      <c r="A710" s="186"/>
      <c r="B710" s="186">
        <v>2</v>
      </c>
      <c r="C710" s="187">
        <v>1485</v>
      </c>
      <c r="D710" s="136">
        <v>13973</v>
      </c>
      <c r="E710" s="136">
        <v>8438</v>
      </c>
      <c r="F710" s="188"/>
      <c r="G710" s="186" t="s">
        <v>100</v>
      </c>
      <c r="H710" s="186" t="s">
        <v>94</v>
      </c>
      <c r="I710" s="186"/>
      <c r="J710" s="186" t="s">
        <v>69</v>
      </c>
      <c r="K710" s="188">
        <v>1.6</v>
      </c>
      <c r="L710" s="188">
        <v>1</v>
      </c>
      <c r="M710" s="188">
        <v>6</v>
      </c>
      <c r="N710" s="188"/>
      <c r="O710" s="188">
        <f t="shared" si="145"/>
        <v>6</v>
      </c>
      <c r="P710" s="188"/>
      <c r="Q710" s="188"/>
      <c r="R710" s="188">
        <f t="shared" si="135"/>
        <v>6</v>
      </c>
      <c r="S710" s="191" t="s">
        <v>70</v>
      </c>
      <c r="T710" s="199" t="s">
        <v>58</v>
      </c>
      <c r="U710" s="200">
        <v>44889</v>
      </c>
      <c r="V710" s="200">
        <v>44944</v>
      </c>
      <c r="W710" s="201">
        <v>1</v>
      </c>
      <c r="X710" s="202"/>
      <c r="Y710" s="196">
        <f t="shared" si="146"/>
        <v>8</v>
      </c>
      <c r="Z710" s="219">
        <v>135</v>
      </c>
      <c r="AA710" s="219">
        <v>12.25</v>
      </c>
      <c r="AB710" s="197">
        <f t="shared" si="136"/>
        <v>810</v>
      </c>
      <c r="AC710" s="197">
        <f t="shared" si="143"/>
        <v>73.5</v>
      </c>
      <c r="AD710" s="197">
        <f t="shared" si="147"/>
        <v>566.99999999999989</v>
      </c>
      <c r="AE710" s="197">
        <f t="shared" si="144"/>
        <v>242.99999999999997</v>
      </c>
      <c r="AF710" s="197">
        <f t="shared" si="148"/>
        <v>588</v>
      </c>
      <c r="AG710" s="197">
        <f t="shared" si="137"/>
        <v>1398</v>
      </c>
      <c r="AH710" s="197">
        <v>1398</v>
      </c>
      <c r="AI710" s="197">
        <f t="shared" si="138"/>
        <v>0</v>
      </c>
      <c r="AJ710" s="146"/>
      <c r="AK710" s="268"/>
      <c r="AL710" s="275"/>
      <c r="AM710" s="275"/>
    </row>
    <row r="711" spans="1:39" s="213" customFormat="1" ht="30" customHeight="1" x14ac:dyDescent="0.25">
      <c r="A711" s="186"/>
      <c r="B711" s="186">
        <v>2</v>
      </c>
      <c r="C711" s="187">
        <v>1486</v>
      </c>
      <c r="D711" s="136">
        <v>13973</v>
      </c>
      <c r="E711" s="136">
        <v>8438</v>
      </c>
      <c r="F711" s="188"/>
      <c r="G711" s="186" t="s">
        <v>100</v>
      </c>
      <c r="H711" s="186" t="s">
        <v>94</v>
      </c>
      <c r="I711" s="186"/>
      <c r="J711" s="186" t="s">
        <v>69</v>
      </c>
      <c r="K711" s="188">
        <v>1.3</v>
      </c>
      <c r="L711" s="188">
        <v>0.6</v>
      </c>
      <c r="M711" s="188">
        <v>6</v>
      </c>
      <c r="N711" s="188"/>
      <c r="O711" s="188">
        <f t="shared" si="145"/>
        <v>6</v>
      </c>
      <c r="P711" s="188"/>
      <c r="Q711" s="188"/>
      <c r="R711" s="188">
        <f t="shared" ref="R711:R774" si="149">IF(S711="m3",K711*L711*O711,IF(S711="m2-LxH",K711*O711,IF(S711="m2-LxW",K711*L711*P711,IF(S711="rm",O711,IF(S711="lm",K711,IF(S711="unit",Q711,))))))</f>
        <v>6</v>
      </c>
      <c r="S711" s="191" t="s">
        <v>70</v>
      </c>
      <c r="T711" s="199" t="s">
        <v>58</v>
      </c>
      <c r="U711" s="200">
        <v>44889</v>
      </c>
      <c r="V711" s="200">
        <v>44944</v>
      </c>
      <c r="W711" s="201">
        <v>1</v>
      </c>
      <c r="X711" s="202"/>
      <c r="Y711" s="196">
        <f t="shared" si="146"/>
        <v>8</v>
      </c>
      <c r="Z711" s="219">
        <v>135</v>
      </c>
      <c r="AA711" s="219">
        <v>12.25</v>
      </c>
      <c r="AB711" s="197">
        <f t="shared" ref="AB711:AB774" si="150">Z711*R711</f>
        <v>810</v>
      </c>
      <c r="AC711" s="197">
        <f t="shared" si="143"/>
        <v>73.5</v>
      </c>
      <c r="AD711" s="197">
        <f t="shared" si="147"/>
        <v>566.99999999999989</v>
      </c>
      <c r="AE711" s="197">
        <f t="shared" si="144"/>
        <v>242.99999999999997</v>
      </c>
      <c r="AF711" s="197">
        <f t="shared" si="148"/>
        <v>588</v>
      </c>
      <c r="AG711" s="197">
        <f t="shared" ref="AG711:AG774" si="151">AD711+AE711+AF711</f>
        <v>1398</v>
      </c>
      <c r="AH711" s="197">
        <v>1398</v>
      </c>
      <c r="AI711" s="197">
        <f t="shared" ref="AI711:AI774" si="152">AG711-AH711</f>
        <v>0</v>
      </c>
      <c r="AJ711" s="146"/>
      <c r="AK711" s="268"/>
      <c r="AL711" s="275"/>
      <c r="AM711" s="275"/>
    </row>
    <row r="712" spans="1:39" s="213" customFormat="1" ht="30" customHeight="1" x14ac:dyDescent="0.25">
      <c r="A712" s="186"/>
      <c r="B712" s="186">
        <v>2</v>
      </c>
      <c r="C712" s="187">
        <v>1331</v>
      </c>
      <c r="D712" s="136">
        <v>13819</v>
      </c>
      <c r="E712" s="136">
        <v>8245</v>
      </c>
      <c r="F712" s="188"/>
      <c r="G712" s="186" t="s">
        <v>590</v>
      </c>
      <c r="H712" s="216" t="s">
        <v>36</v>
      </c>
      <c r="I712" s="216"/>
      <c r="J712" s="216" t="s">
        <v>42</v>
      </c>
      <c r="K712" s="215">
        <v>56</v>
      </c>
      <c r="L712" s="215">
        <v>1.3</v>
      </c>
      <c r="M712" s="215">
        <v>2</v>
      </c>
      <c r="N712" s="188"/>
      <c r="O712" s="188">
        <f t="shared" si="145"/>
        <v>2</v>
      </c>
      <c r="P712" s="215"/>
      <c r="Q712" s="215"/>
      <c r="R712" s="188">
        <f t="shared" si="149"/>
        <v>112</v>
      </c>
      <c r="S712" s="243" t="s">
        <v>41</v>
      </c>
      <c r="T712" s="199" t="s">
        <v>58</v>
      </c>
      <c r="U712" s="253">
        <v>44865</v>
      </c>
      <c r="V712" s="253">
        <v>44881</v>
      </c>
      <c r="W712" s="254">
        <v>1</v>
      </c>
      <c r="X712" s="255"/>
      <c r="Y712" s="196">
        <f t="shared" si="146"/>
        <v>2.4285714285714284</v>
      </c>
      <c r="Z712" s="220">
        <v>14</v>
      </c>
      <c r="AA712" s="220">
        <v>0.84</v>
      </c>
      <c r="AB712" s="197">
        <f t="shared" si="150"/>
        <v>1568</v>
      </c>
      <c r="AC712" s="197">
        <f t="shared" si="143"/>
        <v>94.08</v>
      </c>
      <c r="AD712" s="197">
        <f t="shared" si="147"/>
        <v>1097.5999999999999</v>
      </c>
      <c r="AE712" s="197">
        <f t="shared" si="144"/>
        <v>470.40000000000003</v>
      </c>
      <c r="AF712" s="197">
        <f t="shared" si="148"/>
        <v>228.48</v>
      </c>
      <c r="AG712" s="197">
        <f t="shared" si="151"/>
        <v>1796.48</v>
      </c>
      <c r="AH712" s="197">
        <v>1796.48</v>
      </c>
      <c r="AI712" s="197">
        <f t="shared" si="152"/>
        <v>0</v>
      </c>
      <c r="AJ712" s="146"/>
      <c r="AK712" s="268"/>
      <c r="AL712" s="275"/>
      <c r="AM712" s="275"/>
    </row>
    <row r="713" spans="1:39" s="213" customFormat="1" ht="30" customHeight="1" x14ac:dyDescent="0.25">
      <c r="A713" s="186"/>
      <c r="B713" s="186">
        <v>2</v>
      </c>
      <c r="C713" s="187">
        <v>1343</v>
      </c>
      <c r="D713" s="136">
        <v>13831</v>
      </c>
      <c r="E713" s="136">
        <v>8236</v>
      </c>
      <c r="F713" s="188"/>
      <c r="G713" s="186" t="s">
        <v>592</v>
      </c>
      <c r="H713" s="216" t="s">
        <v>36</v>
      </c>
      <c r="I713" s="216"/>
      <c r="J713" s="216" t="s">
        <v>42</v>
      </c>
      <c r="K713" s="215">
        <v>35</v>
      </c>
      <c r="L713" s="215">
        <v>1</v>
      </c>
      <c r="M713" s="215">
        <v>1.5</v>
      </c>
      <c r="N713" s="188"/>
      <c r="O713" s="188">
        <f t="shared" si="145"/>
        <v>1.5</v>
      </c>
      <c r="P713" s="215"/>
      <c r="Q713" s="215"/>
      <c r="R713" s="188">
        <f t="shared" si="149"/>
        <v>52.5</v>
      </c>
      <c r="S713" s="243" t="s">
        <v>41</v>
      </c>
      <c r="T713" s="199" t="s">
        <v>58</v>
      </c>
      <c r="U713" s="253">
        <v>44866</v>
      </c>
      <c r="V713" s="253">
        <v>44880</v>
      </c>
      <c r="W713" s="254">
        <v>1</v>
      </c>
      <c r="X713" s="255"/>
      <c r="Y713" s="196">
        <f t="shared" si="146"/>
        <v>2.1428571428571428</v>
      </c>
      <c r="Z713" s="220">
        <v>14</v>
      </c>
      <c r="AA713" s="220">
        <v>0.84</v>
      </c>
      <c r="AB713" s="197">
        <f t="shared" si="150"/>
        <v>735</v>
      </c>
      <c r="AC713" s="197">
        <f t="shared" si="143"/>
        <v>44.1</v>
      </c>
      <c r="AD713" s="197">
        <f t="shared" si="147"/>
        <v>514.5</v>
      </c>
      <c r="AE713" s="197">
        <f t="shared" si="144"/>
        <v>220.5</v>
      </c>
      <c r="AF713" s="197">
        <f t="shared" si="148"/>
        <v>94.5</v>
      </c>
      <c r="AG713" s="197">
        <f t="shared" si="151"/>
        <v>829.5</v>
      </c>
      <c r="AH713" s="197">
        <v>829.5</v>
      </c>
      <c r="AI713" s="197">
        <f t="shared" si="152"/>
        <v>0</v>
      </c>
      <c r="AJ713" s="147"/>
      <c r="AK713" s="268"/>
      <c r="AL713" s="275"/>
      <c r="AM713" s="275"/>
    </row>
    <row r="714" spans="1:39" s="111" customFormat="1" ht="30" customHeight="1" x14ac:dyDescent="0.25">
      <c r="A714" s="186"/>
      <c r="B714" s="186">
        <v>2</v>
      </c>
      <c r="C714" s="187">
        <v>1348</v>
      </c>
      <c r="D714" s="136">
        <v>13836</v>
      </c>
      <c r="E714" s="136">
        <v>8329</v>
      </c>
      <c r="F714" s="188"/>
      <c r="G714" s="186" t="s">
        <v>593</v>
      </c>
      <c r="H714" s="216" t="s">
        <v>36</v>
      </c>
      <c r="I714" s="216"/>
      <c r="J714" s="216" t="s">
        <v>42</v>
      </c>
      <c r="K714" s="215">
        <v>24</v>
      </c>
      <c r="L714" s="215">
        <v>1</v>
      </c>
      <c r="M714" s="215">
        <v>2</v>
      </c>
      <c r="N714" s="188"/>
      <c r="O714" s="188">
        <f t="shared" si="145"/>
        <v>2</v>
      </c>
      <c r="P714" s="215"/>
      <c r="Q714" s="215"/>
      <c r="R714" s="188">
        <f t="shared" si="149"/>
        <v>48</v>
      </c>
      <c r="S714" s="243" t="s">
        <v>41</v>
      </c>
      <c r="T714" s="199" t="s">
        <v>58</v>
      </c>
      <c r="U714" s="253">
        <v>44867</v>
      </c>
      <c r="V714" s="253">
        <v>44909</v>
      </c>
      <c r="W714" s="254">
        <v>1</v>
      </c>
      <c r="X714" s="255"/>
      <c r="Y714" s="196">
        <f t="shared" si="146"/>
        <v>6.1428571428571432</v>
      </c>
      <c r="Z714" s="220">
        <v>14</v>
      </c>
      <c r="AA714" s="220">
        <v>0.84</v>
      </c>
      <c r="AB714" s="197">
        <f t="shared" si="150"/>
        <v>672</v>
      </c>
      <c r="AC714" s="197">
        <f t="shared" si="143"/>
        <v>40.32</v>
      </c>
      <c r="AD714" s="197">
        <f t="shared" si="147"/>
        <v>470.39999999999992</v>
      </c>
      <c r="AE714" s="197">
        <f t="shared" si="144"/>
        <v>201.59999999999997</v>
      </c>
      <c r="AF714" s="197">
        <f t="shared" si="148"/>
        <v>247.68</v>
      </c>
      <c r="AG714" s="197">
        <f t="shared" si="151"/>
        <v>919.67999999999984</v>
      </c>
      <c r="AH714" s="197">
        <v>919.67999999999984</v>
      </c>
      <c r="AI714" s="197">
        <f t="shared" si="152"/>
        <v>0</v>
      </c>
      <c r="AJ714" s="146"/>
      <c r="AK714" s="265"/>
      <c r="AL714" s="272"/>
      <c r="AM714" s="272"/>
    </row>
    <row r="715" spans="1:39" s="111" customFormat="1" ht="30" customHeight="1" x14ac:dyDescent="0.25">
      <c r="A715" s="186"/>
      <c r="B715" s="186">
        <v>2</v>
      </c>
      <c r="C715" s="187">
        <v>1378</v>
      </c>
      <c r="D715" s="136">
        <v>13866</v>
      </c>
      <c r="E715" s="136">
        <v>8207</v>
      </c>
      <c r="F715" s="188"/>
      <c r="G715" s="186" t="s">
        <v>578</v>
      </c>
      <c r="H715" s="216" t="s">
        <v>36</v>
      </c>
      <c r="I715" s="216"/>
      <c r="J715" s="216" t="s">
        <v>42</v>
      </c>
      <c r="K715" s="215">
        <v>26</v>
      </c>
      <c r="L715" s="215">
        <v>1.3</v>
      </c>
      <c r="M715" s="215">
        <v>1.5</v>
      </c>
      <c r="N715" s="188"/>
      <c r="O715" s="188">
        <f t="shared" si="145"/>
        <v>1.5</v>
      </c>
      <c r="P715" s="215"/>
      <c r="Q715" s="215"/>
      <c r="R715" s="188">
        <f t="shared" si="149"/>
        <v>39</v>
      </c>
      <c r="S715" s="243" t="s">
        <v>41</v>
      </c>
      <c r="T715" s="199" t="s">
        <v>58</v>
      </c>
      <c r="U715" s="253">
        <v>44871</v>
      </c>
      <c r="V715" s="253">
        <v>44872</v>
      </c>
      <c r="W715" s="254">
        <v>1</v>
      </c>
      <c r="X715" s="255"/>
      <c r="Y715" s="196">
        <f t="shared" si="146"/>
        <v>0.2857142857142857</v>
      </c>
      <c r="Z715" s="220">
        <v>14</v>
      </c>
      <c r="AA715" s="220">
        <v>0.84</v>
      </c>
      <c r="AB715" s="197">
        <f t="shared" si="150"/>
        <v>546</v>
      </c>
      <c r="AC715" s="197">
        <f t="shared" si="143"/>
        <v>32.76</v>
      </c>
      <c r="AD715" s="197">
        <f t="shared" si="147"/>
        <v>382.19999999999993</v>
      </c>
      <c r="AE715" s="197">
        <f t="shared" si="144"/>
        <v>163.79999999999998</v>
      </c>
      <c r="AF715" s="197">
        <f t="shared" si="148"/>
        <v>9.36</v>
      </c>
      <c r="AG715" s="197">
        <f t="shared" si="151"/>
        <v>555.3599999999999</v>
      </c>
      <c r="AH715" s="197">
        <v>555.3599999999999</v>
      </c>
      <c r="AI715" s="197">
        <f t="shared" si="152"/>
        <v>0</v>
      </c>
      <c r="AJ715" s="146"/>
      <c r="AK715" s="265"/>
      <c r="AL715" s="272"/>
      <c r="AM715" s="272"/>
    </row>
    <row r="716" spans="1:39" s="111" customFormat="1" ht="30" customHeight="1" x14ac:dyDescent="0.25">
      <c r="A716" s="186"/>
      <c r="B716" s="186">
        <v>2</v>
      </c>
      <c r="C716" s="187">
        <v>1299</v>
      </c>
      <c r="D716" s="136">
        <v>13738</v>
      </c>
      <c r="E716" s="136">
        <v>8153</v>
      </c>
      <c r="F716" s="188"/>
      <c r="G716" s="186" t="s">
        <v>100</v>
      </c>
      <c r="H716" s="216" t="s">
        <v>36</v>
      </c>
      <c r="I716" s="216"/>
      <c r="J716" s="216" t="s">
        <v>42</v>
      </c>
      <c r="K716" s="215">
        <v>25</v>
      </c>
      <c r="L716" s="215">
        <v>1.3</v>
      </c>
      <c r="M716" s="215">
        <v>6</v>
      </c>
      <c r="N716" s="188"/>
      <c r="O716" s="188">
        <f t="shared" si="145"/>
        <v>6</v>
      </c>
      <c r="P716" s="215"/>
      <c r="Q716" s="215"/>
      <c r="R716" s="188">
        <f t="shared" si="149"/>
        <v>150</v>
      </c>
      <c r="S716" s="243" t="s">
        <v>41</v>
      </c>
      <c r="T716" s="199" t="s">
        <v>58</v>
      </c>
      <c r="U716" s="253">
        <v>44861</v>
      </c>
      <c r="V716" s="253">
        <v>44861</v>
      </c>
      <c r="W716" s="254">
        <v>1</v>
      </c>
      <c r="X716" s="255"/>
      <c r="Y716" s="196">
        <f t="shared" si="146"/>
        <v>0.14285714285714285</v>
      </c>
      <c r="Z716" s="220">
        <v>14</v>
      </c>
      <c r="AA716" s="220">
        <v>0.84</v>
      </c>
      <c r="AB716" s="197">
        <f t="shared" si="150"/>
        <v>2100</v>
      </c>
      <c r="AC716" s="197">
        <f t="shared" si="143"/>
        <v>126</v>
      </c>
      <c r="AD716" s="197">
        <f t="shared" si="147"/>
        <v>1470</v>
      </c>
      <c r="AE716" s="197">
        <f t="shared" si="144"/>
        <v>630</v>
      </c>
      <c r="AF716" s="197">
        <f t="shared" si="148"/>
        <v>17.999999999999996</v>
      </c>
      <c r="AG716" s="197">
        <f t="shared" si="151"/>
        <v>2118</v>
      </c>
      <c r="AH716" s="197">
        <v>2118</v>
      </c>
      <c r="AI716" s="197">
        <f t="shared" si="152"/>
        <v>0</v>
      </c>
      <c r="AJ716" s="146"/>
      <c r="AK716" s="265"/>
      <c r="AL716" s="272"/>
      <c r="AM716" s="272"/>
    </row>
    <row r="717" spans="1:39" s="111" customFormat="1" ht="30" customHeight="1" x14ac:dyDescent="0.25">
      <c r="A717" s="186"/>
      <c r="B717" s="186">
        <v>2</v>
      </c>
      <c r="C717" s="187">
        <v>1319</v>
      </c>
      <c r="D717" s="136">
        <v>13807</v>
      </c>
      <c r="E717" s="136">
        <v>8226</v>
      </c>
      <c r="F717" s="188"/>
      <c r="G717" s="186" t="s">
        <v>100</v>
      </c>
      <c r="H717" s="216" t="s">
        <v>36</v>
      </c>
      <c r="I717" s="216"/>
      <c r="J717" s="216" t="s">
        <v>42</v>
      </c>
      <c r="K717" s="215">
        <v>15</v>
      </c>
      <c r="L717" s="215">
        <v>1.3</v>
      </c>
      <c r="M717" s="215">
        <v>6</v>
      </c>
      <c r="N717" s="188"/>
      <c r="O717" s="188">
        <f t="shared" si="145"/>
        <v>6</v>
      </c>
      <c r="P717" s="215"/>
      <c r="Q717" s="215"/>
      <c r="R717" s="188">
        <f t="shared" si="149"/>
        <v>90</v>
      </c>
      <c r="S717" s="243" t="s">
        <v>41</v>
      </c>
      <c r="T717" s="199" t="s">
        <v>58</v>
      </c>
      <c r="U717" s="253">
        <v>44863</v>
      </c>
      <c r="V717" s="253">
        <v>44877</v>
      </c>
      <c r="W717" s="254">
        <v>1</v>
      </c>
      <c r="X717" s="255"/>
      <c r="Y717" s="196">
        <f t="shared" si="146"/>
        <v>2.1428571428571428</v>
      </c>
      <c r="Z717" s="220">
        <v>14</v>
      </c>
      <c r="AA717" s="220">
        <v>0.84</v>
      </c>
      <c r="AB717" s="197">
        <f t="shared" si="150"/>
        <v>1260</v>
      </c>
      <c r="AC717" s="197">
        <f t="shared" si="143"/>
        <v>75.599999999999994</v>
      </c>
      <c r="AD717" s="197">
        <f t="shared" si="147"/>
        <v>881.99999999999989</v>
      </c>
      <c r="AE717" s="197">
        <f t="shared" si="144"/>
        <v>378</v>
      </c>
      <c r="AF717" s="197">
        <f t="shared" si="148"/>
        <v>162</v>
      </c>
      <c r="AG717" s="197">
        <f t="shared" si="151"/>
        <v>1422</v>
      </c>
      <c r="AH717" s="197">
        <v>1422</v>
      </c>
      <c r="AI717" s="197">
        <f t="shared" si="152"/>
        <v>0</v>
      </c>
      <c r="AJ717" s="146"/>
      <c r="AK717" s="265"/>
      <c r="AL717" s="272"/>
      <c r="AM717" s="272"/>
    </row>
    <row r="718" spans="1:39" s="111" customFormat="1" ht="30" customHeight="1" x14ac:dyDescent="0.25">
      <c r="A718" s="186"/>
      <c r="B718" s="186">
        <v>2</v>
      </c>
      <c r="C718" s="187">
        <v>1217</v>
      </c>
      <c r="D718" s="136">
        <v>13805</v>
      </c>
      <c r="E718" s="136">
        <v>8221</v>
      </c>
      <c r="F718" s="188"/>
      <c r="G718" s="186" t="s">
        <v>599</v>
      </c>
      <c r="H718" s="216" t="s">
        <v>36</v>
      </c>
      <c r="I718" s="216"/>
      <c r="J718" s="216" t="s">
        <v>42</v>
      </c>
      <c r="K718" s="215">
        <v>17.5</v>
      </c>
      <c r="L718" s="215">
        <v>1.3</v>
      </c>
      <c r="M718" s="215">
        <v>1.5</v>
      </c>
      <c r="N718" s="188"/>
      <c r="O718" s="188">
        <f t="shared" si="145"/>
        <v>1.5</v>
      </c>
      <c r="P718" s="215"/>
      <c r="Q718" s="215"/>
      <c r="R718" s="188">
        <f t="shared" si="149"/>
        <v>26.25</v>
      </c>
      <c r="S718" s="243" t="s">
        <v>41</v>
      </c>
      <c r="T718" s="199" t="s">
        <v>58</v>
      </c>
      <c r="U718" s="253">
        <v>44863</v>
      </c>
      <c r="V718" s="253">
        <v>44875</v>
      </c>
      <c r="W718" s="254">
        <v>1</v>
      </c>
      <c r="X718" s="255"/>
      <c r="Y718" s="196">
        <f t="shared" si="146"/>
        <v>1.8571428571428572</v>
      </c>
      <c r="Z718" s="220">
        <v>14</v>
      </c>
      <c r="AA718" s="220">
        <v>0.84</v>
      </c>
      <c r="AB718" s="197">
        <f t="shared" si="150"/>
        <v>367.5</v>
      </c>
      <c r="AC718" s="197">
        <f t="shared" si="143"/>
        <v>22.05</v>
      </c>
      <c r="AD718" s="197">
        <f t="shared" si="147"/>
        <v>257.25</v>
      </c>
      <c r="AE718" s="197">
        <f t="shared" si="144"/>
        <v>110.25</v>
      </c>
      <c r="AF718" s="197">
        <f t="shared" si="148"/>
        <v>40.949999999999996</v>
      </c>
      <c r="AG718" s="197">
        <f t="shared" si="151"/>
        <v>408.45</v>
      </c>
      <c r="AH718" s="197">
        <v>408.45</v>
      </c>
      <c r="AI718" s="197">
        <f t="shared" si="152"/>
        <v>0</v>
      </c>
      <c r="AJ718" s="146"/>
      <c r="AK718" s="265"/>
      <c r="AL718" s="272"/>
      <c r="AM718" s="272"/>
    </row>
    <row r="719" spans="1:39" s="111" customFormat="1" ht="30" customHeight="1" x14ac:dyDescent="0.25">
      <c r="A719" s="186"/>
      <c r="B719" s="186">
        <v>2</v>
      </c>
      <c r="C719" s="187">
        <v>1314</v>
      </c>
      <c r="D719" s="136">
        <v>13802</v>
      </c>
      <c r="E719" s="136">
        <v>8174</v>
      </c>
      <c r="F719" s="188"/>
      <c r="G719" s="186" t="s">
        <v>578</v>
      </c>
      <c r="H719" s="216" t="s">
        <v>36</v>
      </c>
      <c r="I719" s="216"/>
      <c r="J719" s="216" t="s">
        <v>42</v>
      </c>
      <c r="K719" s="215">
        <v>75</v>
      </c>
      <c r="L719" s="215">
        <v>1.3</v>
      </c>
      <c r="M719" s="215">
        <v>2</v>
      </c>
      <c r="N719" s="188"/>
      <c r="O719" s="188">
        <f t="shared" si="145"/>
        <v>2</v>
      </c>
      <c r="P719" s="215"/>
      <c r="Q719" s="215"/>
      <c r="R719" s="188">
        <f t="shared" si="149"/>
        <v>150</v>
      </c>
      <c r="S719" s="243" t="s">
        <v>41</v>
      </c>
      <c r="T719" s="199" t="s">
        <v>58</v>
      </c>
      <c r="U719" s="253">
        <v>44863</v>
      </c>
      <c r="V719" s="253">
        <v>44864</v>
      </c>
      <c r="W719" s="254">
        <v>1</v>
      </c>
      <c r="X719" s="255"/>
      <c r="Y719" s="196">
        <f t="shared" si="146"/>
        <v>0.2857142857142857</v>
      </c>
      <c r="Z719" s="220">
        <v>14</v>
      </c>
      <c r="AA719" s="220">
        <v>0.84</v>
      </c>
      <c r="AB719" s="197">
        <f t="shared" si="150"/>
        <v>2100</v>
      </c>
      <c r="AC719" s="197">
        <f t="shared" si="143"/>
        <v>126</v>
      </c>
      <c r="AD719" s="197">
        <f t="shared" si="147"/>
        <v>1470</v>
      </c>
      <c r="AE719" s="197">
        <f t="shared" si="144"/>
        <v>630</v>
      </c>
      <c r="AF719" s="197">
        <f t="shared" si="148"/>
        <v>35.999999999999993</v>
      </c>
      <c r="AG719" s="197">
        <f t="shared" si="151"/>
        <v>2136</v>
      </c>
      <c r="AH719" s="197">
        <v>2136</v>
      </c>
      <c r="AI719" s="197">
        <f t="shared" si="152"/>
        <v>0</v>
      </c>
      <c r="AJ719" s="146"/>
      <c r="AK719" s="265"/>
      <c r="AL719" s="272"/>
      <c r="AM719" s="272"/>
    </row>
    <row r="720" spans="1:39" s="111" customFormat="1" ht="30" customHeight="1" x14ac:dyDescent="0.25">
      <c r="A720" s="186"/>
      <c r="B720" s="186">
        <v>2</v>
      </c>
      <c r="C720" s="187">
        <v>1422</v>
      </c>
      <c r="D720" s="136">
        <v>13910</v>
      </c>
      <c r="E720" s="136">
        <v>8238</v>
      </c>
      <c r="F720" s="188"/>
      <c r="G720" s="186" t="s">
        <v>501</v>
      </c>
      <c r="H720" s="216" t="s">
        <v>36</v>
      </c>
      <c r="I720" s="216"/>
      <c r="J720" s="216" t="s">
        <v>42</v>
      </c>
      <c r="K720" s="215">
        <v>5</v>
      </c>
      <c r="L720" s="215">
        <v>0.6</v>
      </c>
      <c r="M720" s="215">
        <v>1.5</v>
      </c>
      <c r="N720" s="188"/>
      <c r="O720" s="188">
        <f t="shared" si="145"/>
        <v>1.5</v>
      </c>
      <c r="P720" s="215"/>
      <c r="Q720" s="215"/>
      <c r="R720" s="188">
        <f t="shared" si="149"/>
        <v>7.5</v>
      </c>
      <c r="S720" s="243" t="s">
        <v>41</v>
      </c>
      <c r="T720" s="199" t="s">
        <v>58</v>
      </c>
      <c r="U720" s="253">
        <v>44877</v>
      </c>
      <c r="V720" s="253">
        <v>44880</v>
      </c>
      <c r="W720" s="254">
        <v>1</v>
      </c>
      <c r="X720" s="255"/>
      <c r="Y720" s="196">
        <f t="shared" si="146"/>
        <v>0.5714285714285714</v>
      </c>
      <c r="Z720" s="220">
        <v>14</v>
      </c>
      <c r="AA720" s="220">
        <v>0.84</v>
      </c>
      <c r="AB720" s="197">
        <f t="shared" si="150"/>
        <v>105</v>
      </c>
      <c r="AC720" s="197">
        <f t="shared" si="143"/>
        <v>6.3</v>
      </c>
      <c r="AD720" s="197">
        <f t="shared" si="147"/>
        <v>73.5</v>
      </c>
      <c r="AE720" s="197">
        <f t="shared" si="144"/>
        <v>31.5</v>
      </c>
      <c r="AF720" s="197">
        <f t="shared" si="148"/>
        <v>3.5999999999999996</v>
      </c>
      <c r="AG720" s="197">
        <f t="shared" si="151"/>
        <v>108.6</v>
      </c>
      <c r="AH720" s="197">
        <v>108.6</v>
      </c>
      <c r="AI720" s="197">
        <f t="shared" si="152"/>
        <v>0</v>
      </c>
      <c r="AJ720" s="146"/>
      <c r="AK720" s="265"/>
      <c r="AL720" s="272"/>
      <c r="AM720" s="272"/>
    </row>
    <row r="721" spans="1:47" ht="30" customHeight="1" x14ac:dyDescent="0.25">
      <c r="A721" s="186"/>
      <c r="B721" s="186">
        <v>2</v>
      </c>
      <c r="C721" s="187">
        <v>1389</v>
      </c>
      <c r="D721" s="136">
        <v>13877</v>
      </c>
      <c r="E721" s="136">
        <v>8639</v>
      </c>
      <c r="F721" s="188"/>
      <c r="G721" s="186" t="s">
        <v>501</v>
      </c>
      <c r="H721" s="216" t="s">
        <v>36</v>
      </c>
      <c r="I721" s="216"/>
      <c r="J721" s="216" t="s">
        <v>42</v>
      </c>
      <c r="K721" s="215">
        <v>5</v>
      </c>
      <c r="L721" s="215">
        <v>1</v>
      </c>
      <c r="M721" s="215">
        <v>1.5</v>
      </c>
      <c r="N721" s="188"/>
      <c r="O721" s="188">
        <f t="shared" si="145"/>
        <v>1.5</v>
      </c>
      <c r="P721" s="215"/>
      <c r="Q721" s="215"/>
      <c r="R721" s="188">
        <f t="shared" si="149"/>
        <v>7.5</v>
      </c>
      <c r="S721" s="243" t="s">
        <v>41</v>
      </c>
      <c r="T721" s="199" t="s">
        <v>58</v>
      </c>
      <c r="U721" s="253">
        <v>44873</v>
      </c>
      <c r="V721" s="253">
        <v>44964</v>
      </c>
      <c r="W721" s="254">
        <v>1</v>
      </c>
      <c r="X721" s="255"/>
      <c r="Y721" s="196">
        <f t="shared" si="146"/>
        <v>13.142857142857142</v>
      </c>
      <c r="Z721" s="220">
        <v>14</v>
      </c>
      <c r="AA721" s="220">
        <v>0.84</v>
      </c>
      <c r="AB721" s="197">
        <f t="shared" si="150"/>
        <v>105</v>
      </c>
      <c r="AC721" s="197">
        <f t="shared" si="143"/>
        <v>6.3</v>
      </c>
      <c r="AD721" s="197">
        <f t="shared" si="147"/>
        <v>73.5</v>
      </c>
      <c r="AE721" s="197">
        <f t="shared" si="144"/>
        <v>31.5</v>
      </c>
      <c r="AF721" s="197">
        <f t="shared" si="148"/>
        <v>82.8</v>
      </c>
      <c r="AG721" s="197">
        <f t="shared" si="151"/>
        <v>187.8</v>
      </c>
      <c r="AH721" s="197">
        <v>187.8</v>
      </c>
      <c r="AI721" s="197">
        <f t="shared" si="152"/>
        <v>0</v>
      </c>
      <c r="AJ721" s="146"/>
      <c r="AT721" s="111"/>
      <c r="AU721" s="365"/>
    </row>
    <row r="722" spans="1:47" ht="30" customHeight="1" x14ac:dyDescent="0.25">
      <c r="A722" s="186"/>
      <c r="B722" s="186">
        <v>2</v>
      </c>
      <c r="C722" s="187">
        <v>1387</v>
      </c>
      <c r="D722" s="136">
        <v>13875</v>
      </c>
      <c r="E722" s="136">
        <v>8328</v>
      </c>
      <c r="F722" s="188"/>
      <c r="G722" s="186" t="s">
        <v>601</v>
      </c>
      <c r="H722" s="216" t="s">
        <v>36</v>
      </c>
      <c r="I722" s="216"/>
      <c r="J722" s="216" t="s">
        <v>42</v>
      </c>
      <c r="K722" s="215">
        <v>78</v>
      </c>
      <c r="L722" s="215">
        <v>1</v>
      </c>
      <c r="M722" s="215">
        <v>2</v>
      </c>
      <c r="N722" s="188"/>
      <c r="O722" s="188">
        <f t="shared" si="145"/>
        <v>2</v>
      </c>
      <c r="P722" s="215"/>
      <c r="Q722" s="215"/>
      <c r="R722" s="188">
        <f t="shared" si="149"/>
        <v>156</v>
      </c>
      <c r="S722" s="243" t="s">
        <v>41</v>
      </c>
      <c r="T722" s="199" t="s">
        <v>58</v>
      </c>
      <c r="U722" s="253">
        <v>44873</v>
      </c>
      <c r="V722" s="253">
        <v>44908</v>
      </c>
      <c r="W722" s="254">
        <v>1</v>
      </c>
      <c r="X722" s="255"/>
      <c r="Y722" s="196">
        <f t="shared" si="146"/>
        <v>5.1428571428571432</v>
      </c>
      <c r="Z722" s="220">
        <v>14</v>
      </c>
      <c r="AA722" s="220">
        <v>0.84</v>
      </c>
      <c r="AB722" s="197">
        <f t="shared" si="150"/>
        <v>2184</v>
      </c>
      <c r="AC722" s="197">
        <f t="shared" si="143"/>
        <v>131.04</v>
      </c>
      <c r="AD722" s="197">
        <f t="shared" si="147"/>
        <v>1528.7999999999997</v>
      </c>
      <c r="AE722" s="197">
        <f t="shared" si="144"/>
        <v>655.19999999999993</v>
      </c>
      <c r="AF722" s="197">
        <f t="shared" si="148"/>
        <v>673.92000000000007</v>
      </c>
      <c r="AG722" s="197">
        <f t="shared" si="151"/>
        <v>2857.9199999999996</v>
      </c>
      <c r="AH722" s="197">
        <v>2857.9199999999996</v>
      </c>
      <c r="AI722" s="197">
        <f t="shared" si="152"/>
        <v>0</v>
      </c>
      <c r="AJ722" s="146"/>
      <c r="AR722" s="111"/>
      <c r="AS722" s="111"/>
      <c r="AT722" s="111"/>
    </row>
    <row r="723" spans="1:47" ht="30" customHeight="1" x14ac:dyDescent="0.25">
      <c r="A723" s="186"/>
      <c r="B723" s="186">
        <v>2</v>
      </c>
      <c r="C723" s="187">
        <v>1403</v>
      </c>
      <c r="D723" s="136">
        <v>13891</v>
      </c>
      <c r="E723" s="136">
        <v>8622</v>
      </c>
      <c r="F723" s="188"/>
      <c r="G723" s="186" t="s">
        <v>100</v>
      </c>
      <c r="H723" s="216" t="s">
        <v>36</v>
      </c>
      <c r="I723" s="216"/>
      <c r="J723" s="216" t="s">
        <v>42</v>
      </c>
      <c r="K723" s="215">
        <v>3.9</v>
      </c>
      <c r="L723" s="215">
        <v>1.3</v>
      </c>
      <c r="M723" s="215">
        <v>4</v>
      </c>
      <c r="N723" s="188"/>
      <c r="O723" s="188">
        <f t="shared" si="145"/>
        <v>4</v>
      </c>
      <c r="P723" s="215"/>
      <c r="Q723" s="215"/>
      <c r="R723" s="188">
        <f t="shared" si="149"/>
        <v>15.6</v>
      </c>
      <c r="S723" s="243" t="s">
        <v>41</v>
      </c>
      <c r="T723" s="199" t="s">
        <v>58</v>
      </c>
      <c r="U723" s="253">
        <v>44875</v>
      </c>
      <c r="V723" s="253">
        <v>44958</v>
      </c>
      <c r="W723" s="254">
        <v>1</v>
      </c>
      <c r="X723" s="255"/>
      <c r="Y723" s="196">
        <f t="shared" si="146"/>
        <v>12</v>
      </c>
      <c r="Z723" s="220">
        <v>14</v>
      </c>
      <c r="AA723" s="220">
        <v>0.84</v>
      </c>
      <c r="AB723" s="197">
        <f t="shared" si="150"/>
        <v>218.4</v>
      </c>
      <c r="AC723" s="197">
        <f t="shared" si="143"/>
        <v>13.103999999999999</v>
      </c>
      <c r="AD723" s="197">
        <f t="shared" si="147"/>
        <v>152.88</v>
      </c>
      <c r="AE723" s="197">
        <f t="shared" si="144"/>
        <v>65.52</v>
      </c>
      <c r="AF723" s="197">
        <f t="shared" si="148"/>
        <v>157.24799999999999</v>
      </c>
      <c r="AG723" s="197">
        <f t="shared" si="151"/>
        <v>375.64799999999997</v>
      </c>
      <c r="AH723" s="197">
        <v>375.64799999999997</v>
      </c>
      <c r="AI723" s="197">
        <f t="shared" si="152"/>
        <v>0</v>
      </c>
      <c r="AJ723" s="146"/>
      <c r="AT723" s="111"/>
      <c r="AU723" s="365"/>
    </row>
    <row r="724" spans="1:47" ht="30" customHeight="1" x14ac:dyDescent="0.25">
      <c r="A724" s="186"/>
      <c r="B724" s="186">
        <v>2</v>
      </c>
      <c r="C724" s="187">
        <v>1459</v>
      </c>
      <c r="D724" s="136">
        <v>13947</v>
      </c>
      <c r="E724" s="136">
        <v>8295</v>
      </c>
      <c r="F724" s="188"/>
      <c r="G724" s="186" t="s">
        <v>100</v>
      </c>
      <c r="H724" s="216" t="s">
        <v>36</v>
      </c>
      <c r="I724" s="216"/>
      <c r="J724" s="216" t="s">
        <v>42</v>
      </c>
      <c r="K724" s="215">
        <v>17</v>
      </c>
      <c r="L724" s="215">
        <v>1.3</v>
      </c>
      <c r="M724" s="215">
        <v>6</v>
      </c>
      <c r="N724" s="188"/>
      <c r="O724" s="188">
        <f t="shared" si="145"/>
        <v>6</v>
      </c>
      <c r="P724" s="215"/>
      <c r="Q724" s="215"/>
      <c r="R724" s="188">
        <f t="shared" si="149"/>
        <v>102</v>
      </c>
      <c r="S724" s="243" t="s">
        <v>41</v>
      </c>
      <c r="T724" s="199" t="s">
        <v>58</v>
      </c>
      <c r="U724" s="253">
        <v>44883</v>
      </c>
      <c r="V724" s="253">
        <v>44895</v>
      </c>
      <c r="W724" s="254">
        <v>1</v>
      </c>
      <c r="X724" s="255"/>
      <c r="Y724" s="196">
        <f t="shared" si="146"/>
        <v>1.8571428571428572</v>
      </c>
      <c r="Z724" s="220">
        <v>14</v>
      </c>
      <c r="AA724" s="220"/>
      <c r="AB724" s="197">
        <f t="shared" si="150"/>
        <v>1428</v>
      </c>
      <c r="AC724" s="197">
        <f t="shared" si="143"/>
        <v>0</v>
      </c>
      <c r="AD724" s="197">
        <f t="shared" si="147"/>
        <v>999.59999999999991</v>
      </c>
      <c r="AE724" s="197">
        <f t="shared" si="144"/>
        <v>428.4</v>
      </c>
      <c r="AF724" s="197">
        <f t="shared" si="148"/>
        <v>0</v>
      </c>
      <c r="AG724" s="197">
        <f t="shared" si="151"/>
        <v>1428</v>
      </c>
      <c r="AH724" s="197">
        <v>1428</v>
      </c>
      <c r="AI724" s="197">
        <f t="shared" si="152"/>
        <v>0</v>
      </c>
      <c r="AJ724" s="146"/>
      <c r="AR724" s="111"/>
      <c r="AS724" s="111"/>
      <c r="AT724" s="111"/>
    </row>
    <row r="725" spans="1:47" ht="30" customHeight="1" x14ac:dyDescent="0.25">
      <c r="A725" s="186"/>
      <c r="B725" s="186">
        <v>2</v>
      </c>
      <c r="C725" s="187">
        <v>1458</v>
      </c>
      <c r="D725" s="136">
        <v>13946</v>
      </c>
      <c r="E725" s="136">
        <v>8629</v>
      </c>
      <c r="F725" s="188"/>
      <c r="G725" s="186" t="s">
        <v>100</v>
      </c>
      <c r="H725" s="216" t="s">
        <v>36</v>
      </c>
      <c r="I725" s="216"/>
      <c r="J725" s="216" t="s">
        <v>42</v>
      </c>
      <c r="K725" s="215">
        <v>15</v>
      </c>
      <c r="L725" s="215">
        <v>1.3</v>
      </c>
      <c r="M725" s="215">
        <v>6</v>
      </c>
      <c r="N725" s="188"/>
      <c r="O725" s="188">
        <f t="shared" si="145"/>
        <v>6</v>
      </c>
      <c r="P725" s="215"/>
      <c r="Q725" s="215"/>
      <c r="R725" s="188">
        <f t="shared" si="149"/>
        <v>90</v>
      </c>
      <c r="S725" s="243" t="s">
        <v>41</v>
      </c>
      <c r="T725" s="199" t="s">
        <v>58</v>
      </c>
      <c r="U725" s="253">
        <v>44883</v>
      </c>
      <c r="V725" s="253">
        <v>44959</v>
      </c>
      <c r="W725" s="254">
        <v>1</v>
      </c>
      <c r="X725" s="255"/>
      <c r="Y725" s="196">
        <f t="shared" si="146"/>
        <v>11</v>
      </c>
      <c r="Z725" s="220">
        <v>14</v>
      </c>
      <c r="AA725" s="220">
        <v>0.84</v>
      </c>
      <c r="AB725" s="197">
        <f t="shared" si="150"/>
        <v>1260</v>
      </c>
      <c r="AC725" s="197">
        <f t="shared" si="143"/>
        <v>75.599999999999994</v>
      </c>
      <c r="AD725" s="197">
        <f t="shared" si="147"/>
        <v>881.99999999999989</v>
      </c>
      <c r="AE725" s="197">
        <f t="shared" si="144"/>
        <v>378</v>
      </c>
      <c r="AF725" s="197">
        <f t="shared" si="148"/>
        <v>831.6</v>
      </c>
      <c r="AG725" s="197">
        <f t="shared" si="151"/>
        <v>2091.6</v>
      </c>
      <c r="AH725" s="197">
        <v>2091.6</v>
      </c>
      <c r="AI725" s="197">
        <f t="shared" si="152"/>
        <v>0</v>
      </c>
      <c r="AJ725" s="146"/>
      <c r="AT725" s="111"/>
      <c r="AU725" s="365"/>
    </row>
    <row r="726" spans="1:47" ht="30" customHeight="1" x14ac:dyDescent="0.25">
      <c r="A726" s="186"/>
      <c r="B726" s="186">
        <v>2</v>
      </c>
      <c r="C726" s="187">
        <v>1453</v>
      </c>
      <c r="D726" s="136">
        <v>13941</v>
      </c>
      <c r="E726" s="136">
        <v>8324</v>
      </c>
      <c r="F726" s="188"/>
      <c r="G726" s="186" t="s">
        <v>100</v>
      </c>
      <c r="H726" s="216" t="s">
        <v>36</v>
      </c>
      <c r="I726" s="216"/>
      <c r="J726" s="216" t="s">
        <v>42</v>
      </c>
      <c r="K726" s="215">
        <v>3.5</v>
      </c>
      <c r="L726" s="215">
        <v>1.3</v>
      </c>
      <c r="M726" s="215">
        <v>4</v>
      </c>
      <c r="N726" s="188"/>
      <c r="O726" s="188">
        <f t="shared" si="145"/>
        <v>4</v>
      </c>
      <c r="P726" s="215"/>
      <c r="Q726" s="215"/>
      <c r="R726" s="188">
        <f t="shared" si="149"/>
        <v>14</v>
      </c>
      <c r="S726" s="243" t="s">
        <v>41</v>
      </c>
      <c r="T726" s="199" t="s">
        <v>58</v>
      </c>
      <c r="U726" s="253">
        <v>44882</v>
      </c>
      <c r="V726" s="253">
        <v>44908</v>
      </c>
      <c r="W726" s="254">
        <v>1</v>
      </c>
      <c r="X726" s="255"/>
      <c r="Y726" s="196">
        <f t="shared" si="146"/>
        <v>3.8571428571428572</v>
      </c>
      <c r="Z726" s="220">
        <v>14</v>
      </c>
      <c r="AA726" s="220">
        <v>0.84</v>
      </c>
      <c r="AB726" s="197">
        <f t="shared" si="150"/>
        <v>196</v>
      </c>
      <c r="AC726" s="197">
        <f t="shared" si="143"/>
        <v>11.76</v>
      </c>
      <c r="AD726" s="197">
        <f t="shared" si="147"/>
        <v>137.19999999999999</v>
      </c>
      <c r="AE726" s="197">
        <f t="shared" si="144"/>
        <v>58.800000000000004</v>
      </c>
      <c r="AF726" s="197">
        <f t="shared" si="148"/>
        <v>45.36</v>
      </c>
      <c r="AG726" s="197">
        <f t="shared" si="151"/>
        <v>241.36</v>
      </c>
      <c r="AH726" s="197">
        <v>241.36</v>
      </c>
      <c r="AI726" s="197">
        <f t="shared" si="152"/>
        <v>0</v>
      </c>
      <c r="AJ726" s="146"/>
      <c r="AR726" s="111"/>
      <c r="AS726" s="111"/>
      <c r="AT726" s="111"/>
    </row>
    <row r="727" spans="1:47" ht="30" customHeight="1" x14ac:dyDescent="0.25">
      <c r="A727" s="186"/>
      <c r="B727" s="186">
        <v>2</v>
      </c>
      <c r="C727" s="187">
        <v>1284</v>
      </c>
      <c r="D727" s="136">
        <v>13872</v>
      </c>
      <c r="E727" s="136">
        <v>8765</v>
      </c>
      <c r="F727" s="188"/>
      <c r="G727" s="186" t="s">
        <v>100</v>
      </c>
      <c r="H727" s="216" t="s">
        <v>36</v>
      </c>
      <c r="I727" s="216"/>
      <c r="J727" s="216" t="s">
        <v>42</v>
      </c>
      <c r="K727" s="215">
        <v>3.5</v>
      </c>
      <c r="L727" s="215">
        <v>0.6</v>
      </c>
      <c r="M727" s="215">
        <v>1.5</v>
      </c>
      <c r="N727" s="188"/>
      <c r="O727" s="188">
        <f t="shared" si="145"/>
        <v>1.5</v>
      </c>
      <c r="P727" s="215"/>
      <c r="Q727" s="215"/>
      <c r="R727" s="188">
        <f t="shared" si="149"/>
        <v>5.25</v>
      </c>
      <c r="S727" s="243" t="s">
        <v>41</v>
      </c>
      <c r="T727" s="199" t="s">
        <v>58</v>
      </c>
      <c r="U727" s="253">
        <v>44873</v>
      </c>
      <c r="V727" s="253">
        <v>44988</v>
      </c>
      <c r="W727" s="254">
        <v>1</v>
      </c>
      <c r="X727" s="255"/>
      <c r="Y727" s="196">
        <f t="shared" si="146"/>
        <v>16.571428571428573</v>
      </c>
      <c r="Z727" s="220">
        <v>14</v>
      </c>
      <c r="AA727" s="220">
        <v>0.84</v>
      </c>
      <c r="AB727" s="197">
        <f t="shared" si="150"/>
        <v>73.5</v>
      </c>
      <c r="AC727" s="197">
        <f t="shared" si="143"/>
        <v>4.41</v>
      </c>
      <c r="AD727" s="197">
        <f t="shared" si="147"/>
        <v>51.449999999999996</v>
      </c>
      <c r="AE727" s="197">
        <f t="shared" si="144"/>
        <v>22.05</v>
      </c>
      <c r="AF727" s="197">
        <f t="shared" si="148"/>
        <v>73.080000000000013</v>
      </c>
      <c r="AG727" s="197">
        <f t="shared" si="151"/>
        <v>146.58000000000001</v>
      </c>
      <c r="AH727" s="197">
        <v>122.63999999999999</v>
      </c>
      <c r="AI727" s="197">
        <f t="shared" si="152"/>
        <v>23.940000000000026</v>
      </c>
      <c r="AJ727" s="146"/>
      <c r="AR727" s="363">
        <f>SUMIF('[27]Sc Shedule '!$D$3:$D$2546,D727,'[27]Sc Shedule '!$AC$3:$AC$2546)</f>
        <v>146.58000000000001</v>
      </c>
      <c r="AS727" s="363">
        <f ca="1">SUMIF($D$91:$D$2561,D727,$AG$91:$AG$2559)</f>
        <v>146.58000000000001</v>
      </c>
      <c r="AT727" s="363">
        <f ca="1">AR727-AS727</f>
        <v>0</v>
      </c>
      <c r="AU727" s="365"/>
    </row>
    <row r="728" spans="1:47" ht="30" customHeight="1" x14ac:dyDescent="0.25">
      <c r="A728" s="186"/>
      <c r="B728" s="186">
        <v>2</v>
      </c>
      <c r="C728" s="187">
        <v>1447</v>
      </c>
      <c r="D728" s="136">
        <v>13935</v>
      </c>
      <c r="E728" s="136">
        <v>8310</v>
      </c>
      <c r="F728" s="188"/>
      <c r="G728" s="186" t="s">
        <v>100</v>
      </c>
      <c r="H728" s="216" t="s">
        <v>36</v>
      </c>
      <c r="I728" s="216"/>
      <c r="J728" s="216" t="s">
        <v>42</v>
      </c>
      <c r="K728" s="215">
        <v>35</v>
      </c>
      <c r="L728" s="215">
        <v>1.3</v>
      </c>
      <c r="M728" s="215">
        <v>2.5</v>
      </c>
      <c r="N728" s="188"/>
      <c r="O728" s="188">
        <f t="shared" si="145"/>
        <v>2.5</v>
      </c>
      <c r="P728" s="215"/>
      <c r="Q728" s="215"/>
      <c r="R728" s="188">
        <f t="shared" si="149"/>
        <v>87.5</v>
      </c>
      <c r="S728" s="243" t="s">
        <v>41</v>
      </c>
      <c r="T728" s="199" t="s">
        <v>58</v>
      </c>
      <c r="U728" s="253">
        <v>44882</v>
      </c>
      <c r="V728" s="253">
        <v>44902</v>
      </c>
      <c r="W728" s="254">
        <v>1</v>
      </c>
      <c r="X728" s="255"/>
      <c r="Y728" s="196">
        <f t="shared" si="146"/>
        <v>3</v>
      </c>
      <c r="Z728" s="220">
        <v>14</v>
      </c>
      <c r="AA728" s="220">
        <v>0.84</v>
      </c>
      <c r="AB728" s="197">
        <f t="shared" si="150"/>
        <v>1225</v>
      </c>
      <c r="AC728" s="197">
        <f t="shared" si="143"/>
        <v>73.5</v>
      </c>
      <c r="AD728" s="197">
        <f t="shared" si="147"/>
        <v>857.49999999999989</v>
      </c>
      <c r="AE728" s="197">
        <f t="shared" si="144"/>
        <v>367.5</v>
      </c>
      <c r="AF728" s="197">
        <f t="shared" si="148"/>
        <v>220.5</v>
      </c>
      <c r="AG728" s="197">
        <f t="shared" si="151"/>
        <v>1445.5</v>
      </c>
      <c r="AH728" s="197">
        <v>1445.5</v>
      </c>
      <c r="AI728" s="197">
        <f t="shared" si="152"/>
        <v>0</v>
      </c>
      <c r="AJ728" s="146"/>
      <c r="AR728" s="111"/>
      <c r="AS728" s="111"/>
      <c r="AT728" s="111"/>
    </row>
    <row r="729" spans="1:47" s="213" customFormat="1" ht="30" customHeight="1" x14ac:dyDescent="0.25">
      <c r="A729" s="186"/>
      <c r="B729" s="186">
        <v>2</v>
      </c>
      <c r="C729" s="187">
        <v>1441</v>
      </c>
      <c r="D729" s="136">
        <v>13929</v>
      </c>
      <c r="E729" s="136">
        <v>8272</v>
      </c>
      <c r="F729" s="188"/>
      <c r="G729" s="186" t="s">
        <v>606</v>
      </c>
      <c r="H729" s="216" t="s">
        <v>36</v>
      </c>
      <c r="I729" s="216"/>
      <c r="J729" s="216" t="s">
        <v>42</v>
      </c>
      <c r="K729" s="215">
        <v>9.3000000000000007</v>
      </c>
      <c r="L729" s="215">
        <v>1.3</v>
      </c>
      <c r="M729" s="215">
        <v>6</v>
      </c>
      <c r="N729" s="188"/>
      <c r="O729" s="188">
        <f t="shared" si="145"/>
        <v>6</v>
      </c>
      <c r="P729" s="215"/>
      <c r="Q729" s="215"/>
      <c r="R729" s="188">
        <f t="shared" si="149"/>
        <v>55.800000000000004</v>
      </c>
      <c r="S729" s="243" t="s">
        <v>41</v>
      </c>
      <c r="T729" s="199" t="s">
        <v>58</v>
      </c>
      <c r="U729" s="253">
        <v>44880</v>
      </c>
      <c r="V729" s="253">
        <v>44889</v>
      </c>
      <c r="W729" s="254">
        <v>1</v>
      </c>
      <c r="X729" s="255"/>
      <c r="Y729" s="196">
        <f t="shared" si="146"/>
        <v>1.4285714285714286</v>
      </c>
      <c r="Z729" s="220">
        <v>14</v>
      </c>
      <c r="AA729" s="220">
        <v>0.84</v>
      </c>
      <c r="AB729" s="197">
        <f t="shared" si="150"/>
        <v>781.2</v>
      </c>
      <c r="AC729" s="197">
        <f t="shared" si="143"/>
        <v>46.872</v>
      </c>
      <c r="AD729" s="197">
        <f t="shared" si="147"/>
        <v>546.84</v>
      </c>
      <c r="AE729" s="197">
        <f t="shared" si="144"/>
        <v>234.36</v>
      </c>
      <c r="AF729" s="197">
        <f t="shared" si="148"/>
        <v>66.960000000000008</v>
      </c>
      <c r="AG729" s="197">
        <f t="shared" si="151"/>
        <v>848.16000000000008</v>
      </c>
      <c r="AH729" s="197">
        <v>848.16000000000008</v>
      </c>
      <c r="AI729" s="197">
        <f t="shared" si="152"/>
        <v>0</v>
      </c>
      <c r="AJ729" s="146"/>
      <c r="AK729" s="268"/>
      <c r="AL729" s="275"/>
      <c r="AM729" s="275"/>
    </row>
    <row r="730" spans="1:47" ht="30" customHeight="1" x14ac:dyDescent="0.25">
      <c r="A730" s="186"/>
      <c r="B730" s="186">
        <v>2</v>
      </c>
      <c r="C730" s="187">
        <v>1437</v>
      </c>
      <c r="D730" s="136">
        <v>13925</v>
      </c>
      <c r="E730" s="136">
        <v>8436</v>
      </c>
      <c r="F730" s="188"/>
      <c r="G730" s="186" t="s">
        <v>100</v>
      </c>
      <c r="H730" s="216" t="s">
        <v>36</v>
      </c>
      <c r="I730" s="216"/>
      <c r="J730" s="216" t="s">
        <v>42</v>
      </c>
      <c r="K730" s="215">
        <v>7.5</v>
      </c>
      <c r="L730" s="215">
        <v>0.6</v>
      </c>
      <c r="M730" s="215">
        <v>6</v>
      </c>
      <c r="N730" s="188"/>
      <c r="O730" s="188">
        <f t="shared" si="145"/>
        <v>6</v>
      </c>
      <c r="P730" s="215"/>
      <c r="Q730" s="215"/>
      <c r="R730" s="188">
        <f t="shared" si="149"/>
        <v>45</v>
      </c>
      <c r="S730" s="243" t="s">
        <v>41</v>
      </c>
      <c r="T730" s="199" t="s">
        <v>58</v>
      </c>
      <c r="U730" s="253">
        <v>44880</v>
      </c>
      <c r="V730" s="253">
        <v>44943</v>
      </c>
      <c r="W730" s="254">
        <v>1</v>
      </c>
      <c r="X730" s="255"/>
      <c r="Y730" s="196">
        <f t="shared" si="146"/>
        <v>9.1428571428571423</v>
      </c>
      <c r="Z730" s="220">
        <v>14</v>
      </c>
      <c r="AA730" s="220">
        <v>0.84</v>
      </c>
      <c r="AB730" s="197">
        <f t="shared" si="150"/>
        <v>630</v>
      </c>
      <c r="AC730" s="197">
        <f t="shared" si="143"/>
        <v>37.799999999999997</v>
      </c>
      <c r="AD730" s="197">
        <f t="shared" si="147"/>
        <v>440.99999999999994</v>
      </c>
      <c r="AE730" s="197">
        <f t="shared" si="144"/>
        <v>189</v>
      </c>
      <c r="AF730" s="197">
        <f t="shared" si="148"/>
        <v>345.59999999999997</v>
      </c>
      <c r="AG730" s="197">
        <f t="shared" si="151"/>
        <v>975.59999999999991</v>
      </c>
      <c r="AH730" s="197">
        <v>975.59999999999991</v>
      </c>
      <c r="AI730" s="197">
        <f t="shared" si="152"/>
        <v>0</v>
      </c>
      <c r="AJ730" s="146"/>
      <c r="AR730" s="111"/>
      <c r="AS730" s="111"/>
      <c r="AT730" s="111"/>
    </row>
    <row r="731" spans="1:47" ht="30" customHeight="1" x14ac:dyDescent="0.25">
      <c r="A731" s="186"/>
      <c r="B731" s="186">
        <v>2</v>
      </c>
      <c r="C731" s="187">
        <v>1471</v>
      </c>
      <c r="D731" s="136">
        <v>13959</v>
      </c>
      <c r="E731" s="136">
        <v>8440</v>
      </c>
      <c r="F731" s="188"/>
      <c r="G731" s="186" t="s">
        <v>100</v>
      </c>
      <c r="H731" s="216" t="s">
        <v>36</v>
      </c>
      <c r="I731" s="216"/>
      <c r="J731" s="216" t="s">
        <v>42</v>
      </c>
      <c r="K731" s="215">
        <v>6</v>
      </c>
      <c r="L731" s="215">
        <v>1</v>
      </c>
      <c r="M731" s="215">
        <v>2</v>
      </c>
      <c r="N731" s="188"/>
      <c r="O731" s="188">
        <f t="shared" si="145"/>
        <v>2</v>
      </c>
      <c r="P731" s="215"/>
      <c r="Q731" s="215"/>
      <c r="R731" s="188">
        <f t="shared" si="149"/>
        <v>12</v>
      </c>
      <c r="S731" s="243" t="s">
        <v>41</v>
      </c>
      <c r="T731" s="199" t="s">
        <v>58</v>
      </c>
      <c r="U731" s="253">
        <v>44885</v>
      </c>
      <c r="V731" s="253">
        <v>44944</v>
      </c>
      <c r="W731" s="254">
        <v>1</v>
      </c>
      <c r="X731" s="255"/>
      <c r="Y731" s="196">
        <f t="shared" si="146"/>
        <v>8.5714285714285712</v>
      </c>
      <c r="Z731" s="220">
        <v>14</v>
      </c>
      <c r="AA731" s="220">
        <v>0.84</v>
      </c>
      <c r="AB731" s="197">
        <f t="shared" si="150"/>
        <v>168</v>
      </c>
      <c r="AC731" s="197">
        <f t="shared" si="143"/>
        <v>10.08</v>
      </c>
      <c r="AD731" s="197">
        <f t="shared" si="147"/>
        <v>117.59999999999998</v>
      </c>
      <c r="AE731" s="197">
        <f t="shared" si="144"/>
        <v>50.399999999999991</v>
      </c>
      <c r="AF731" s="197">
        <f t="shared" si="148"/>
        <v>86.4</v>
      </c>
      <c r="AG731" s="197">
        <f t="shared" si="151"/>
        <v>254.39999999999998</v>
      </c>
      <c r="AH731" s="197">
        <v>254.39999999999998</v>
      </c>
      <c r="AI731" s="197">
        <f t="shared" si="152"/>
        <v>0</v>
      </c>
      <c r="AJ731" s="146"/>
      <c r="AR731" s="111"/>
      <c r="AS731" s="111"/>
      <c r="AT731" s="111"/>
    </row>
    <row r="732" spans="1:47" ht="30" customHeight="1" x14ac:dyDescent="0.25">
      <c r="A732" s="186"/>
      <c r="B732" s="186">
        <v>2</v>
      </c>
      <c r="C732" s="187">
        <v>1472</v>
      </c>
      <c r="D732" s="136">
        <v>13960</v>
      </c>
      <c r="E732" s="136"/>
      <c r="F732" s="188"/>
      <c r="G732" s="186" t="s">
        <v>100</v>
      </c>
      <c r="H732" s="216" t="s">
        <v>36</v>
      </c>
      <c r="I732" s="216"/>
      <c r="J732" s="216" t="s">
        <v>42</v>
      </c>
      <c r="K732" s="215">
        <v>3.9</v>
      </c>
      <c r="L732" s="215">
        <v>1.3</v>
      </c>
      <c r="M732" s="215">
        <v>2</v>
      </c>
      <c r="N732" s="188"/>
      <c r="O732" s="188">
        <f t="shared" si="145"/>
        <v>2</v>
      </c>
      <c r="P732" s="215"/>
      <c r="Q732" s="215"/>
      <c r="R732" s="188">
        <f t="shared" si="149"/>
        <v>7.8</v>
      </c>
      <c r="S732" s="243" t="s">
        <v>41</v>
      </c>
      <c r="T732" s="199" t="s">
        <v>86</v>
      </c>
      <c r="U732" s="253">
        <v>44885</v>
      </c>
      <c r="V732" s="253"/>
      <c r="W732" s="254">
        <v>1</v>
      </c>
      <c r="X732" s="255"/>
      <c r="Y732" s="196">
        <f t="shared" ref="Y732:Y763" si="153">IF(T732="on hire",$C$5-U732+1,IF(T732="off hired",V732-U732+1,0))/7</f>
        <v>18.857142857142858</v>
      </c>
      <c r="Z732" s="220">
        <v>14</v>
      </c>
      <c r="AA732" s="220">
        <v>0.84</v>
      </c>
      <c r="AB732" s="197">
        <f t="shared" si="150"/>
        <v>109.2</v>
      </c>
      <c r="AC732" s="197">
        <f t="shared" si="143"/>
        <v>6.5519999999999996</v>
      </c>
      <c r="AD732" s="197">
        <f t="shared" ref="AD732:AD763" si="154">0.7*R732*Z732</f>
        <v>76.44</v>
      </c>
      <c r="AE732" s="197">
        <f t="shared" si="144"/>
        <v>0</v>
      </c>
      <c r="AF732" s="197">
        <f t="shared" ref="AF732:AF738" si="155">IF(Y732&gt;X732,(Y732-X732)*R732*AA732,0)</f>
        <v>123.55199999999999</v>
      </c>
      <c r="AG732" s="197">
        <f t="shared" si="151"/>
        <v>199.99199999999999</v>
      </c>
      <c r="AH732" s="197">
        <v>170.976</v>
      </c>
      <c r="AI732" s="197">
        <f t="shared" si="152"/>
        <v>29.015999999999991</v>
      </c>
      <c r="AJ732" s="146"/>
      <c r="AR732" s="363">
        <f>SUMIF('[27]Sc Shedule '!$D$3:$D$2546,D732,'[27]Sc Shedule '!$AC$3:$AC$2546)</f>
        <v>199.99199999999999</v>
      </c>
      <c r="AS732" s="363">
        <f ca="1">SUMIF($D$91:$D$2561,D732,$AG$91:$AG$2559)</f>
        <v>199.99199999999999</v>
      </c>
      <c r="AT732" s="363">
        <f ca="1">AR732-AS732</f>
        <v>0</v>
      </c>
      <c r="AU732" s="365"/>
    </row>
    <row r="733" spans="1:47" ht="30" customHeight="1" x14ac:dyDescent="0.25">
      <c r="A733" s="186"/>
      <c r="B733" s="186">
        <v>2</v>
      </c>
      <c r="C733" s="187">
        <v>1335</v>
      </c>
      <c r="D733" s="136">
        <v>13823</v>
      </c>
      <c r="E733" s="136">
        <v>8603</v>
      </c>
      <c r="F733" s="188"/>
      <c r="G733" s="186" t="s">
        <v>100</v>
      </c>
      <c r="H733" s="189" t="s">
        <v>36</v>
      </c>
      <c r="I733" s="189"/>
      <c r="J733" s="189" t="s">
        <v>435</v>
      </c>
      <c r="K733" s="190">
        <v>2.5</v>
      </c>
      <c r="L733" s="190">
        <v>1.8</v>
      </c>
      <c r="M733" s="190">
        <v>6</v>
      </c>
      <c r="N733" s="190"/>
      <c r="O733" s="190">
        <v>6</v>
      </c>
      <c r="P733" s="190"/>
      <c r="Q733" s="190"/>
      <c r="R733" s="188">
        <f t="shared" si="149"/>
        <v>15</v>
      </c>
      <c r="S733" s="159" t="s">
        <v>41</v>
      </c>
      <c r="T733" s="199" t="s">
        <v>58</v>
      </c>
      <c r="U733" s="193">
        <v>44866</v>
      </c>
      <c r="V733" s="193">
        <v>44949</v>
      </c>
      <c r="W733" s="194">
        <v>1</v>
      </c>
      <c r="X733" s="195"/>
      <c r="Y733" s="196">
        <f t="shared" si="153"/>
        <v>12</v>
      </c>
      <c r="Z733" s="203">
        <v>18</v>
      </c>
      <c r="AA733" s="203"/>
      <c r="AB733" s="197">
        <f t="shared" si="150"/>
        <v>270</v>
      </c>
      <c r="AC733" s="197">
        <f t="shared" si="143"/>
        <v>0</v>
      </c>
      <c r="AD733" s="197">
        <f t="shared" si="154"/>
        <v>189</v>
      </c>
      <c r="AE733" s="197">
        <f t="shared" si="144"/>
        <v>81</v>
      </c>
      <c r="AF733" s="197">
        <f t="shared" si="155"/>
        <v>0</v>
      </c>
      <c r="AG733" s="197">
        <f t="shared" si="151"/>
        <v>270</v>
      </c>
      <c r="AH733" s="198">
        <v>270</v>
      </c>
      <c r="AI733" s="197">
        <f t="shared" si="152"/>
        <v>0</v>
      </c>
      <c r="AJ733" s="146"/>
      <c r="AR733" s="111"/>
      <c r="AS733" s="111"/>
      <c r="AT733" s="111"/>
    </row>
    <row r="734" spans="1:47" s="213" customFormat="1" ht="30" customHeight="1" x14ac:dyDescent="0.25">
      <c r="A734" s="186"/>
      <c r="B734" s="186">
        <v>2</v>
      </c>
      <c r="C734" s="187">
        <v>1337</v>
      </c>
      <c r="D734" s="136">
        <v>13825</v>
      </c>
      <c r="E734" s="136">
        <v>8219</v>
      </c>
      <c r="F734" s="188"/>
      <c r="G734" s="186" t="s">
        <v>501</v>
      </c>
      <c r="H734" s="189" t="s">
        <v>36</v>
      </c>
      <c r="I734" s="189"/>
      <c r="J734" s="189" t="s">
        <v>435</v>
      </c>
      <c r="K734" s="190">
        <v>2.5</v>
      </c>
      <c r="L734" s="190">
        <v>1.8</v>
      </c>
      <c r="M734" s="190">
        <v>2.5</v>
      </c>
      <c r="N734" s="190"/>
      <c r="O734" s="190">
        <v>2.5</v>
      </c>
      <c r="P734" s="190"/>
      <c r="Q734" s="190"/>
      <c r="R734" s="188">
        <f t="shared" si="149"/>
        <v>6.25</v>
      </c>
      <c r="S734" s="159" t="s">
        <v>41</v>
      </c>
      <c r="T734" s="199" t="s">
        <v>58</v>
      </c>
      <c r="U734" s="193">
        <v>44866</v>
      </c>
      <c r="V734" s="193">
        <v>44875</v>
      </c>
      <c r="W734" s="194">
        <v>1</v>
      </c>
      <c r="X734" s="195"/>
      <c r="Y734" s="196">
        <f t="shared" si="153"/>
        <v>1.4285714285714286</v>
      </c>
      <c r="Z734" s="203">
        <v>18</v>
      </c>
      <c r="AA734" s="203">
        <v>1.05</v>
      </c>
      <c r="AB734" s="197">
        <f t="shared" si="150"/>
        <v>112.5</v>
      </c>
      <c r="AC734" s="197">
        <f t="shared" si="143"/>
        <v>6.5625</v>
      </c>
      <c r="AD734" s="197">
        <f t="shared" si="154"/>
        <v>78.75</v>
      </c>
      <c r="AE734" s="197">
        <f t="shared" si="144"/>
        <v>33.75</v>
      </c>
      <c r="AF734" s="197">
        <f t="shared" si="155"/>
        <v>9.375</v>
      </c>
      <c r="AG734" s="197">
        <f t="shared" si="151"/>
        <v>121.875</v>
      </c>
      <c r="AH734" s="198">
        <v>121.875</v>
      </c>
      <c r="AI734" s="197">
        <f t="shared" si="152"/>
        <v>0</v>
      </c>
      <c r="AJ734" s="146"/>
      <c r="AK734" s="268"/>
      <c r="AL734" s="275"/>
      <c r="AM734" s="275"/>
    </row>
    <row r="735" spans="1:47" ht="30" customHeight="1" x14ac:dyDescent="0.25">
      <c r="A735" s="186"/>
      <c r="B735" s="186">
        <v>2</v>
      </c>
      <c r="C735" s="187">
        <v>1360</v>
      </c>
      <c r="D735" s="136">
        <v>13848</v>
      </c>
      <c r="E735" s="136">
        <v>8412</v>
      </c>
      <c r="F735" s="188"/>
      <c r="G735" s="186" t="s">
        <v>501</v>
      </c>
      <c r="H735" s="189" t="s">
        <v>36</v>
      </c>
      <c r="I735" s="189"/>
      <c r="J735" s="189" t="s">
        <v>435</v>
      </c>
      <c r="K735" s="190">
        <v>6</v>
      </c>
      <c r="L735" s="190">
        <v>1.8</v>
      </c>
      <c r="M735" s="190">
        <v>2</v>
      </c>
      <c r="N735" s="190"/>
      <c r="O735" s="190">
        <v>2</v>
      </c>
      <c r="P735" s="190"/>
      <c r="Q735" s="190"/>
      <c r="R735" s="188">
        <f t="shared" si="149"/>
        <v>12</v>
      </c>
      <c r="S735" s="159" t="s">
        <v>41</v>
      </c>
      <c r="T735" s="199" t="s">
        <v>58</v>
      </c>
      <c r="U735" s="193">
        <v>44868</v>
      </c>
      <c r="V735" s="193">
        <v>44937</v>
      </c>
      <c r="W735" s="194">
        <v>1</v>
      </c>
      <c r="X735" s="195"/>
      <c r="Y735" s="196">
        <f t="shared" si="153"/>
        <v>10</v>
      </c>
      <c r="Z735" s="203">
        <v>18</v>
      </c>
      <c r="AA735" s="203">
        <v>1.05</v>
      </c>
      <c r="AB735" s="197">
        <f t="shared" si="150"/>
        <v>216</v>
      </c>
      <c r="AC735" s="197">
        <f t="shared" si="143"/>
        <v>12.600000000000001</v>
      </c>
      <c r="AD735" s="197">
        <f t="shared" si="154"/>
        <v>151.19999999999999</v>
      </c>
      <c r="AE735" s="197">
        <f t="shared" si="144"/>
        <v>64.8</v>
      </c>
      <c r="AF735" s="197">
        <f t="shared" si="155"/>
        <v>126</v>
      </c>
      <c r="AG735" s="197">
        <f t="shared" si="151"/>
        <v>342</v>
      </c>
      <c r="AH735" s="198">
        <v>342</v>
      </c>
      <c r="AI735" s="197">
        <f t="shared" si="152"/>
        <v>0</v>
      </c>
      <c r="AJ735" s="146"/>
      <c r="AR735" s="111"/>
      <c r="AS735" s="111"/>
      <c r="AT735" s="111"/>
    </row>
    <row r="736" spans="1:47" s="213" customFormat="1" ht="30" customHeight="1" x14ac:dyDescent="0.25">
      <c r="A736" s="186"/>
      <c r="B736" s="186">
        <v>2</v>
      </c>
      <c r="C736" s="187">
        <v>1358</v>
      </c>
      <c r="D736" s="136">
        <v>13846</v>
      </c>
      <c r="E736" s="136">
        <v>8215</v>
      </c>
      <c r="F736" s="188"/>
      <c r="G736" s="186" t="s">
        <v>100</v>
      </c>
      <c r="H736" s="186" t="s">
        <v>60</v>
      </c>
      <c r="I736" s="186"/>
      <c r="J736" s="186" t="s">
        <v>61</v>
      </c>
      <c r="K736" s="188">
        <v>22.5</v>
      </c>
      <c r="L736" s="188">
        <v>3.5</v>
      </c>
      <c r="M736" s="188">
        <v>3</v>
      </c>
      <c r="N736" s="188"/>
      <c r="O736" s="188">
        <f t="shared" ref="O736:O744" si="156">M736-N736</f>
        <v>3</v>
      </c>
      <c r="P736" s="188"/>
      <c r="Q736" s="188"/>
      <c r="R736" s="188">
        <f t="shared" si="149"/>
        <v>236.25</v>
      </c>
      <c r="S736" s="191" t="s">
        <v>62</v>
      </c>
      <c r="T736" s="199" t="s">
        <v>58</v>
      </c>
      <c r="U736" s="200">
        <v>44868</v>
      </c>
      <c r="V736" s="200">
        <v>44874</v>
      </c>
      <c r="W736" s="201">
        <v>1</v>
      </c>
      <c r="X736" s="202"/>
      <c r="Y736" s="196">
        <f t="shared" si="153"/>
        <v>1</v>
      </c>
      <c r="Z736" s="219">
        <v>7.5</v>
      </c>
      <c r="AA736" s="219">
        <v>0.7</v>
      </c>
      <c r="AB736" s="197">
        <f t="shared" si="150"/>
        <v>1771.875</v>
      </c>
      <c r="AC736" s="197">
        <f t="shared" si="143"/>
        <v>165.375</v>
      </c>
      <c r="AD736" s="197">
        <f t="shared" si="154"/>
        <v>1240.3125</v>
      </c>
      <c r="AE736" s="197">
        <f t="shared" si="144"/>
        <v>531.5625</v>
      </c>
      <c r="AF736" s="197">
        <f t="shared" si="155"/>
        <v>165.375</v>
      </c>
      <c r="AG736" s="197">
        <f t="shared" si="151"/>
        <v>1937.25</v>
      </c>
      <c r="AH736" s="197">
        <v>1937.25</v>
      </c>
      <c r="AI736" s="197">
        <f t="shared" si="152"/>
        <v>0</v>
      </c>
      <c r="AJ736" s="146"/>
      <c r="AK736" s="268"/>
      <c r="AL736" s="275"/>
      <c r="AM736" s="275"/>
    </row>
    <row r="737" spans="1:39" s="213" customFormat="1" ht="30" customHeight="1" x14ac:dyDescent="0.25">
      <c r="A737" s="186"/>
      <c r="B737" s="186">
        <v>2</v>
      </c>
      <c r="C737" s="187">
        <v>1427</v>
      </c>
      <c r="D737" s="136">
        <v>13915</v>
      </c>
      <c r="E737" s="136">
        <v>8472</v>
      </c>
      <c r="F737" s="188"/>
      <c r="G737" s="186" t="s">
        <v>100</v>
      </c>
      <c r="H737" s="186" t="s">
        <v>60</v>
      </c>
      <c r="I737" s="186"/>
      <c r="J737" s="186" t="s">
        <v>61</v>
      </c>
      <c r="K737" s="188">
        <v>3.5</v>
      </c>
      <c r="L737" s="188">
        <v>2.5</v>
      </c>
      <c r="M737" s="188">
        <v>2</v>
      </c>
      <c r="N737" s="188"/>
      <c r="O737" s="188">
        <f t="shared" si="156"/>
        <v>2</v>
      </c>
      <c r="P737" s="188"/>
      <c r="Q737" s="188"/>
      <c r="R737" s="188">
        <f t="shared" si="149"/>
        <v>17.5</v>
      </c>
      <c r="S737" s="191" t="s">
        <v>62</v>
      </c>
      <c r="T737" s="199" t="s">
        <v>58</v>
      </c>
      <c r="U737" s="200">
        <v>44877</v>
      </c>
      <c r="V737" s="200">
        <v>44922</v>
      </c>
      <c r="W737" s="201">
        <v>1</v>
      </c>
      <c r="X737" s="202"/>
      <c r="Y737" s="196">
        <f t="shared" si="153"/>
        <v>6.5714285714285712</v>
      </c>
      <c r="Z737" s="219">
        <v>7.5</v>
      </c>
      <c r="AA737" s="219">
        <v>0.7</v>
      </c>
      <c r="AB737" s="197">
        <f t="shared" si="150"/>
        <v>131.25</v>
      </c>
      <c r="AC737" s="197">
        <f t="shared" si="143"/>
        <v>12.25</v>
      </c>
      <c r="AD737" s="197">
        <f t="shared" si="154"/>
        <v>91.875</v>
      </c>
      <c r="AE737" s="197">
        <f t="shared" si="144"/>
        <v>39.375</v>
      </c>
      <c r="AF737" s="197">
        <f t="shared" si="155"/>
        <v>80.5</v>
      </c>
      <c r="AG737" s="197">
        <f t="shared" si="151"/>
        <v>211.75</v>
      </c>
      <c r="AH737" s="197">
        <v>211.75</v>
      </c>
      <c r="AI737" s="197">
        <f t="shared" si="152"/>
        <v>0</v>
      </c>
      <c r="AJ737" s="146"/>
      <c r="AK737" s="268"/>
      <c r="AL737" s="275"/>
      <c r="AM737" s="275"/>
    </row>
    <row r="738" spans="1:39" s="213" customFormat="1" ht="30" customHeight="1" x14ac:dyDescent="0.25">
      <c r="A738" s="186"/>
      <c r="B738" s="186">
        <v>2</v>
      </c>
      <c r="C738" s="187">
        <v>1380</v>
      </c>
      <c r="D738" s="136">
        <v>13868</v>
      </c>
      <c r="E738" s="136">
        <v>8244</v>
      </c>
      <c r="F738" s="188"/>
      <c r="G738" s="186" t="s">
        <v>501</v>
      </c>
      <c r="H738" s="186" t="s">
        <v>60</v>
      </c>
      <c r="I738" s="186"/>
      <c r="J738" s="186" t="s">
        <v>61</v>
      </c>
      <c r="K738" s="188">
        <v>1.8</v>
      </c>
      <c r="L738" s="188">
        <v>2.5</v>
      </c>
      <c r="M738" s="188">
        <v>3.5</v>
      </c>
      <c r="N738" s="188"/>
      <c r="O738" s="188">
        <f t="shared" si="156"/>
        <v>3.5</v>
      </c>
      <c r="P738" s="188"/>
      <c r="Q738" s="188"/>
      <c r="R738" s="188">
        <f t="shared" si="149"/>
        <v>15.75</v>
      </c>
      <c r="S738" s="191" t="s">
        <v>62</v>
      </c>
      <c r="T738" s="199" t="s">
        <v>58</v>
      </c>
      <c r="U738" s="200">
        <v>44871</v>
      </c>
      <c r="V738" s="200">
        <v>44881</v>
      </c>
      <c r="W738" s="201">
        <v>1</v>
      </c>
      <c r="X738" s="202"/>
      <c r="Y738" s="196">
        <f t="shared" si="153"/>
        <v>1.5714285714285714</v>
      </c>
      <c r="Z738" s="219">
        <v>7.5</v>
      </c>
      <c r="AA738" s="219">
        <v>0.7</v>
      </c>
      <c r="AB738" s="197">
        <f t="shared" si="150"/>
        <v>118.125</v>
      </c>
      <c r="AC738" s="197">
        <f t="shared" si="143"/>
        <v>11.024999999999999</v>
      </c>
      <c r="AD738" s="197">
        <f t="shared" si="154"/>
        <v>82.687499999999986</v>
      </c>
      <c r="AE738" s="197">
        <f t="shared" si="144"/>
        <v>35.4375</v>
      </c>
      <c r="AF738" s="197">
        <f t="shared" si="155"/>
        <v>17.324999999999999</v>
      </c>
      <c r="AG738" s="197">
        <f t="shared" si="151"/>
        <v>135.44999999999999</v>
      </c>
      <c r="AH738" s="197">
        <v>135.44999999999999</v>
      </c>
      <c r="AI738" s="197">
        <f t="shared" si="152"/>
        <v>0</v>
      </c>
      <c r="AJ738" s="146"/>
      <c r="AK738" s="268"/>
      <c r="AL738" s="275"/>
      <c r="AM738" s="275"/>
    </row>
    <row r="739" spans="1:39" s="111" customFormat="1" ht="30" customHeight="1" x14ac:dyDescent="0.25">
      <c r="A739" s="186"/>
      <c r="B739" s="186">
        <v>2</v>
      </c>
      <c r="C739" s="187">
        <v>1392</v>
      </c>
      <c r="D739" s="136">
        <v>13880</v>
      </c>
      <c r="E739" s="136">
        <v>8328</v>
      </c>
      <c r="F739" s="188"/>
      <c r="G739" s="186" t="s">
        <v>501</v>
      </c>
      <c r="H739" s="186" t="s">
        <v>60</v>
      </c>
      <c r="I739" s="186"/>
      <c r="J739" s="186" t="s">
        <v>61</v>
      </c>
      <c r="K739" s="188">
        <v>6</v>
      </c>
      <c r="L739" s="188">
        <v>2.5</v>
      </c>
      <c r="M739" s="188">
        <v>3.5</v>
      </c>
      <c r="N739" s="188"/>
      <c r="O739" s="188">
        <f t="shared" si="156"/>
        <v>3.5</v>
      </c>
      <c r="P739" s="188"/>
      <c r="Q739" s="188"/>
      <c r="R739" s="188">
        <f t="shared" si="149"/>
        <v>52.5</v>
      </c>
      <c r="S739" s="191" t="s">
        <v>62</v>
      </c>
      <c r="T739" s="199" t="s">
        <v>58</v>
      </c>
      <c r="U739" s="200">
        <v>44873</v>
      </c>
      <c r="V739" s="200">
        <v>44908</v>
      </c>
      <c r="W739" s="201">
        <v>1</v>
      </c>
      <c r="X739" s="202"/>
      <c r="Y739" s="196">
        <f t="shared" si="153"/>
        <v>5.1428571428571432</v>
      </c>
      <c r="Z739" s="219">
        <v>7.5</v>
      </c>
      <c r="AA739" s="219">
        <v>0.7</v>
      </c>
      <c r="AB739" s="197">
        <f t="shared" si="150"/>
        <v>393.75</v>
      </c>
      <c r="AC739" s="197">
        <f t="shared" si="143"/>
        <v>36.75</v>
      </c>
      <c r="AD739" s="197">
        <f t="shared" si="154"/>
        <v>275.625</v>
      </c>
      <c r="AE739" s="197">
        <f t="shared" si="144"/>
        <v>118.125</v>
      </c>
      <c r="AF739" s="197">
        <v>0</v>
      </c>
      <c r="AG739" s="197">
        <f t="shared" si="151"/>
        <v>393.75</v>
      </c>
      <c r="AH739" s="197">
        <v>393.75</v>
      </c>
      <c r="AI739" s="197">
        <f t="shared" si="152"/>
        <v>0</v>
      </c>
      <c r="AJ739" s="147"/>
      <c r="AK739" s="265"/>
      <c r="AL739" s="272"/>
      <c r="AM739" s="272"/>
    </row>
    <row r="740" spans="1:39" s="111" customFormat="1" ht="30" customHeight="1" x14ac:dyDescent="0.25">
      <c r="A740" s="186"/>
      <c r="B740" s="186">
        <v>2</v>
      </c>
      <c r="C740" s="187">
        <v>1396</v>
      </c>
      <c r="D740" s="136">
        <v>13884</v>
      </c>
      <c r="E740" s="136">
        <v>8459</v>
      </c>
      <c r="F740" s="188"/>
      <c r="G740" s="186" t="s">
        <v>100</v>
      </c>
      <c r="H740" s="186" t="s">
        <v>60</v>
      </c>
      <c r="I740" s="186"/>
      <c r="J740" s="186" t="s">
        <v>61</v>
      </c>
      <c r="K740" s="188">
        <v>2.5</v>
      </c>
      <c r="L740" s="188">
        <v>2.5</v>
      </c>
      <c r="M740" s="188">
        <v>4.5</v>
      </c>
      <c r="N740" s="188"/>
      <c r="O740" s="188">
        <f t="shared" si="156"/>
        <v>4.5</v>
      </c>
      <c r="P740" s="188"/>
      <c r="Q740" s="188"/>
      <c r="R740" s="188">
        <f t="shared" si="149"/>
        <v>28.125</v>
      </c>
      <c r="S740" s="191" t="s">
        <v>62</v>
      </c>
      <c r="T740" s="199" t="s">
        <v>58</v>
      </c>
      <c r="U740" s="200">
        <v>44873</v>
      </c>
      <c r="V740" s="200">
        <v>44918</v>
      </c>
      <c r="W740" s="201">
        <v>1</v>
      </c>
      <c r="X740" s="202"/>
      <c r="Y740" s="196">
        <f t="shared" si="153"/>
        <v>6.5714285714285712</v>
      </c>
      <c r="Z740" s="219">
        <v>7.5</v>
      </c>
      <c r="AA740" s="219"/>
      <c r="AB740" s="197">
        <f t="shared" si="150"/>
        <v>210.9375</v>
      </c>
      <c r="AC740" s="197">
        <f t="shared" si="143"/>
        <v>0</v>
      </c>
      <c r="AD740" s="197">
        <f t="shared" si="154"/>
        <v>147.65625</v>
      </c>
      <c r="AE740" s="197">
        <f t="shared" si="144"/>
        <v>63.28125</v>
      </c>
      <c r="AF740" s="197">
        <f>IF(Y740&gt;X740,(Y740-X740)*R740*AA740,0)</f>
        <v>0</v>
      </c>
      <c r="AG740" s="197">
        <f t="shared" si="151"/>
        <v>210.9375</v>
      </c>
      <c r="AH740" s="197">
        <v>210.9375</v>
      </c>
      <c r="AI740" s="197">
        <f t="shared" si="152"/>
        <v>0</v>
      </c>
      <c r="AJ740" s="146"/>
      <c r="AK740" s="265"/>
      <c r="AL740" s="272"/>
      <c r="AM740" s="272"/>
    </row>
    <row r="741" spans="1:39" s="111" customFormat="1" ht="30" customHeight="1" x14ac:dyDescent="0.25">
      <c r="A741" s="186"/>
      <c r="B741" s="186">
        <v>2</v>
      </c>
      <c r="C741" s="187">
        <v>1396</v>
      </c>
      <c r="D741" s="136">
        <v>13884</v>
      </c>
      <c r="E741" s="136">
        <v>8459</v>
      </c>
      <c r="F741" s="188"/>
      <c r="G741" s="186" t="s">
        <v>100</v>
      </c>
      <c r="H741" s="186" t="s">
        <v>60</v>
      </c>
      <c r="I741" s="186"/>
      <c r="J741" s="186" t="s">
        <v>61</v>
      </c>
      <c r="K741" s="188">
        <v>8</v>
      </c>
      <c r="L741" s="188">
        <v>5</v>
      </c>
      <c r="M741" s="188">
        <v>1</v>
      </c>
      <c r="N741" s="188"/>
      <c r="O741" s="188">
        <f t="shared" si="156"/>
        <v>1</v>
      </c>
      <c r="P741" s="188"/>
      <c r="Q741" s="188"/>
      <c r="R741" s="188">
        <f t="shared" si="149"/>
        <v>40</v>
      </c>
      <c r="S741" s="191" t="s">
        <v>62</v>
      </c>
      <c r="T741" s="199" t="s">
        <v>58</v>
      </c>
      <c r="U741" s="200">
        <v>44873</v>
      </c>
      <c r="V741" s="200">
        <v>44918</v>
      </c>
      <c r="W741" s="201">
        <v>1</v>
      </c>
      <c r="X741" s="202"/>
      <c r="Y741" s="196">
        <f t="shared" si="153"/>
        <v>6.5714285714285712</v>
      </c>
      <c r="Z741" s="219">
        <v>7.5</v>
      </c>
      <c r="AA741" s="219"/>
      <c r="AB741" s="197">
        <f t="shared" si="150"/>
        <v>300</v>
      </c>
      <c r="AC741" s="197">
        <f t="shared" si="143"/>
        <v>0</v>
      </c>
      <c r="AD741" s="197">
        <f t="shared" si="154"/>
        <v>210</v>
      </c>
      <c r="AE741" s="197">
        <f t="shared" si="144"/>
        <v>90</v>
      </c>
      <c r="AF741" s="197">
        <f>IF(Y741&gt;X741,(Y741-X741)*R741*AA741,0)</f>
        <v>0</v>
      </c>
      <c r="AG741" s="197">
        <f t="shared" si="151"/>
        <v>300</v>
      </c>
      <c r="AH741" s="197">
        <v>300</v>
      </c>
      <c r="AI741" s="197">
        <f t="shared" si="152"/>
        <v>0</v>
      </c>
      <c r="AJ741" s="146"/>
      <c r="AK741" s="265"/>
      <c r="AL741" s="272"/>
      <c r="AM741" s="272"/>
    </row>
    <row r="742" spans="1:39" s="213" customFormat="1" ht="30" customHeight="1" x14ac:dyDescent="0.25">
      <c r="A742" s="186"/>
      <c r="B742" s="186">
        <v>2</v>
      </c>
      <c r="C742" s="187">
        <v>1399</v>
      </c>
      <c r="D742" s="136">
        <v>13887</v>
      </c>
      <c r="E742" s="136">
        <v>8603</v>
      </c>
      <c r="F742" s="188"/>
      <c r="G742" s="186" t="s">
        <v>100</v>
      </c>
      <c r="H742" s="186" t="s">
        <v>60</v>
      </c>
      <c r="I742" s="186"/>
      <c r="J742" s="186" t="s">
        <v>61</v>
      </c>
      <c r="K742" s="188">
        <v>4</v>
      </c>
      <c r="L742" s="188">
        <v>2.5</v>
      </c>
      <c r="M742" s="188">
        <v>2.5</v>
      </c>
      <c r="N742" s="188"/>
      <c r="O742" s="188">
        <f t="shared" si="156"/>
        <v>2.5</v>
      </c>
      <c r="P742" s="188"/>
      <c r="Q742" s="188"/>
      <c r="R742" s="188">
        <f t="shared" si="149"/>
        <v>25</v>
      </c>
      <c r="S742" s="191" t="s">
        <v>62</v>
      </c>
      <c r="T742" s="199" t="s">
        <v>58</v>
      </c>
      <c r="U742" s="200">
        <v>44874</v>
      </c>
      <c r="V742" s="200">
        <v>44949</v>
      </c>
      <c r="W742" s="201">
        <v>1</v>
      </c>
      <c r="X742" s="202"/>
      <c r="Y742" s="196">
        <f t="shared" si="153"/>
        <v>10.857142857142858</v>
      </c>
      <c r="Z742" s="219">
        <v>7.5</v>
      </c>
      <c r="AA742" s="219"/>
      <c r="AB742" s="197">
        <f t="shared" si="150"/>
        <v>187.5</v>
      </c>
      <c r="AC742" s="197">
        <f t="shared" si="143"/>
        <v>0</v>
      </c>
      <c r="AD742" s="197">
        <f t="shared" si="154"/>
        <v>131.25</v>
      </c>
      <c r="AE742" s="197">
        <f t="shared" si="144"/>
        <v>56.25</v>
      </c>
      <c r="AF742" s="197">
        <f>IF(Y742&gt;X742,(Y742-X742)*R742*AA742,0)</f>
        <v>0</v>
      </c>
      <c r="AG742" s="197">
        <f t="shared" si="151"/>
        <v>187.5</v>
      </c>
      <c r="AH742" s="197">
        <v>187.5</v>
      </c>
      <c r="AI742" s="197">
        <f t="shared" si="152"/>
        <v>0</v>
      </c>
      <c r="AJ742" s="146"/>
      <c r="AK742" s="268"/>
      <c r="AL742" s="275"/>
      <c r="AM742" s="275"/>
    </row>
    <row r="743" spans="1:39" s="213" customFormat="1" ht="30" customHeight="1" x14ac:dyDescent="0.25">
      <c r="A743" s="186"/>
      <c r="B743" s="186">
        <v>2</v>
      </c>
      <c r="C743" s="187">
        <v>1399</v>
      </c>
      <c r="D743" s="136">
        <v>13887</v>
      </c>
      <c r="E743" s="136">
        <v>8603</v>
      </c>
      <c r="F743" s="188"/>
      <c r="G743" s="186" t="s">
        <v>100</v>
      </c>
      <c r="H743" s="186" t="s">
        <v>60</v>
      </c>
      <c r="I743" s="186"/>
      <c r="J743" s="186" t="s">
        <v>61</v>
      </c>
      <c r="K743" s="188">
        <v>2.5</v>
      </c>
      <c r="L743" s="188">
        <v>2.5</v>
      </c>
      <c r="M743" s="188">
        <v>2.5</v>
      </c>
      <c r="N743" s="188"/>
      <c r="O743" s="188">
        <f t="shared" si="156"/>
        <v>2.5</v>
      </c>
      <c r="P743" s="188"/>
      <c r="Q743" s="188"/>
      <c r="R743" s="188">
        <f t="shared" si="149"/>
        <v>15.625</v>
      </c>
      <c r="S743" s="191" t="s">
        <v>62</v>
      </c>
      <c r="T743" s="199" t="s">
        <v>58</v>
      </c>
      <c r="U743" s="200">
        <v>44874</v>
      </c>
      <c r="V743" s="200">
        <v>44949</v>
      </c>
      <c r="W743" s="201">
        <v>1</v>
      </c>
      <c r="X743" s="202"/>
      <c r="Y743" s="196">
        <f t="shared" si="153"/>
        <v>10.857142857142858</v>
      </c>
      <c r="Z743" s="219">
        <v>7.5</v>
      </c>
      <c r="AA743" s="219"/>
      <c r="AB743" s="197">
        <f t="shared" si="150"/>
        <v>117.1875</v>
      </c>
      <c r="AC743" s="197">
        <f t="shared" si="143"/>
        <v>0</v>
      </c>
      <c r="AD743" s="197">
        <f t="shared" si="154"/>
        <v>82.03125</v>
      </c>
      <c r="AE743" s="197">
        <f t="shared" si="144"/>
        <v>35.15625</v>
      </c>
      <c r="AF743" s="197">
        <f>IF(Y743&gt;X743,(Y743-X743)*R743*AA743,0)</f>
        <v>0</v>
      </c>
      <c r="AG743" s="197">
        <f t="shared" si="151"/>
        <v>117.1875</v>
      </c>
      <c r="AH743" s="197">
        <v>117.1875</v>
      </c>
      <c r="AI743" s="197">
        <f t="shared" si="152"/>
        <v>0</v>
      </c>
      <c r="AJ743" s="146"/>
      <c r="AK743" s="268"/>
      <c r="AL743" s="275"/>
      <c r="AM743" s="275"/>
    </row>
    <row r="744" spans="1:39" s="111" customFormat="1" ht="30" customHeight="1" x14ac:dyDescent="0.25">
      <c r="A744" s="186"/>
      <c r="B744" s="186">
        <v>2</v>
      </c>
      <c r="C744" s="187">
        <v>1409</v>
      </c>
      <c r="D744" s="136">
        <v>13897</v>
      </c>
      <c r="E744" s="136">
        <v>8461</v>
      </c>
      <c r="F744" s="188"/>
      <c r="G744" s="186" t="s">
        <v>100</v>
      </c>
      <c r="H744" s="186" t="s">
        <v>60</v>
      </c>
      <c r="I744" s="186"/>
      <c r="J744" s="186" t="s">
        <v>61</v>
      </c>
      <c r="K744" s="188">
        <v>10.5</v>
      </c>
      <c r="L744" s="188">
        <v>2.5</v>
      </c>
      <c r="M744" s="188">
        <v>0.5</v>
      </c>
      <c r="N744" s="188"/>
      <c r="O744" s="188">
        <f t="shared" si="156"/>
        <v>0.5</v>
      </c>
      <c r="P744" s="188"/>
      <c r="Q744" s="188"/>
      <c r="R744" s="188">
        <f t="shared" si="149"/>
        <v>13.125</v>
      </c>
      <c r="S744" s="191" t="s">
        <v>62</v>
      </c>
      <c r="T744" s="199" t="s">
        <v>58</v>
      </c>
      <c r="U744" s="200">
        <v>44875</v>
      </c>
      <c r="V744" s="200">
        <v>44919</v>
      </c>
      <c r="W744" s="201">
        <v>1</v>
      </c>
      <c r="X744" s="202"/>
      <c r="Y744" s="196">
        <f t="shared" si="153"/>
        <v>6.4285714285714288</v>
      </c>
      <c r="Z744" s="219">
        <v>7.5</v>
      </c>
      <c r="AA744" s="219">
        <v>0.7</v>
      </c>
      <c r="AB744" s="197">
        <f t="shared" si="150"/>
        <v>98.4375</v>
      </c>
      <c r="AC744" s="197">
        <f t="shared" si="143"/>
        <v>9.1875</v>
      </c>
      <c r="AD744" s="197">
        <f t="shared" si="154"/>
        <v>68.90625</v>
      </c>
      <c r="AE744" s="197">
        <f t="shared" si="144"/>
        <v>29.53125</v>
      </c>
      <c r="AF744" s="197">
        <f>IF(Y744&gt;X744,(Y744-X744)*R744*AA744,0)</f>
        <v>59.062499999999993</v>
      </c>
      <c r="AG744" s="197">
        <f t="shared" si="151"/>
        <v>157.5</v>
      </c>
      <c r="AH744" s="197">
        <v>157.5</v>
      </c>
      <c r="AI744" s="197">
        <f t="shared" si="152"/>
        <v>0</v>
      </c>
      <c r="AJ744" s="146"/>
      <c r="AK744" s="265"/>
      <c r="AL744" s="272"/>
      <c r="AM744" s="272"/>
    </row>
    <row r="745" spans="1:39" s="111" customFormat="1" ht="30" customHeight="1" x14ac:dyDescent="0.25">
      <c r="A745" s="186"/>
      <c r="B745" s="186">
        <v>2</v>
      </c>
      <c r="C745" s="187">
        <v>1335</v>
      </c>
      <c r="D745" s="136">
        <v>13823</v>
      </c>
      <c r="E745" s="136">
        <v>8603</v>
      </c>
      <c r="F745" s="188"/>
      <c r="G745" s="186" t="s">
        <v>100</v>
      </c>
      <c r="H745" s="186" t="s">
        <v>240</v>
      </c>
      <c r="I745" s="186"/>
      <c r="J745" s="186" t="s">
        <v>80</v>
      </c>
      <c r="K745" s="188">
        <v>6</v>
      </c>
      <c r="L745" s="188">
        <v>0.9</v>
      </c>
      <c r="M745" s="188"/>
      <c r="N745" s="188"/>
      <c r="O745" s="188"/>
      <c r="P745" s="188">
        <v>1</v>
      </c>
      <c r="Q745" s="188"/>
      <c r="R745" s="188">
        <f t="shared" si="149"/>
        <v>5.4</v>
      </c>
      <c r="S745" s="191" t="s">
        <v>150</v>
      </c>
      <c r="T745" s="199" t="s">
        <v>58</v>
      </c>
      <c r="U745" s="200">
        <v>44866</v>
      </c>
      <c r="V745" s="200">
        <v>44949</v>
      </c>
      <c r="W745" s="201">
        <v>1</v>
      </c>
      <c r="X745" s="202"/>
      <c r="Y745" s="196">
        <f t="shared" si="153"/>
        <v>12</v>
      </c>
      <c r="Z745" s="219">
        <v>36.5</v>
      </c>
      <c r="AA745" s="219">
        <v>3.15</v>
      </c>
      <c r="AB745" s="197">
        <f t="shared" si="150"/>
        <v>197.10000000000002</v>
      </c>
      <c r="AC745" s="197">
        <f t="shared" si="143"/>
        <v>17.010000000000002</v>
      </c>
      <c r="AD745" s="197">
        <f t="shared" si="154"/>
        <v>137.97</v>
      </c>
      <c r="AE745" s="197">
        <f t="shared" si="144"/>
        <v>59.13</v>
      </c>
      <c r="AF745" s="197">
        <v>0</v>
      </c>
      <c r="AG745" s="197">
        <f t="shared" si="151"/>
        <v>197.1</v>
      </c>
      <c r="AH745" s="197">
        <v>197.1</v>
      </c>
      <c r="AI745" s="197">
        <f t="shared" si="152"/>
        <v>0</v>
      </c>
      <c r="AJ745" s="146"/>
      <c r="AK745" s="265"/>
      <c r="AL745" s="272"/>
      <c r="AM745" s="272"/>
    </row>
    <row r="746" spans="1:39" s="111" customFormat="1" ht="30" customHeight="1" x14ac:dyDescent="0.25">
      <c r="A746" s="186"/>
      <c r="B746" s="186">
        <v>2</v>
      </c>
      <c r="C746" s="187">
        <v>1459</v>
      </c>
      <c r="D746" s="136">
        <v>13947</v>
      </c>
      <c r="E746" s="136">
        <v>8295</v>
      </c>
      <c r="F746" s="188"/>
      <c r="G746" s="186" t="s">
        <v>100</v>
      </c>
      <c r="H746" s="186" t="s">
        <v>240</v>
      </c>
      <c r="I746" s="186"/>
      <c r="J746" s="186" t="s">
        <v>80</v>
      </c>
      <c r="K746" s="188">
        <v>8</v>
      </c>
      <c r="L746" s="188">
        <v>0.6</v>
      </c>
      <c r="M746" s="188"/>
      <c r="N746" s="188"/>
      <c r="O746" s="188"/>
      <c r="P746" s="188">
        <v>1</v>
      </c>
      <c r="Q746" s="188"/>
      <c r="R746" s="188">
        <f t="shared" si="149"/>
        <v>4.8</v>
      </c>
      <c r="S746" s="191" t="s">
        <v>150</v>
      </c>
      <c r="T746" s="199" t="s">
        <v>58</v>
      </c>
      <c r="U746" s="200">
        <v>44883</v>
      </c>
      <c r="V746" s="200">
        <v>44895</v>
      </c>
      <c r="W746" s="201">
        <v>1</v>
      </c>
      <c r="X746" s="202"/>
      <c r="Y746" s="196">
        <f t="shared" si="153"/>
        <v>1.8571428571428572</v>
      </c>
      <c r="Z746" s="219">
        <v>36.5</v>
      </c>
      <c r="AA746" s="219">
        <v>3.15</v>
      </c>
      <c r="AB746" s="197">
        <f t="shared" si="150"/>
        <v>175.2</v>
      </c>
      <c r="AC746" s="197">
        <f t="shared" si="143"/>
        <v>15.12</v>
      </c>
      <c r="AD746" s="197">
        <f t="shared" si="154"/>
        <v>122.64</v>
      </c>
      <c r="AE746" s="197">
        <f t="shared" si="144"/>
        <v>52.559999999999995</v>
      </c>
      <c r="AF746" s="197">
        <v>0</v>
      </c>
      <c r="AG746" s="197">
        <f t="shared" si="151"/>
        <v>175.2</v>
      </c>
      <c r="AH746" s="197">
        <v>175.2</v>
      </c>
      <c r="AI746" s="197">
        <f t="shared" si="152"/>
        <v>0</v>
      </c>
      <c r="AJ746" s="146"/>
      <c r="AK746" s="265"/>
      <c r="AL746" s="272"/>
      <c r="AM746" s="272"/>
    </row>
    <row r="747" spans="1:39" s="111" customFormat="1" ht="30" customHeight="1" x14ac:dyDescent="0.25">
      <c r="A747" s="186"/>
      <c r="B747" s="186">
        <v>2</v>
      </c>
      <c r="C747" s="187">
        <v>1610</v>
      </c>
      <c r="D747" s="136">
        <v>14145</v>
      </c>
      <c r="E747" s="136">
        <v>8346</v>
      </c>
      <c r="F747" s="188"/>
      <c r="G747" s="186" t="s">
        <v>501</v>
      </c>
      <c r="H747" s="186" t="s">
        <v>94</v>
      </c>
      <c r="I747" s="186"/>
      <c r="J747" s="186" t="s">
        <v>69</v>
      </c>
      <c r="K747" s="188">
        <v>2.5</v>
      </c>
      <c r="L747" s="188">
        <v>1.3</v>
      </c>
      <c r="M747" s="188">
        <v>6.5</v>
      </c>
      <c r="N747" s="188"/>
      <c r="O747" s="188">
        <f t="shared" ref="O747:O762" si="157">M747-N747</f>
        <v>6.5</v>
      </c>
      <c r="P747" s="188"/>
      <c r="Q747" s="188"/>
      <c r="R747" s="188">
        <f t="shared" si="149"/>
        <v>6.5</v>
      </c>
      <c r="S747" s="191" t="s">
        <v>70</v>
      </c>
      <c r="T747" s="199" t="s">
        <v>58</v>
      </c>
      <c r="U747" s="200">
        <v>44911</v>
      </c>
      <c r="V747" s="200">
        <v>44915</v>
      </c>
      <c r="W747" s="201">
        <v>1</v>
      </c>
      <c r="X747" s="202"/>
      <c r="Y747" s="196">
        <f t="shared" si="153"/>
        <v>0.7142857142857143</v>
      </c>
      <c r="Z747" s="197">
        <v>135</v>
      </c>
      <c r="AA747" s="197">
        <v>12.25</v>
      </c>
      <c r="AB747" s="197">
        <f t="shared" si="150"/>
        <v>877.5</v>
      </c>
      <c r="AC747" s="197">
        <f t="shared" si="143"/>
        <v>79.625</v>
      </c>
      <c r="AD747" s="197">
        <f t="shared" si="154"/>
        <v>614.25</v>
      </c>
      <c r="AE747" s="197">
        <f t="shared" si="144"/>
        <v>263.25</v>
      </c>
      <c r="AF747" s="197">
        <f t="shared" ref="AF747:AF779" si="158">IF(Y747&gt;X747,(Y747-X747)*R747*AA747,0)</f>
        <v>56.875000000000007</v>
      </c>
      <c r="AG747" s="197">
        <f t="shared" si="151"/>
        <v>934.375</v>
      </c>
      <c r="AH747" s="197">
        <v>934.375</v>
      </c>
      <c r="AI747" s="197">
        <f t="shared" si="152"/>
        <v>0</v>
      </c>
      <c r="AJ747" s="146"/>
      <c r="AK747" s="265"/>
      <c r="AL747" s="272"/>
      <c r="AM747" s="272"/>
    </row>
    <row r="748" spans="1:39" s="111" customFormat="1" ht="30" customHeight="1" x14ac:dyDescent="0.25">
      <c r="A748" s="186"/>
      <c r="B748" s="186">
        <v>2</v>
      </c>
      <c r="C748" s="187">
        <v>1497</v>
      </c>
      <c r="D748" s="136">
        <v>13984</v>
      </c>
      <c r="E748" s="136">
        <v>8439</v>
      </c>
      <c r="F748" s="188"/>
      <c r="G748" s="186" t="s">
        <v>100</v>
      </c>
      <c r="H748" s="186" t="s">
        <v>94</v>
      </c>
      <c r="I748" s="186"/>
      <c r="J748" s="186" t="s">
        <v>69</v>
      </c>
      <c r="K748" s="188">
        <v>1.3</v>
      </c>
      <c r="L748" s="188">
        <v>0.6</v>
      </c>
      <c r="M748" s="188">
        <v>4</v>
      </c>
      <c r="N748" s="188"/>
      <c r="O748" s="188">
        <f t="shared" si="157"/>
        <v>4</v>
      </c>
      <c r="P748" s="188"/>
      <c r="Q748" s="188"/>
      <c r="R748" s="188">
        <f t="shared" si="149"/>
        <v>4</v>
      </c>
      <c r="S748" s="191" t="s">
        <v>70</v>
      </c>
      <c r="T748" s="199" t="s">
        <v>58</v>
      </c>
      <c r="U748" s="200">
        <v>44891</v>
      </c>
      <c r="V748" s="200">
        <v>44944</v>
      </c>
      <c r="W748" s="201">
        <v>1</v>
      </c>
      <c r="X748" s="202"/>
      <c r="Y748" s="196">
        <f t="shared" si="153"/>
        <v>7.7142857142857144</v>
      </c>
      <c r="Z748" s="197">
        <v>135</v>
      </c>
      <c r="AA748" s="197">
        <v>12.25</v>
      </c>
      <c r="AB748" s="197">
        <f t="shared" si="150"/>
        <v>540</v>
      </c>
      <c r="AC748" s="197">
        <f t="shared" si="143"/>
        <v>49</v>
      </c>
      <c r="AD748" s="197">
        <f t="shared" si="154"/>
        <v>378</v>
      </c>
      <c r="AE748" s="197">
        <f t="shared" si="144"/>
        <v>162</v>
      </c>
      <c r="AF748" s="197">
        <f t="shared" si="158"/>
        <v>378</v>
      </c>
      <c r="AG748" s="197">
        <f t="shared" si="151"/>
        <v>918</v>
      </c>
      <c r="AH748" s="197">
        <v>918</v>
      </c>
      <c r="AI748" s="197">
        <f t="shared" si="152"/>
        <v>0</v>
      </c>
      <c r="AJ748" s="146"/>
      <c r="AK748" s="265"/>
      <c r="AL748" s="272"/>
      <c r="AM748" s="272"/>
    </row>
    <row r="749" spans="1:39" s="111" customFormat="1" ht="30" customHeight="1" x14ac:dyDescent="0.25">
      <c r="A749" s="186"/>
      <c r="B749" s="186">
        <v>2</v>
      </c>
      <c r="C749" s="187">
        <v>1518</v>
      </c>
      <c r="D749" s="136">
        <v>14056</v>
      </c>
      <c r="E749" s="136">
        <v>8440</v>
      </c>
      <c r="F749" s="188"/>
      <c r="G749" s="186" t="s">
        <v>100</v>
      </c>
      <c r="H749" s="186" t="s">
        <v>94</v>
      </c>
      <c r="I749" s="186"/>
      <c r="J749" s="186" t="s">
        <v>69</v>
      </c>
      <c r="K749" s="188">
        <v>1.3</v>
      </c>
      <c r="L749" s="188">
        <v>0.6</v>
      </c>
      <c r="M749" s="188">
        <v>6</v>
      </c>
      <c r="N749" s="188"/>
      <c r="O749" s="188">
        <f t="shared" si="157"/>
        <v>6</v>
      </c>
      <c r="P749" s="188"/>
      <c r="Q749" s="188"/>
      <c r="R749" s="188">
        <f t="shared" si="149"/>
        <v>6</v>
      </c>
      <c r="S749" s="191" t="s">
        <v>70</v>
      </c>
      <c r="T749" s="199" t="s">
        <v>58</v>
      </c>
      <c r="U749" s="200">
        <v>44895</v>
      </c>
      <c r="V749" s="200">
        <v>44944</v>
      </c>
      <c r="W749" s="201">
        <v>1</v>
      </c>
      <c r="X749" s="202"/>
      <c r="Y749" s="196">
        <f t="shared" si="153"/>
        <v>7.1428571428571432</v>
      </c>
      <c r="Z749" s="197">
        <v>135</v>
      </c>
      <c r="AA749" s="197">
        <v>12.25</v>
      </c>
      <c r="AB749" s="197">
        <f t="shared" si="150"/>
        <v>810</v>
      </c>
      <c r="AC749" s="197">
        <f t="shared" si="143"/>
        <v>73.5</v>
      </c>
      <c r="AD749" s="197">
        <f t="shared" si="154"/>
        <v>566.99999999999989</v>
      </c>
      <c r="AE749" s="197">
        <f t="shared" si="144"/>
        <v>242.99999999999997</v>
      </c>
      <c r="AF749" s="197">
        <f t="shared" si="158"/>
        <v>525</v>
      </c>
      <c r="AG749" s="197">
        <f t="shared" si="151"/>
        <v>1335</v>
      </c>
      <c r="AH749" s="197">
        <v>1335</v>
      </c>
      <c r="AI749" s="197">
        <f t="shared" si="152"/>
        <v>0</v>
      </c>
      <c r="AJ749" s="146"/>
      <c r="AK749" s="265"/>
      <c r="AL749" s="272"/>
      <c r="AM749" s="272"/>
    </row>
    <row r="750" spans="1:39" s="111" customFormat="1" ht="30" customHeight="1" x14ac:dyDescent="0.25">
      <c r="A750" s="186"/>
      <c r="B750" s="186">
        <v>2</v>
      </c>
      <c r="C750" s="187">
        <v>1594</v>
      </c>
      <c r="D750" s="136">
        <v>14129</v>
      </c>
      <c r="E750" s="136">
        <v>8335</v>
      </c>
      <c r="F750" s="188"/>
      <c r="G750" s="186" t="s">
        <v>100</v>
      </c>
      <c r="H750" s="186" t="s">
        <v>94</v>
      </c>
      <c r="I750" s="186"/>
      <c r="J750" s="186" t="s">
        <v>69</v>
      </c>
      <c r="K750" s="188">
        <v>1.8</v>
      </c>
      <c r="L750" s="188">
        <v>1.8</v>
      </c>
      <c r="M750" s="188">
        <v>3.5</v>
      </c>
      <c r="N750" s="188"/>
      <c r="O750" s="188">
        <f t="shared" si="157"/>
        <v>3.5</v>
      </c>
      <c r="P750" s="188"/>
      <c r="Q750" s="188"/>
      <c r="R750" s="188">
        <f t="shared" si="149"/>
        <v>3.5</v>
      </c>
      <c r="S750" s="191" t="s">
        <v>70</v>
      </c>
      <c r="T750" s="199" t="s">
        <v>58</v>
      </c>
      <c r="U750" s="200">
        <v>44909</v>
      </c>
      <c r="V750" s="200">
        <v>44910</v>
      </c>
      <c r="W750" s="201">
        <v>1</v>
      </c>
      <c r="X750" s="202"/>
      <c r="Y750" s="196">
        <f t="shared" si="153"/>
        <v>0.2857142857142857</v>
      </c>
      <c r="Z750" s="197">
        <v>135</v>
      </c>
      <c r="AA750" s="197">
        <v>12.25</v>
      </c>
      <c r="AB750" s="197">
        <f t="shared" si="150"/>
        <v>472.5</v>
      </c>
      <c r="AC750" s="197">
        <f t="shared" si="143"/>
        <v>42.875</v>
      </c>
      <c r="AD750" s="197">
        <f t="shared" si="154"/>
        <v>330.74999999999994</v>
      </c>
      <c r="AE750" s="197">
        <f t="shared" si="144"/>
        <v>141.75</v>
      </c>
      <c r="AF750" s="197">
        <f t="shared" si="158"/>
        <v>12.25</v>
      </c>
      <c r="AG750" s="197">
        <f t="shared" si="151"/>
        <v>484.74999999999994</v>
      </c>
      <c r="AH750" s="197">
        <v>484.74999999999994</v>
      </c>
      <c r="AI750" s="197">
        <f t="shared" si="152"/>
        <v>0</v>
      </c>
      <c r="AJ750" s="157"/>
      <c r="AK750" s="265"/>
      <c r="AL750" s="272"/>
      <c r="AM750" s="272"/>
    </row>
    <row r="751" spans="1:39" s="111" customFormat="1" ht="30" customHeight="1" x14ac:dyDescent="0.25">
      <c r="A751" s="186"/>
      <c r="B751" s="186">
        <v>2</v>
      </c>
      <c r="C751" s="187">
        <v>1587</v>
      </c>
      <c r="D751" s="136">
        <v>14119</v>
      </c>
      <c r="E751" s="136">
        <v>8329</v>
      </c>
      <c r="F751" s="188"/>
      <c r="G751" s="186" t="s">
        <v>501</v>
      </c>
      <c r="H751" s="186" t="s">
        <v>94</v>
      </c>
      <c r="I751" s="186"/>
      <c r="J751" s="186" t="s">
        <v>69</v>
      </c>
      <c r="K751" s="188">
        <v>2.6</v>
      </c>
      <c r="L751" s="188">
        <v>1</v>
      </c>
      <c r="M751" s="188">
        <v>1</v>
      </c>
      <c r="N751" s="188"/>
      <c r="O751" s="188">
        <f t="shared" si="157"/>
        <v>1</v>
      </c>
      <c r="P751" s="188"/>
      <c r="Q751" s="188"/>
      <c r="R751" s="188">
        <f t="shared" si="149"/>
        <v>1</v>
      </c>
      <c r="S751" s="191" t="s">
        <v>70</v>
      </c>
      <c r="T751" s="199" t="s">
        <v>58</v>
      </c>
      <c r="U751" s="200">
        <v>44908</v>
      </c>
      <c r="V751" s="200">
        <v>44909</v>
      </c>
      <c r="W751" s="201">
        <v>1</v>
      </c>
      <c r="X751" s="202"/>
      <c r="Y751" s="196">
        <f t="shared" si="153"/>
        <v>0.2857142857142857</v>
      </c>
      <c r="Z751" s="197">
        <v>135</v>
      </c>
      <c r="AA751" s="197">
        <v>12.25</v>
      </c>
      <c r="AB751" s="197">
        <f t="shared" si="150"/>
        <v>135</v>
      </c>
      <c r="AC751" s="197">
        <f t="shared" si="143"/>
        <v>12.25</v>
      </c>
      <c r="AD751" s="197">
        <f t="shared" si="154"/>
        <v>94.5</v>
      </c>
      <c r="AE751" s="197">
        <f t="shared" si="144"/>
        <v>40.5</v>
      </c>
      <c r="AF751" s="197">
        <f t="shared" si="158"/>
        <v>3.5</v>
      </c>
      <c r="AG751" s="197">
        <f t="shared" si="151"/>
        <v>138.5</v>
      </c>
      <c r="AH751" s="197">
        <v>138.5</v>
      </c>
      <c r="AI751" s="197">
        <f t="shared" si="152"/>
        <v>0</v>
      </c>
      <c r="AJ751" s="146"/>
      <c r="AK751" s="265"/>
      <c r="AL751" s="272"/>
      <c r="AM751" s="272"/>
    </row>
    <row r="752" spans="1:39" s="111" customFormat="1" ht="30" customHeight="1" x14ac:dyDescent="0.25">
      <c r="A752" s="186"/>
      <c r="B752" s="186">
        <v>2</v>
      </c>
      <c r="C752" s="187">
        <v>1664</v>
      </c>
      <c r="D752" s="136">
        <v>14199</v>
      </c>
      <c r="E752" s="136">
        <v>8463</v>
      </c>
      <c r="F752" s="188"/>
      <c r="G752" s="186" t="s">
        <v>100</v>
      </c>
      <c r="H752" s="186" t="s">
        <v>94</v>
      </c>
      <c r="I752" s="186"/>
      <c r="J752" s="186" t="s">
        <v>69</v>
      </c>
      <c r="K752" s="188">
        <v>2.5</v>
      </c>
      <c r="L752" s="188">
        <v>1.3</v>
      </c>
      <c r="M752" s="188">
        <v>2</v>
      </c>
      <c r="N752" s="188"/>
      <c r="O752" s="188">
        <f t="shared" si="157"/>
        <v>2</v>
      </c>
      <c r="P752" s="188"/>
      <c r="Q752" s="188"/>
      <c r="R752" s="188">
        <f t="shared" si="149"/>
        <v>2</v>
      </c>
      <c r="S752" s="191" t="s">
        <v>70</v>
      </c>
      <c r="T752" s="199" t="s">
        <v>58</v>
      </c>
      <c r="U752" s="200">
        <v>44919</v>
      </c>
      <c r="V752" s="200">
        <v>44919</v>
      </c>
      <c r="W752" s="201">
        <v>1</v>
      </c>
      <c r="X752" s="202"/>
      <c r="Y752" s="196">
        <f t="shared" si="153"/>
        <v>0.14285714285714285</v>
      </c>
      <c r="Z752" s="197">
        <v>135</v>
      </c>
      <c r="AA752" s="197">
        <v>12.25</v>
      </c>
      <c r="AB752" s="197">
        <f t="shared" si="150"/>
        <v>270</v>
      </c>
      <c r="AC752" s="197">
        <f t="shared" si="143"/>
        <v>24.5</v>
      </c>
      <c r="AD752" s="197">
        <f t="shared" si="154"/>
        <v>189</v>
      </c>
      <c r="AE752" s="197">
        <f t="shared" si="144"/>
        <v>81</v>
      </c>
      <c r="AF752" s="197">
        <f t="shared" si="158"/>
        <v>3.5</v>
      </c>
      <c r="AG752" s="197">
        <f t="shared" si="151"/>
        <v>273.5</v>
      </c>
      <c r="AH752" s="197">
        <v>273.5</v>
      </c>
      <c r="AI752" s="197">
        <f t="shared" si="152"/>
        <v>0</v>
      </c>
      <c r="AJ752" s="146"/>
      <c r="AK752" s="265"/>
      <c r="AL752" s="272"/>
      <c r="AM752" s="272"/>
    </row>
    <row r="753" spans="1:47" ht="30" customHeight="1" x14ac:dyDescent="0.25">
      <c r="A753" s="186"/>
      <c r="B753" s="186">
        <v>2</v>
      </c>
      <c r="C753" s="187">
        <v>1633</v>
      </c>
      <c r="D753" s="136">
        <v>14170</v>
      </c>
      <c r="E753" s="136">
        <v>8445</v>
      </c>
      <c r="F753" s="188"/>
      <c r="G753" s="186" t="s">
        <v>501</v>
      </c>
      <c r="H753" s="216" t="s">
        <v>36</v>
      </c>
      <c r="I753" s="216"/>
      <c r="J753" s="216" t="s">
        <v>42</v>
      </c>
      <c r="K753" s="215">
        <v>2.5</v>
      </c>
      <c r="L753" s="215">
        <v>1.3</v>
      </c>
      <c r="M753" s="215">
        <v>7</v>
      </c>
      <c r="N753" s="188"/>
      <c r="O753" s="188">
        <f t="shared" si="157"/>
        <v>7</v>
      </c>
      <c r="P753" s="215"/>
      <c r="Q753" s="215"/>
      <c r="R753" s="188">
        <f t="shared" si="149"/>
        <v>17.5</v>
      </c>
      <c r="S753" s="243" t="s">
        <v>41</v>
      </c>
      <c r="T753" s="199" t="s">
        <v>58</v>
      </c>
      <c r="U753" s="253">
        <v>44915</v>
      </c>
      <c r="V753" s="253">
        <v>44946</v>
      </c>
      <c r="W753" s="254">
        <v>1</v>
      </c>
      <c r="X753" s="255"/>
      <c r="Y753" s="196">
        <f t="shared" si="153"/>
        <v>4.5714285714285712</v>
      </c>
      <c r="Z753" s="220">
        <v>14</v>
      </c>
      <c r="AA753" s="220">
        <v>0.84</v>
      </c>
      <c r="AB753" s="197">
        <f t="shared" si="150"/>
        <v>245</v>
      </c>
      <c r="AC753" s="197">
        <f t="shared" si="143"/>
        <v>14.7</v>
      </c>
      <c r="AD753" s="197">
        <f t="shared" si="154"/>
        <v>171.5</v>
      </c>
      <c r="AE753" s="197">
        <f t="shared" si="144"/>
        <v>73.5</v>
      </c>
      <c r="AF753" s="197">
        <f t="shared" si="158"/>
        <v>67.2</v>
      </c>
      <c r="AG753" s="197">
        <f t="shared" si="151"/>
        <v>312.2</v>
      </c>
      <c r="AH753" s="197">
        <v>312.2</v>
      </c>
      <c r="AI753" s="197">
        <f t="shared" si="152"/>
        <v>0</v>
      </c>
      <c r="AJ753" s="146"/>
      <c r="AR753" s="111"/>
      <c r="AS753" s="111"/>
      <c r="AT753" s="111"/>
    </row>
    <row r="754" spans="1:47" s="213" customFormat="1" ht="30" customHeight="1" x14ac:dyDescent="0.25">
      <c r="A754" s="186"/>
      <c r="B754" s="186">
        <v>2</v>
      </c>
      <c r="C754" s="187">
        <v>1633</v>
      </c>
      <c r="D754" s="136">
        <v>14170</v>
      </c>
      <c r="E754" s="136">
        <v>8445</v>
      </c>
      <c r="F754" s="188"/>
      <c r="G754" s="186" t="s">
        <v>501</v>
      </c>
      <c r="H754" s="216" t="s">
        <v>36</v>
      </c>
      <c r="I754" s="216"/>
      <c r="J754" s="216" t="s">
        <v>42</v>
      </c>
      <c r="K754" s="215">
        <v>1</v>
      </c>
      <c r="L754" s="215">
        <v>1.3</v>
      </c>
      <c r="M754" s="215">
        <v>7</v>
      </c>
      <c r="N754" s="188"/>
      <c r="O754" s="188">
        <f t="shared" si="157"/>
        <v>7</v>
      </c>
      <c r="P754" s="215"/>
      <c r="Q754" s="215"/>
      <c r="R754" s="188">
        <f t="shared" si="149"/>
        <v>7</v>
      </c>
      <c r="S754" s="243" t="s">
        <v>41</v>
      </c>
      <c r="T754" s="199" t="s">
        <v>58</v>
      </c>
      <c r="U754" s="253">
        <v>44915</v>
      </c>
      <c r="V754" s="253">
        <v>44946</v>
      </c>
      <c r="W754" s="254">
        <v>1</v>
      </c>
      <c r="X754" s="255"/>
      <c r="Y754" s="196">
        <f t="shared" si="153"/>
        <v>4.5714285714285712</v>
      </c>
      <c r="Z754" s="220">
        <v>14</v>
      </c>
      <c r="AA754" s="220">
        <v>0.84</v>
      </c>
      <c r="AB754" s="197">
        <f t="shared" si="150"/>
        <v>98</v>
      </c>
      <c r="AC754" s="197">
        <f t="shared" si="143"/>
        <v>5.88</v>
      </c>
      <c r="AD754" s="197">
        <f t="shared" si="154"/>
        <v>68.599999999999994</v>
      </c>
      <c r="AE754" s="197">
        <f t="shared" si="144"/>
        <v>29.400000000000002</v>
      </c>
      <c r="AF754" s="197">
        <f t="shared" si="158"/>
        <v>26.88</v>
      </c>
      <c r="AG754" s="197">
        <f t="shared" si="151"/>
        <v>124.88</v>
      </c>
      <c r="AH754" s="197">
        <v>124.88</v>
      </c>
      <c r="AI754" s="197">
        <f t="shared" si="152"/>
        <v>0</v>
      </c>
      <c r="AJ754" s="146"/>
      <c r="AK754" s="268"/>
      <c r="AL754" s="275"/>
      <c r="AM754" s="275"/>
    </row>
    <row r="755" spans="1:47" ht="30" customHeight="1" x14ac:dyDescent="0.25">
      <c r="A755" s="186"/>
      <c r="B755" s="186">
        <v>2</v>
      </c>
      <c r="C755" s="187">
        <v>1554</v>
      </c>
      <c r="D755" s="136">
        <v>14086</v>
      </c>
      <c r="E755" s="136">
        <v>8326</v>
      </c>
      <c r="F755" s="188"/>
      <c r="G755" s="186" t="s">
        <v>501</v>
      </c>
      <c r="H755" s="216" t="s">
        <v>36</v>
      </c>
      <c r="I755" s="216"/>
      <c r="J755" s="216" t="s">
        <v>42</v>
      </c>
      <c r="K755" s="215">
        <v>14</v>
      </c>
      <c r="L755" s="215">
        <v>0.6</v>
      </c>
      <c r="M755" s="215">
        <v>2</v>
      </c>
      <c r="N755" s="188"/>
      <c r="O755" s="188">
        <f t="shared" si="157"/>
        <v>2</v>
      </c>
      <c r="P755" s="215"/>
      <c r="Q755" s="215"/>
      <c r="R755" s="188">
        <f t="shared" si="149"/>
        <v>28</v>
      </c>
      <c r="S755" s="243" t="s">
        <v>41</v>
      </c>
      <c r="T755" s="199" t="s">
        <v>58</v>
      </c>
      <c r="U755" s="253">
        <v>44903</v>
      </c>
      <c r="V755" s="253">
        <v>44908</v>
      </c>
      <c r="W755" s="254">
        <v>1</v>
      </c>
      <c r="X755" s="255"/>
      <c r="Y755" s="196">
        <f t="shared" si="153"/>
        <v>0.8571428571428571</v>
      </c>
      <c r="Z755" s="220">
        <v>14</v>
      </c>
      <c r="AA755" s="220">
        <v>0.84</v>
      </c>
      <c r="AB755" s="197">
        <f t="shared" si="150"/>
        <v>392</v>
      </c>
      <c r="AC755" s="197">
        <f t="shared" si="143"/>
        <v>23.52</v>
      </c>
      <c r="AD755" s="197">
        <f t="shared" si="154"/>
        <v>274.39999999999998</v>
      </c>
      <c r="AE755" s="197">
        <f t="shared" si="144"/>
        <v>117.60000000000001</v>
      </c>
      <c r="AF755" s="197">
        <f t="shared" si="158"/>
        <v>20.16</v>
      </c>
      <c r="AG755" s="197">
        <f t="shared" si="151"/>
        <v>412.16</v>
      </c>
      <c r="AH755" s="197">
        <v>412.16</v>
      </c>
      <c r="AI755" s="197">
        <f t="shared" si="152"/>
        <v>0</v>
      </c>
      <c r="AJ755" s="146"/>
      <c r="AR755" s="111"/>
      <c r="AS755" s="111"/>
      <c r="AT755" s="111"/>
    </row>
    <row r="756" spans="1:47" s="213" customFormat="1" ht="30" customHeight="1" x14ac:dyDescent="0.25">
      <c r="A756" s="186"/>
      <c r="B756" s="186">
        <v>2</v>
      </c>
      <c r="C756" s="187">
        <v>1564</v>
      </c>
      <c r="D756" s="136">
        <v>14098</v>
      </c>
      <c r="E756" s="136">
        <v>8463</v>
      </c>
      <c r="F756" s="188"/>
      <c r="G756" s="186" t="s">
        <v>100</v>
      </c>
      <c r="H756" s="216" t="s">
        <v>36</v>
      </c>
      <c r="I756" s="216"/>
      <c r="J756" s="216" t="s">
        <v>42</v>
      </c>
      <c r="K756" s="215">
        <v>7.5</v>
      </c>
      <c r="L756" s="215">
        <v>1</v>
      </c>
      <c r="M756" s="215">
        <v>1</v>
      </c>
      <c r="N756" s="188"/>
      <c r="O756" s="188">
        <f t="shared" si="157"/>
        <v>1</v>
      </c>
      <c r="P756" s="215"/>
      <c r="Q756" s="215"/>
      <c r="R756" s="188">
        <f t="shared" si="149"/>
        <v>7.5</v>
      </c>
      <c r="S756" s="243" t="s">
        <v>41</v>
      </c>
      <c r="T756" s="199" t="s">
        <v>58</v>
      </c>
      <c r="U756" s="253">
        <v>44905</v>
      </c>
      <c r="V756" s="253">
        <v>44919</v>
      </c>
      <c r="W756" s="254">
        <v>1</v>
      </c>
      <c r="X756" s="255"/>
      <c r="Y756" s="196">
        <f t="shared" si="153"/>
        <v>2.1428571428571428</v>
      </c>
      <c r="Z756" s="220">
        <v>14</v>
      </c>
      <c r="AA756" s="220">
        <v>0.84</v>
      </c>
      <c r="AB756" s="197">
        <f t="shared" si="150"/>
        <v>105</v>
      </c>
      <c r="AC756" s="197">
        <f t="shared" si="143"/>
        <v>6.3</v>
      </c>
      <c r="AD756" s="197">
        <f t="shared" si="154"/>
        <v>73.5</v>
      </c>
      <c r="AE756" s="197">
        <f t="shared" si="144"/>
        <v>31.5</v>
      </c>
      <c r="AF756" s="197">
        <f t="shared" si="158"/>
        <v>13.499999999999998</v>
      </c>
      <c r="AG756" s="197">
        <f t="shared" si="151"/>
        <v>118.5</v>
      </c>
      <c r="AH756" s="197">
        <v>118.5</v>
      </c>
      <c r="AI756" s="197">
        <f t="shared" si="152"/>
        <v>0</v>
      </c>
      <c r="AJ756" s="146"/>
      <c r="AK756" s="268"/>
      <c r="AL756" s="275"/>
      <c r="AM756" s="275"/>
    </row>
    <row r="757" spans="1:47" s="213" customFormat="1" ht="30" customHeight="1" x14ac:dyDescent="0.25">
      <c r="A757" s="186"/>
      <c r="B757" s="186">
        <v>2</v>
      </c>
      <c r="C757" s="187">
        <v>1598</v>
      </c>
      <c r="D757" s="136">
        <v>14133</v>
      </c>
      <c r="E757" s="136">
        <v>8342</v>
      </c>
      <c r="F757" s="188"/>
      <c r="G757" s="186" t="s">
        <v>625</v>
      </c>
      <c r="H757" s="216" t="s">
        <v>36</v>
      </c>
      <c r="I757" s="216"/>
      <c r="J757" s="216" t="s">
        <v>42</v>
      </c>
      <c r="K757" s="215">
        <v>21</v>
      </c>
      <c r="L757" s="215">
        <v>0.6</v>
      </c>
      <c r="M757" s="215">
        <v>2</v>
      </c>
      <c r="N757" s="188"/>
      <c r="O757" s="188">
        <f t="shared" si="157"/>
        <v>2</v>
      </c>
      <c r="P757" s="215"/>
      <c r="Q757" s="215"/>
      <c r="R757" s="188">
        <f t="shared" si="149"/>
        <v>42</v>
      </c>
      <c r="S757" s="243" t="s">
        <v>41</v>
      </c>
      <c r="T757" s="199" t="s">
        <v>58</v>
      </c>
      <c r="U757" s="253">
        <v>44910</v>
      </c>
      <c r="V757" s="253">
        <v>44914</v>
      </c>
      <c r="W757" s="254">
        <v>1</v>
      </c>
      <c r="X757" s="255"/>
      <c r="Y757" s="196">
        <f t="shared" si="153"/>
        <v>0.7142857142857143</v>
      </c>
      <c r="Z757" s="220">
        <v>14</v>
      </c>
      <c r="AA757" s="220">
        <v>0.84</v>
      </c>
      <c r="AB757" s="197">
        <f t="shared" si="150"/>
        <v>588</v>
      </c>
      <c r="AC757" s="197">
        <f t="shared" si="143"/>
        <v>35.28</v>
      </c>
      <c r="AD757" s="197">
        <f t="shared" si="154"/>
        <v>411.59999999999997</v>
      </c>
      <c r="AE757" s="197">
        <f t="shared" si="144"/>
        <v>176.4</v>
      </c>
      <c r="AF757" s="197">
        <f t="shared" si="158"/>
        <v>25.2</v>
      </c>
      <c r="AG757" s="197">
        <f t="shared" si="151"/>
        <v>613.20000000000005</v>
      </c>
      <c r="AH757" s="197">
        <v>613.20000000000005</v>
      </c>
      <c r="AI757" s="197">
        <f t="shared" si="152"/>
        <v>0</v>
      </c>
      <c r="AJ757" s="146"/>
      <c r="AK757" s="268"/>
      <c r="AL757" s="275"/>
      <c r="AM757" s="275"/>
    </row>
    <row r="758" spans="1:47" s="213" customFormat="1" ht="30" customHeight="1" x14ac:dyDescent="0.25">
      <c r="A758" s="186"/>
      <c r="B758" s="186">
        <v>2</v>
      </c>
      <c r="C758" s="187">
        <v>1658</v>
      </c>
      <c r="D758" s="136">
        <v>14193</v>
      </c>
      <c r="E758" s="136">
        <v>8599</v>
      </c>
      <c r="F758" s="188"/>
      <c r="G758" s="186" t="s">
        <v>100</v>
      </c>
      <c r="H758" s="216" t="s">
        <v>36</v>
      </c>
      <c r="I758" s="216"/>
      <c r="J758" s="216" t="s">
        <v>42</v>
      </c>
      <c r="K758" s="215">
        <v>6</v>
      </c>
      <c r="L758" s="215">
        <v>1.3</v>
      </c>
      <c r="M758" s="215">
        <v>1.3</v>
      </c>
      <c r="N758" s="188"/>
      <c r="O758" s="188">
        <f t="shared" si="157"/>
        <v>1.3</v>
      </c>
      <c r="P758" s="215"/>
      <c r="Q758" s="215"/>
      <c r="R758" s="188">
        <f t="shared" si="149"/>
        <v>7.8000000000000007</v>
      </c>
      <c r="S758" s="243" t="s">
        <v>41</v>
      </c>
      <c r="T758" s="199" t="s">
        <v>58</v>
      </c>
      <c r="U758" s="253">
        <v>44918</v>
      </c>
      <c r="V758" s="253">
        <v>44981</v>
      </c>
      <c r="W758" s="254">
        <v>1</v>
      </c>
      <c r="X758" s="255"/>
      <c r="Y758" s="196">
        <f t="shared" si="153"/>
        <v>9.1428571428571423</v>
      </c>
      <c r="Z758" s="220">
        <v>14</v>
      </c>
      <c r="AA758" s="220">
        <v>0.84</v>
      </c>
      <c r="AB758" s="197">
        <f t="shared" si="150"/>
        <v>109.20000000000002</v>
      </c>
      <c r="AC758" s="197">
        <f t="shared" ref="AC758:AC821" si="159">AA758*R758</f>
        <v>6.5520000000000005</v>
      </c>
      <c r="AD758" s="197">
        <f t="shared" si="154"/>
        <v>76.44</v>
      </c>
      <c r="AE758" s="197">
        <f t="shared" si="144"/>
        <v>32.760000000000005</v>
      </c>
      <c r="AF758" s="197">
        <f t="shared" si="158"/>
        <v>59.903999999999996</v>
      </c>
      <c r="AG758" s="197">
        <f t="shared" si="151"/>
        <v>169.10399999999998</v>
      </c>
      <c r="AH758" s="197">
        <v>169.10399999999998</v>
      </c>
      <c r="AI758" s="197">
        <f t="shared" si="152"/>
        <v>0</v>
      </c>
      <c r="AJ758" s="146"/>
      <c r="AK758" s="268"/>
      <c r="AL758" s="275"/>
      <c r="AM758" s="275"/>
      <c r="AR758" s="363"/>
      <c r="AS758" s="363"/>
      <c r="AT758" s="111"/>
      <c r="AU758" s="365"/>
    </row>
    <row r="759" spans="1:47" ht="30" customHeight="1" x14ac:dyDescent="0.25">
      <c r="A759" s="186"/>
      <c r="B759" s="186">
        <v>2</v>
      </c>
      <c r="C759" s="187">
        <v>1670</v>
      </c>
      <c r="D759" s="136">
        <v>14255</v>
      </c>
      <c r="E759" s="136">
        <v>8777</v>
      </c>
      <c r="F759" s="188"/>
      <c r="G759" s="186" t="s">
        <v>100</v>
      </c>
      <c r="H759" s="216" t="s">
        <v>36</v>
      </c>
      <c r="I759" s="216"/>
      <c r="J759" s="216" t="s">
        <v>42</v>
      </c>
      <c r="K759" s="215">
        <v>9.9</v>
      </c>
      <c r="L759" s="215">
        <v>1</v>
      </c>
      <c r="M759" s="215">
        <v>4</v>
      </c>
      <c r="N759" s="188"/>
      <c r="O759" s="188">
        <f t="shared" si="157"/>
        <v>4</v>
      </c>
      <c r="P759" s="215"/>
      <c r="Q759" s="215"/>
      <c r="R759" s="188">
        <f t="shared" si="149"/>
        <v>39.6</v>
      </c>
      <c r="S759" s="243" t="s">
        <v>41</v>
      </c>
      <c r="T759" s="199" t="s">
        <v>58</v>
      </c>
      <c r="U759" s="253">
        <v>44922</v>
      </c>
      <c r="V759" s="253">
        <v>44991</v>
      </c>
      <c r="W759" s="254">
        <v>1</v>
      </c>
      <c r="X759" s="255"/>
      <c r="Y759" s="196">
        <f t="shared" si="153"/>
        <v>10</v>
      </c>
      <c r="Z759" s="220">
        <v>14</v>
      </c>
      <c r="AA759" s="220">
        <v>0.84</v>
      </c>
      <c r="AB759" s="197">
        <f t="shared" si="150"/>
        <v>554.4</v>
      </c>
      <c r="AC759" s="197">
        <f t="shared" si="159"/>
        <v>33.264000000000003</v>
      </c>
      <c r="AD759" s="197">
        <f t="shared" si="154"/>
        <v>388.08</v>
      </c>
      <c r="AE759" s="197">
        <f t="shared" ref="AE759:AE822" si="160">IF(T759="off hired",0.3*R759*Z759*W759,0)</f>
        <v>166.32000000000002</v>
      </c>
      <c r="AF759" s="197">
        <f t="shared" si="158"/>
        <v>332.64</v>
      </c>
      <c r="AG759" s="197">
        <f t="shared" si="151"/>
        <v>887.04</v>
      </c>
      <c r="AH759" s="197">
        <v>692.20799999999997</v>
      </c>
      <c r="AI759" s="197">
        <f t="shared" si="152"/>
        <v>194.83199999999999</v>
      </c>
      <c r="AJ759" s="146"/>
      <c r="AR759" s="363">
        <f>SUMIF('[27]Sc Shedule '!$D$3:$D$2546,D759,'[27]Sc Shedule '!$AC$3:$AC$2546)</f>
        <v>1048.32</v>
      </c>
      <c r="AS759" s="363">
        <f t="shared" ref="AS759:AS760" ca="1" si="161">SUMIF($D$91:$D$2561,D759,$AG$91:$AG$2559)</f>
        <v>1048.32</v>
      </c>
      <c r="AT759" s="363">
        <f t="shared" ref="AT759:AT760" ca="1" si="162">AR759-AS759</f>
        <v>0</v>
      </c>
      <c r="AU759" s="365"/>
    </row>
    <row r="760" spans="1:47" ht="30" customHeight="1" x14ac:dyDescent="0.25">
      <c r="A760" s="186"/>
      <c r="B760" s="186">
        <v>2</v>
      </c>
      <c r="C760" s="187">
        <v>1670</v>
      </c>
      <c r="D760" s="136">
        <v>14255</v>
      </c>
      <c r="E760" s="136">
        <v>8777</v>
      </c>
      <c r="F760" s="188"/>
      <c r="G760" s="186" t="s">
        <v>100</v>
      </c>
      <c r="H760" s="216" t="s">
        <v>36</v>
      </c>
      <c r="I760" s="216"/>
      <c r="J760" s="216" t="s">
        <v>42</v>
      </c>
      <c r="K760" s="215">
        <v>1.8</v>
      </c>
      <c r="L760" s="215">
        <v>1</v>
      </c>
      <c r="M760" s="215">
        <v>4</v>
      </c>
      <c r="N760" s="188"/>
      <c r="O760" s="188">
        <f t="shared" si="157"/>
        <v>4</v>
      </c>
      <c r="P760" s="215"/>
      <c r="Q760" s="215"/>
      <c r="R760" s="188">
        <f t="shared" si="149"/>
        <v>7.2</v>
      </c>
      <c r="S760" s="243" t="s">
        <v>41</v>
      </c>
      <c r="T760" s="199" t="s">
        <v>58</v>
      </c>
      <c r="U760" s="253">
        <v>44922</v>
      </c>
      <c r="V760" s="253">
        <v>44991</v>
      </c>
      <c r="W760" s="254">
        <v>1</v>
      </c>
      <c r="X760" s="255"/>
      <c r="Y760" s="196">
        <f t="shared" si="153"/>
        <v>10</v>
      </c>
      <c r="Z760" s="220">
        <v>14</v>
      </c>
      <c r="AA760" s="220">
        <v>0.84</v>
      </c>
      <c r="AB760" s="197">
        <f t="shared" si="150"/>
        <v>100.8</v>
      </c>
      <c r="AC760" s="197">
        <f t="shared" si="159"/>
        <v>6.048</v>
      </c>
      <c r="AD760" s="197">
        <f t="shared" si="154"/>
        <v>70.56</v>
      </c>
      <c r="AE760" s="197">
        <f t="shared" si="160"/>
        <v>30.240000000000002</v>
      </c>
      <c r="AF760" s="197">
        <f t="shared" si="158"/>
        <v>60.48</v>
      </c>
      <c r="AG760" s="197">
        <f t="shared" si="151"/>
        <v>161.28</v>
      </c>
      <c r="AH760" s="197">
        <v>125.85599999999999</v>
      </c>
      <c r="AI760" s="197">
        <f t="shared" si="152"/>
        <v>35.424000000000007</v>
      </c>
      <c r="AJ760" s="146"/>
      <c r="AR760" s="363">
        <f>SUMIF('[27]Sc Shedule '!$D$3:$D$2546,D760,'[27]Sc Shedule '!$AC$3:$AC$2546)</f>
        <v>1048.32</v>
      </c>
      <c r="AS760" s="363">
        <f t="shared" ca="1" si="161"/>
        <v>1048.32</v>
      </c>
      <c r="AT760" s="363">
        <f t="shared" ca="1" si="162"/>
        <v>0</v>
      </c>
      <c r="AU760" s="365"/>
    </row>
    <row r="761" spans="1:47" ht="30" customHeight="1" x14ac:dyDescent="0.25">
      <c r="A761" s="186"/>
      <c r="B761" s="186">
        <v>2</v>
      </c>
      <c r="C761" s="187">
        <v>1607</v>
      </c>
      <c r="D761" s="136">
        <v>14142</v>
      </c>
      <c r="E761" s="136">
        <v>8576</v>
      </c>
      <c r="F761" s="188"/>
      <c r="G761" s="186" t="s">
        <v>100</v>
      </c>
      <c r="H761" s="186" t="s">
        <v>60</v>
      </c>
      <c r="I761" s="186"/>
      <c r="J761" s="186" t="s">
        <v>61</v>
      </c>
      <c r="K761" s="188">
        <v>8</v>
      </c>
      <c r="L761" s="188">
        <v>3.5</v>
      </c>
      <c r="M761" s="188">
        <v>3.5</v>
      </c>
      <c r="N761" s="188"/>
      <c r="O761" s="188">
        <f t="shared" si="157"/>
        <v>3.5</v>
      </c>
      <c r="P761" s="188"/>
      <c r="Q761" s="188"/>
      <c r="R761" s="188">
        <f t="shared" si="149"/>
        <v>98</v>
      </c>
      <c r="S761" s="191" t="s">
        <v>62</v>
      </c>
      <c r="T761" s="199" t="s">
        <v>58</v>
      </c>
      <c r="U761" s="200">
        <v>44911</v>
      </c>
      <c r="V761" s="200">
        <v>44976</v>
      </c>
      <c r="W761" s="201">
        <v>1</v>
      </c>
      <c r="X761" s="202"/>
      <c r="Y761" s="196">
        <f t="shared" si="153"/>
        <v>9.4285714285714288</v>
      </c>
      <c r="Z761" s="219">
        <v>7.5</v>
      </c>
      <c r="AA761" s="219">
        <v>0.7</v>
      </c>
      <c r="AB761" s="197">
        <f t="shared" si="150"/>
        <v>735</v>
      </c>
      <c r="AC761" s="197">
        <f t="shared" si="159"/>
        <v>68.599999999999994</v>
      </c>
      <c r="AD761" s="197">
        <f t="shared" si="154"/>
        <v>514.5</v>
      </c>
      <c r="AE761" s="197">
        <f t="shared" si="160"/>
        <v>220.5</v>
      </c>
      <c r="AF761" s="197">
        <f t="shared" si="158"/>
        <v>646.79999999999995</v>
      </c>
      <c r="AG761" s="197">
        <f t="shared" si="151"/>
        <v>1381.8</v>
      </c>
      <c r="AH761" s="197">
        <v>1381.8</v>
      </c>
      <c r="AI761" s="197">
        <f t="shared" si="152"/>
        <v>0</v>
      </c>
      <c r="AJ761" s="146"/>
      <c r="AT761" s="111"/>
      <c r="AU761" s="365"/>
    </row>
    <row r="762" spans="1:47" ht="30" customHeight="1" x14ac:dyDescent="0.25">
      <c r="A762" s="186"/>
      <c r="B762" s="186">
        <v>2</v>
      </c>
      <c r="C762" s="187">
        <v>1584</v>
      </c>
      <c r="D762" s="136">
        <v>14116</v>
      </c>
      <c r="E762" s="136">
        <v>8576</v>
      </c>
      <c r="F762" s="188"/>
      <c r="G762" s="186" t="s">
        <v>100</v>
      </c>
      <c r="H762" s="186" t="s">
        <v>60</v>
      </c>
      <c r="I762" s="186"/>
      <c r="J762" s="186" t="s">
        <v>61</v>
      </c>
      <c r="K762" s="188">
        <v>9</v>
      </c>
      <c r="L762" s="188">
        <v>3.5</v>
      </c>
      <c r="M762" s="188">
        <v>3.5</v>
      </c>
      <c r="N762" s="188"/>
      <c r="O762" s="188">
        <f t="shared" si="157"/>
        <v>3.5</v>
      </c>
      <c r="P762" s="188"/>
      <c r="Q762" s="188"/>
      <c r="R762" s="188">
        <f t="shared" si="149"/>
        <v>110.25</v>
      </c>
      <c r="S762" s="191" t="s">
        <v>62</v>
      </c>
      <c r="T762" s="199" t="s">
        <v>58</v>
      </c>
      <c r="U762" s="200">
        <v>44907</v>
      </c>
      <c r="V762" s="200">
        <v>44976</v>
      </c>
      <c r="W762" s="201">
        <v>1</v>
      </c>
      <c r="X762" s="202"/>
      <c r="Y762" s="196">
        <f t="shared" si="153"/>
        <v>10</v>
      </c>
      <c r="Z762" s="219">
        <v>7.5</v>
      </c>
      <c r="AA762" s="219">
        <v>0.7</v>
      </c>
      <c r="AB762" s="197">
        <f t="shared" si="150"/>
        <v>826.875</v>
      </c>
      <c r="AC762" s="197">
        <f t="shared" si="159"/>
        <v>77.174999999999997</v>
      </c>
      <c r="AD762" s="197">
        <f t="shared" si="154"/>
        <v>578.8125</v>
      </c>
      <c r="AE762" s="197">
        <f t="shared" si="160"/>
        <v>248.06249999999997</v>
      </c>
      <c r="AF762" s="197">
        <f t="shared" si="158"/>
        <v>771.75</v>
      </c>
      <c r="AG762" s="197">
        <f t="shared" si="151"/>
        <v>1598.625</v>
      </c>
      <c r="AH762" s="197">
        <v>1598.625</v>
      </c>
      <c r="AI762" s="197">
        <f t="shared" si="152"/>
        <v>0</v>
      </c>
      <c r="AJ762" s="146"/>
      <c r="AT762" s="111"/>
      <c r="AU762" s="365"/>
    </row>
    <row r="763" spans="1:47" ht="30" customHeight="1" x14ac:dyDescent="0.25">
      <c r="A763" s="186"/>
      <c r="B763" s="186">
        <v>2</v>
      </c>
      <c r="C763" s="187">
        <v>1664</v>
      </c>
      <c r="D763" s="136">
        <v>14199</v>
      </c>
      <c r="E763" s="136">
        <v>8463</v>
      </c>
      <c r="F763" s="188"/>
      <c r="G763" s="186" t="s">
        <v>100</v>
      </c>
      <c r="H763" s="186" t="s">
        <v>240</v>
      </c>
      <c r="I763" s="216"/>
      <c r="J763" s="186" t="s">
        <v>80</v>
      </c>
      <c r="K763" s="188">
        <v>2.5</v>
      </c>
      <c r="L763" s="188">
        <v>0.6</v>
      </c>
      <c r="M763" s="188"/>
      <c r="N763" s="188"/>
      <c r="O763" s="188"/>
      <c r="P763" s="188">
        <v>0.6</v>
      </c>
      <c r="Q763" s="188"/>
      <c r="R763" s="188">
        <f t="shared" si="149"/>
        <v>0.89999999999999991</v>
      </c>
      <c r="S763" s="191" t="s">
        <v>150</v>
      </c>
      <c r="T763" s="199" t="s">
        <v>58</v>
      </c>
      <c r="U763" s="200">
        <v>44919</v>
      </c>
      <c r="V763" s="200">
        <v>44919</v>
      </c>
      <c r="W763" s="201">
        <v>1</v>
      </c>
      <c r="X763" s="202"/>
      <c r="Y763" s="196">
        <f t="shared" si="153"/>
        <v>0.14285714285714285</v>
      </c>
      <c r="Z763" s="219">
        <v>36.5</v>
      </c>
      <c r="AA763" s="219">
        <v>3.15</v>
      </c>
      <c r="AB763" s="197">
        <f t="shared" si="150"/>
        <v>32.849999999999994</v>
      </c>
      <c r="AC763" s="197">
        <f t="shared" si="159"/>
        <v>2.8349999999999995</v>
      </c>
      <c r="AD763" s="197">
        <f t="shared" si="154"/>
        <v>22.994999999999997</v>
      </c>
      <c r="AE763" s="197">
        <f t="shared" si="160"/>
        <v>9.8549999999999986</v>
      </c>
      <c r="AF763" s="197">
        <f t="shared" si="158"/>
        <v>0.40499999999999997</v>
      </c>
      <c r="AG763" s="197">
        <f t="shared" si="151"/>
        <v>33.254999999999995</v>
      </c>
      <c r="AH763" s="197">
        <v>33.254999999999995</v>
      </c>
      <c r="AI763" s="197">
        <f t="shared" si="152"/>
        <v>0</v>
      </c>
      <c r="AJ763" s="157"/>
      <c r="AR763" s="111"/>
      <c r="AS763" s="111"/>
      <c r="AT763" s="111"/>
    </row>
    <row r="764" spans="1:47" s="213" customFormat="1" ht="30" customHeight="1" x14ac:dyDescent="0.25">
      <c r="A764" s="186"/>
      <c r="B764" s="186">
        <v>2</v>
      </c>
      <c r="C764" s="187">
        <v>1528</v>
      </c>
      <c r="D764" s="136">
        <v>14066</v>
      </c>
      <c r="E764" s="136">
        <v>8462</v>
      </c>
      <c r="F764" s="188"/>
      <c r="G764" s="186" t="s">
        <v>100</v>
      </c>
      <c r="H764" s="186" t="s">
        <v>155</v>
      </c>
      <c r="I764" s="186"/>
      <c r="J764" s="186" t="s">
        <v>435</v>
      </c>
      <c r="K764" s="188">
        <v>3</v>
      </c>
      <c r="L764" s="188">
        <v>20</v>
      </c>
      <c r="M764" s="188"/>
      <c r="N764" s="188"/>
      <c r="O764" s="188"/>
      <c r="P764" s="188">
        <v>1</v>
      </c>
      <c r="Q764" s="188"/>
      <c r="R764" s="188">
        <f t="shared" si="149"/>
        <v>60</v>
      </c>
      <c r="S764" s="191" t="s">
        <v>150</v>
      </c>
      <c r="T764" s="199" t="s">
        <v>58</v>
      </c>
      <c r="U764" s="200">
        <v>44901</v>
      </c>
      <c r="V764" s="200">
        <v>44919</v>
      </c>
      <c r="W764" s="201">
        <v>1</v>
      </c>
      <c r="X764" s="202"/>
      <c r="Y764" s="196">
        <f t="shared" ref="Y764:Y779" si="163">IF(T764="on hire",$C$5-U764+1,IF(T764="off hired",V764-U764+1,0))/7</f>
        <v>2.7142857142857144</v>
      </c>
      <c r="Z764" s="219">
        <v>81</v>
      </c>
      <c r="AA764" s="219">
        <v>1.82</v>
      </c>
      <c r="AB764" s="197">
        <f t="shared" si="150"/>
        <v>4860</v>
      </c>
      <c r="AC764" s="197">
        <f t="shared" si="159"/>
        <v>109.2</v>
      </c>
      <c r="AD764" s="197">
        <f t="shared" ref="AD764:AD779" si="164">0.7*R764*Z764</f>
        <v>3402</v>
      </c>
      <c r="AE764" s="197">
        <f t="shared" si="160"/>
        <v>1458</v>
      </c>
      <c r="AF764" s="197">
        <f t="shared" si="158"/>
        <v>296.40000000000003</v>
      </c>
      <c r="AG764" s="197">
        <f t="shared" si="151"/>
        <v>5156.3999999999996</v>
      </c>
      <c r="AH764" s="197">
        <v>5156.3999999999996</v>
      </c>
      <c r="AI764" s="197">
        <f t="shared" si="152"/>
        <v>0</v>
      </c>
      <c r="AJ764" s="157"/>
      <c r="AK764" s="268"/>
      <c r="AL764" s="275"/>
      <c r="AM764" s="275"/>
    </row>
    <row r="765" spans="1:47" s="213" customFormat="1" ht="30" customHeight="1" x14ac:dyDescent="0.25">
      <c r="A765" s="186"/>
      <c r="B765" s="186">
        <v>2</v>
      </c>
      <c r="C765" s="187" t="s">
        <v>633</v>
      </c>
      <c r="D765" s="136">
        <v>14122</v>
      </c>
      <c r="E765" s="136"/>
      <c r="F765" s="188"/>
      <c r="G765" s="186" t="s">
        <v>501</v>
      </c>
      <c r="H765" s="186" t="s">
        <v>155</v>
      </c>
      <c r="I765" s="186"/>
      <c r="J765" s="186" t="s">
        <v>435</v>
      </c>
      <c r="K765" s="188">
        <v>4</v>
      </c>
      <c r="L765" s="188">
        <v>4</v>
      </c>
      <c r="M765" s="188"/>
      <c r="N765" s="188"/>
      <c r="O765" s="188"/>
      <c r="P765" s="188">
        <v>1</v>
      </c>
      <c r="Q765" s="188"/>
      <c r="R765" s="188">
        <f t="shared" si="149"/>
        <v>16</v>
      </c>
      <c r="S765" s="191" t="s">
        <v>150</v>
      </c>
      <c r="T765" s="199" t="s">
        <v>86</v>
      </c>
      <c r="U765" s="200">
        <v>44909</v>
      </c>
      <c r="V765" s="200"/>
      <c r="W765" s="201">
        <v>1</v>
      </c>
      <c r="X765" s="202"/>
      <c r="Y765" s="196">
        <f t="shared" si="163"/>
        <v>15.428571428571429</v>
      </c>
      <c r="Z765" s="219">
        <v>81</v>
      </c>
      <c r="AA765" s="219">
        <v>1.82</v>
      </c>
      <c r="AB765" s="197">
        <f t="shared" si="150"/>
        <v>1296</v>
      </c>
      <c r="AC765" s="197">
        <f t="shared" si="159"/>
        <v>29.12</v>
      </c>
      <c r="AD765" s="197">
        <f t="shared" si="164"/>
        <v>907.19999999999993</v>
      </c>
      <c r="AE765" s="197">
        <f t="shared" si="160"/>
        <v>0</v>
      </c>
      <c r="AF765" s="197">
        <f t="shared" si="158"/>
        <v>449.28000000000003</v>
      </c>
      <c r="AG765" s="197">
        <f t="shared" si="151"/>
        <v>1356.48</v>
      </c>
      <c r="AH765" s="197">
        <v>1227.52</v>
      </c>
      <c r="AI765" s="197">
        <f t="shared" si="152"/>
        <v>128.96000000000004</v>
      </c>
      <c r="AJ765" s="157"/>
      <c r="AK765" s="268"/>
      <c r="AL765" s="275"/>
      <c r="AM765" s="275"/>
      <c r="AR765" s="363">
        <f>SUMIF('[27]Sc Shedule '!$D$3:$D$2546,D765,'[27]Sc Shedule '!$AC$3:$AC$2546)</f>
        <v>2034.72</v>
      </c>
      <c r="AS765" s="363">
        <f ca="1">SUMIF($D$91:$D$2561,D765,$AG$91:$AG$2559)</f>
        <v>1356.48</v>
      </c>
      <c r="AT765" s="363">
        <f ca="1">AR765-AS765</f>
        <v>678.24</v>
      </c>
      <c r="AU765" s="365"/>
    </row>
    <row r="766" spans="1:47" ht="30" customHeight="1" x14ac:dyDescent="0.25">
      <c r="A766" s="186"/>
      <c r="B766" s="186">
        <v>2</v>
      </c>
      <c r="C766" s="187" t="s">
        <v>634</v>
      </c>
      <c r="D766" s="136">
        <v>14123</v>
      </c>
      <c r="E766" s="136">
        <v>8414</v>
      </c>
      <c r="F766" s="188"/>
      <c r="G766" s="186" t="s">
        <v>501</v>
      </c>
      <c r="H766" s="186" t="s">
        <v>155</v>
      </c>
      <c r="I766" s="186"/>
      <c r="J766" s="186" t="s">
        <v>435</v>
      </c>
      <c r="K766" s="188">
        <v>4</v>
      </c>
      <c r="L766" s="188">
        <v>2</v>
      </c>
      <c r="M766" s="188"/>
      <c r="N766" s="188"/>
      <c r="O766" s="188"/>
      <c r="P766" s="188">
        <v>1</v>
      </c>
      <c r="Q766" s="188"/>
      <c r="R766" s="188">
        <f t="shared" si="149"/>
        <v>8</v>
      </c>
      <c r="S766" s="191" t="s">
        <v>150</v>
      </c>
      <c r="T766" s="199" t="s">
        <v>58</v>
      </c>
      <c r="U766" s="200">
        <v>44909</v>
      </c>
      <c r="V766" s="200">
        <v>44937</v>
      </c>
      <c r="W766" s="201">
        <v>1</v>
      </c>
      <c r="X766" s="202"/>
      <c r="Y766" s="196">
        <f t="shared" si="163"/>
        <v>4.1428571428571432</v>
      </c>
      <c r="Z766" s="219">
        <v>81</v>
      </c>
      <c r="AA766" s="219">
        <v>1.82</v>
      </c>
      <c r="AB766" s="197">
        <f t="shared" si="150"/>
        <v>648</v>
      </c>
      <c r="AC766" s="197">
        <f t="shared" si="159"/>
        <v>14.56</v>
      </c>
      <c r="AD766" s="197">
        <f t="shared" si="164"/>
        <v>453.59999999999997</v>
      </c>
      <c r="AE766" s="197">
        <f t="shared" si="160"/>
        <v>194.4</v>
      </c>
      <c r="AF766" s="197">
        <f t="shared" si="158"/>
        <v>60.320000000000007</v>
      </c>
      <c r="AG766" s="197">
        <f t="shared" si="151"/>
        <v>708.32</v>
      </c>
      <c r="AH766" s="197">
        <v>708.32</v>
      </c>
      <c r="AI766" s="197">
        <f t="shared" si="152"/>
        <v>0</v>
      </c>
      <c r="AJ766" s="157"/>
      <c r="AR766" s="111"/>
      <c r="AS766" s="111"/>
      <c r="AT766" s="111"/>
    </row>
    <row r="767" spans="1:47" ht="32.25" customHeight="1" x14ac:dyDescent="0.25">
      <c r="A767" s="186"/>
      <c r="B767" s="186">
        <v>2</v>
      </c>
      <c r="C767" s="187">
        <v>1589</v>
      </c>
      <c r="D767" s="136">
        <v>14121</v>
      </c>
      <c r="E767" s="136"/>
      <c r="F767" s="188"/>
      <c r="G767" s="186" t="s">
        <v>636</v>
      </c>
      <c r="H767" s="186" t="s">
        <v>153</v>
      </c>
      <c r="I767" s="186"/>
      <c r="J767" s="186" t="s">
        <v>435</v>
      </c>
      <c r="K767" s="188">
        <v>7.5</v>
      </c>
      <c r="L767" s="188">
        <v>1</v>
      </c>
      <c r="M767" s="188">
        <v>16</v>
      </c>
      <c r="N767" s="188"/>
      <c r="O767" s="188">
        <f t="shared" ref="O767:O779" si="165">M767-N767</f>
        <v>16</v>
      </c>
      <c r="P767" s="188"/>
      <c r="Q767" s="188"/>
      <c r="R767" s="188">
        <f t="shared" si="149"/>
        <v>120</v>
      </c>
      <c r="S767" s="191" t="s">
        <v>41</v>
      </c>
      <c r="T767" s="199" t="s">
        <v>86</v>
      </c>
      <c r="U767" s="200">
        <v>44909</v>
      </c>
      <c r="V767" s="200"/>
      <c r="W767" s="201">
        <v>1</v>
      </c>
      <c r="X767" s="202"/>
      <c r="Y767" s="196">
        <f t="shared" si="163"/>
        <v>15.428571428571429</v>
      </c>
      <c r="Z767" s="219">
        <v>14</v>
      </c>
      <c r="AA767" s="219">
        <v>0.84</v>
      </c>
      <c r="AB767" s="197">
        <f t="shared" si="150"/>
        <v>1680</v>
      </c>
      <c r="AC767" s="197">
        <f t="shared" si="159"/>
        <v>100.8</v>
      </c>
      <c r="AD767" s="197">
        <f t="shared" si="164"/>
        <v>1176</v>
      </c>
      <c r="AE767" s="197">
        <f t="shared" si="160"/>
        <v>0</v>
      </c>
      <c r="AF767" s="197">
        <f t="shared" si="158"/>
        <v>1555.2</v>
      </c>
      <c r="AG767" s="197">
        <f t="shared" si="151"/>
        <v>2731.2</v>
      </c>
      <c r="AH767" s="197">
        <v>2284.8000000000002</v>
      </c>
      <c r="AI767" s="197">
        <f t="shared" si="152"/>
        <v>446.39999999999964</v>
      </c>
      <c r="AJ767" s="157"/>
      <c r="AR767" s="363">
        <f>SUMIF('[27]Sc Shedule '!$D$3:$D$2546,D767,'[27]Sc Shedule '!$AC$3:$AC$2546)</f>
        <v>8346.3562500000007</v>
      </c>
      <c r="AS767" s="363">
        <f t="shared" ref="AS767:AS769" ca="1" si="166">SUMIF($D$91:$D$2561,D767,$AG$91:$AG$2559)</f>
        <v>8346.3562500000007</v>
      </c>
      <c r="AT767" s="363">
        <f t="shared" ref="AT767:AT769" ca="1" si="167">AR767-AS767</f>
        <v>0</v>
      </c>
      <c r="AU767" s="365"/>
    </row>
    <row r="768" spans="1:47" ht="32.25" customHeight="1" x14ac:dyDescent="0.25">
      <c r="A768" s="186"/>
      <c r="B768" s="186">
        <v>2</v>
      </c>
      <c r="C768" s="187">
        <v>1589</v>
      </c>
      <c r="D768" s="136">
        <v>14121</v>
      </c>
      <c r="E768" s="136"/>
      <c r="F768" s="188"/>
      <c r="G768" s="186" t="s">
        <v>636</v>
      </c>
      <c r="H768" s="186" t="s">
        <v>153</v>
      </c>
      <c r="I768" s="186"/>
      <c r="J768" s="186" t="s">
        <v>147</v>
      </c>
      <c r="K768" s="188">
        <v>7.5</v>
      </c>
      <c r="L768" s="188">
        <v>2.5</v>
      </c>
      <c r="M768" s="188">
        <v>16</v>
      </c>
      <c r="N768" s="188"/>
      <c r="O768" s="188">
        <f t="shared" si="165"/>
        <v>16</v>
      </c>
      <c r="P768" s="188"/>
      <c r="Q768" s="188"/>
      <c r="R768" s="188">
        <f t="shared" si="149"/>
        <v>300</v>
      </c>
      <c r="S768" s="191" t="s">
        <v>62</v>
      </c>
      <c r="T768" s="199" t="s">
        <v>86</v>
      </c>
      <c r="U768" s="200">
        <v>44909</v>
      </c>
      <c r="V768" s="200"/>
      <c r="W768" s="201">
        <v>1</v>
      </c>
      <c r="X768" s="202"/>
      <c r="Y768" s="196">
        <f t="shared" si="163"/>
        <v>15.428571428571429</v>
      </c>
      <c r="Z768" s="219">
        <v>5.25</v>
      </c>
      <c r="AA768" s="219">
        <v>0.35</v>
      </c>
      <c r="AB768" s="197">
        <f t="shared" si="150"/>
        <v>1575</v>
      </c>
      <c r="AC768" s="197">
        <f t="shared" si="159"/>
        <v>105</v>
      </c>
      <c r="AD768" s="197">
        <f t="shared" si="164"/>
        <v>1102.5</v>
      </c>
      <c r="AE768" s="197">
        <f t="shared" si="160"/>
        <v>0</v>
      </c>
      <c r="AF768" s="197">
        <f t="shared" si="158"/>
        <v>1619.9999999999998</v>
      </c>
      <c r="AG768" s="197">
        <f t="shared" si="151"/>
        <v>2722.5</v>
      </c>
      <c r="AH768" s="197">
        <v>2257.5</v>
      </c>
      <c r="AI768" s="197">
        <f t="shared" si="152"/>
        <v>465</v>
      </c>
      <c r="AJ768" s="157"/>
      <c r="AR768" s="363">
        <f>SUMIF('[27]Sc Shedule '!$D$3:$D$2546,D768,'[27]Sc Shedule '!$AC$3:$AC$2546)</f>
        <v>8346.3562500000007</v>
      </c>
      <c r="AS768" s="363">
        <f t="shared" ca="1" si="166"/>
        <v>8346.3562500000007</v>
      </c>
      <c r="AT768" s="363">
        <f t="shared" ca="1" si="167"/>
        <v>0</v>
      </c>
      <c r="AU768" s="365"/>
    </row>
    <row r="769" spans="1:47" ht="30" customHeight="1" x14ac:dyDescent="0.25">
      <c r="A769" s="186"/>
      <c r="B769" s="186">
        <v>2</v>
      </c>
      <c r="C769" s="187">
        <v>1589</v>
      </c>
      <c r="D769" s="136">
        <v>14121</v>
      </c>
      <c r="E769" s="136"/>
      <c r="F769" s="188"/>
      <c r="G769" s="186" t="s">
        <v>636</v>
      </c>
      <c r="H769" s="186" t="s">
        <v>153</v>
      </c>
      <c r="I769" s="186"/>
      <c r="J769" s="186" t="s">
        <v>147</v>
      </c>
      <c r="K769" s="188">
        <v>7.5</v>
      </c>
      <c r="L769" s="188">
        <v>2.5</v>
      </c>
      <c r="M769" s="188">
        <v>17</v>
      </c>
      <c r="N769" s="188"/>
      <c r="O769" s="188">
        <f t="shared" si="165"/>
        <v>17</v>
      </c>
      <c r="P769" s="188"/>
      <c r="Q769" s="188"/>
      <c r="R769" s="188">
        <f t="shared" si="149"/>
        <v>318.75</v>
      </c>
      <c r="S769" s="191" t="s">
        <v>62</v>
      </c>
      <c r="T769" s="199" t="s">
        <v>86</v>
      </c>
      <c r="U769" s="200">
        <v>44909</v>
      </c>
      <c r="V769" s="200"/>
      <c r="W769" s="201">
        <v>1</v>
      </c>
      <c r="X769" s="202"/>
      <c r="Y769" s="196">
        <f t="shared" si="163"/>
        <v>15.428571428571429</v>
      </c>
      <c r="Z769" s="219">
        <v>5.25</v>
      </c>
      <c r="AA769" s="219">
        <v>0.35</v>
      </c>
      <c r="AB769" s="197">
        <f t="shared" si="150"/>
        <v>1673.4375</v>
      </c>
      <c r="AC769" s="197">
        <f t="shared" si="159"/>
        <v>111.5625</v>
      </c>
      <c r="AD769" s="197">
        <f t="shared" si="164"/>
        <v>1171.40625</v>
      </c>
      <c r="AE769" s="197">
        <f t="shared" si="160"/>
        <v>0</v>
      </c>
      <c r="AF769" s="197">
        <f t="shared" si="158"/>
        <v>1721.25</v>
      </c>
      <c r="AG769" s="197">
        <f t="shared" si="151"/>
        <v>2892.65625</v>
      </c>
      <c r="AH769" s="197">
        <v>2398.59375</v>
      </c>
      <c r="AI769" s="197">
        <f t="shared" si="152"/>
        <v>494.0625</v>
      </c>
      <c r="AJ769" s="157"/>
      <c r="AR769" s="363">
        <f>SUMIF('[27]Sc Shedule '!$D$3:$D$2546,D769,'[27]Sc Shedule '!$AC$3:$AC$2546)</f>
        <v>8346.3562500000007</v>
      </c>
      <c r="AS769" s="363">
        <f t="shared" ca="1" si="166"/>
        <v>8346.3562500000007</v>
      </c>
      <c r="AT769" s="363">
        <f t="shared" ca="1" si="167"/>
        <v>0</v>
      </c>
      <c r="AU769" s="365"/>
    </row>
    <row r="770" spans="1:47" s="245" customFormat="1" ht="30" customHeight="1" x14ac:dyDescent="0.25">
      <c r="A770" s="186"/>
      <c r="B770" s="186">
        <v>3</v>
      </c>
      <c r="C770" s="187">
        <v>167</v>
      </c>
      <c r="D770" s="136">
        <v>12163</v>
      </c>
      <c r="E770" s="136">
        <v>7723</v>
      </c>
      <c r="F770" s="188"/>
      <c r="G770" s="186" t="s">
        <v>119</v>
      </c>
      <c r="H770" s="186" t="s">
        <v>36</v>
      </c>
      <c r="I770" s="186"/>
      <c r="J770" s="186" t="s">
        <v>42</v>
      </c>
      <c r="K770" s="188">
        <v>1.8</v>
      </c>
      <c r="L770" s="188">
        <v>1.3</v>
      </c>
      <c r="M770" s="188">
        <v>3</v>
      </c>
      <c r="N770" s="188">
        <v>1</v>
      </c>
      <c r="O770" s="188">
        <f t="shared" si="165"/>
        <v>2</v>
      </c>
      <c r="P770" s="188"/>
      <c r="Q770" s="188"/>
      <c r="R770" s="188">
        <f t="shared" si="149"/>
        <v>3.6</v>
      </c>
      <c r="S770" s="191" t="s">
        <v>41</v>
      </c>
      <c r="T770" s="199" t="s">
        <v>58</v>
      </c>
      <c r="U770" s="200">
        <v>44719</v>
      </c>
      <c r="V770" s="200">
        <v>44759</v>
      </c>
      <c r="W770" s="201">
        <v>1</v>
      </c>
      <c r="X770" s="202"/>
      <c r="Y770" s="196">
        <f t="shared" si="163"/>
        <v>5.8571428571428568</v>
      </c>
      <c r="Z770" s="219">
        <v>14</v>
      </c>
      <c r="AA770" s="219"/>
      <c r="AB770" s="197">
        <f t="shared" si="150"/>
        <v>50.4</v>
      </c>
      <c r="AC770" s="197">
        <f t="shared" si="159"/>
        <v>0</v>
      </c>
      <c r="AD770" s="197">
        <f t="shared" si="164"/>
        <v>35.28</v>
      </c>
      <c r="AE770" s="197">
        <f t="shared" si="160"/>
        <v>15.120000000000001</v>
      </c>
      <c r="AF770" s="197">
        <f t="shared" si="158"/>
        <v>0</v>
      </c>
      <c r="AG770" s="197">
        <f t="shared" si="151"/>
        <v>50.400000000000006</v>
      </c>
      <c r="AH770" s="197">
        <v>50.400000000000006</v>
      </c>
      <c r="AI770" s="197">
        <f t="shared" si="152"/>
        <v>0</v>
      </c>
      <c r="AJ770" s="244"/>
      <c r="AK770" s="269"/>
      <c r="AL770" s="276"/>
      <c r="AM770" s="276"/>
    </row>
    <row r="771" spans="1:47" s="245" customFormat="1" ht="30" customHeight="1" x14ac:dyDescent="0.25">
      <c r="A771" s="186"/>
      <c r="B771" s="186">
        <v>3</v>
      </c>
      <c r="C771" s="187">
        <v>172</v>
      </c>
      <c r="D771" s="136">
        <v>12169</v>
      </c>
      <c r="E771" s="136">
        <v>7709</v>
      </c>
      <c r="F771" s="188"/>
      <c r="G771" s="186" t="s">
        <v>119</v>
      </c>
      <c r="H771" s="186" t="s">
        <v>36</v>
      </c>
      <c r="I771" s="186"/>
      <c r="J771" s="186">
        <v>2.5</v>
      </c>
      <c r="K771" s="188">
        <v>2.5</v>
      </c>
      <c r="L771" s="188">
        <v>1</v>
      </c>
      <c r="M771" s="188">
        <v>3</v>
      </c>
      <c r="N771" s="188">
        <v>1</v>
      </c>
      <c r="O771" s="188">
        <f t="shared" si="165"/>
        <v>2</v>
      </c>
      <c r="P771" s="188"/>
      <c r="Q771" s="188"/>
      <c r="R771" s="188">
        <f t="shared" si="149"/>
        <v>5</v>
      </c>
      <c r="S771" s="191" t="s">
        <v>41</v>
      </c>
      <c r="T771" s="199" t="s">
        <v>58</v>
      </c>
      <c r="U771" s="200">
        <v>44720</v>
      </c>
      <c r="V771" s="200">
        <v>44755</v>
      </c>
      <c r="W771" s="201">
        <v>1</v>
      </c>
      <c r="X771" s="202"/>
      <c r="Y771" s="196">
        <f t="shared" si="163"/>
        <v>5.1428571428571432</v>
      </c>
      <c r="Z771" s="219">
        <v>14</v>
      </c>
      <c r="AA771" s="219"/>
      <c r="AB771" s="197">
        <f t="shared" si="150"/>
        <v>70</v>
      </c>
      <c r="AC771" s="197">
        <f t="shared" si="159"/>
        <v>0</v>
      </c>
      <c r="AD771" s="197">
        <f t="shared" si="164"/>
        <v>49</v>
      </c>
      <c r="AE771" s="197">
        <f t="shared" si="160"/>
        <v>21</v>
      </c>
      <c r="AF771" s="197">
        <f t="shared" si="158"/>
        <v>0</v>
      </c>
      <c r="AG771" s="197">
        <f t="shared" si="151"/>
        <v>70</v>
      </c>
      <c r="AH771" s="197">
        <v>70</v>
      </c>
      <c r="AI771" s="197">
        <f t="shared" si="152"/>
        <v>0</v>
      </c>
      <c r="AJ771" s="146"/>
      <c r="AK771" s="269"/>
      <c r="AL771" s="276"/>
      <c r="AM771" s="276"/>
    </row>
    <row r="772" spans="1:47" s="245" customFormat="1" ht="30" customHeight="1" x14ac:dyDescent="0.25">
      <c r="A772" s="186"/>
      <c r="B772" s="186">
        <v>3</v>
      </c>
      <c r="C772" s="187">
        <v>157</v>
      </c>
      <c r="D772" s="136">
        <v>12154</v>
      </c>
      <c r="E772" s="136">
        <v>7565</v>
      </c>
      <c r="F772" s="188"/>
      <c r="G772" s="186" t="s">
        <v>119</v>
      </c>
      <c r="H772" s="186" t="s">
        <v>36</v>
      </c>
      <c r="I772" s="186"/>
      <c r="J772" s="186" t="s">
        <v>42</v>
      </c>
      <c r="K772" s="188">
        <v>1.8</v>
      </c>
      <c r="L772" s="188">
        <v>1.3</v>
      </c>
      <c r="M772" s="188">
        <v>4</v>
      </c>
      <c r="N772" s="188">
        <v>1</v>
      </c>
      <c r="O772" s="188">
        <f t="shared" si="165"/>
        <v>3</v>
      </c>
      <c r="P772" s="188"/>
      <c r="Q772" s="188"/>
      <c r="R772" s="188">
        <f t="shared" si="149"/>
        <v>5.4</v>
      </c>
      <c r="S772" s="191" t="s">
        <v>41</v>
      </c>
      <c r="T772" s="199" t="s">
        <v>58</v>
      </c>
      <c r="U772" s="200">
        <v>44718</v>
      </c>
      <c r="V772" s="200">
        <v>44728</v>
      </c>
      <c r="W772" s="201">
        <v>1</v>
      </c>
      <c r="X772" s="202"/>
      <c r="Y772" s="196">
        <f t="shared" si="163"/>
        <v>1.5714285714285714</v>
      </c>
      <c r="Z772" s="219">
        <v>14</v>
      </c>
      <c r="AA772" s="219">
        <v>0.84</v>
      </c>
      <c r="AB772" s="197">
        <f t="shared" si="150"/>
        <v>75.600000000000009</v>
      </c>
      <c r="AC772" s="197">
        <f t="shared" si="159"/>
        <v>4.5360000000000005</v>
      </c>
      <c r="AD772" s="197">
        <f t="shared" si="164"/>
        <v>52.919999999999995</v>
      </c>
      <c r="AE772" s="197">
        <f t="shared" si="160"/>
        <v>22.68</v>
      </c>
      <c r="AF772" s="197">
        <f t="shared" si="158"/>
        <v>7.1280000000000001</v>
      </c>
      <c r="AG772" s="197">
        <f t="shared" si="151"/>
        <v>82.727999999999994</v>
      </c>
      <c r="AH772" s="197">
        <v>82.727999999999994</v>
      </c>
      <c r="AI772" s="197">
        <f t="shared" si="152"/>
        <v>0</v>
      </c>
      <c r="AJ772" s="146"/>
      <c r="AK772" s="269"/>
      <c r="AL772" s="276"/>
      <c r="AM772" s="276"/>
    </row>
    <row r="773" spans="1:47" s="213" customFormat="1" ht="30" customHeight="1" x14ac:dyDescent="0.25">
      <c r="A773" s="186"/>
      <c r="B773" s="186">
        <v>3</v>
      </c>
      <c r="C773" s="187">
        <v>151</v>
      </c>
      <c r="D773" s="136">
        <v>12248</v>
      </c>
      <c r="E773" s="136">
        <v>7564</v>
      </c>
      <c r="F773" s="188"/>
      <c r="G773" s="186" t="s">
        <v>119</v>
      </c>
      <c r="H773" s="186" t="s">
        <v>36</v>
      </c>
      <c r="I773" s="186"/>
      <c r="J773" s="186" t="s">
        <v>42</v>
      </c>
      <c r="K773" s="188">
        <v>1.8</v>
      </c>
      <c r="L773" s="188">
        <v>1.3</v>
      </c>
      <c r="M773" s="188">
        <v>4</v>
      </c>
      <c r="N773" s="188">
        <v>1</v>
      </c>
      <c r="O773" s="188">
        <f t="shared" si="165"/>
        <v>3</v>
      </c>
      <c r="P773" s="188"/>
      <c r="Q773" s="188"/>
      <c r="R773" s="188">
        <f t="shared" si="149"/>
        <v>5.4</v>
      </c>
      <c r="S773" s="191" t="s">
        <v>41</v>
      </c>
      <c r="T773" s="199" t="s">
        <v>58</v>
      </c>
      <c r="U773" s="200">
        <v>44718</v>
      </c>
      <c r="V773" s="200">
        <v>44729</v>
      </c>
      <c r="W773" s="201">
        <v>1</v>
      </c>
      <c r="X773" s="202"/>
      <c r="Y773" s="196">
        <f t="shared" si="163"/>
        <v>1.7142857142857142</v>
      </c>
      <c r="Z773" s="219">
        <v>14</v>
      </c>
      <c r="AA773" s="219">
        <v>0.84</v>
      </c>
      <c r="AB773" s="197">
        <f t="shared" si="150"/>
        <v>75.600000000000009</v>
      </c>
      <c r="AC773" s="197">
        <f t="shared" si="159"/>
        <v>4.5360000000000005</v>
      </c>
      <c r="AD773" s="197">
        <f t="shared" si="164"/>
        <v>52.919999999999995</v>
      </c>
      <c r="AE773" s="197">
        <f t="shared" si="160"/>
        <v>22.68</v>
      </c>
      <c r="AF773" s="197">
        <f t="shared" si="158"/>
        <v>7.7760000000000007</v>
      </c>
      <c r="AG773" s="197">
        <f t="shared" si="151"/>
        <v>83.375999999999991</v>
      </c>
      <c r="AH773" s="197">
        <v>83.375999999999991</v>
      </c>
      <c r="AI773" s="197">
        <f t="shared" si="152"/>
        <v>0</v>
      </c>
      <c r="AJ773" s="146"/>
      <c r="AK773" s="268"/>
      <c r="AL773" s="275"/>
      <c r="AM773" s="275"/>
    </row>
    <row r="774" spans="1:47" s="245" customFormat="1" ht="30" customHeight="1" x14ac:dyDescent="0.25">
      <c r="A774" s="186"/>
      <c r="B774" s="186">
        <v>3</v>
      </c>
      <c r="C774" s="187">
        <v>152</v>
      </c>
      <c r="D774" s="136">
        <v>12248</v>
      </c>
      <c r="E774" s="136">
        <v>7564</v>
      </c>
      <c r="F774" s="188"/>
      <c r="G774" s="186" t="s">
        <v>119</v>
      </c>
      <c r="H774" s="186" t="s">
        <v>36</v>
      </c>
      <c r="I774" s="186"/>
      <c r="J774" s="186" t="s">
        <v>42</v>
      </c>
      <c r="K774" s="188">
        <v>1.8</v>
      </c>
      <c r="L774" s="188">
        <v>1.3</v>
      </c>
      <c r="M774" s="188">
        <v>4</v>
      </c>
      <c r="N774" s="188">
        <v>1</v>
      </c>
      <c r="O774" s="188">
        <f t="shared" si="165"/>
        <v>3</v>
      </c>
      <c r="P774" s="188"/>
      <c r="Q774" s="188"/>
      <c r="R774" s="188">
        <f t="shared" si="149"/>
        <v>5.4</v>
      </c>
      <c r="S774" s="191" t="s">
        <v>41</v>
      </c>
      <c r="T774" s="199" t="s">
        <v>58</v>
      </c>
      <c r="U774" s="200">
        <v>44718</v>
      </c>
      <c r="V774" s="200">
        <v>44729</v>
      </c>
      <c r="W774" s="201">
        <v>1</v>
      </c>
      <c r="X774" s="202"/>
      <c r="Y774" s="196">
        <f t="shared" si="163"/>
        <v>1.7142857142857142</v>
      </c>
      <c r="Z774" s="219">
        <v>14</v>
      </c>
      <c r="AA774" s="219">
        <v>0.84</v>
      </c>
      <c r="AB774" s="197">
        <f t="shared" si="150"/>
        <v>75.600000000000009</v>
      </c>
      <c r="AC774" s="197">
        <f t="shared" si="159"/>
        <v>4.5360000000000005</v>
      </c>
      <c r="AD774" s="197">
        <f t="shared" si="164"/>
        <v>52.919999999999995</v>
      </c>
      <c r="AE774" s="197">
        <f t="shared" si="160"/>
        <v>22.68</v>
      </c>
      <c r="AF774" s="197">
        <f t="shared" si="158"/>
        <v>7.7760000000000007</v>
      </c>
      <c r="AG774" s="197">
        <f t="shared" si="151"/>
        <v>83.375999999999991</v>
      </c>
      <c r="AH774" s="197">
        <v>83.375999999999991</v>
      </c>
      <c r="AI774" s="197">
        <f t="shared" si="152"/>
        <v>0</v>
      </c>
      <c r="AJ774" s="244"/>
      <c r="AK774" s="269"/>
      <c r="AL774" s="276"/>
      <c r="AM774" s="276"/>
    </row>
    <row r="775" spans="1:47" ht="30" customHeight="1" x14ac:dyDescent="0.25">
      <c r="A775" s="186"/>
      <c r="B775" s="186">
        <v>3</v>
      </c>
      <c r="C775" s="187">
        <v>290</v>
      </c>
      <c r="D775" s="136">
        <v>12396</v>
      </c>
      <c r="E775" s="136">
        <v>6708</v>
      </c>
      <c r="F775" s="188"/>
      <c r="G775" s="186" t="s">
        <v>119</v>
      </c>
      <c r="H775" s="186" t="s">
        <v>36</v>
      </c>
      <c r="I775" s="186"/>
      <c r="J775" s="186" t="s">
        <v>42</v>
      </c>
      <c r="K775" s="188">
        <v>6</v>
      </c>
      <c r="L775" s="188">
        <v>1</v>
      </c>
      <c r="M775" s="188">
        <v>3</v>
      </c>
      <c r="N775" s="188">
        <v>1</v>
      </c>
      <c r="O775" s="188">
        <f t="shared" si="165"/>
        <v>2</v>
      </c>
      <c r="P775" s="188"/>
      <c r="Q775" s="188"/>
      <c r="R775" s="188">
        <f t="shared" ref="R775:R838" si="168">IF(S775="m3",K775*L775*O775,IF(S775="m2-LxH",K775*O775,IF(S775="m2-LxW",K775*L775*P775,IF(S775="rm",O775,IF(S775="lm",K775,IF(S775="unit",Q775,))))))</f>
        <v>12</v>
      </c>
      <c r="S775" s="191" t="s">
        <v>41</v>
      </c>
      <c r="T775" s="199" t="s">
        <v>58</v>
      </c>
      <c r="U775" s="200">
        <v>44731</v>
      </c>
      <c r="V775" s="200">
        <v>44823</v>
      </c>
      <c r="W775" s="201">
        <v>1</v>
      </c>
      <c r="X775" s="202"/>
      <c r="Y775" s="196">
        <f t="shared" si="163"/>
        <v>13.285714285714286</v>
      </c>
      <c r="Z775" s="219">
        <v>14</v>
      </c>
      <c r="AA775" s="219">
        <v>0.84</v>
      </c>
      <c r="AB775" s="197">
        <f t="shared" ref="AB775:AB838" si="169">Z775*R775</f>
        <v>168</v>
      </c>
      <c r="AC775" s="197">
        <f t="shared" si="159"/>
        <v>10.08</v>
      </c>
      <c r="AD775" s="197">
        <f t="shared" si="164"/>
        <v>117.59999999999998</v>
      </c>
      <c r="AE775" s="197">
        <f t="shared" si="160"/>
        <v>50.399999999999991</v>
      </c>
      <c r="AF775" s="197">
        <f t="shared" si="158"/>
        <v>133.92000000000002</v>
      </c>
      <c r="AG775" s="197">
        <f t="shared" ref="AG775:AG838" si="170">AD775+AE775+AF775</f>
        <v>301.91999999999996</v>
      </c>
      <c r="AH775" s="197">
        <v>301.91999999999996</v>
      </c>
      <c r="AI775" s="197">
        <f t="shared" ref="AI775:AI838" si="171">AG775-AH775</f>
        <v>0</v>
      </c>
      <c r="AJ775" s="146"/>
      <c r="AR775" s="111"/>
      <c r="AS775" s="111"/>
      <c r="AT775" s="111"/>
    </row>
    <row r="776" spans="1:47" ht="30" customHeight="1" x14ac:dyDescent="0.25">
      <c r="A776" s="186"/>
      <c r="B776" s="186">
        <v>3</v>
      </c>
      <c r="C776" s="187">
        <v>292</v>
      </c>
      <c r="D776" s="136">
        <v>12398</v>
      </c>
      <c r="E776" s="136">
        <v>7581</v>
      </c>
      <c r="F776" s="188"/>
      <c r="G776" s="186" t="s">
        <v>119</v>
      </c>
      <c r="H776" s="186" t="s">
        <v>36</v>
      </c>
      <c r="I776" s="186"/>
      <c r="J776" s="186" t="s">
        <v>42</v>
      </c>
      <c r="K776" s="188">
        <v>1.8</v>
      </c>
      <c r="L776" s="188">
        <v>1.3</v>
      </c>
      <c r="M776" s="188">
        <v>3.5</v>
      </c>
      <c r="N776" s="188">
        <v>1</v>
      </c>
      <c r="O776" s="188">
        <f t="shared" si="165"/>
        <v>2.5</v>
      </c>
      <c r="P776" s="188"/>
      <c r="Q776" s="188"/>
      <c r="R776" s="188">
        <f t="shared" si="168"/>
        <v>4.5</v>
      </c>
      <c r="S776" s="191" t="s">
        <v>41</v>
      </c>
      <c r="T776" s="199" t="s">
        <v>58</v>
      </c>
      <c r="U776" s="200">
        <v>44731</v>
      </c>
      <c r="V776" s="200">
        <v>44735</v>
      </c>
      <c r="W776" s="201">
        <v>1</v>
      </c>
      <c r="X776" s="202"/>
      <c r="Y776" s="196">
        <f t="shared" si="163"/>
        <v>0.7142857142857143</v>
      </c>
      <c r="Z776" s="219">
        <v>14</v>
      </c>
      <c r="AA776" s="219">
        <v>0.84</v>
      </c>
      <c r="AB776" s="197">
        <f t="shared" si="169"/>
        <v>63</v>
      </c>
      <c r="AC776" s="197">
        <f t="shared" si="159"/>
        <v>3.78</v>
      </c>
      <c r="AD776" s="197">
        <f t="shared" si="164"/>
        <v>44.1</v>
      </c>
      <c r="AE776" s="197">
        <f t="shared" si="160"/>
        <v>18.899999999999999</v>
      </c>
      <c r="AF776" s="197">
        <f t="shared" si="158"/>
        <v>2.7</v>
      </c>
      <c r="AG776" s="197">
        <f t="shared" si="170"/>
        <v>65.7</v>
      </c>
      <c r="AH776" s="197">
        <v>65.7</v>
      </c>
      <c r="AI776" s="197">
        <f t="shared" si="171"/>
        <v>0</v>
      </c>
      <c r="AJ776" s="146"/>
      <c r="AR776" s="111"/>
      <c r="AS776" s="111"/>
      <c r="AT776" s="111"/>
    </row>
    <row r="777" spans="1:47" s="245" customFormat="1" ht="30" customHeight="1" x14ac:dyDescent="0.25">
      <c r="A777" s="186"/>
      <c r="B777" s="186">
        <v>3</v>
      </c>
      <c r="C777" s="187">
        <v>315</v>
      </c>
      <c r="D777" s="136">
        <v>12416</v>
      </c>
      <c r="E777" s="136">
        <v>7581</v>
      </c>
      <c r="F777" s="188"/>
      <c r="G777" s="186" t="s">
        <v>119</v>
      </c>
      <c r="H777" s="186" t="s">
        <v>36</v>
      </c>
      <c r="I777" s="186"/>
      <c r="J777" s="186" t="s">
        <v>42</v>
      </c>
      <c r="K777" s="188">
        <v>7</v>
      </c>
      <c r="L777" s="188">
        <v>1.3</v>
      </c>
      <c r="M777" s="188">
        <v>4</v>
      </c>
      <c r="N777" s="188">
        <v>1</v>
      </c>
      <c r="O777" s="188">
        <f t="shared" si="165"/>
        <v>3</v>
      </c>
      <c r="P777" s="188"/>
      <c r="Q777" s="188"/>
      <c r="R777" s="188">
        <f t="shared" si="168"/>
        <v>21</v>
      </c>
      <c r="S777" s="191" t="s">
        <v>41</v>
      </c>
      <c r="T777" s="199" t="s">
        <v>58</v>
      </c>
      <c r="U777" s="200">
        <v>44732</v>
      </c>
      <c r="V777" s="200">
        <v>44735</v>
      </c>
      <c r="W777" s="201">
        <v>1</v>
      </c>
      <c r="X777" s="202"/>
      <c r="Y777" s="196">
        <f t="shared" si="163"/>
        <v>0.5714285714285714</v>
      </c>
      <c r="Z777" s="219">
        <v>14</v>
      </c>
      <c r="AA777" s="219">
        <v>0.84</v>
      </c>
      <c r="AB777" s="197">
        <f t="shared" si="169"/>
        <v>294</v>
      </c>
      <c r="AC777" s="197">
        <f t="shared" si="159"/>
        <v>17.64</v>
      </c>
      <c r="AD777" s="197">
        <f t="shared" si="164"/>
        <v>205.79999999999998</v>
      </c>
      <c r="AE777" s="197">
        <f t="shared" si="160"/>
        <v>88.2</v>
      </c>
      <c r="AF777" s="197">
        <f t="shared" si="158"/>
        <v>10.08</v>
      </c>
      <c r="AG777" s="197">
        <f t="shared" si="170"/>
        <v>304.08</v>
      </c>
      <c r="AH777" s="197">
        <v>304.08</v>
      </c>
      <c r="AI777" s="197">
        <f t="shared" si="171"/>
        <v>0</v>
      </c>
      <c r="AJ777" s="244"/>
      <c r="AK777" s="269"/>
      <c r="AL777" s="276"/>
      <c r="AM777" s="276"/>
    </row>
    <row r="778" spans="1:47" s="245" customFormat="1" ht="30" customHeight="1" x14ac:dyDescent="0.25">
      <c r="A778" s="186"/>
      <c r="B778" s="186">
        <v>3</v>
      </c>
      <c r="C778" s="187">
        <v>331</v>
      </c>
      <c r="D778" s="136">
        <v>12428</v>
      </c>
      <c r="E778" s="136">
        <v>8139</v>
      </c>
      <c r="F778" s="188"/>
      <c r="G778" s="186" t="s">
        <v>119</v>
      </c>
      <c r="H778" s="186" t="s">
        <v>36</v>
      </c>
      <c r="I778" s="186"/>
      <c r="J778" s="186" t="s">
        <v>42</v>
      </c>
      <c r="K778" s="188">
        <v>4</v>
      </c>
      <c r="L778" s="188">
        <v>1.3</v>
      </c>
      <c r="M778" s="188">
        <v>3</v>
      </c>
      <c r="N778" s="188">
        <v>1</v>
      </c>
      <c r="O778" s="188">
        <f t="shared" si="165"/>
        <v>2</v>
      </c>
      <c r="P778" s="188"/>
      <c r="Q778" s="188"/>
      <c r="R778" s="188">
        <f t="shared" si="168"/>
        <v>8</v>
      </c>
      <c r="S778" s="191" t="s">
        <v>41</v>
      </c>
      <c r="T778" s="199" t="s">
        <v>58</v>
      </c>
      <c r="U778" s="200">
        <v>44734</v>
      </c>
      <c r="V778" s="200">
        <v>44858</v>
      </c>
      <c r="W778" s="201">
        <v>1</v>
      </c>
      <c r="X778" s="202"/>
      <c r="Y778" s="196">
        <f t="shared" si="163"/>
        <v>17.857142857142858</v>
      </c>
      <c r="Z778" s="219">
        <v>14</v>
      </c>
      <c r="AA778" s="219">
        <v>0.84</v>
      </c>
      <c r="AB778" s="197">
        <f t="shared" si="169"/>
        <v>112</v>
      </c>
      <c r="AC778" s="197">
        <f t="shared" si="159"/>
        <v>6.72</v>
      </c>
      <c r="AD778" s="197">
        <f t="shared" si="164"/>
        <v>78.399999999999991</v>
      </c>
      <c r="AE778" s="197">
        <f t="shared" si="160"/>
        <v>33.6</v>
      </c>
      <c r="AF778" s="197">
        <f t="shared" si="158"/>
        <v>120</v>
      </c>
      <c r="AG778" s="197">
        <f t="shared" si="170"/>
        <v>232</v>
      </c>
      <c r="AH778" s="197">
        <v>232</v>
      </c>
      <c r="AI778" s="197">
        <f t="shared" si="171"/>
        <v>0</v>
      </c>
      <c r="AJ778" s="244"/>
      <c r="AK778" s="269"/>
      <c r="AL778" s="276"/>
      <c r="AM778" s="276"/>
    </row>
    <row r="779" spans="1:47" s="245" customFormat="1" ht="30" customHeight="1" x14ac:dyDescent="0.25">
      <c r="A779" s="186"/>
      <c r="B779" s="186">
        <v>3</v>
      </c>
      <c r="C779" s="187">
        <v>166</v>
      </c>
      <c r="D779" s="136">
        <v>12162</v>
      </c>
      <c r="E779" s="136">
        <v>6711</v>
      </c>
      <c r="F779" s="188"/>
      <c r="G779" s="186" t="s">
        <v>119</v>
      </c>
      <c r="H779" s="186" t="s">
        <v>36</v>
      </c>
      <c r="I779" s="186"/>
      <c r="J779" s="186" t="s">
        <v>42</v>
      </c>
      <c r="K779" s="188">
        <v>1.8</v>
      </c>
      <c r="L779" s="188">
        <v>1.8</v>
      </c>
      <c r="M779" s="188">
        <v>3</v>
      </c>
      <c r="N779" s="188">
        <v>1</v>
      </c>
      <c r="O779" s="188">
        <f t="shared" si="165"/>
        <v>2</v>
      </c>
      <c r="P779" s="188"/>
      <c r="Q779" s="188"/>
      <c r="R779" s="188">
        <f t="shared" si="168"/>
        <v>3.6</v>
      </c>
      <c r="S779" s="191" t="s">
        <v>41</v>
      </c>
      <c r="T779" s="199" t="s">
        <v>58</v>
      </c>
      <c r="U779" s="200">
        <v>44719</v>
      </c>
      <c r="V779" s="200">
        <v>44827</v>
      </c>
      <c r="W779" s="201">
        <v>1</v>
      </c>
      <c r="X779" s="202"/>
      <c r="Y779" s="196">
        <f t="shared" si="163"/>
        <v>15.571428571428571</v>
      </c>
      <c r="Z779" s="219">
        <v>18</v>
      </c>
      <c r="AA779" s="219"/>
      <c r="AB779" s="197">
        <f t="shared" si="169"/>
        <v>64.8</v>
      </c>
      <c r="AC779" s="197">
        <f t="shared" si="159"/>
        <v>0</v>
      </c>
      <c r="AD779" s="197">
        <f t="shared" si="164"/>
        <v>45.36</v>
      </c>
      <c r="AE779" s="197">
        <f t="shared" si="160"/>
        <v>19.440000000000001</v>
      </c>
      <c r="AF779" s="197">
        <f t="shared" si="158"/>
        <v>0</v>
      </c>
      <c r="AG779" s="197">
        <f t="shared" si="170"/>
        <v>64.8</v>
      </c>
      <c r="AH779" s="197">
        <v>64.8</v>
      </c>
      <c r="AI779" s="197">
        <f t="shared" si="171"/>
        <v>0</v>
      </c>
      <c r="AJ779" s="244"/>
      <c r="AK779" s="269"/>
      <c r="AL779" s="276"/>
      <c r="AM779" s="276"/>
    </row>
    <row r="780" spans="1:47" ht="30" customHeight="1" x14ac:dyDescent="0.25">
      <c r="A780" s="186"/>
      <c r="B780" s="186">
        <v>3</v>
      </c>
      <c r="C780" s="187">
        <v>496</v>
      </c>
      <c r="D780" s="136">
        <v>12701</v>
      </c>
      <c r="E780" s="136">
        <v>6722</v>
      </c>
      <c r="F780" s="188"/>
      <c r="G780" s="186" t="s">
        <v>119</v>
      </c>
      <c r="H780" s="186" t="s">
        <v>206</v>
      </c>
      <c r="I780" s="186"/>
      <c r="J780" s="186" t="s">
        <v>206</v>
      </c>
      <c r="K780" s="188">
        <v>2.5</v>
      </c>
      <c r="L780" s="188">
        <v>1.8</v>
      </c>
      <c r="M780" s="188">
        <v>6</v>
      </c>
      <c r="N780" s="188">
        <v>1</v>
      </c>
      <c r="O780" s="188">
        <f>(M780-N780)/2</f>
        <v>2.5</v>
      </c>
      <c r="P780" s="188"/>
      <c r="Q780" s="188"/>
      <c r="R780" s="188">
        <f t="shared" si="168"/>
        <v>2.5</v>
      </c>
      <c r="S780" s="191" t="s">
        <v>70</v>
      </c>
      <c r="T780" s="199" t="s">
        <v>58</v>
      </c>
      <c r="U780" s="200">
        <v>44827</v>
      </c>
      <c r="V780" s="200">
        <v>44865</v>
      </c>
      <c r="W780" s="201">
        <v>1</v>
      </c>
      <c r="X780" s="202"/>
      <c r="Y780" s="196">
        <f>-IF(T780="on hire",$B$5-U780+1,IF(T780="off hired",V780-U780+1,0))/7</f>
        <v>-5.5714285714285712</v>
      </c>
      <c r="Z780" s="219">
        <v>100</v>
      </c>
      <c r="AA780" s="219">
        <v>10.15</v>
      </c>
      <c r="AB780" s="197">
        <f t="shared" si="169"/>
        <v>250</v>
      </c>
      <c r="AC780" s="197">
        <f t="shared" si="159"/>
        <v>25.375</v>
      </c>
      <c r="AD780" s="197"/>
      <c r="AE780" s="197">
        <f t="shared" si="160"/>
        <v>75</v>
      </c>
      <c r="AF780" s="197">
        <f>(R780*Y780*AA780)</f>
        <v>-141.375</v>
      </c>
      <c r="AG780" s="197">
        <f t="shared" si="170"/>
        <v>-66.375</v>
      </c>
      <c r="AH780" s="197">
        <v>-66.375</v>
      </c>
      <c r="AI780" s="197">
        <f t="shared" si="171"/>
        <v>0</v>
      </c>
      <c r="AJ780" s="146"/>
      <c r="AR780" s="111"/>
      <c r="AS780" s="111"/>
      <c r="AT780" s="111"/>
    </row>
    <row r="781" spans="1:47" ht="30" customHeight="1" x14ac:dyDescent="0.25">
      <c r="A781" s="186"/>
      <c r="B781" s="186">
        <v>3</v>
      </c>
      <c r="C781" s="187">
        <v>496</v>
      </c>
      <c r="D781" s="136">
        <v>12701</v>
      </c>
      <c r="E781" s="136">
        <v>6722</v>
      </c>
      <c r="F781" s="188"/>
      <c r="G781" s="186" t="s">
        <v>119</v>
      </c>
      <c r="H781" s="186" t="s">
        <v>206</v>
      </c>
      <c r="I781" s="186"/>
      <c r="J781" s="186" t="s">
        <v>206</v>
      </c>
      <c r="K781" s="188">
        <v>2.5</v>
      </c>
      <c r="L781" s="188">
        <v>1.8</v>
      </c>
      <c r="M781" s="188">
        <v>6</v>
      </c>
      <c r="N781" s="188">
        <v>1</v>
      </c>
      <c r="O781" s="188">
        <f t="shared" ref="O781:O791" si="172">M781-N781</f>
        <v>5</v>
      </c>
      <c r="P781" s="188"/>
      <c r="Q781" s="188"/>
      <c r="R781" s="188">
        <f t="shared" si="168"/>
        <v>5</v>
      </c>
      <c r="S781" s="191" t="s">
        <v>70</v>
      </c>
      <c r="T781" s="199" t="s">
        <v>58</v>
      </c>
      <c r="U781" s="200">
        <v>44754</v>
      </c>
      <c r="V781" s="200">
        <v>44827</v>
      </c>
      <c r="W781" s="254">
        <v>1</v>
      </c>
      <c r="X781" s="202"/>
      <c r="Y781" s="196">
        <f t="shared" ref="Y781:Y844" si="173">IF(T781="on hire",$C$5-U781+1,IF(T781="off hired",V781-U781+1,0))/7</f>
        <v>10.571428571428571</v>
      </c>
      <c r="Z781" s="219">
        <v>100</v>
      </c>
      <c r="AA781" s="219">
        <v>10.15</v>
      </c>
      <c r="AB781" s="197">
        <f t="shared" si="169"/>
        <v>500</v>
      </c>
      <c r="AC781" s="197">
        <f t="shared" si="159"/>
        <v>50.75</v>
      </c>
      <c r="AD781" s="197">
        <f t="shared" ref="AD781:AD844" si="174">0.7*R781*Z781</f>
        <v>350</v>
      </c>
      <c r="AE781" s="197">
        <f t="shared" si="160"/>
        <v>150</v>
      </c>
      <c r="AF781" s="197">
        <f t="shared" ref="AF781:AF844" si="175">IF(Y781&gt;X781,(Y781-X781)*R781*AA781,0)</f>
        <v>536.5</v>
      </c>
      <c r="AG781" s="197">
        <f t="shared" si="170"/>
        <v>1036.5</v>
      </c>
      <c r="AH781" s="197">
        <v>1036.5</v>
      </c>
      <c r="AI781" s="197">
        <f t="shared" si="171"/>
        <v>0</v>
      </c>
      <c r="AJ781" s="146"/>
      <c r="AR781" s="111"/>
      <c r="AS781" s="111"/>
      <c r="AT781" s="111"/>
    </row>
    <row r="782" spans="1:47" ht="30" customHeight="1" x14ac:dyDescent="0.25">
      <c r="A782" s="186"/>
      <c r="B782" s="186">
        <v>3</v>
      </c>
      <c r="C782" s="187">
        <v>525</v>
      </c>
      <c r="D782" s="136">
        <v>12733</v>
      </c>
      <c r="E782" s="136">
        <v>8241</v>
      </c>
      <c r="F782" s="188"/>
      <c r="G782" s="186" t="s">
        <v>118</v>
      </c>
      <c r="H782" s="186" t="s">
        <v>94</v>
      </c>
      <c r="I782" s="186"/>
      <c r="J782" s="186" t="s">
        <v>69</v>
      </c>
      <c r="K782" s="188">
        <v>2.5</v>
      </c>
      <c r="L782" s="188">
        <v>1.3</v>
      </c>
      <c r="M782" s="188">
        <v>3</v>
      </c>
      <c r="N782" s="188">
        <v>1</v>
      </c>
      <c r="O782" s="188">
        <f t="shared" si="172"/>
        <v>2</v>
      </c>
      <c r="P782" s="188"/>
      <c r="Q782" s="188"/>
      <c r="R782" s="188">
        <f t="shared" si="168"/>
        <v>2</v>
      </c>
      <c r="S782" s="191" t="s">
        <v>70</v>
      </c>
      <c r="T782" s="199" t="s">
        <v>58</v>
      </c>
      <c r="U782" s="200">
        <v>44757</v>
      </c>
      <c r="V782" s="200">
        <v>44880</v>
      </c>
      <c r="W782" s="201">
        <v>1</v>
      </c>
      <c r="X782" s="202"/>
      <c r="Y782" s="196">
        <f t="shared" si="173"/>
        <v>17.714285714285715</v>
      </c>
      <c r="Z782" s="219">
        <v>135</v>
      </c>
      <c r="AA782" s="219">
        <v>12.25</v>
      </c>
      <c r="AB782" s="197">
        <f t="shared" si="169"/>
        <v>270</v>
      </c>
      <c r="AC782" s="197">
        <f t="shared" si="159"/>
        <v>24.5</v>
      </c>
      <c r="AD782" s="197">
        <f t="shared" si="174"/>
        <v>189</v>
      </c>
      <c r="AE782" s="197">
        <f t="shared" si="160"/>
        <v>81</v>
      </c>
      <c r="AF782" s="197">
        <f t="shared" si="175"/>
        <v>434</v>
      </c>
      <c r="AG782" s="197">
        <f t="shared" si="170"/>
        <v>704</v>
      </c>
      <c r="AH782" s="197">
        <v>704</v>
      </c>
      <c r="AI782" s="197">
        <f t="shared" si="171"/>
        <v>0</v>
      </c>
      <c r="AJ782" s="146"/>
      <c r="AR782" s="111"/>
      <c r="AS782" s="111"/>
      <c r="AT782" s="111"/>
    </row>
    <row r="783" spans="1:47" ht="30" customHeight="1" x14ac:dyDescent="0.25">
      <c r="A783" s="186"/>
      <c r="B783" s="186">
        <v>3</v>
      </c>
      <c r="C783" s="187">
        <v>529</v>
      </c>
      <c r="D783" s="136">
        <v>12738</v>
      </c>
      <c r="E783" s="136">
        <v>7900</v>
      </c>
      <c r="F783" s="188"/>
      <c r="G783" s="186" t="s">
        <v>119</v>
      </c>
      <c r="H783" s="186" t="s">
        <v>94</v>
      </c>
      <c r="I783" s="186"/>
      <c r="J783" s="186" t="s">
        <v>69</v>
      </c>
      <c r="K783" s="188">
        <v>1.8</v>
      </c>
      <c r="L783" s="188">
        <v>1.3</v>
      </c>
      <c r="M783" s="188">
        <v>3</v>
      </c>
      <c r="N783" s="188">
        <v>1</v>
      </c>
      <c r="O783" s="188">
        <f t="shared" si="172"/>
        <v>2</v>
      </c>
      <c r="P783" s="188"/>
      <c r="Q783" s="188"/>
      <c r="R783" s="188">
        <f t="shared" si="168"/>
        <v>2</v>
      </c>
      <c r="S783" s="191" t="s">
        <v>70</v>
      </c>
      <c r="T783" s="199" t="s">
        <v>58</v>
      </c>
      <c r="U783" s="200">
        <v>44759</v>
      </c>
      <c r="V783" s="200">
        <v>44824</v>
      </c>
      <c r="W783" s="201">
        <v>1</v>
      </c>
      <c r="X783" s="202"/>
      <c r="Y783" s="196">
        <f t="shared" si="173"/>
        <v>9.4285714285714288</v>
      </c>
      <c r="Z783" s="219">
        <v>135</v>
      </c>
      <c r="AA783" s="219">
        <v>12.25</v>
      </c>
      <c r="AB783" s="197">
        <f t="shared" si="169"/>
        <v>270</v>
      </c>
      <c r="AC783" s="197">
        <f t="shared" si="159"/>
        <v>24.5</v>
      </c>
      <c r="AD783" s="197">
        <f t="shared" si="174"/>
        <v>189</v>
      </c>
      <c r="AE783" s="197">
        <f t="shared" si="160"/>
        <v>81</v>
      </c>
      <c r="AF783" s="197">
        <f t="shared" si="175"/>
        <v>231</v>
      </c>
      <c r="AG783" s="197">
        <f t="shared" si="170"/>
        <v>501</v>
      </c>
      <c r="AH783" s="197">
        <v>501</v>
      </c>
      <c r="AI783" s="197">
        <f t="shared" si="171"/>
        <v>0</v>
      </c>
      <c r="AJ783" s="146"/>
      <c r="AR783" s="111"/>
      <c r="AS783" s="111"/>
      <c r="AT783" s="111"/>
    </row>
    <row r="784" spans="1:47" ht="30" customHeight="1" x14ac:dyDescent="0.25">
      <c r="A784" s="186"/>
      <c r="B784" s="186">
        <v>3</v>
      </c>
      <c r="C784" s="187">
        <v>331</v>
      </c>
      <c r="D784" s="136">
        <v>12740</v>
      </c>
      <c r="E784" s="136">
        <v>8197</v>
      </c>
      <c r="F784" s="188"/>
      <c r="G784" s="186" t="s">
        <v>119</v>
      </c>
      <c r="H784" s="186" t="s">
        <v>94</v>
      </c>
      <c r="I784" s="186"/>
      <c r="J784" s="186" t="s">
        <v>69</v>
      </c>
      <c r="K784" s="188">
        <v>2.5</v>
      </c>
      <c r="L784" s="188">
        <v>2.5</v>
      </c>
      <c r="M784" s="188">
        <v>3</v>
      </c>
      <c r="N784" s="188">
        <v>1</v>
      </c>
      <c r="O784" s="188">
        <f t="shared" si="172"/>
        <v>2</v>
      </c>
      <c r="P784" s="188"/>
      <c r="Q784" s="188"/>
      <c r="R784" s="188">
        <f t="shared" si="168"/>
        <v>2</v>
      </c>
      <c r="S784" s="191" t="s">
        <v>70</v>
      </c>
      <c r="T784" s="199" t="s">
        <v>58</v>
      </c>
      <c r="U784" s="200">
        <v>44759</v>
      </c>
      <c r="V784" s="200">
        <v>44865</v>
      </c>
      <c r="W784" s="201">
        <v>1</v>
      </c>
      <c r="X784" s="202"/>
      <c r="Y784" s="196">
        <f t="shared" si="173"/>
        <v>15.285714285714286</v>
      </c>
      <c r="Z784" s="219">
        <v>135</v>
      </c>
      <c r="AA784" s="219">
        <v>12.25</v>
      </c>
      <c r="AB784" s="197">
        <f t="shared" si="169"/>
        <v>270</v>
      </c>
      <c r="AC784" s="197">
        <f t="shared" si="159"/>
        <v>24.5</v>
      </c>
      <c r="AD784" s="197">
        <f t="shared" si="174"/>
        <v>189</v>
      </c>
      <c r="AE784" s="197">
        <f t="shared" si="160"/>
        <v>81</v>
      </c>
      <c r="AF784" s="197">
        <f t="shared" si="175"/>
        <v>374.5</v>
      </c>
      <c r="AG784" s="197">
        <f t="shared" si="170"/>
        <v>644.5</v>
      </c>
      <c r="AH784" s="197">
        <v>644.5</v>
      </c>
      <c r="AI784" s="197">
        <f t="shared" si="171"/>
        <v>0</v>
      </c>
      <c r="AJ784" s="146"/>
      <c r="AR784" s="111"/>
      <c r="AS784" s="111"/>
      <c r="AT784" s="111"/>
    </row>
    <row r="785" spans="1:47" ht="30" customHeight="1" x14ac:dyDescent="0.25">
      <c r="A785" s="216"/>
      <c r="B785" s="186">
        <v>3</v>
      </c>
      <c r="C785" s="243">
        <v>519</v>
      </c>
      <c r="D785" s="378">
        <v>12580</v>
      </c>
      <c r="E785" s="378">
        <v>8191</v>
      </c>
      <c r="F785" s="215"/>
      <c r="G785" s="186" t="s">
        <v>118</v>
      </c>
      <c r="H785" s="216" t="s">
        <v>36</v>
      </c>
      <c r="I785" s="216"/>
      <c r="J785" s="216" t="s">
        <v>42</v>
      </c>
      <c r="K785" s="257">
        <v>12</v>
      </c>
      <c r="L785" s="257">
        <v>1.3</v>
      </c>
      <c r="M785" s="257">
        <v>7</v>
      </c>
      <c r="N785" s="188">
        <v>1</v>
      </c>
      <c r="O785" s="188">
        <f t="shared" si="172"/>
        <v>6</v>
      </c>
      <c r="P785" s="215"/>
      <c r="Q785" s="215"/>
      <c r="R785" s="188">
        <f t="shared" si="168"/>
        <v>72</v>
      </c>
      <c r="S785" s="243" t="s">
        <v>41</v>
      </c>
      <c r="T785" s="252" t="s">
        <v>58</v>
      </c>
      <c r="U785" s="253">
        <v>44743</v>
      </c>
      <c r="V785" s="253">
        <v>44869</v>
      </c>
      <c r="W785" s="254">
        <v>1</v>
      </c>
      <c r="X785" s="255"/>
      <c r="Y785" s="196">
        <f t="shared" si="173"/>
        <v>18.142857142857142</v>
      </c>
      <c r="Z785" s="220">
        <v>14</v>
      </c>
      <c r="AA785" s="220"/>
      <c r="AB785" s="197">
        <f t="shared" si="169"/>
        <v>1008</v>
      </c>
      <c r="AC785" s="197">
        <f t="shared" si="159"/>
        <v>0</v>
      </c>
      <c r="AD785" s="197">
        <f t="shared" si="174"/>
        <v>705.6</v>
      </c>
      <c r="AE785" s="197">
        <f t="shared" si="160"/>
        <v>302.39999999999998</v>
      </c>
      <c r="AF785" s="197">
        <f t="shared" si="175"/>
        <v>0</v>
      </c>
      <c r="AG785" s="197">
        <f t="shared" si="170"/>
        <v>1008</v>
      </c>
      <c r="AH785" s="197">
        <v>1008</v>
      </c>
      <c r="AI785" s="197">
        <f t="shared" si="171"/>
        <v>0</v>
      </c>
      <c r="AJ785" s="146"/>
      <c r="AR785" s="111"/>
      <c r="AS785" s="111"/>
      <c r="AT785" s="111"/>
    </row>
    <row r="786" spans="1:47" ht="30" customHeight="1" x14ac:dyDescent="0.25">
      <c r="A786" s="216"/>
      <c r="B786" s="186">
        <v>3</v>
      </c>
      <c r="C786" s="243">
        <v>426</v>
      </c>
      <c r="D786" s="378">
        <v>12586</v>
      </c>
      <c r="E786" s="378">
        <v>7729</v>
      </c>
      <c r="F786" s="215"/>
      <c r="G786" s="186" t="s">
        <v>118</v>
      </c>
      <c r="H786" s="216" t="s">
        <v>36</v>
      </c>
      <c r="I786" s="216"/>
      <c r="J786" s="216" t="s">
        <v>42</v>
      </c>
      <c r="K786" s="215">
        <v>5</v>
      </c>
      <c r="L786" s="215">
        <v>1.3</v>
      </c>
      <c r="M786" s="215">
        <v>4</v>
      </c>
      <c r="N786" s="188">
        <v>1</v>
      </c>
      <c r="O786" s="188">
        <f t="shared" si="172"/>
        <v>3</v>
      </c>
      <c r="P786" s="215"/>
      <c r="Q786" s="215"/>
      <c r="R786" s="188">
        <f t="shared" si="168"/>
        <v>15</v>
      </c>
      <c r="S786" s="243" t="s">
        <v>41</v>
      </c>
      <c r="T786" s="252" t="s">
        <v>58</v>
      </c>
      <c r="U786" s="253">
        <v>44745</v>
      </c>
      <c r="V786" s="253">
        <v>44769</v>
      </c>
      <c r="W786" s="254">
        <v>1</v>
      </c>
      <c r="X786" s="255"/>
      <c r="Y786" s="196">
        <f t="shared" si="173"/>
        <v>3.5714285714285716</v>
      </c>
      <c r="Z786" s="220">
        <v>14</v>
      </c>
      <c r="AA786" s="220"/>
      <c r="AB786" s="197">
        <f t="shared" si="169"/>
        <v>210</v>
      </c>
      <c r="AC786" s="197">
        <f t="shared" si="159"/>
        <v>0</v>
      </c>
      <c r="AD786" s="197">
        <f t="shared" si="174"/>
        <v>147</v>
      </c>
      <c r="AE786" s="197">
        <f t="shared" si="160"/>
        <v>63</v>
      </c>
      <c r="AF786" s="197">
        <f t="shared" si="175"/>
        <v>0</v>
      </c>
      <c r="AG786" s="197">
        <f t="shared" si="170"/>
        <v>210</v>
      </c>
      <c r="AH786" s="197">
        <v>210</v>
      </c>
      <c r="AI786" s="197">
        <f t="shared" si="171"/>
        <v>0</v>
      </c>
      <c r="AJ786" s="146"/>
      <c r="AR786" s="111"/>
      <c r="AS786" s="111"/>
      <c r="AT786" s="111"/>
    </row>
    <row r="787" spans="1:47" ht="30" customHeight="1" x14ac:dyDescent="0.3">
      <c r="A787" s="216"/>
      <c r="B787" s="186">
        <v>3</v>
      </c>
      <c r="C787" s="243">
        <v>527</v>
      </c>
      <c r="D787" s="378">
        <v>12741</v>
      </c>
      <c r="E787" s="378">
        <v>7736</v>
      </c>
      <c r="F787" s="215"/>
      <c r="G787" s="258" t="s">
        <v>119</v>
      </c>
      <c r="H787" s="216" t="s">
        <v>36</v>
      </c>
      <c r="I787" s="216"/>
      <c r="J787" s="216" t="s">
        <v>42</v>
      </c>
      <c r="K787" s="215">
        <v>4</v>
      </c>
      <c r="L787" s="215">
        <v>1.3</v>
      </c>
      <c r="M787" s="215">
        <v>6</v>
      </c>
      <c r="N787" s="188">
        <v>1</v>
      </c>
      <c r="O787" s="188">
        <f t="shared" si="172"/>
        <v>5</v>
      </c>
      <c r="P787" s="215"/>
      <c r="Q787" s="215"/>
      <c r="R787" s="188">
        <f t="shared" si="168"/>
        <v>20</v>
      </c>
      <c r="S787" s="243" t="s">
        <v>41</v>
      </c>
      <c r="T787" s="252" t="s">
        <v>58</v>
      </c>
      <c r="U787" s="253">
        <v>44759</v>
      </c>
      <c r="V787" s="253">
        <v>44768</v>
      </c>
      <c r="W787" s="254">
        <v>1</v>
      </c>
      <c r="X787" s="255"/>
      <c r="Y787" s="196">
        <f t="shared" si="173"/>
        <v>1.4285714285714286</v>
      </c>
      <c r="Z787" s="220">
        <v>14</v>
      </c>
      <c r="AA787" s="220"/>
      <c r="AB787" s="197">
        <f t="shared" si="169"/>
        <v>280</v>
      </c>
      <c r="AC787" s="197">
        <f t="shared" si="159"/>
        <v>0</v>
      </c>
      <c r="AD787" s="197">
        <f t="shared" si="174"/>
        <v>196</v>
      </c>
      <c r="AE787" s="197">
        <f t="shared" si="160"/>
        <v>84</v>
      </c>
      <c r="AF787" s="197">
        <f t="shared" si="175"/>
        <v>0</v>
      </c>
      <c r="AG787" s="197">
        <f t="shared" si="170"/>
        <v>280</v>
      </c>
      <c r="AH787" s="197">
        <v>280</v>
      </c>
      <c r="AI787" s="197">
        <f t="shared" si="171"/>
        <v>0</v>
      </c>
      <c r="AJ787" s="146"/>
      <c r="AR787" s="111"/>
      <c r="AS787" s="111"/>
      <c r="AT787" s="111"/>
    </row>
    <row r="788" spans="1:47" ht="30" customHeight="1" x14ac:dyDescent="0.25">
      <c r="A788" s="216"/>
      <c r="B788" s="186">
        <v>3</v>
      </c>
      <c r="C788" s="243">
        <v>451</v>
      </c>
      <c r="D788" s="378">
        <v>12617</v>
      </c>
      <c r="E788" s="378">
        <v>7824</v>
      </c>
      <c r="F788" s="215"/>
      <c r="G788" s="216" t="s">
        <v>223</v>
      </c>
      <c r="H788" s="216" t="s">
        <v>36</v>
      </c>
      <c r="I788" s="216"/>
      <c r="J788" s="216" t="s">
        <v>42</v>
      </c>
      <c r="K788" s="215">
        <v>4</v>
      </c>
      <c r="L788" s="215">
        <v>1.3</v>
      </c>
      <c r="M788" s="215">
        <v>3</v>
      </c>
      <c r="N788" s="188">
        <v>1</v>
      </c>
      <c r="O788" s="188">
        <f t="shared" si="172"/>
        <v>2</v>
      </c>
      <c r="P788" s="215"/>
      <c r="Q788" s="215"/>
      <c r="R788" s="188">
        <f t="shared" si="168"/>
        <v>8</v>
      </c>
      <c r="S788" s="243" t="s">
        <v>41</v>
      </c>
      <c r="T788" s="252" t="s">
        <v>58</v>
      </c>
      <c r="U788" s="253">
        <v>44749</v>
      </c>
      <c r="V788" s="253">
        <v>44789</v>
      </c>
      <c r="W788" s="254">
        <v>1</v>
      </c>
      <c r="X788" s="255"/>
      <c r="Y788" s="196">
        <f t="shared" si="173"/>
        <v>5.8571428571428568</v>
      </c>
      <c r="Z788" s="220">
        <v>14</v>
      </c>
      <c r="AA788" s="220">
        <v>0.84</v>
      </c>
      <c r="AB788" s="197">
        <f t="shared" si="169"/>
        <v>112</v>
      </c>
      <c r="AC788" s="197">
        <f t="shared" si="159"/>
        <v>6.72</v>
      </c>
      <c r="AD788" s="197">
        <f t="shared" si="174"/>
        <v>78.399999999999991</v>
      </c>
      <c r="AE788" s="197">
        <f t="shared" si="160"/>
        <v>33.6</v>
      </c>
      <c r="AF788" s="197">
        <f t="shared" si="175"/>
        <v>39.36</v>
      </c>
      <c r="AG788" s="197">
        <f t="shared" si="170"/>
        <v>151.36000000000001</v>
      </c>
      <c r="AH788" s="197">
        <v>151.36000000000001</v>
      </c>
      <c r="AI788" s="197">
        <f t="shared" si="171"/>
        <v>0</v>
      </c>
      <c r="AJ788" s="146"/>
      <c r="AR788" s="111"/>
      <c r="AS788" s="111"/>
      <c r="AT788" s="111"/>
    </row>
    <row r="789" spans="1:47" ht="30" customHeight="1" x14ac:dyDescent="0.25">
      <c r="A789" s="216"/>
      <c r="B789" s="186">
        <v>3</v>
      </c>
      <c r="C789" s="243">
        <v>461</v>
      </c>
      <c r="D789" s="378">
        <v>12616</v>
      </c>
      <c r="E789" s="378">
        <v>6740</v>
      </c>
      <c r="F789" s="215"/>
      <c r="G789" s="216" t="s">
        <v>223</v>
      </c>
      <c r="H789" s="216" t="s">
        <v>36</v>
      </c>
      <c r="I789" s="216"/>
      <c r="J789" s="216" t="s">
        <v>42</v>
      </c>
      <c r="K789" s="215">
        <v>8</v>
      </c>
      <c r="L789" s="215">
        <v>1.3</v>
      </c>
      <c r="M789" s="215">
        <v>3.5</v>
      </c>
      <c r="N789" s="188">
        <v>1</v>
      </c>
      <c r="O789" s="188">
        <f t="shared" si="172"/>
        <v>2.5</v>
      </c>
      <c r="P789" s="215"/>
      <c r="Q789" s="215"/>
      <c r="R789" s="188">
        <f t="shared" si="168"/>
        <v>20</v>
      </c>
      <c r="S789" s="243" t="s">
        <v>41</v>
      </c>
      <c r="T789" s="252" t="s">
        <v>58</v>
      </c>
      <c r="U789" s="253">
        <v>44749</v>
      </c>
      <c r="V789" s="253">
        <v>44834</v>
      </c>
      <c r="W789" s="254">
        <v>1</v>
      </c>
      <c r="X789" s="255"/>
      <c r="Y789" s="196">
        <f t="shared" si="173"/>
        <v>12.285714285714286</v>
      </c>
      <c r="Z789" s="220">
        <v>14</v>
      </c>
      <c r="AA789" s="220">
        <v>0.84</v>
      </c>
      <c r="AB789" s="197">
        <f t="shared" si="169"/>
        <v>280</v>
      </c>
      <c r="AC789" s="197">
        <f t="shared" si="159"/>
        <v>16.8</v>
      </c>
      <c r="AD789" s="197">
        <f t="shared" si="174"/>
        <v>196</v>
      </c>
      <c r="AE789" s="197">
        <f t="shared" si="160"/>
        <v>84</v>
      </c>
      <c r="AF789" s="197">
        <f t="shared" si="175"/>
        <v>206.4</v>
      </c>
      <c r="AG789" s="197">
        <f t="shared" si="170"/>
        <v>486.4</v>
      </c>
      <c r="AH789" s="197">
        <v>486.4</v>
      </c>
      <c r="AI789" s="197">
        <f t="shared" si="171"/>
        <v>0</v>
      </c>
      <c r="AJ789" s="146"/>
      <c r="AR789" s="111"/>
      <c r="AS789" s="111"/>
      <c r="AT789" s="111"/>
    </row>
    <row r="790" spans="1:47" s="213" customFormat="1" ht="30" customHeight="1" x14ac:dyDescent="0.25">
      <c r="A790" s="216"/>
      <c r="B790" s="186">
        <v>3</v>
      </c>
      <c r="C790" s="243">
        <v>581</v>
      </c>
      <c r="D790" s="378">
        <v>12788</v>
      </c>
      <c r="E790" s="378">
        <v>7738</v>
      </c>
      <c r="F790" s="215"/>
      <c r="G790" s="216" t="s">
        <v>218</v>
      </c>
      <c r="H790" s="216" t="s">
        <v>36</v>
      </c>
      <c r="I790" s="216"/>
      <c r="J790" s="216" t="s">
        <v>42</v>
      </c>
      <c r="K790" s="215">
        <v>7.5</v>
      </c>
      <c r="L790" s="215">
        <v>1.3</v>
      </c>
      <c r="M790" s="215">
        <v>7</v>
      </c>
      <c r="N790" s="188">
        <v>1</v>
      </c>
      <c r="O790" s="188">
        <f t="shared" si="172"/>
        <v>6</v>
      </c>
      <c r="P790" s="215"/>
      <c r="Q790" s="215"/>
      <c r="R790" s="188">
        <f t="shared" si="168"/>
        <v>45</v>
      </c>
      <c r="S790" s="243" t="s">
        <v>41</v>
      </c>
      <c r="T790" s="252" t="s">
        <v>58</v>
      </c>
      <c r="U790" s="253">
        <v>44763</v>
      </c>
      <c r="V790" s="253">
        <v>44768</v>
      </c>
      <c r="W790" s="254">
        <v>1</v>
      </c>
      <c r="X790" s="255"/>
      <c r="Y790" s="196">
        <f t="shared" si="173"/>
        <v>0.8571428571428571</v>
      </c>
      <c r="Z790" s="220">
        <v>14</v>
      </c>
      <c r="AA790" s="220">
        <v>0.84</v>
      </c>
      <c r="AB790" s="197">
        <f t="shared" si="169"/>
        <v>630</v>
      </c>
      <c r="AC790" s="197">
        <f t="shared" si="159"/>
        <v>37.799999999999997</v>
      </c>
      <c r="AD790" s="197">
        <f t="shared" si="174"/>
        <v>440.99999999999994</v>
      </c>
      <c r="AE790" s="197">
        <f t="shared" si="160"/>
        <v>189</v>
      </c>
      <c r="AF790" s="197">
        <f t="shared" si="175"/>
        <v>32.4</v>
      </c>
      <c r="AG790" s="197">
        <f t="shared" si="170"/>
        <v>662.4</v>
      </c>
      <c r="AH790" s="197">
        <v>662.4</v>
      </c>
      <c r="AI790" s="197">
        <f t="shared" si="171"/>
        <v>0</v>
      </c>
      <c r="AJ790" s="146"/>
      <c r="AK790" s="268"/>
      <c r="AL790" s="275"/>
      <c r="AM790" s="275"/>
    </row>
    <row r="791" spans="1:47" s="213" customFormat="1" ht="30" customHeight="1" x14ac:dyDescent="0.25">
      <c r="A791" s="186"/>
      <c r="B791" s="186">
        <v>3</v>
      </c>
      <c r="C791" s="187">
        <v>495</v>
      </c>
      <c r="D791" s="136">
        <v>12649</v>
      </c>
      <c r="E791" s="136"/>
      <c r="F791" s="188"/>
      <c r="G791" s="186" t="s">
        <v>118</v>
      </c>
      <c r="H791" s="186" t="s">
        <v>60</v>
      </c>
      <c r="I791" s="186"/>
      <c r="J791" s="186" t="s">
        <v>61</v>
      </c>
      <c r="K791" s="188">
        <v>13</v>
      </c>
      <c r="L791" s="188">
        <v>6</v>
      </c>
      <c r="M791" s="188">
        <f>7.5</f>
        <v>7.5</v>
      </c>
      <c r="N791" s="188">
        <v>1</v>
      </c>
      <c r="O791" s="188">
        <f t="shared" si="172"/>
        <v>6.5</v>
      </c>
      <c r="P791" s="188"/>
      <c r="Q791" s="188"/>
      <c r="R791" s="188">
        <f t="shared" si="168"/>
        <v>507</v>
      </c>
      <c r="S791" s="191" t="s">
        <v>62</v>
      </c>
      <c r="T791" s="199" t="s">
        <v>86</v>
      </c>
      <c r="U791" s="200">
        <v>44749</v>
      </c>
      <c r="V791" s="200"/>
      <c r="W791" s="201">
        <v>1</v>
      </c>
      <c r="X791" s="202"/>
      <c r="Y791" s="196">
        <f t="shared" si="173"/>
        <v>38.285714285714285</v>
      </c>
      <c r="Z791" s="219">
        <v>7.5</v>
      </c>
      <c r="AA791" s="219">
        <v>0.7</v>
      </c>
      <c r="AB791" s="197">
        <f t="shared" si="169"/>
        <v>3802.5</v>
      </c>
      <c r="AC791" s="197">
        <f t="shared" si="159"/>
        <v>354.9</v>
      </c>
      <c r="AD791" s="197">
        <f t="shared" si="174"/>
        <v>2661.75</v>
      </c>
      <c r="AE791" s="197">
        <f t="shared" si="160"/>
        <v>0</v>
      </c>
      <c r="AF791" s="197">
        <f t="shared" si="175"/>
        <v>13587.599999999999</v>
      </c>
      <c r="AG791" s="197">
        <f t="shared" si="170"/>
        <v>16249.349999999999</v>
      </c>
      <c r="AH791" s="197">
        <v>14677.649999999998</v>
      </c>
      <c r="AI791" s="197">
        <f t="shared" si="171"/>
        <v>1571.7000000000007</v>
      </c>
      <c r="AJ791" s="146"/>
      <c r="AK791" s="268"/>
      <c r="AL791" s="275"/>
      <c r="AM791" s="275"/>
      <c r="AR791" s="363">
        <f>SUMIF('[27]Sc Shedule '!$D$3:$D$2546,D791,'[27]Sc Shedule '!$AC$3:$AC$2546)</f>
        <v>16249.349999999999</v>
      </c>
      <c r="AS791" s="363">
        <f ca="1">SUMIF($D$91:$D$2561,D791,$AG$91:$AG$2559)</f>
        <v>16249.349999999999</v>
      </c>
      <c r="AT791" s="363">
        <f ca="1">AR791-AS791</f>
        <v>0</v>
      </c>
      <c r="AU791" s="365"/>
    </row>
    <row r="792" spans="1:47" s="213" customFormat="1" ht="30" customHeight="1" x14ac:dyDescent="0.25">
      <c r="A792" s="186"/>
      <c r="B792" s="186">
        <v>3</v>
      </c>
      <c r="C792" s="187">
        <v>81</v>
      </c>
      <c r="D792" s="136">
        <v>12707</v>
      </c>
      <c r="E792" s="136">
        <v>7738</v>
      </c>
      <c r="F792" s="188"/>
      <c r="G792" s="186" t="s">
        <v>119</v>
      </c>
      <c r="H792" s="186" t="s">
        <v>149</v>
      </c>
      <c r="I792" s="186"/>
      <c r="J792" s="186" t="s">
        <v>148</v>
      </c>
      <c r="K792" s="188">
        <v>28</v>
      </c>
      <c r="L792" s="188">
        <v>1.3</v>
      </c>
      <c r="M792" s="188"/>
      <c r="N792" s="188"/>
      <c r="O792" s="188"/>
      <c r="P792" s="188">
        <v>1</v>
      </c>
      <c r="Q792" s="188"/>
      <c r="R792" s="188">
        <f t="shared" si="168"/>
        <v>36.4</v>
      </c>
      <c r="S792" s="191" t="s">
        <v>150</v>
      </c>
      <c r="T792" s="199" t="s">
        <v>58</v>
      </c>
      <c r="U792" s="200">
        <v>44754</v>
      </c>
      <c r="V792" s="200">
        <v>44768</v>
      </c>
      <c r="W792" s="201">
        <v>1</v>
      </c>
      <c r="X792" s="202"/>
      <c r="Y792" s="196">
        <f t="shared" si="173"/>
        <v>2.1428571428571428</v>
      </c>
      <c r="Z792" s="219">
        <v>7.5</v>
      </c>
      <c r="AA792" s="219">
        <v>1.05</v>
      </c>
      <c r="AB792" s="197">
        <f t="shared" si="169"/>
        <v>273</v>
      </c>
      <c r="AC792" s="197">
        <f t="shared" si="159"/>
        <v>38.22</v>
      </c>
      <c r="AD792" s="197">
        <f t="shared" si="174"/>
        <v>191.09999999999997</v>
      </c>
      <c r="AE792" s="197">
        <f t="shared" si="160"/>
        <v>81.900000000000006</v>
      </c>
      <c r="AF792" s="197">
        <f t="shared" si="175"/>
        <v>81.900000000000006</v>
      </c>
      <c r="AG792" s="197">
        <f t="shared" si="170"/>
        <v>354.9</v>
      </c>
      <c r="AH792" s="197">
        <v>354.9</v>
      </c>
      <c r="AI792" s="197">
        <f t="shared" si="171"/>
        <v>0</v>
      </c>
      <c r="AJ792" s="147"/>
      <c r="AK792" s="268"/>
      <c r="AL792" s="275"/>
      <c r="AM792" s="275"/>
    </row>
    <row r="793" spans="1:47" s="213" customFormat="1" ht="30" customHeight="1" x14ac:dyDescent="0.25">
      <c r="A793" s="186"/>
      <c r="B793" s="186">
        <v>3</v>
      </c>
      <c r="C793" s="187">
        <v>81</v>
      </c>
      <c r="D793" s="136">
        <v>12640</v>
      </c>
      <c r="E793" s="136">
        <v>8241</v>
      </c>
      <c r="F793" s="188"/>
      <c r="G793" s="186" t="s">
        <v>119</v>
      </c>
      <c r="H793" s="186" t="s">
        <v>240</v>
      </c>
      <c r="I793" s="186"/>
      <c r="J793" s="186" t="s">
        <v>80</v>
      </c>
      <c r="K793" s="188">
        <v>40</v>
      </c>
      <c r="L793" s="188">
        <v>0.6</v>
      </c>
      <c r="M793" s="188"/>
      <c r="N793" s="188"/>
      <c r="O793" s="188"/>
      <c r="P793" s="188">
        <v>1</v>
      </c>
      <c r="Q793" s="188"/>
      <c r="R793" s="188">
        <f t="shared" si="168"/>
        <v>24</v>
      </c>
      <c r="S793" s="191" t="s">
        <v>150</v>
      </c>
      <c r="T793" s="199" t="s">
        <v>58</v>
      </c>
      <c r="U793" s="200">
        <v>44748</v>
      </c>
      <c r="V793" s="200">
        <v>44880</v>
      </c>
      <c r="W793" s="201">
        <v>1</v>
      </c>
      <c r="X793" s="202"/>
      <c r="Y793" s="196">
        <f t="shared" si="173"/>
        <v>19</v>
      </c>
      <c r="Z793" s="219">
        <v>36.5</v>
      </c>
      <c r="AA793" s="219">
        <v>3.15</v>
      </c>
      <c r="AB793" s="197">
        <f t="shared" si="169"/>
        <v>876</v>
      </c>
      <c r="AC793" s="197">
        <f t="shared" si="159"/>
        <v>75.599999999999994</v>
      </c>
      <c r="AD793" s="197">
        <f t="shared" si="174"/>
        <v>613.19999999999993</v>
      </c>
      <c r="AE793" s="197">
        <f t="shared" si="160"/>
        <v>262.79999999999995</v>
      </c>
      <c r="AF793" s="197">
        <f t="shared" si="175"/>
        <v>1436.3999999999999</v>
      </c>
      <c r="AG793" s="197">
        <f t="shared" si="170"/>
        <v>2312.3999999999996</v>
      </c>
      <c r="AH793" s="197">
        <v>2312.3999999999996</v>
      </c>
      <c r="AI793" s="197">
        <f t="shared" si="171"/>
        <v>0</v>
      </c>
      <c r="AJ793" s="146"/>
      <c r="AK793" s="268"/>
      <c r="AL793" s="275"/>
      <c r="AM793" s="275"/>
    </row>
    <row r="794" spans="1:47" s="213" customFormat="1" ht="30" customHeight="1" x14ac:dyDescent="0.25">
      <c r="A794" s="186"/>
      <c r="B794" s="186">
        <v>3</v>
      </c>
      <c r="C794" s="187">
        <v>81</v>
      </c>
      <c r="D794" s="136">
        <v>12640</v>
      </c>
      <c r="E794" s="136">
        <v>8241</v>
      </c>
      <c r="F794" s="188"/>
      <c r="G794" s="186" t="s">
        <v>119</v>
      </c>
      <c r="H794" s="186" t="s">
        <v>240</v>
      </c>
      <c r="I794" s="186"/>
      <c r="J794" s="186" t="s">
        <v>80</v>
      </c>
      <c r="K794" s="188">
        <v>40</v>
      </c>
      <c r="L794" s="188">
        <v>0.6</v>
      </c>
      <c r="M794" s="188"/>
      <c r="N794" s="188"/>
      <c r="O794" s="188"/>
      <c r="P794" s="188">
        <v>1</v>
      </c>
      <c r="Q794" s="188"/>
      <c r="R794" s="188">
        <f t="shared" si="168"/>
        <v>24</v>
      </c>
      <c r="S794" s="191" t="s">
        <v>150</v>
      </c>
      <c r="T794" s="199" t="s">
        <v>58</v>
      </c>
      <c r="U794" s="200">
        <v>44748</v>
      </c>
      <c r="V794" s="200">
        <v>44880</v>
      </c>
      <c r="W794" s="201">
        <v>1</v>
      </c>
      <c r="X794" s="202"/>
      <c r="Y794" s="196">
        <f t="shared" si="173"/>
        <v>19</v>
      </c>
      <c r="Z794" s="219">
        <v>36.5</v>
      </c>
      <c r="AA794" s="219">
        <v>3.15</v>
      </c>
      <c r="AB794" s="197">
        <f t="shared" si="169"/>
        <v>876</v>
      </c>
      <c r="AC794" s="197">
        <f t="shared" si="159"/>
        <v>75.599999999999994</v>
      </c>
      <c r="AD794" s="197">
        <f t="shared" si="174"/>
        <v>613.19999999999993</v>
      </c>
      <c r="AE794" s="197">
        <f t="shared" si="160"/>
        <v>262.79999999999995</v>
      </c>
      <c r="AF794" s="197">
        <f t="shared" si="175"/>
        <v>1436.3999999999999</v>
      </c>
      <c r="AG794" s="197">
        <f t="shared" si="170"/>
        <v>2312.3999999999996</v>
      </c>
      <c r="AH794" s="197">
        <v>2312.3999999999996</v>
      </c>
      <c r="AI794" s="197">
        <f t="shared" si="171"/>
        <v>0</v>
      </c>
      <c r="AJ794" s="146"/>
      <c r="AK794" s="268"/>
      <c r="AL794" s="275"/>
      <c r="AM794" s="275"/>
    </row>
    <row r="795" spans="1:47" s="213" customFormat="1" ht="30" customHeight="1" x14ac:dyDescent="0.25">
      <c r="A795" s="186"/>
      <c r="B795" s="186">
        <v>3</v>
      </c>
      <c r="C795" s="187">
        <v>81</v>
      </c>
      <c r="D795" s="136">
        <v>12640</v>
      </c>
      <c r="E795" s="136">
        <v>8241</v>
      </c>
      <c r="F795" s="188"/>
      <c r="G795" s="186" t="s">
        <v>119</v>
      </c>
      <c r="H795" s="186" t="s">
        <v>240</v>
      </c>
      <c r="I795" s="186"/>
      <c r="J795" s="186" t="s">
        <v>80</v>
      </c>
      <c r="K795" s="188">
        <v>40</v>
      </c>
      <c r="L795" s="188">
        <v>0.6</v>
      </c>
      <c r="M795" s="188"/>
      <c r="N795" s="188"/>
      <c r="O795" s="188"/>
      <c r="P795" s="188">
        <v>1</v>
      </c>
      <c r="Q795" s="188"/>
      <c r="R795" s="188">
        <f t="shared" si="168"/>
        <v>24</v>
      </c>
      <c r="S795" s="191" t="s">
        <v>150</v>
      </c>
      <c r="T795" s="199" t="s">
        <v>58</v>
      </c>
      <c r="U795" s="200">
        <v>44748</v>
      </c>
      <c r="V795" s="200">
        <v>44880</v>
      </c>
      <c r="W795" s="201">
        <v>1</v>
      </c>
      <c r="X795" s="202"/>
      <c r="Y795" s="196">
        <f t="shared" si="173"/>
        <v>19</v>
      </c>
      <c r="Z795" s="219">
        <v>36.5</v>
      </c>
      <c r="AA795" s="219">
        <v>3.15</v>
      </c>
      <c r="AB795" s="197">
        <f t="shared" si="169"/>
        <v>876</v>
      </c>
      <c r="AC795" s="197">
        <f t="shared" si="159"/>
        <v>75.599999999999994</v>
      </c>
      <c r="AD795" s="197">
        <f t="shared" si="174"/>
        <v>613.19999999999993</v>
      </c>
      <c r="AE795" s="197">
        <f t="shared" si="160"/>
        <v>262.79999999999995</v>
      </c>
      <c r="AF795" s="197">
        <f t="shared" si="175"/>
        <v>1436.3999999999999</v>
      </c>
      <c r="AG795" s="197">
        <f t="shared" si="170"/>
        <v>2312.3999999999996</v>
      </c>
      <c r="AH795" s="197">
        <v>2312.3999999999996</v>
      </c>
      <c r="AI795" s="197">
        <f t="shared" si="171"/>
        <v>0</v>
      </c>
      <c r="AJ795" s="146"/>
      <c r="AK795" s="268"/>
      <c r="AL795" s="275"/>
      <c r="AM795" s="275"/>
    </row>
    <row r="796" spans="1:47" s="213" customFormat="1" ht="30" customHeight="1" x14ac:dyDescent="0.25">
      <c r="A796" s="186"/>
      <c r="B796" s="186">
        <v>3</v>
      </c>
      <c r="C796" s="187">
        <v>81</v>
      </c>
      <c r="D796" s="136">
        <v>12640</v>
      </c>
      <c r="E796" s="136">
        <v>8241</v>
      </c>
      <c r="F796" s="188"/>
      <c r="G796" s="186" t="s">
        <v>119</v>
      </c>
      <c r="H796" s="186" t="s">
        <v>240</v>
      </c>
      <c r="I796" s="186"/>
      <c r="J796" s="186" t="s">
        <v>80</v>
      </c>
      <c r="K796" s="188">
        <v>40</v>
      </c>
      <c r="L796" s="188">
        <v>0.6</v>
      </c>
      <c r="M796" s="188"/>
      <c r="N796" s="188"/>
      <c r="O796" s="188"/>
      <c r="P796" s="188">
        <v>1</v>
      </c>
      <c r="Q796" s="188"/>
      <c r="R796" s="188">
        <f t="shared" si="168"/>
        <v>24</v>
      </c>
      <c r="S796" s="191" t="s">
        <v>150</v>
      </c>
      <c r="T796" s="199" t="s">
        <v>58</v>
      </c>
      <c r="U796" s="200">
        <v>44748</v>
      </c>
      <c r="V796" s="200">
        <v>44880</v>
      </c>
      <c r="W796" s="201">
        <v>1</v>
      </c>
      <c r="X796" s="202"/>
      <c r="Y796" s="196">
        <f t="shared" si="173"/>
        <v>19</v>
      </c>
      <c r="Z796" s="219">
        <v>36.5</v>
      </c>
      <c r="AA796" s="219">
        <v>3.15</v>
      </c>
      <c r="AB796" s="197">
        <f t="shared" si="169"/>
        <v>876</v>
      </c>
      <c r="AC796" s="197">
        <f t="shared" si="159"/>
        <v>75.599999999999994</v>
      </c>
      <c r="AD796" s="197">
        <f t="shared" si="174"/>
        <v>613.19999999999993</v>
      </c>
      <c r="AE796" s="197">
        <f t="shared" si="160"/>
        <v>262.79999999999995</v>
      </c>
      <c r="AF796" s="197">
        <f t="shared" si="175"/>
        <v>1436.3999999999999</v>
      </c>
      <c r="AG796" s="197">
        <f t="shared" si="170"/>
        <v>2312.3999999999996</v>
      </c>
      <c r="AH796" s="197">
        <v>2312.3999999999996</v>
      </c>
      <c r="AI796" s="197">
        <f t="shared" si="171"/>
        <v>0</v>
      </c>
      <c r="AJ796" s="146"/>
      <c r="AK796" s="268"/>
      <c r="AL796" s="275"/>
      <c r="AM796" s="275"/>
    </row>
    <row r="797" spans="1:47" s="213" customFormat="1" ht="30" customHeight="1" x14ac:dyDescent="0.25">
      <c r="A797" s="186"/>
      <c r="B797" s="186">
        <v>3</v>
      </c>
      <c r="C797" s="187">
        <v>81</v>
      </c>
      <c r="D797" s="136">
        <v>12707</v>
      </c>
      <c r="E797" s="136">
        <v>7738</v>
      </c>
      <c r="F797" s="188"/>
      <c r="G797" s="186" t="s">
        <v>119</v>
      </c>
      <c r="H797" s="186" t="s">
        <v>240</v>
      </c>
      <c r="I797" s="186"/>
      <c r="J797" s="186" t="s">
        <v>80</v>
      </c>
      <c r="K797" s="188">
        <v>28</v>
      </c>
      <c r="L797" s="188">
        <v>0.6</v>
      </c>
      <c r="M797" s="188"/>
      <c r="N797" s="188"/>
      <c r="O797" s="188"/>
      <c r="P797" s="188">
        <v>1</v>
      </c>
      <c r="Q797" s="188"/>
      <c r="R797" s="188">
        <f t="shared" si="168"/>
        <v>16.8</v>
      </c>
      <c r="S797" s="191" t="s">
        <v>150</v>
      </c>
      <c r="T797" s="199" t="s">
        <v>58</v>
      </c>
      <c r="U797" s="200">
        <v>44754</v>
      </c>
      <c r="V797" s="200">
        <v>44768</v>
      </c>
      <c r="W797" s="201">
        <v>1</v>
      </c>
      <c r="X797" s="202"/>
      <c r="Y797" s="196">
        <f t="shared" si="173"/>
        <v>2.1428571428571428</v>
      </c>
      <c r="Z797" s="219">
        <v>36.5</v>
      </c>
      <c r="AA797" s="219">
        <v>3.15</v>
      </c>
      <c r="AB797" s="197">
        <f t="shared" si="169"/>
        <v>613.20000000000005</v>
      </c>
      <c r="AC797" s="197">
        <f t="shared" si="159"/>
        <v>52.92</v>
      </c>
      <c r="AD797" s="197">
        <f t="shared" si="174"/>
        <v>429.24</v>
      </c>
      <c r="AE797" s="197">
        <f t="shared" si="160"/>
        <v>183.96</v>
      </c>
      <c r="AF797" s="197">
        <f t="shared" si="175"/>
        <v>113.39999999999999</v>
      </c>
      <c r="AG797" s="197">
        <f t="shared" si="170"/>
        <v>726.6</v>
      </c>
      <c r="AH797" s="197">
        <v>726.6</v>
      </c>
      <c r="AI797" s="197">
        <f t="shared" si="171"/>
        <v>0</v>
      </c>
      <c r="AJ797" s="146"/>
      <c r="AK797" s="268"/>
      <c r="AL797" s="275"/>
      <c r="AM797" s="275"/>
    </row>
    <row r="798" spans="1:47" s="213" customFormat="1" ht="30" customHeight="1" x14ac:dyDescent="0.25">
      <c r="A798" s="186"/>
      <c r="B798" s="186">
        <v>3</v>
      </c>
      <c r="C798" s="187">
        <v>677</v>
      </c>
      <c r="D798" s="136">
        <v>12953</v>
      </c>
      <c r="E798" s="136">
        <v>8148</v>
      </c>
      <c r="F798" s="188"/>
      <c r="G798" s="186" t="s">
        <v>119</v>
      </c>
      <c r="H798" s="186" t="s">
        <v>36</v>
      </c>
      <c r="I798" s="186"/>
      <c r="J798" s="186" t="s">
        <v>69</v>
      </c>
      <c r="K798" s="188">
        <v>1.3</v>
      </c>
      <c r="L798" s="188">
        <v>1.3</v>
      </c>
      <c r="M798" s="188">
        <v>3</v>
      </c>
      <c r="N798" s="188">
        <v>1</v>
      </c>
      <c r="O798" s="188">
        <f t="shared" ref="O798:O803" si="176">M798-N798</f>
        <v>2</v>
      </c>
      <c r="P798" s="188"/>
      <c r="Q798" s="188"/>
      <c r="R798" s="188">
        <f t="shared" si="168"/>
        <v>2</v>
      </c>
      <c r="S798" s="191" t="s">
        <v>70</v>
      </c>
      <c r="T798" s="199" t="s">
        <v>58</v>
      </c>
      <c r="U798" s="200">
        <v>44781</v>
      </c>
      <c r="V798" s="200">
        <v>44859</v>
      </c>
      <c r="W798" s="201">
        <v>1</v>
      </c>
      <c r="X798" s="202"/>
      <c r="Y798" s="196">
        <f t="shared" si="173"/>
        <v>11.285714285714286</v>
      </c>
      <c r="Z798" s="220">
        <v>135</v>
      </c>
      <c r="AA798" s="219"/>
      <c r="AB798" s="197">
        <f t="shared" si="169"/>
        <v>270</v>
      </c>
      <c r="AC798" s="197">
        <f t="shared" si="159"/>
        <v>0</v>
      </c>
      <c r="AD798" s="197">
        <f t="shared" si="174"/>
        <v>189</v>
      </c>
      <c r="AE798" s="197">
        <f t="shared" si="160"/>
        <v>81</v>
      </c>
      <c r="AF798" s="197">
        <f t="shared" si="175"/>
        <v>0</v>
      </c>
      <c r="AG798" s="197">
        <f t="shared" si="170"/>
        <v>270</v>
      </c>
      <c r="AH798" s="197">
        <v>270</v>
      </c>
      <c r="AI798" s="197">
        <f t="shared" si="171"/>
        <v>0</v>
      </c>
      <c r="AJ798" s="146"/>
      <c r="AK798" s="268"/>
      <c r="AL798" s="275"/>
      <c r="AM798" s="275"/>
    </row>
    <row r="799" spans="1:47" s="213" customFormat="1" ht="30" customHeight="1" x14ac:dyDescent="0.25">
      <c r="A799" s="186"/>
      <c r="B799" s="186">
        <v>3</v>
      </c>
      <c r="C799" s="187">
        <v>671</v>
      </c>
      <c r="D799" s="136">
        <v>12888</v>
      </c>
      <c r="E799" s="136">
        <v>7860</v>
      </c>
      <c r="F799" s="188"/>
      <c r="G799" s="186" t="s">
        <v>218</v>
      </c>
      <c r="H799" s="186" t="s">
        <v>36</v>
      </c>
      <c r="I799" s="186"/>
      <c r="J799" s="186" t="s">
        <v>69</v>
      </c>
      <c r="K799" s="188">
        <v>1.8</v>
      </c>
      <c r="L799" s="188">
        <v>1.3</v>
      </c>
      <c r="M799" s="188">
        <v>3.5</v>
      </c>
      <c r="N799" s="188">
        <v>1</v>
      </c>
      <c r="O799" s="188">
        <f t="shared" si="176"/>
        <v>2.5</v>
      </c>
      <c r="P799" s="188"/>
      <c r="Q799" s="188"/>
      <c r="R799" s="188">
        <f t="shared" si="168"/>
        <v>2.5</v>
      </c>
      <c r="S799" s="191" t="s">
        <v>70</v>
      </c>
      <c r="T799" s="199" t="s">
        <v>58</v>
      </c>
      <c r="U799" s="200">
        <v>44779</v>
      </c>
      <c r="V799" s="200">
        <v>44804</v>
      </c>
      <c r="W799" s="201">
        <v>1</v>
      </c>
      <c r="X799" s="202"/>
      <c r="Y799" s="196">
        <f t="shared" si="173"/>
        <v>3.7142857142857144</v>
      </c>
      <c r="Z799" s="220">
        <v>135</v>
      </c>
      <c r="AA799" s="219">
        <v>12.25</v>
      </c>
      <c r="AB799" s="197">
        <f t="shared" si="169"/>
        <v>337.5</v>
      </c>
      <c r="AC799" s="197">
        <f t="shared" si="159"/>
        <v>30.625</v>
      </c>
      <c r="AD799" s="197">
        <f t="shared" si="174"/>
        <v>236.25</v>
      </c>
      <c r="AE799" s="197">
        <f t="shared" si="160"/>
        <v>101.25</v>
      </c>
      <c r="AF799" s="197">
        <f t="shared" si="175"/>
        <v>113.75000000000001</v>
      </c>
      <c r="AG799" s="197">
        <f t="shared" si="170"/>
        <v>451.25</v>
      </c>
      <c r="AH799" s="197">
        <v>451.25</v>
      </c>
      <c r="AI799" s="197">
        <f t="shared" si="171"/>
        <v>0</v>
      </c>
      <c r="AJ799" s="146"/>
      <c r="AK799" s="268"/>
      <c r="AL799" s="275"/>
      <c r="AM799" s="275"/>
    </row>
    <row r="800" spans="1:47" s="213" customFormat="1" ht="30" customHeight="1" x14ac:dyDescent="0.25">
      <c r="A800" s="186"/>
      <c r="B800" s="186">
        <v>3</v>
      </c>
      <c r="C800" s="187">
        <v>608</v>
      </c>
      <c r="D800" s="136">
        <v>12828</v>
      </c>
      <c r="E800" s="136">
        <v>7740</v>
      </c>
      <c r="F800" s="188"/>
      <c r="G800" s="186" t="s">
        <v>218</v>
      </c>
      <c r="H800" s="186" t="s">
        <v>36</v>
      </c>
      <c r="I800" s="186"/>
      <c r="J800" s="186" t="s">
        <v>435</v>
      </c>
      <c r="K800" s="188">
        <v>7.5</v>
      </c>
      <c r="L800" s="188">
        <v>1.3</v>
      </c>
      <c r="M800" s="188">
        <v>7</v>
      </c>
      <c r="N800" s="188">
        <v>1</v>
      </c>
      <c r="O800" s="188">
        <f t="shared" si="176"/>
        <v>6</v>
      </c>
      <c r="P800" s="188"/>
      <c r="Q800" s="188"/>
      <c r="R800" s="188">
        <f t="shared" si="168"/>
        <v>45</v>
      </c>
      <c r="S800" s="191" t="s">
        <v>41</v>
      </c>
      <c r="T800" s="199" t="s">
        <v>58</v>
      </c>
      <c r="U800" s="200">
        <v>44769</v>
      </c>
      <c r="V800" s="200">
        <v>44771</v>
      </c>
      <c r="W800" s="201">
        <v>1</v>
      </c>
      <c r="X800" s="202"/>
      <c r="Y800" s="196">
        <f t="shared" si="173"/>
        <v>0.42857142857142855</v>
      </c>
      <c r="Z800" s="219">
        <v>14</v>
      </c>
      <c r="AA800" s="219">
        <v>0.84</v>
      </c>
      <c r="AB800" s="197">
        <f t="shared" si="169"/>
        <v>630</v>
      </c>
      <c r="AC800" s="197">
        <f t="shared" si="159"/>
        <v>37.799999999999997</v>
      </c>
      <c r="AD800" s="197">
        <f t="shared" si="174"/>
        <v>440.99999999999994</v>
      </c>
      <c r="AE800" s="197">
        <f t="shared" si="160"/>
        <v>189</v>
      </c>
      <c r="AF800" s="197">
        <f t="shared" si="175"/>
        <v>16.2</v>
      </c>
      <c r="AG800" s="197">
        <f t="shared" si="170"/>
        <v>646.20000000000005</v>
      </c>
      <c r="AH800" s="197">
        <v>646.20000000000005</v>
      </c>
      <c r="AI800" s="197">
        <f t="shared" si="171"/>
        <v>0</v>
      </c>
      <c r="AJ800" s="146"/>
      <c r="AK800" s="268"/>
      <c r="AL800" s="275"/>
      <c r="AM800" s="275"/>
    </row>
    <row r="801" spans="1:47" s="213" customFormat="1" ht="30" customHeight="1" x14ac:dyDescent="0.25">
      <c r="A801" s="186"/>
      <c r="B801" s="186">
        <v>3</v>
      </c>
      <c r="C801" s="187">
        <v>608</v>
      </c>
      <c r="D801" s="136">
        <v>12828</v>
      </c>
      <c r="E801" s="136">
        <v>7740</v>
      </c>
      <c r="F801" s="188"/>
      <c r="G801" s="186" t="s">
        <v>218</v>
      </c>
      <c r="H801" s="186" t="s">
        <v>36</v>
      </c>
      <c r="I801" s="186"/>
      <c r="J801" s="186" t="s">
        <v>435</v>
      </c>
      <c r="K801" s="188">
        <v>7.5</v>
      </c>
      <c r="L801" s="188">
        <v>1.3</v>
      </c>
      <c r="M801" s="188">
        <v>7</v>
      </c>
      <c r="N801" s="188">
        <v>1</v>
      </c>
      <c r="O801" s="188">
        <f t="shared" si="176"/>
        <v>6</v>
      </c>
      <c r="P801" s="188"/>
      <c r="Q801" s="188"/>
      <c r="R801" s="188">
        <f t="shared" si="168"/>
        <v>45</v>
      </c>
      <c r="S801" s="191" t="s">
        <v>41</v>
      </c>
      <c r="T801" s="199" t="s">
        <v>58</v>
      </c>
      <c r="U801" s="200">
        <v>44769</v>
      </c>
      <c r="V801" s="200">
        <v>44771</v>
      </c>
      <c r="W801" s="201">
        <v>1</v>
      </c>
      <c r="X801" s="202"/>
      <c r="Y801" s="196">
        <f t="shared" si="173"/>
        <v>0.42857142857142855</v>
      </c>
      <c r="Z801" s="219">
        <v>14</v>
      </c>
      <c r="AA801" s="219">
        <v>0.84</v>
      </c>
      <c r="AB801" s="197">
        <f t="shared" si="169"/>
        <v>630</v>
      </c>
      <c r="AC801" s="197">
        <f t="shared" si="159"/>
        <v>37.799999999999997</v>
      </c>
      <c r="AD801" s="197">
        <f t="shared" si="174"/>
        <v>440.99999999999994</v>
      </c>
      <c r="AE801" s="197">
        <f t="shared" si="160"/>
        <v>189</v>
      </c>
      <c r="AF801" s="197">
        <f t="shared" si="175"/>
        <v>16.2</v>
      </c>
      <c r="AG801" s="197">
        <f t="shared" si="170"/>
        <v>646.20000000000005</v>
      </c>
      <c r="AH801" s="197">
        <v>646.20000000000005</v>
      </c>
      <c r="AI801" s="197">
        <f t="shared" si="171"/>
        <v>0</v>
      </c>
      <c r="AJ801" s="146"/>
      <c r="AK801" s="268"/>
      <c r="AL801" s="275"/>
      <c r="AM801" s="275"/>
    </row>
    <row r="802" spans="1:47" s="213" customFormat="1" ht="30" customHeight="1" x14ac:dyDescent="0.25">
      <c r="A802" s="186"/>
      <c r="B802" s="186">
        <v>3</v>
      </c>
      <c r="C802" s="187">
        <v>796</v>
      </c>
      <c r="D802" s="136">
        <v>13056</v>
      </c>
      <c r="E802" s="136">
        <v>8338</v>
      </c>
      <c r="F802" s="188"/>
      <c r="G802" s="186" t="s">
        <v>119</v>
      </c>
      <c r="H802" s="186" t="s">
        <v>36</v>
      </c>
      <c r="I802" s="186"/>
      <c r="J802" s="186" t="s">
        <v>435</v>
      </c>
      <c r="K802" s="188">
        <v>7.5</v>
      </c>
      <c r="L802" s="188">
        <v>1.3</v>
      </c>
      <c r="M802" s="188">
        <v>6</v>
      </c>
      <c r="N802" s="188"/>
      <c r="O802" s="188">
        <f t="shared" si="176"/>
        <v>6</v>
      </c>
      <c r="P802" s="188"/>
      <c r="Q802" s="188"/>
      <c r="R802" s="188">
        <f t="shared" si="168"/>
        <v>45</v>
      </c>
      <c r="S802" s="191" t="s">
        <v>41</v>
      </c>
      <c r="T802" s="199" t="s">
        <v>58</v>
      </c>
      <c r="U802" s="200">
        <v>44796</v>
      </c>
      <c r="V802" s="200">
        <v>44911</v>
      </c>
      <c r="W802" s="201">
        <v>1</v>
      </c>
      <c r="X802" s="202"/>
      <c r="Y802" s="196">
        <f t="shared" si="173"/>
        <v>16.571428571428573</v>
      </c>
      <c r="Z802" s="219">
        <v>14</v>
      </c>
      <c r="AA802" s="219">
        <v>0.84</v>
      </c>
      <c r="AB802" s="197">
        <f t="shared" si="169"/>
        <v>630</v>
      </c>
      <c r="AC802" s="197">
        <f t="shared" si="159"/>
        <v>37.799999999999997</v>
      </c>
      <c r="AD802" s="197">
        <f t="shared" si="174"/>
        <v>440.99999999999994</v>
      </c>
      <c r="AE802" s="197">
        <f t="shared" si="160"/>
        <v>189</v>
      </c>
      <c r="AF802" s="197">
        <f t="shared" si="175"/>
        <v>626.4</v>
      </c>
      <c r="AG802" s="197">
        <f t="shared" si="170"/>
        <v>1256.4000000000001</v>
      </c>
      <c r="AH802" s="197">
        <v>1256.4000000000001</v>
      </c>
      <c r="AI802" s="197">
        <f t="shared" si="171"/>
        <v>0</v>
      </c>
      <c r="AJ802" s="146"/>
      <c r="AK802" s="268"/>
      <c r="AL802" s="275"/>
      <c r="AM802" s="275"/>
    </row>
    <row r="803" spans="1:47" s="213" customFormat="1" ht="30" customHeight="1" x14ac:dyDescent="0.25">
      <c r="A803" s="186"/>
      <c r="B803" s="186">
        <v>3</v>
      </c>
      <c r="C803" s="187">
        <v>766</v>
      </c>
      <c r="D803" s="136">
        <v>13028</v>
      </c>
      <c r="E803" s="136">
        <v>8256</v>
      </c>
      <c r="F803" s="188"/>
      <c r="G803" s="186" t="s">
        <v>218</v>
      </c>
      <c r="H803" s="186" t="s">
        <v>60</v>
      </c>
      <c r="I803" s="186"/>
      <c r="J803" s="186" t="s">
        <v>61</v>
      </c>
      <c r="K803" s="188">
        <v>24</v>
      </c>
      <c r="L803" s="188">
        <v>4</v>
      </c>
      <c r="M803" s="188">
        <v>7.5</v>
      </c>
      <c r="N803" s="188">
        <v>1</v>
      </c>
      <c r="O803" s="188">
        <f t="shared" si="176"/>
        <v>6.5</v>
      </c>
      <c r="P803" s="188"/>
      <c r="Q803" s="188"/>
      <c r="R803" s="188">
        <f t="shared" si="168"/>
        <v>624</v>
      </c>
      <c r="S803" s="191" t="s">
        <v>62</v>
      </c>
      <c r="T803" s="199" t="s">
        <v>58</v>
      </c>
      <c r="U803" s="200">
        <v>44791</v>
      </c>
      <c r="V803" s="200">
        <v>44884</v>
      </c>
      <c r="W803" s="201">
        <v>1</v>
      </c>
      <c r="X803" s="202"/>
      <c r="Y803" s="196">
        <f t="shared" si="173"/>
        <v>13.428571428571429</v>
      </c>
      <c r="Z803" s="219">
        <v>7.5</v>
      </c>
      <c r="AA803" s="219">
        <v>0.7</v>
      </c>
      <c r="AB803" s="197">
        <f t="shared" si="169"/>
        <v>4680</v>
      </c>
      <c r="AC803" s="197">
        <f t="shared" si="159"/>
        <v>436.79999999999995</v>
      </c>
      <c r="AD803" s="197">
        <f t="shared" si="174"/>
        <v>3275.9999999999995</v>
      </c>
      <c r="AE803" s="197">
        <f t="shared" si="160"/>
        <v>1404</v>
      </c>
      <c r="AF803" s="197">
        <f t="shared" si="175"/>
        <v>5865.6</v>
      </c>
      <c r="AG803" s="197">
        <f t="shared" si="170"/>
        <v>10545.6</v>
      </c>
      <c r="AH803" s="197">
        <v>10545.6</v>
      </c>
      <c r="AI803" s="197">
        <f t="shared" si="171"/>
        <v>0</v>
      </c>
      <c r="AJ803" s="146"/>
      <c r="AK803" s="268"/>
      <c r="AL803" s="275"/>
      <c r="AM803" s="275"/>
    </row>
    <row r="804" spans="1:47" s="213" customFormat="1" ht="30" customHeight="1" x14ac:dyDescent="0.25">
      <c r="A804" s="189"/>
      <c r="B804" s="186">
        <v>3</v>
      </c>
      <c r="C804" s="159">
        <v>900</v>
      </c>
      <c r="D804" s="376">
        <v>13273</v>
      </c>
      <c r="E804" s="376">
        <v>6744</v>
      </c>
      <c r="F804" s="190"/>
      <c r="G804" s="189" t="s">
        <v>223</v>
      </c>
      <c r="H804" s="189" t="s">
        <v>94</v>
      </c>
      <c r="I804" s="189"/>
      <c r="J804" s="189" t="s">
        <v>69</v>
      </c>
      <c r="K804" s="190">
        <v>2.5</v>
      </c>
      <c r="L804" s="190">
        <v>1.3</v>
      </c>
      <c r="M804" s="190">
        <v>4</v>
      </c>
      <c r="N804" s="190"/>
      <c r="O804" s="190">
        <v>4</v>
      </c>
      <c r="P804" s="190"/>
      <c r="Q804" s="190"/>
      <c r="R804" s="188">
        <f t="shared" si="168"/>
        <v>4</v>
      </c>
      <c r="S804" s="191" t="s">
        <v>70</v>
      </c>
      <c r="T804" s="192" t="s">
        <v>58</v>
      </c>
      <c r="U804" s="193">
        <v>44810</v>
      </c>
      <c r="V804" s="193">
        <v>44834</v>
      </c>
      <c r="W804" s="194">
        <v>1</v>
      </c>
      <c r="X804" s="195"/>
      <c r="Y804" s="196">
        <f t="shared" si="173"/>
        <v>3.5714285714285716</v>
      </c>
      <c r="Z804" s="219">
        <v>135</v>
      </c>
      <c r="AA804" s="203"/>
      <c r="AB804" s="197">
        <f t="shared" si="169"/>
        <v>540</v>
      </c>
      <c r="AC804" s="197">
        <f t="shared" si="159"/>
        <v>0</v>
      </c>
      <c r="AD804" s="197">
        <f t="shared" si="174"/>
        <v>378</v>
      </c>
      <c r="AE804" s="197">
        <f t="shared" si="160"/>
        <v>162</v>
      </c>
      <c r="AF804" s="197">
        <f t="shared" si="175"/>
        <v>0</v>
      </c>
      <c r="AG804" s="197">
        <f t="shared" si="170"/>
        <v>540</v>
      </c>
      <c r="AH804" s="198">
        <v>540</v>
      </c>
      <c r="AI804" s="197">
        <f t="shared" si="171"/>
        <v>0</v>
      </c>
      <c r="AJ804" s="146"/>
      <c r="AK804" s="268"/>
      <c r="AL804" s="275"/>
      <c r="AM804" s="275"/>
    </row>
    <row r="805" spans="1:47" s="213" customFormat="1" ht="30" customHeight="1" x14ac:dyDescent="0.25">
      <c r="A805" s="189"/>
      <c r="B805" s="186">
        <v>3</v>
      </c>
      <c r="C805" s="159">
        <v>901</v>
      </c>
      <c r="D805" s="376">
        <v>13273</v>
      </c>
      <c r="E805" s="376">
        <v>6744</v>
      </c>
      <c r="F805" s="190"/>
      <c r="G805" s="189" t="s">
        <v>223</v>
      </c>
      <c r="H805" s="189" t="s">
        <v>94</v>
      </c>
      <c r="I805" s="189"/>
      <c r="J805" s="189" t="s">
        <v>69</v>
      </c>
      <c r="K805" s="190">
        <v>2.5</v>
      </c>
      <c r="L805" s="190">
        <v>1.3</v>
      </c>
      <c r="M805" s="190">
        <v>4</v>
      </c>
      <c r="N805" s="190"/>
      <c r="O805" s="190">
        <v>4</v>
      </c>
      <c r="P805" s="190"/>
      <c r="Q805" s="190"/>
      <c r="R805" s="188">
        <f t="shared" si="168"/>
        <v>4</v>
      </c>
      <c r="S805" s="191" t="s">
        <v>70</v>
      </c>
      <c r="T805" s="192" t="s">
        <v>58</v>
      </c>
      <c r="U805" s="193">
        <v>44810</v>
      </c>
      <c r="V805" s="193">
        <v>44834</v>
      </c>
      <c r="W805" s="194">
        <v>1</v>
      </c>
      <c r="X805" s="195"/>
      <c r="Y805" s="196">
        <f t="shared" si="173"/>
        <v>3.5714285714285716</v>
      </c>
      <c r="Z805" s="219">
        <v>135</v>
      </c>
      <c r="AA805" s="203"/>
      <c r="AB805" s="197">
        <f t="shared" si="169"/>
        <v>540</v>
      </c>
      <c r="AC805" s="197">
        <f t="shared" si="159"/>
        <v>0</v>
      </c>
      <c r="AD805" s="197">
        <f t="shared" si="174"/>
        <v>378</v>
      </c>
      <c r="AE805" s="197">
        <f t="shared" si="160"/>
        <v>162</v>
      </c>
      <c r="AF805" s="197">
        <f t="shared" si="175"/>
        <v>0</v>
      </c>
      <c r="AG805" s="197">
        <f t="shared" si="170"/>
        <v>540</v>
      </c>
      <c r="AH805" s="198">
        <v>540</v>
      </c>
      <c r="AI805" s="197">
        <f t="shared" si="171"/>
        <v>0</v>
      </c>
      <c r="AJ805" s="146"/>
      <c r="AK805" s="268"/>
      <c r="AL805" s="275"/>
      <c r="AM805" s="275"/>
    </row>
    <row r="806" spans="1:47" s="213" customFormat="1" ht="30" customHeight="1" x14ac:dyDescent="0.25">
      <c r="A806" s="189"/>
      <c r="B806" s="186">
        <v>3</v>
      </c>
      <c r="C806" s="159">
        <v>903</v>
      </c>
      <c r="D806" s="376">
        <v>13274</v>
      </c>
      <c r="E806" s="376">
        <v>8150</v>
      </c>
      <c r="F806" s="190"/>
      <c r="G806" s="189" t="s">
        <v>223</v>
      </c>
      <c r="H806" s="189" t="s">
        <v>94</v>
      </c>
      <c r="I806" s="189"/>
      <c r="J806" s="189" t="s">
        <v>69</v>
      </c>
      <c r="K806" s="190">
        <v>2.5</v>
      </c>
      <c r="L806" s="190">
        <v>1.3</v>
      </c>
      <c r="M806" s="190">
        <v>4</v>
      </c>
      <c r="N806" s="190"/>
      <c r="O806" s="190">
        <v>4</v>
      </c>
      <c r="P806" s="190"/>
      <c r="Q806" s="190"/>
      <c r="R806" s="188">
        <f t="shared" si="168"/>
        <v>4</v>
      </c>
      <c r="S806" s="191" t="s">
        <v>70</v>
      </c>
      <c r="T806" s="192" t="s">
        <v>58</v>
      </c>
      <c r="U806" s="193">
        <v>44811</v>
      </c>
      <c r="V806" s="193">
        <v>44859</v>
      </c>
      <c r="W806" s="194">
        <v>1</v>
      </c>
      <c r="X806" s="195"/>
      <c r="Y806" s="196">
        <f t="shared" si="173"/>
        <v>7</v>
      </c>
      <c r="Z806" s="219">
        <v>135</v>
      </c>
      <c r="AA806" s="203"/>
      <c r="AB806" s="197">
        <f t="shared" si="169"/>
        <v>540</v>
      </c>
      <c r="AC806" s="197">
        <f t="shared" si="159"/>
        <v>0</v>
      </c>
      <c r="AD806" s="197">
        <f t="shared" si="174"/>
        <v>378</v>
      </c>
      <c r="AE806" s="197">
        <f t="shared" si="160"/>
        <v>162</v>
      </c>
      <c r="AF806" s="197">
        <f t="shared" si="175"/>
        <v>0</v>
      </c>
      <c r="AG806" s="197">
        <f t="shared" si="170"/>
        <v>540</v>
      </c>
      <c r="AH806" s="198">
        <v>540</v>
      </c>
      <c r="AI806" s="197">
        <f t="shared" si="171"/>
        <v>0</v>
      </c>
      <c r="AJ806" s="146"/>
      <c r="AK806" s="268"/>
      <c r="AL806" s="275"/>
      <c r="AM806" s="275"/>
    </row>
    <row r="807" spans="1:47" ht="30" customHeight="1" x14ac:dyDescent="0.25">
      <c r="A807" s="189"/>
      <c r="B807" s="186">
        <v>3</v>
      </c>
      <c r="C807" s="159">
        <v>849</v>
      </c>
      <c r="D807" s="376">
        <v>13120</v>
      </c>
      <c r="E807" s="376">
        <v>8151</v>
      </c>
      <c r="F807" s="190"/>
      <c r="G807" s="189" t="s">
        <v>119</v>
      </c>
      <c r="H807" s="189" t="s">
        <v>94</v>
      </c>
      <c r="I807" s="189"/>
      <c r="J807" s="189" t="s">
        <v>69</v>
      </c>
      <c r="K807" s="190">
        <v>1.8</v>
      </c>
      <c r="L807" s="190">
        <v>1.3</v>
      </c>
      <c r="M807" s="190">
        <v>2.5</v>
      </c>
      <c r="N807" s="190"/>
      <c r="O807" s="190">
        <v>2.5</v>
      </c>
      <c r="P807" s="190"/>
      <c r="Q807" s="190"/>
      <c r="R807" s="188">
        <f t="shared" si="168"/>
        <v>2.5</v>
      </c>
      <c r="S807" s="191" t="s">
        <v>70</v>
      </c>
      <c r="T807" s="192" t="s">
        <v>58</v>
      </c>
      <c r="U807" s="193">
        <v>44802</v>
      </c>
      <c r="V807" s="193">
        <v>44861</v>
      </c>
      <c r="W807" s="194">
        <v>1</v>
      </c>
      <c r="X807" s="195"/>
      <c r="Y807" s="196">
        <f t="shared" si="173"/>
        <v>8.5714285714285712</v>
      </c>
      <c r="Z807" s="219">
        <v>135</v>
      </c>
      <c r="AA807" s="219">
        <v>12.25</v>
      </c>
      <c r="AB807" s="197">
        <f t="shared" si="169"/>
        <v>337.5</v>
      </c>
      <c r="AC807" s="197">
        <f t="shared" si="159"/>
        <v>30.625</v>
      </c>
      <c r="AD807" s="197">
        <f t="shared" si="174"/>
        <v>236.25</v>
      </c>
      <c r="AE807" s="197">
        <f t="shared" si="160"/>
        <v>101.25</v>
      </c>
      <c r="AF807" s="197">
        <f t="shared" si="175"/>
        <v>262.5</v>
      </c>
      <c r="AG807" s="197">
        <f t="shared" si="170"/>
        <v>600</v>
      </c>
      <c r="AH807" s="198">
        <v>600</v>
      </c>
      <c r="AI807" s="197">
        <f t="shared" si="171"/>
        <v>0</v>
      </c>
      <c r="AJ807" s="146"/>
      <c r="AR807" s="111"/>
      <c r="AS807" s="111"/>
      <c r="AT807" s="111"/>
    </row>
    <row r="808" spans="1:47" ht="30" customHeight="1" x14ac:dyDescent="0.25">
      <c r="A808" s="189"/>
      <c r="B808" s="186">
        <v>3</v>
      </c>
      <c r="C808" s="159">
        <v>849</v>
      </c>
      <c r="D808" s="376">
        <v>13120</v>
      </c>
      <c r="E808" s="376">
        <v>8151</v>
      </c>
      <c r="F808" s="190"/>
      <c r="G808" s="189" t="s">
        <v>119</v>
      </c>
      <c r="H808" s="189" t="s">
        <v>94</v>
      </c>
      <c r="I808" s="189"/>
      <c r="J808" s="189" t="s">
        <v>69</v>
      </c>
      <c r="K808" s="190">
        <v>1.8</v>
      </c>
      <c r="L808" s="190">
        <v>1.3</v>
      </c>
      <c r="M808" s="190">
        <v>2.5</v>
      </c>
      <c r="N808" s="190"/>
      <c r="O808" s="190">
        <v>2.5</v>
      </c>
      <c r="P808" s="190"/>
      <c r="Q808" s="190"/>
      <c r="R808" s="188">
        <f t="shared" si="168"/>
        <v>2.5</v>
      </c>
      <c r="S808" s="191" t="s">
        <v>70</v>
      </c>
      <c r="T808" s="192" t="s">
        <v>58</v>
      </c>
      <c r="U808" s="193">
        <v>44802</v>
      </c>
      <c r="V808" s="193">
        <v>44861</v>
      </c>
      <c r="W808" s="194">
        <v>1</v>
      </c>
      <c r="X808" s="195"/>
      <c r="Y808" s="196">
        <f t="shared" si="173"/>
        <v>8.5714285714285712</v>
      </c>
      <c r="Z808" s="219">
        <v>135</v>
      </c>
      <c r="AA808" s="219">
        <v>12.25</v>
      </c>
      <c r="AB808" s="197">
        <f t="shared" si="169"/>
        <v>337.5</v>
      </c>
      <c r="AC808" s="197">
        <f t="shared" si="159"/>
        <v>30.625</v>
      </c>
      <c r="AD808" s="197">
        <f t="shared" si="174"/>
        <v>236.25</v>
      </c>
      <c r="AE808" s="197">
        <f t="shared" si="160"/>
        <v>101.25</v>
      </c>
      <c r="AF808" s="197">
        <f t="shared" si="175"/>
        <v>262.5</v>
      </c>
      <c r="AG808" s="197">
        <f t="shared" si="170"/>
        <v>600</v>
      </c>
      <c r="AH808" s="198">
        <v>600</v>
      </c>
      <c r="AI808" s="197">
        <f t="shared" si="171"/>
        <v>0</v>
      </c>
      <c r="AJ808" s="157"/>
      <c r="AR808" s="111"/>
      <c r="AS808" s="111"/>
      <c r="AT808" s="111"/>
    </row>
    <row r="809" spans="1:47" ht="30" customHeight="1" x14ac:dyDescent="0.25">
      <c r="A809" s="189"/>
      <c r="B809" s="186">
        <v>3</v>
      </c>
      <c r="C809" s="159">
        <v>864</v>
      </c>
      <c r="D809" s="376">
        <v>13136</v>
      </c>
      <c r="E809" s="376">
        <v>8051</v>
      </c>
      <c r="F809" s="190"/>
      <c r="G809" s="189" t="s">
        <v>119</v>
      </c>
      <c r="H809" s="189" t="s">
        <v>94</v>
      </c>
      <c r="I809" s="189"/>
      <c r="J809" s="189" t="s">
        <v>69</v>
      </c>
      <c r="K809" s="190">
        <v>2.5</v>
      </c>
      <c r="L809" s="190">
        <v>1</v>
      </c>
      <c r="M809" s="190">
        <v>2.5</v>
      </c>
      <c r="N809" s="190"/>
      <c r="O809" s="190">
        <v>2.5</v>
      </c>
      <c r="P809" s="190"/>
      <c r="Q809" s="190"/>
      <c r="R809" s="188">
        <f t="shared" si="168"/>
        <v>2.5</v>
      </c>
      <c r="S809" s="191" t="s">
        <v>70</v>
      </c>
      <c r="T809" s="192" t="s">
        <v>58</v>
      </c>
      <c r="U809" s="193">
        <v>44804</v>
      </c>
      <c r="V809" s="193">
        <v>44835</v>
      </c>
      <c r="W809" s="194">
        <v>1</v>
      </c>
      <c r="X809" s="195"/>
      <c r="Y809" s="196">
        <f t="shared" si="173"/>
        <v>4.5714285714285712</v>
      </c>
      <c r="Z809" s="219">
        <v>135</v>
      </c>
      <c r="AA809" s="219">
        <v>12.25</v>
      </c>
      <c r="AB809" s="197">
        <f t="shared" si="169"/>
        <v>337.5</v>
      </c>
      <c r="AC809" s="197">
        <f t="shared" si="159"/>
        <v>30.625</v>
      </c>
      <c r="AD809" s="197">
        <f t="shared" si="174"/>
        <v>236.25</v>
      </c>
      <c r="AE809" s="197">
        <f t="shared" si="160"/>
        <v>101.25</v>
      </c>
      <c r="AF809" s="197">
        <f t="shared" si="175"/>
        <v>139.99999999999997</v>
      </c>
      <c r="AG809" s="197">
        <f t="shared" si="170"/>
        <v>477.5</v>
      </c>
      <c r="AH809" s="198">
        <v>477.5</v>
      </c>
      <c r="AI809" s="197">
        <f t="shared" si="171"/>
        <v>0</v>
      </c>
      <c r="AJ809" s="146"/>
      <c r="AR809" s="111"/>
      <c r="AS809" s="111"/>
      <c r="AT809" s="111"/>
    </row>
    <row r="810" spans="1:47" ht="30" customHeight="1" x14ac:dyDescent="0.25">
      <c r="A810" s="189"/>
      <c r="B810" s="186">
        <v>3</v>
      </c>
      <c r="C810" s="159">
        <v>849</v>
      </c>
      <c r="D810" s="376">
        <v>13326</v>
      </c>
      <c r="E810" s="376">
        <v>8308</v>
      </c>
      <c r="F810" s="190"/>
      <c r="G810" s="189" t="s">
        <v>223</v>
      </c>
      <c r="H810" s="189" t="s">
        <v>94</v>
      </c>
      <c r="I810" s="189"/>
      <c r="J810" s="189" t="s">
        <v>69</v>
      </c>
      <c r="K810" s="190">
        <v>2.5</v>
      </c>
      <c r="L810" s="190">
        <v>1</v>
      </c>
      <c r="M810" s="190">
        <v>2</v>
      </c>
      <c r="N810" s="190"/>
      <c r="O810" s="190">
        <v>2</v>
      </c>
      <c r="P810" s="190"/>
      <c r="Q810" s="190"/>
      <c r="R810" s="188">
        <f t="shared" si="168"/>
        <v>2</v>
      </c>
      <c r="S810" s="191" t="s">
        <v>70</v>
      </c>
      <c r="T810" s="192" t="s">
        <v>58</v>
      </c>
      <c r="U810" s="193">
        <v>44817</v>
      </c>
      <c r="V810" s="193">
        <v>44901</v>
      </c>
      <c r="W810" s="194">
        <v>1</v>
      </c>
      <c r="X810" s="195"/>
      <c r="Y810" s="196">
        <f t="shared" si="173"/>
        <v>12.142857142857142</v>
      </c>
      <c r="Z810" s="219">
        <v>135</v>
      </c>
      <c r="AA810" s="219">
        <v>12.25</v>
      </c>
      <c r="AB810" s="197">
        <f t="shared" si="169"/>
        <v>270</v>
      </c>
      <c r="AC810" s="197">
        <f t="shared" si="159"/>
        <v>24.5</v>
      </c>
      <c r="AD810" s="197">
        <f t="shared" si="174"/>
        <v>189</v>
      </c>
      <c r="AE810" s="197">
        <f t="shared" si="160"/>
        <v>81</v>
      </c>
      <c r="AF810" s="197">
        <f t="shared" si="175"/>
        <v>297.5</v>
      </c>
      <c r="AG810" s="197">
        <f t="shared" si="170"/>
        <v>567.5</v>
      </c>
      <c r="AH810" s="198">
        <v>567.5</v>
      </c>
      <c r="AI810" s="197">
        <f t="shared" si="171"/>
        <v>0</v>
      </c>
      <c r="AJ810" s="146"/>
      <c r="AR810" s="111"/>
      <c r="AS810" s="111"/>
      <c r="AT810" s="111"/>
    </row>
    <row r="811" spans="1:47" ht="30" customHeight="1" x14ac:dyDescent="0.25">
      <c r="A811" s="189"/>
      <c r="B811" s="186">
        <v>3</v>
      </c>
      <c r="C811" s="159">
        <v>964</v>
      </c>
      <c r="D811" s="376">
        <v>13339</v>
      </c>
      <c r="E811" s="376">
        <v>8488</v>
      </c>
      <c r="F811" s="190"/>
      <c r="G811" s="189" t="s">
        <v>119</v>
      </c>
      <c r="H811" s="189" t="s">
        <v>94</v>
      </c>
      <c r="I811" s="189"/>
      <c r="J811" s="189" t="s">
        <v>69</v>
      </c>
      <c r="K811" s="190">
        <v>2.5</v>
      </c>
      <c r="L811" s="190">
        <v>1.3</v>
      </c>
      <c r="M811" s="190">
        <v>5</v>
      </c>
      <c r="N811" s="190"/>
      <c r="O811" s="190">
        <v>5</v>
      </c>
      <c r="P811" s="190"/>
      <c r="Q811" s="190"/>
      <c r="R811" s="188">
        <f t="shared" si="168"/>
        <v>5</v>
      </c>
      <c r="S811" s="191" t="s">
        <v>70</v>
      </c>
      <c r="T811" s="192" t="s">
        <v>58</v>
      </c>
      <c r="U811" s="193">
        <v>44819</v>
      </c>
      <c r="V811" s="193">
        <v>44929</v>
      </c>
      <c r="W811" s="194">
        <v>1</v>
      </c>
      <c r="X811" s="195"/>
      <c r="Y811" s="196">
        <f t="shared" si="173"/>
        <v>15.857142857142858</v>
      </c>
      <c r="Z811" s="219">
        <v>135</v>
      </c>
      <c r="AA811" s="219">
        <v>12.25</v>
      </c>
      <c r="AB811" s="197">
        <f t="shared" si="169"/>
        <v>675</v>
      </c>
      <c r="AC811" s="197">
        <f t="shared" si="159"/>
        <v>61.25</v>
      </c>
      <c r="AD811" s="197">
        <f t="shared" si="174"/>
        <v>472.5</v>
      </c>
      <c r="AE811" s="197">
        <f t="shared" si="160"/>
        <v>202.5</v>
      </c>
      <c r="AF811" s="197">
        <f t="shared" si="175"/>
        <v>971.25000000000011</v>
      </c>
      <c r="AG811" s="197">
        <f t="shared" si="170"/>
        <v>1646.25</v>
      </c>
      <c r="AH811" s="198">
        <v>1646.25</v>
      </c>
      <c r="AI811" s="197">
        <f t="shared" si="171"/>
        <v>0</v>
      </c>
      <c r="AJ811" s="146"/>
      <c r="AR811" s="111"/>
      <c r="AS811" s="111"/>
      <c r="AT811" s="111"/>
    </row>
    <row r="812" spans="1:47" ht="30" customHeight="1" x14ac:dyDescent="0.25">
      <c r="A812" s="189"/>
      <c r="B812" s="186">
        <v>3</v>
      </c>
      <c r="C812" s="159">
        <v>865</v>
      </c>
      <c r="D812" s="376">
        <v>13137</v>
      </c>
      <c r="E812" s="376">
        <v>8104</v>
      </c>
      <c r="F812" s="190"/>
      <c r="G812" s="189" t="s">
        <v>119</v>
      </c>
      <c r="H812" s="189" t="s">
        <v>36</v>
      </c>
      <c r="I812" s="189"/>
      <c r="J812" s="189" t="s">
        <v>435</v>
      </c>
      <c r="K812" s="190">
        <v>5</v>
      </c>
      <c r="L812" s="190">
        <v>1.3</v>
      </c>
      <c r="M812" s="190">
        <v>2.5</v>
      </c>
      <c r="N812" s="190"/>
      <c r="O812" s="190">
        <v>2.5</v>
      </c>
      <c r="P812" s="190"/>
      <c r="Q812" s="190"/>
      <c r="R812" s="188">
        <f t="shared" si="168"/>
        <v>12.5</v>
      </c>
      <c r="S812" s="159" t="s">
        <v>41</v>
      </c>
      <c r="T812" s="192" t="s">
        <v>58</v>
      </c>
      <c r="U812" s="193">
        <v>44804</v>
      </c>
      <c r="V812" s="193">
        <v>44848</v>
      </c>
      <c r="W812" s="194">
        <v>1</v>
      </c>
      <c r="X812" s="195"/>
      <c r="Y812" s="196">
        <f t="shared" si="173"/>
        <v>6.4285714285714288</v>
      </c>
      <c r="Z812" s="203">
        <v>14</v>
      </c>
      <c r="AA812" s="203">
        <v>0.84</v>
      </c>
      <c r="AB812" s="197">
        <f t="shared" si="169"/>
        <v>175</v>
      </c>
      <c r="AC812" s="197">
        <f t="shared" si="159"/>
        <v>10.5</v>
      </c>
      <c r="AD812" s="197">
        <f t="shared" si="174"/>
        <v>122.5</v>
      </c>
      <c r="AE812" s="197">
        <f t="shared" si="160"/>
        <v>52.5</v>
      </c>
      <c r="AF812" s="197">
        <f t="shared" si="175"/>
        <v>67.5</v>
      </c>
      <c r="AG812" s="197">
        <f t="shared" si="170"/>
        <v>242.5</v>
      </c>
      <c r="AH812" s="198">
        <v>242.5</v>
      </c>
      <c r="AI812" s="197">
        <f t="shared" si="171"/>
        <v>0</v>
      </c>
      <c r="AJ812" s="157"/>
      <c r="AR812" s="111"/>
      <c r="AS812" s="111"/>
      <c r="AT812" s="111"/>
    </row>
    <row r="813" spans="1:47" ht="30" customHeight="1" x14ac:dyDescent="0.25">
      <c r="A813" s="189"/>
      <c r="B813" s="186">
        <v>3</v>
      </c>
      <c r="C813" s="159">
        <v>899</v>
      </c>
      <c r="D813" s="376">
        <v>13272</v>
      </c>
      <c r="E813" s="376">
        <v>8417</v>
      </c>
      <c r="F813" s="190"/>
      <c r="G813" s="189" t="s">
        <v>119</v>
      </c>
      <c r="H813" s="189" t="s">
        <v>36</v>
      </c>
      <c r="I813" s="189"/>
      <c r="J813" s="189" t="s">
        <v>435</v>
      </c>
      <c r="K813" s="190">
        <v>7</v>
      </c>
      <c r="L813" s="190">
        <v>1.3</v>
      </c>
      <c r="M813" s="190">
        <v>4</v>
      </c>
      <c r="N813" s="190"/>
      <c r="O813" s="190">
        <v>4</v>
      </c>
      <c r="P813" s="190"/>
      <c r="Q813" s="190"/>
      <c r="R813" s="188">
        <f t="shared" si="168"/>
        <v>28</v>
      </c>
      <c r="S813" s="159" t="s">
        <v>41</v>
      </c>
      <c r="T813" s="192" t="s">
        <v>58</v>
      </c>
      <c r="U813" s="193">
        <v>44810</v>
      </c>
      <c r="V813" s="193">
        <v>44937</v>
      </c>
      <c r="W813" s="194">
        <v>1</v>
      </c>
      <c r="X813" s="195"/>
      <c r="Y813" s="196">
        <f t="shared" si="173"/>
        <v>18.285714285714285</v>
      </c>
      <c r="Z813" s="203">
        <v>14</v>
      </c>
      <c r="AA813" s="203">
        <v>0.84</v>
      </c>
      <c r="AB813" s="197">
        <f t="shared" si="169"/>
        <v>392</v>
      </c>
      <c r="AC813" s="197">
        <f t="shared" si="159"/>
        <v>23.52</v>
      </c>
      <c r="AD813" s="197">
        <f t="shared" si="174"/>
        <v>274.39999999999998</v>
      </c>
      <c r="AE813" s="197">
        <f t="shared" si="160"/>
        <v>117.60000000000001</v>
      </c>
      <c r="AF813" s="197">
        <f t="shared" si="175"/>
        <v>430.08</v>
      </c>
      <c r="AG813" s="197">
        <f t="shared" si="170"/>
        <v>822.07999999999993</v>
      </c>
      <c r="AH813" s="198">
        <v>822.07999999999993</v>
      </c>
      <c r="AI813" s="197">
        <f t="shared" si="171"/>
        <v>0</v>
      </c>
      <c r="AJ813" s="157"/>
      <c r="AR813" s="111"/>
      <c r="AS813" s="111"/>
      <c r="AT813" s="111"/>
    </row>
    <row r="814" spans="1:47" ht="30" customHeight="1" x14ac:dyDescent="0.25">
      <c r="A814" s="189"/>
      <c r="B814" s="186">
        <v>3</v>
      </c>
      <c r="C814" s="159">
        <v>920</v>
      </c>
      <c r="D814" s="376">
        <v>13293</v>
      </c>
      <c r="E814" s="376">
        <v>8794</v>
      </c>
      <c r="F814" s="190"/>
      <c r="G814" s="189" t="s">
        <v>119</v>
      </c>
      <c r="H814" s="189" t="s">
        <v>36</v>
      </c>
      <c r="I814" s="189"/>
      <c r="J814" s="189" t="s">
        <v>435</v>
      </c>
      <c r="K814" s="190">
        <v>4</v>
      </c>
      <c r="L814" s="190">
        <v>1.3</v>
      </c>
      <c r="M814" s="190">
        <v>7</v>
      </c>
      <c r="N814" s="190"/>
      <c r="O814" s="190">
        <v>7</v>
      </c>
      <c r="P814" s="190"/>
      <c r="Q814" s="190"/>
      <c r="R814" s="188">
        <f t="shared" si="168"/>
        <v>28</v>
      </c>
      <c r="S814" s="159" t="s">
        <v>41</v>
      </c>
      <c r="T814" s="192" t="s">
        <v>58</v>
      </c>
      <c r="U814" s="193">
        <v>44812</v>
      </c>
      <c r="V814" s="193">
        <v>44995</v>
      </c>
      <c r="W814" s="194">
        <v>1</v>
      </c>
      <c r="X814" s="195"/>
      <c r="Y814" s="196">
        <f t="shared" si="173"/>
        <v>26.285714285714285</v>
      </c>
      <c r="Z814" s="203">
        <v>14</v>
      </c>
      <c r="AA814" s="203">
        <v>0.84</v>
      </c>
      <c r="AB814" s="197">
        <f t="shared" si="169"/>
        <v>392</v>
      </c>
      <c r="AC814" s="197">
        <f t="shared" si="159"/>
        <v>23.52</v>
      </c>
      <c r="AD814" s="197">
        <f t="shared" si="174"/>
        <v>274.39999999999998</v>
      </c>
      <c r="AE814" s="197">
        <f t="shared" si="160"/>
        <v>117.60000000000001</v>
      </c>
      <c r="AF814" s="197">
        <f t="shared" si="175"/>
        <v>618.24</v>
      </c>
      <c r="AG814" s="197">
        <f t="shared" si="170"/>
        <v>1010.24</v>
      </c>
      <c r="AH814" s="198">
        <v>859.04</v>
      </c>
      <c r="AI814" s="197">
        <f t="shared" si="171"/>
        <v>151.20000000000005</v>
      </c>
      <c r="AJ814" s="157"/>
      <c r="AR814" s="363">
        <f>SUMIF('[27]Sc Shedule '!$D$3:$D$2546,D814,'[27]Sc Shedule '!$AC$3:$AC$2546)</f>
        <v>1010.24</v>
      </c>
      <c r="AS814" s="363">
        <f ca="1">SUMIF($D$91:$D$2561,D814,$AG$91:$AG$2559)</f>
        <v>1010.24</v>
      </c>
      <c r="AT814" s="363">
        <f ca="1">AR814-AS814</f>
        <v>0</v>
      </c>
      <c r="AU814" s="365"/>
    </row>
    <row r="815" spans="1:47" ht="30" customHeight="1" x14ac:dyDescent="0.25">
      <c r="A815" s="189"/>
      <c r="B815" s="186">
        <v>3</v>
      </c>
      <c r="C815" s="159">
        <v>971</v>
      </c>
      <c r="D815" s="376">
        <v>13346</v>
      </c>
      <c r="E815" s="376">
        <v>8478</v>
      </c>
      <c r="F815" s="190"/>
      <c r="G815" s="189" t="s">
        <v>119</v>
      </c>
      <c r="H815" s="189" t="s">
        <v>36</v>
      </c>
      <c r="I815" s="189"/>
      <c r="J815" s="189" t="s">
        <v>435</v>
      </c>
      <c r="K815" s="190">
        <v>22.5</v>
      </c>
      <c r="L815" s="190">
        <v>1.3</v>
      </c>
      <c r="M815" s="190">
        <v>6</v>
      </c>
      <c r="N815" s="190"/>
      <c r="O815" s="190">
        <v>6</v>
      </c>
      <c r="P815" s="190"/>
      <c r="Q815" s="190"/>
      <c r="R815" s="188">
        <f t="shared" si="168"/>
        <v>135</v>
      </c>
      <c r="S815" s="159" t="s">
        <v>41</v>
      </c>
      <c r="T815" s="192" t="s">
        <v>58</v>
      </c>
      <c r="U815" s="193">
        <v>44818</v>
      </c>
      <c r="V815" s="193">
        <v>44926</v>
      </c>
      <c r="W815" s="194">
        <v>1</v>
      </c>
      <c r="X815" s="195"/>
      <c r="Y815" s="196">
        <f t="shared" si="173"/>
        <v>15.571428571428571</v>
      </c>
      <c r="Z815" s="203">
        <v>14</v>
      </c>
      <c r="AA815" s="203">
        <v>0.84</v>
      </c>
      <c r="AB815" s="197">
        <f t="shared" si="169"/>
        <v>1890</v>
      </c>
      <c r="AC815" s="197">
        <f t="shared" si="159"/>
        <v>113.39999999999999</v>
      </c>
      <c r="AD815" s="197">
        <f t="shared" si="174"/>
        <v>1323</v>
      </c>
      <c r="AE815" s="197">
        <f t="shared" si="160"/>
        <v>567</v>
      </c>
      <c r="AF815" s="197">
        <f t="shared" si="175"/>
        <v>1765.7999999999997</v>
      </c>
      <c r="AG815" s="197">
        <f t="shared" si="170"/>
        <v>3655.7999999999997</v>
      </c>
      <c r="AH815" s="198">
        <v>3655.7999999999997</v>
      </c>
      <c r="AI815" s="197">
        <f t="shared" si="171"/>
        <v>0</v>
      </c>
      <c r="AJ815" s="157"/>
      <c r="AR815" s="111"/>
      <c r="AS815" s="111"/>
      <c r="AT815" s="111"/>
    </row>
    <row r="816" spans="1:47" ht="30" customHeight="1" x14ac:dyDescent="0.25">
      <c r="A816" s="189"/>
      <c r="B816" s="186">
        <v>3</v>
      </c>
      <c r="C816" s="159">
        <v>910</v>
      </c>
      <c r="D816" s="376">
        <v>13284</v>
      </c>
      <c r="E816" s="376">
        <v>8271</v>
      </c>
      <c r="F816" s="190"/>
      <c r="G816" s="189" t="s">
        <v>481</v>
      </c>
      <c r="H816" s="189" t="s">
        <v>36</v>
      </c>
      <c r="I816" s="189"/>
      <c r="J816" s="189" t="s">
        <v>435</v>
      </c>
      <c r="K816" s="190">
        <v>6.5</v>
      </c>
      <c r="L816" s="190">
        <v>1.8</v>
      </c>
      <c r="M816" s="190">
        <v>4</v>
      </c>
      <c r="N816" s="190"/>
      <c r="O816" s="190">
        <v>4</v>
      </c>
      <c r="P816" s="190"/>
      <c r="Q816" s="190"/>
      <c r="R816" s="188">
        <f t="shared" si="168"/>
        <v>26</v>
      </c>
      <c r="S816" s="159" t="s">
        <v>41</v>
      </c>
      <c r="T816" s="192" t="s">
        <v>58</v>
      </c>
      <c r="U816" s="193">
        <v>44812</v>
      </c>
      <c r="V816" s="193">
        <v>44889</v>
      </c>
      <c r="W816" s="194">
        <v>1</v>
      </c>
      <c r="X816" s="195"/>
      <c r="Y816" s="196">
        <f t="shared" si="173"/>
        <v>11.142857142857142</v>
      </c>
      <c r="Z816" s="203">
        <v>18</v>
      </c>
      <c r="AA816" s="203">
        <v>1.05</v>
      </c>
      <c r="AB816" s="197">
        <f t="shared" si="169"/>
        <v>468</v>
      </c>
      <c r="AC816" s="197">
        <f t="shared" si="159"/>
        <v>27.3</v>
      </c>
      <c r="AD816" s="197">
        <f t="shared" si="174"/>
        <v>327.59999999999997</v>
      </c>
      <c r="AE816" s="197">
        <f t="shared" si="160"/>
        <v>140.4</v>
      </c>
      <c r="AF816" s="197">
        <f t="shared" si="175"/>
        <v>304.20000000000005</v>
      </c>
      <c r="AG816" s="197">
        <f t="shared" si="170"/>
        <v>772.2</v>
      </c>
      <c r="AH816" s="198">
        <v>772.2</v>
      </c>
      <c r="AI816" s="197">
        <f t="shared" si="171"/>
        <v>0</v>
      </c>
      <c r="AJ816" s="157"/>
      <c r="AR816" s="111"/>
      <c r="AS816" s="111"/>
      <c r="AT816" s="111"/>
    </row>
    <row r="817" spans="1:47" ht="30" customHeight="1" x14ac:dyDescent="0.25">
      <c r="A817" s="186"/>
      <c r="B817" s="186">
        <v>3</v>
      </c>
      <c r="C817" s="187">
        <v>160</v>
      </c>
      <c r="D817" s="136">
        <v>12157</v>
      </c>
      <c r="E817" s="136">
        <v>7559</v>
      </c>
      <c r="F817" s="188"/>
      <c r="G817" s="186" t="s">
        <v>118</v>
      </c>
      <c r="H817" s="186" t="s">
        <v>36</v>
      </c>
      <c r="I817" s="186"/>
      <c r="J817" s="186" t="s">
        <v>42</v>
      </c>
      <c r="K817" s="188">
        <v>6</v>
      </c>
      <c r="L817" s="188">
        <v>1.3</v>
      </c>
      <c r="M817" s="188">
        <v>5</v>
      </c>
      <c r="N817" s="188">
        <v>1</v>
      </c>
      <c r="O817" s="188">
        <f t="shared" ref="O817:O826" si="177">M817-N817</f>
        <v>4</v>
      </c>
      <c r="P817" s="188"/>
      <c r="Q817" s="188"/>
      <c r="R817" s="188">
        <f t="shared" si="168"/>
        <v>24</v>
      </c>
      <c r="S817" s="191" t="s">
        <v>41</v>
      </c>
      <c r="T817" s="199" t="s">
        <v>58</v>
      </c>
      <c r="U817" s="200">
        <v>44719</v>
      </c>
      <c r="V817" s="200">
        <v>44720</v>
      </c>
      <c r="W817" s="201">
        <v>1</v>
      </c>
      <c r="X817" s="202"/>
      <c r="Y817" s="196">
        <f t="shared" si="173"/>
        <v>0.2857142857142857</v>
      </c>
      <c r="Z817" s="219">
        <v>14</v>
      </c>
      <c r="AA817" s="219"/>
      <c r="AB817" s="197">
        <f t="shared" si="169"/>
        <v>336</v>
      </c>
      <c r="AC817" s="197">
        <f t="shared" si="159"/>
        <v>0</v>
      </c>
      <c r="AD817" s="197">
        <f t="shared" si="174"/>
        <v>235.19999999999996</v>
      </c>
      <c r="AE817" s="197">
        <f t="shared" si="160"/>
        <v>100.79999999999998</v>
      </c>
      <c r="AF817" s="197">
        <f t="shared" si="175"/>
        <v>0</v>
      </c>
      <c r="AG817" s="197">
        <f t="shared" si="170"/>
        <v>335.99999999999994</v>
      </c>
      <c r="AH817" s="197">
        <v>335.99999999999994</v>
      </c>
      <c r="AI817" s="197">
        <f t="shared" si="171"/>
        <v>0</v>
      </c>
      <c r="AJ817" s="157"/>
      <c r="AR817" s="111"/>
      <c r="AS817" s="111"/>
      <c r="AT817" s="111"/>
    </row>
    <row r="818" spans="1:47" ht="30" customHeight="1" x14ac:dyDescent="0.25">
      <c r="A818" s="186"/>
      <c r="B818" s="186">
        <v>3</v>
      </c>
      <c r="C818" s="187">
        <v>180</v>
      </c>
      <c r="D818" s="136">
        <v>12176</v>
      </c>
      <c r="E818" s="136">
        <v>7595</v>
      </c>
      <c r="F818" s="188"/>
      <c r="G818" s="186" t="s">
        <v>118</v>
      </c>
      <c r="H818" s="186" t="s">
        <v>36</v>
      </c>
      <c r="I818" s="186"/>
      <c r="J818" s="186" t="s">
        <v>42</v>
      </c>
      <c r="K818" s="188">
        <v>1.3</v>
      </c>
      <c r="L818" s="188">
        <v>1.3</v>
      </c>
      <c r="M818" s="188">
        <v>3</v>
      </c>
      <c r="N818" s="188">
        <v>1</v>
      </c>
      <c r="O818" s="188">
        <f t="shared" si="177"/>
        <v>2</v>
      </c>
      <c r="P818" s="188"/>
      <c r="Q818" s="188"/>
      <c r="R818" s="188">
        <f t="shared" si="168"/>
        <v>2.6</v>
      </c>
      <c r="S818" s="191" t="s">
        <v>41</v>
      </c>
      <c r="T818" s="199" t="s">
        <v>58</v>
      </c>
      <c r="U818" s="200">
        <v>44720</v>
      </c>
      <c r="V818" s="200">
        <v>44742</v>
      </c>
      <c r="W818" s="201">
        <v>1</v>
      </c>
      <c r="X818" s="202"/>
      <c r="Y818" s="196">
        <f t="shared" si="173"/>
        <v>3.2857142857142856</v>
      </c>
      <c r="Z818" s="219">
        <v>14</v>
      </c>
      <c r="AA818" s="219">
        <v>0.84</v>
      </c>
      <c r="AB818" s="197">
        <f t="shared" si="169"/>
        <v>36.4</v>
      </c>
      <c r="AC818" s="197">
        <f t="shared" si="159"/>
        <v>2.1840000000000002</v>
      </c>
      <c r="AD818" s="197">
        <f t="shared" si="174"/>
        <v>25.479999999999997</v>
      </c>
      <c r="AE818" s="197">
        <f t="shared" si="160"/>
        <v>10.92</v>
      </c>
      <c r="AF818" s="197">
        <f t="shared" si="175"/>
        <v>7.1759999999999993</v>
      </c>
      <c r="AG818" s="197">
        <f t="shared" si="170"/>
        <v>43.576000000000001</v>
      </c>
      <c r="AH818" s="197">
        <v>43.576000000000001</v>
      </c>
      <c r="AI818" s="197">
        <f t="shared" si="171"/>
        <v>0</v>
      </c>
      <c r="AJ818" s="157"/>
      <c r="AR818" s="111"/>
      <c r="AS818" s="111"/>
      <c r="AT818" s="111"/>
    </row>
    <row r="819" spans="1:47" ht="30" customHeight="1" x14ac:dyDescent="0.25">
      <c r="A819" s="186"/>
      <c r="B819" s="186">
        <v>3</v>
      </c>
      <c r="C819" s="187">
        <v>153</v>
      </c>
      <c r="D819" s="136">
        <v>12249</v>
      </c>
      <c r="E819" s="136">
        <v>7564</v>
      </c>
      <c r="F819" s="188"/>
      <c r="G819" s="186" t="s">
        <v>118</v>
      </c>
      <c r="H819" s="186" t="s">
        <v>36</v>
      </c>
      <c r="I819" s="186"/>
      <c r="J819" s="186" t="s">
        <v>42</v>
      </c>
      <c r="K819" s="188">
        <v>5</v>
      </c>
      <c r="L819" s="188">
        <v>1.8</v>
      </c>
      <c r="M819" s="188">
        <v>3.5</v>
      </c>
      <c r="N819" s="188">
        <v>1</v>
      </c>
      <c r="O819" s="188">
        <f t="shared" si="177"/>
        <v>2.5</v>
      </c>
      <c r="P819" s="188"/>
      <c r="Q819" s="188"/>
      <c r="R819" s="188">
        <f t="shared" si="168"/>
        <v>12.5</v>
      </c>
      <c r="S819" s="191" t="s">
        <v>41</v>
      </c>
      <c r="T819" s="199" t="s">
        <v>58</v>
      </c>
      <c r="U819" s="200">
        <v>44718</v>
      </c>
      <c r="V819" s="200">
        <v>44729</v>
      </c>
      <c r="W819" s="201">
        <v>1</v>
      </c>
      <c r="X819" s="202"/>
      <c r="Y819" s="196">
        <f t="shared" si="173"/>
        <v>1.7142857142857142</v>
      </c>
      <c r="Z819" s="220">
        <v>18</v>
      </c>
      <c r="AA819" s="219">
        <v>1.05</v>
      </c>
      <c r="AB819" s="197">
        <f t="shared" si="169"/>
        <v>225</v>
      </c>
      <c r="AC819" s="197">
        <f t="shared" si="159"/>
        <v>13.125</v>
      </c>
      <c r="AD819" s="197">
        <f t="shared" si="174"/>
        <v>157.5</v>
      </c>
      <c r="AE819" s="197">
        <f t="shared" si="160"/>
        <v>67.5</v>
      </c>
      <c r="AF819" s="197">
        <f t="shared" si="175"/>
        <v>22.5</v>
      </c>
      <c r="AG819" s="197">
        <f t="shared" si="170"/>
        <v>247.5</v>
      </c>
      <c r="AH819" s="197">
        <v>247.5</v>
      </c>
      <c r="AI819" s="197">
        <f t="shared" si="171"/>
        <v>0</v>
      </c>
      <c r="AJ819" s="157"/>
      <c r="AR819" s="111"/>
      <c r="AS819" s="111"/>
      <c r="AT819" s="111"/>
    </row>
    <row r="820" spans="1:47" ht="30" customHeight="1" x14ac:dyDescent="0.25">
      <c r="A820" s="186"/>
      <c r="B820" s="186">
        <v>3</v>
      </c>
      <c r="C820" s="187">
        <v>189</v>
      </c>
      <c r="D820" s="136">
        <v>12186</v>
      </c>
      <c r="E820" s="136">
        <v>7567</v>
      </c>
      <c r="F820" s="188"/>
      <c r="G820" s="186" t="s">
        <v>118</v>
      </c>
      <c r="H820" s="186" t="s">
        <v>36</v>
      </c>
      <c r="I820" s="186"/>
      <c r="J820" s="186" t="s">
        <v>42</v>
      </c>
      <c r="K820" s="188">
        <v>2.5</v>
      </c>
      <c r="L820" s="188">
        <v>1.8</v>
      </c>
      <c r="M820" s="188">
        <v>7.5</v>
      </c>
      <c r="N820" s="188">
        <v>1</v>
      </c>
      <c r="O820" s="188">
        <f t="shared" si="177"/>
        <v>6.5</v>
      </c>
      <c r="P820" s="188"/>
      <c r="Q820" s="188"/>
      <c r="R820" s="188">
        <f t="shared" si="168"/>
        <v>16.25</v>
      </c>
      <c r="S820" s="191" t="s">
        <v>41</v>
      </c>
      <c r="T820" s="199" t="s">
        <v>58</v>
      </c>
      <c r="U820" s="200">
        <v>44721</v>
      </c>
      <c r="V820" s="200">
        <v>44732</v>
      </c>
      <c r="W820" s="201">
        <v>1</v>
      </c>
      <c r="X820" s="202"/>
      <c r="Y820" s="196">
        <f t="shared" si="173"/>
        <v>1.7142857142857142</v>
      </c>
      <c r="Z820" s="220">
        <v>18</v>
      </c>
      <c r="AA820" s="219">
        <v>1.05</v>
      </c>
      <c r="AB820" s="197">
        <f t="shared" si="169"/>
        <v>292.5</v>
      </c>
      <c r="AC820" s="197">
        <f t="shared" si="159"/>
        <v>17.0625</v>
      </c>
      <c r="AD820" s="197">
        <f t="shared" si="174"/>
        <v>204.75</v>
      </c>
      <c r="AE820" s="197">
        <f t="shared" si="160"/>
        <v>87.75</v>
      </c>
      <c r="AF820" s="197">
        <f t="shared" si="175"/>
        <v>29.249999999999996</v>
      </c>
      <c r="AG820" s="197">
        <f t="shared" si="170"/>
        <v>321.75</v>
      </c>
      <c r="AH820" s="197">
        <v>321.75</v>
      </c>
      <c r="AI820" s="197">
        <f t="shared" si="171"/>
        <v>0</v>
      </c>
      <c r="AJ820" s="146"/>
      <c r="AR820" s="111"/>
      <c r="AS820" s="111"/>
      <c r="AT820" s="111"/>
    </row>
    <row r="821" spans="1:47" ht="30" customHeight="1" x14ac:dyDescent="0.25">
      <c r="A821" s="186"/>
      <c r="B821" s="186">
        <v>3</v>
      </c>
      <c r="C821" s="187">
        <v>190</v>
      </c>
      <c r="D821" s="136">
        <v>12187</v>
      </c>
      <c r="E821" s="136">
        <v>7567</v>
      </c>
      <c r="F821" s="188"/>
      <c r="G821" s="186" t="s">
        <v>118</v>
      </c>
      <c r="H821" s="186" t="s">
        <v>36</v>
      </c>
      <c r="I821" s="186"/>
      <c r="J821" s="186" t="s">
        <v>42</v>
      </c>
      <c r="K821" s="188">
        <v>4</v>
      </c>
      <c r="L821" s="188">
        <v>1.8</v>
      </c>
      <c r="M821" s="188">
        <v>7.5</v>
      </c>
      <c r="N821" s="188">
        <v>1</v>
      </c>
      <c r="O821" s="188">
        <f t="shared" si="177"/>
        <v>6.5</v>
      </c>
      <c r="P821" s="188"/>
      <c r="Q821" s="188"/>
      <c r="R821" s="188">
        <f t="shared" si="168"/>
        <v>26</v>
      </c>
      <c r="S821" s="191" t="s">
        <v>41</v>
      </c>
      <c r="T821" s="199" t="s">
        <v>58</v>
      </c>
      <c r="U821" s="200">
        <v>44721</v>
      </c>
      <c r="V821" s="200">
        <v>44732</v>
      </c>
      <c r="W821" s="201">
        <v>1</v>
      </c>
      <c r="X821" s="202"/>
      <c r="Y821" s="196">
        <f t="shared" si="173"/>
        <v>1.7142857142857142</v>
      </c>
      <c r="Z821" s="220">
        <v>18</v>
      </c>
      <c r="AA821" s="219">
        <v>1.05</v>
      </c>
      <c r="AB821" s="197">
        <f t="shared" si="169"/>
        <v>468</v>
      </c>
      <c r="AC821" s="197">
        <f t="shared" si="159"/>
        <v>27.3</v>
      </c>
      <c r="AD821" s="197">
        <f t="shared" si="174"/>
        <v>327.59999999999997</v>
      </c>
      <c r="AE821" s="197">
        <f t="shared" si="160"/>
        <v>140.4</v>
      </c>
      <c r="AF821" s="197">
        <f t="shared" si="175"/>
        <v>46.8</v>
      </c>
      <c r="AG821" s="197">
        <f t="shared" si="170"/>
        <v>514.79999999999995</v>
      </c>
      <c r="AH821" s="197">
        <v>514.79999999999995</v>
      </c>
      <c r="AI821" s="197">
        <f t="shared" si="171"/>
        <v>0</v>
      </c>
      <c r="AJ821" s="146"/>
      <c r="AR821" s="111"/>
      <c r="AS821" s="111"/>
      <c r="AT821" s="111"/>
    </row>
    <row r="822" spans="1:47" ht="30" customHeight="1" x14ac:dyDescent="0.25">
      <c r="A822" s="186"/>
      <c r="B822" s="186">
        <v>3</v>
      </c>
      <c r="C822" s="187">
        <v>190</v>
      </c>
      <c r="D822" s="136">
        <v>12187</v>
      </c>
      <c r="E822" s="136">
        <v>7567</v>
      </c>
      <c r="F822" s="188"/>
      <c r="G822" s="186" t="s">
        <v>118</v>
      </c>
      <c r="H822" s="186" t="s">
        <v>36</v>
      </c>
      <c r="I822" s="186"/>
      <c r="J822" s="186" t="s">
        <v>42</v>
      </c>
      <c r="K822" s="188">
        <v>4</v>
      </c>
      <c r="L822" s="188">
        <v>1.8</v>
      </c>
      <c r="M822" s="188">
        <v>7.5</v>
      </c>
      <c r="N822" s="188">
        <v>1</v>
      </c>
      <c r="O822" s="188">
        <f t="shared" si="177"/>
        <v>6.5</v>
      </c>
      <c r="P822" s="188"/>
      <c r="Q822" s="188"/>
      <c r="R822" s="188">
        <f t="shared" si="168"/>
        <v>26</v>
      </c>
      <c r="S822" s="191" t="s">
        <v>41</v>
      </c>
      <c r="T822" s="199" t="s">
        <v>58</v>
      </c>
      <c r="U822" s="200">
        <v>44721</v>
      </c>
      <c r="V822" s="200">
        <v>44732</v>
      </c>
      <c r="W822" s="201">
        <v>1</v>
      </c>
      <c r="X822" s="202"/>
      <c r="Y822" s="196">
        <f t="shared" si="173"/>
        <v>1.7142857142857142</v>
      </c>
      <c r="Z822" s="220">
        <v>18</v>
      </c>
      <c r="AA822" s="219">
        <v>1.05</v>
      </c>
      <c r="AB822" s="197">
        <f t="shared" si="169"/>
        <v>468</v>
      </c>
      <c r="AC822" s="197">
        <f t="shared" ref="AC822:AC885" si="178">AA822*R822</f>
        <v>27.3</v>
      </c>
      <c r="AD822" s="197">
        <f t="shared" si="174"/>
        <v>327.59999999999997</v>
      </c>
      <c r="AE822" s="197">
        <f t="shared" si="160"/>
        <v>140.4</v>
      </c>
      <c r="AF822" s="197">
        <f t="shared" si="175"/>
        <v>46.8</v>
      </c>
      <c r="AG822" s="197">
        <f t="shared" si="170"/>
        <v>514.79999999999995</v>
      </c>
      <c r="AH822" s="197">
        <v>514.79999999999995</v>
      </c>
      <c r="AI822" s="197">
        <f t="shared" si="171"/>
        <v>0</v>
      </c>
      <c r="AJ822" s="146"/>
      <c r="AR822" s="111"/>
      <c r="AS822" s="111"/>
      <c r="AT822" s="111"/>
    </row>
    <row r="823" spans="1:47" ht="30" customHeight="1" x14ac:dyDescent="0.25">
      <c r="A823" s="186"/>
      <c r="B823" s="186">
        <v>3</v>
      </c>
      <c r="C823" s="187">
        <v>424</v>
      </c>
      <c r="D823" s="136">
        <v>12584</v>
      </c>
      <c r="E823" s="136">
        <v>8028</v>
      </c>
      <c r="F823" s="188"/>
      <c r="G823" s="186" t="s">
        <v>118</v>
      </c>
      <c r="H823" s="186" t="s">
        <v>94</v>
      </c>
      <c r="I823" s="186"/>
      <c r="J823" s="186" t="s">
        <v>69</v>
      </c>
      <c r="K823" s="188">
        <v>1.3</v>
      </c>
      <c r="L823" s="188">
        <v>1</v>
      </c>
      <c r="M823" s="188">
        <v>4</v>
      </c>
      <c r="N823" s="188">
        <v>1</v>
      </c>
      <c r="O823" s="188">
        <f t="shared" si="177"/>
        <v>3</v>
      </c>
      <c r="P823" s="188"/>
      <c r="Q823" s="188"/>
      <c r="R823" s="188">
        <f t="shared" si="168"/>
        <v>3</v>
      </c>
      <c r="S823" s="191" t="s">
        <v>70</v>
      </c>
      <c r="T823" s="199" t="s">
        <v>58</v>
      </c>
      <c r="U823" s="200">
        <v>44745</v>
      </c>
      <c r="V823" s="200">
        <v>44844</v>
      </c>
      <c r="W823" s="201">
        <v>1</v>
      </c>
      <c r="X823" s="202"/>
      <c r="Y823" s="196">
        <f t="shared" si="173"/>
        <v>14.285714285714286</v>
      </c>
      <c r="Z823" s="219">
        <v>135</v>
      </c>
      <c r="AA823" s="219">
        <v>12.25</v>
      </c>
      <c r="AB823" s="197">
        <f t="shared" si="169"/>
        <v>405</v>
      </c>
      <c r="AC823" s="197">
        <f t="shared" si="178"/>
        <v>36.75</v>
      </c>
      <c r="AD823" s="197">
        <f t="shared" si="174"/>
        <v>283.49999999999994</v>
      </c>
      <c r="AE823" s="197">
        <f t="shared" ref="AE823:AE886" si="179">IF(T823="off hired",0.3*R823*Z823*W823,0)</f>
        <v>121.49999999999999</v>
      </c>
      <c r="AF823" s="197">
        <f t="shared" si="175"/>
        <v>525</v>
      </c>
      <c r="AG823" s="197">
        <f t="shared" si="170"/>
        <v>930</v>
      </c>
      <c r="AH823" s="197">
        <v>930</v>
      </c>
      <c r="AI823" s="197">
        <f t="shared" si="171"/>
        <v>0</v>
      </c>
      <c r="AJ823" s="146"/>
      <c r="AR823" s="111"/>
      <c r="AS823" s="111"/>
      <c r="AT823" s="111"/>
    </row>
    <row r="824" spans="1:47" ht="30" customHeight="1" x14ac:dyDescent="0.25">
      <c r="A824" s="186"/>
      <c r="B824" s="186">
        <v>3</v>
      </c>
      <c r="C824" s="187">
        <v>525</v>
      </c>
      <c r="D824" s="136">
        <v>12733</v>
      </c>
      <c r="E824" s="136">
        <v>8241</v>
      </c>
      <c r="F824" s="188"/>
      <c r="G824" s="186" t="s">
        <v>118</v>
      </c>
      <c r="H824" s="186" t="s">
        <v>94</v>
      </c>
      <c r="I824" s="186"/>
      <c r="J824" s="186" t="s">
        <v>69</v>
      </c>
      <c r="K824" s="188">
        <v>1</v>
      </c>
      <c r="L824" s="188">
        <v>0.6</v>
      </c>
      <c r="M824" s="188">
        <v>3</v>
      </c>
      <c r="N824" s="188">
        <v>1</v>
      </c>
      <c r="O824" s="188">
        <f t="shared" si="177"/>
        <v>2</v>
      </c>
      <c r="P824" s="188"/>
      <c r="Q824" s="188"/>
      <c r="R824" s="188">
        <f t="shared" si="168"/>
        <v>2</v>
      </c>
      <c r="S824" s="191" t="s">
        <v>70</v>
      </c>
      <c r="T824" s="199" t="s">
        <v>58</v>
      </c>
      <c r="U824" s="200">
        <v>44757</v>
      </c>
      <c r="V824" s="200">
        <v>44880</v>
      </c>
      <c r="W824" s="201">
        <v>1</v>
      </c>
      <c r="X824" s="202"/>
      <c r="Y824" s="196">
        <f t="shared" si="173"/>
        <v>17.714285714285715</v>
      </c>
      <c r="Z824" s="219">
        <v>135</v>
      </c>
      <c r="AA824" s="219">
        <v>12.25</v>
      </c>
      <c r="AB824" s="197">
        <f t="shared" si="169"/>
        <v>270</v>
      </c>
      <c r="AC824" s="197">
        <f t="shared" si="178"/>
        <v>24.5</v>
      </c>
      <c r="AD824" s="197">
        <f t="shared" si="174"/>
        <v>189</v>
      </c>
      <c r="AE824" s="197">
        <f t="shared" si="179"/>
        <v>81</v>
      </c>
      <c r="AF824" s="197">
        <f t="shared" si="175"/>
        <v>434</v>
      </c>
      <c r="AG824" s="197">
        <f t="shared" si="170"/>
        <v>704</v>
      </c>
      <c r="AH824" s="197">
        <v>704</v>
      </c>
      <c r="AI824" s="197">
        <f t="shared" si="171"/>
        <v>0</v>
      </c>
      <c r="AJ824" s="146"/>
      <c r="AR824" s="111"/>
      <c r="AS824" s="111"/>
      <c r="AT824" s="111"/>
    </row>
    <row r="825" spans="1:47" ht="30" customHeight="1" x14ac:dyDescent="0.25">
      <c r="A825" s="216"/>
      <c r="B825" s="186">
        <v>3</v>
      </c>
      <c r="C825" s="243" t="s">
        <v>217</v>
      </c>
      <c r="D825" s="378">
        <v>12789</v>
      </c>
      <c r="E825" s="378">
        <v>7738</v>
      </c>
      <c r="F825" s="215"/>
      <c r="G825" s="216" t="s">
        <v>218</v>
      </c>
      <c r="H825" s="216" t="s">
        <v>36</v>
      </c>
      <c r="I825" s="216"/>
      <c r="J825" s="216" t="s">
        <v>42</v>
      </c>
      <c r="K825" s="215">
        <v>7.5</v>
      </c>
      <c r="L825" s="215">
        <v>1.3</v>
      </c>
      <c r="M825" s="215">
        <v>7</v>
      </c>
      <c r="N825" s="188">
        <v>1</v>
      </c>
      <c r="O825" s="188">
        <f t="shared" si="177"/>
        <v>6</v>
      </c>
      <c r="P825" s="215"/>
      <c r="Q825" s="215"/>
      <c r="R825" s="188">
        <f t="shared" si="168"/>
        <v>45</v>
      </c>
      <c r="S825" s="243" t="s">
        <v>41</v>
      </c>
      <c r="T825" s="252" t="s">
        <v>58</v>
      </c>
      <c r="U825" s="253">
        <v>44763</v>
      </c>
      <c r="V825" s="253">
        <v>44768</v>
      </c>
      <c r="W825" s="254">
        <v>1</v>
      </c>
      <c r="X825" s="255"/>
      <c r="Y825" s="196">
        <f t="shared" si="173"/>
        <v>0.8571428571428571</v>
      </c>
      <c r="Z825" s="220">
        <v>14</v>
      </c>
      <c r="AA825" s="220"/>
      <c r="AB825" s="197">
        <f t="shared" si="169"/>
        <v>630</v>
      </c>
      <c r="AC825" s="197">
        <f t="shared" si="178"/>
        <v>0</v>
      </c>
      <c r="AD825" s="197">
        <f t="shared" si="174"/>
        <v>440.99999999999994</v>
      </c>
      <c r="AE825" s="197">
        <f t="shared" si="179"/>
        <v>189</v>
      </c>
      <c r="AF825" s="197">
        <f t="shared" si="175"/>
        <v>0</v>
      </c>
      <c r="AG825" s="197">
        <f t="shared" si="170"/>
        <v>630</v>
      </c>
      <c r="AH825" s="197">
        <v>630</v>
      </c>
      <c r="AI825" s="197">
        <f t="shared" si="171"/>
        <v>0</v>
      </c>
      <c r="AJ825" s="146"/>
      <c r="AR825" s="111"/>
      <c r="AS825" s="111"/>
      <c r="AT825" s="111"/>
    </row>
    <row r="826" spans="1:47" ht="30" customHeight="1" x14ac:dyDescent="0.25">
      <c r="A826" s="216"/>
      <c r="B826" s="186">
        <v>3</v>
      </c>
      <c r="C826" s="243">
        <v>483</v>
      </c>
      <c r="D826" s="378">
        <v>12643</v>
      </c>
      <c r="E826" s="378">
        <v>8051</v>
      </c>
      <c r="F826" s="215"/>
      <c r="G826" s="216" t="s">
        <v>218</v>
      </c>
      <c r="H826" s="216" t="s">
        <v>36</v>
      </c>
      <c r="I826" s="216"/>
      <c r="J826" s="216" t="s">
        <v>42</v>
      </c>
      <c r="K826" s="215">
        <v>4</v>
      </c>
      <c r="L826" s="215">
        <v>1.3</v>
      </c>
      <c r="M826" s="215">
        <v>3</v>
      </c>
      <c r="N826" s="188">
        <v>1</v>
      </c>
      <c r="O826" s="188">
        <f t="shared" si="177"/>
        <v>2</v>
      </c>
      <c r="P826" s="215"/>
      <c r="Q826" s="215"/>
      <c r="R826" s="188">
        <f t="shared" si="168"/>
        <v>8</v>
      </c>
      <c r="S826" s="243" t="s">
        <v>41</v>
      </c>
      <c r="T826" s="252" t="s">
        <v>58</v>
      </c>
      <c r="U826" s="253">
        <v>44748</v>
      </c>
      <c r="V826" s="253">
        <v>44835</v>
      </c>
      <c r="W826" s="254">
        <v>1</v>
      </c>
      <c r="X826" s="255"/>
      <c r="Y826" s="196">
        <f t="shared" si="173"/>
        <v>12.571428571428571</v>
      </c>
      <c r="Z826" s="220">
        <v>14</v>
      </c>
      <c r="AA826" s="220">
        <v>0.84</v>
      </c>
      <c r="AB826" s="197">
        <f t="shared" si="169"/>
        <v>112</v>
      </c>
      <c r="AC826" s="197">
        <f t="shared" si="178"/>
        <v>6.72</v>
      </c>
      <c r="AD826" s="197">
        <f t="shared" si="174"/>
        <v>78.399999999999991</v>
      </c>
      <c r="AE826" s="197">
        <f t="shared" si="179"/>
        <v>33.6</v>
      </c>
      <c r="AF826" s="197">
        <f t="shared" si="175"/>
        <v>84.47999999999999</v>
      </c>
      <c r="AG826" s="197">
        <f t="shared" si="170"/>
        <v>196.48</v>
      </c>
      <c r="AH826" s="197">
        <v>196.48</v>
      </c>
      <c r="AI826" s="197">
        <f t="shared" si="171"/>
        <v>0</v>
      </c>
      <c r="AJ826" s="146"/>
      <c r="AR826" s="111"/>
      <c r="AS826" s="111"/>
      <c r="AT826" s="111"/>
    </row>
    <row r="827" spans="1:47" s="213" customFormat="1" ht="30" customHeight="1" x14ac:dyDescent="0.25">
      <c r="A827" s="186"/>
      <c r="B827" s="186">
        <v>3</v>
      </c>
      <c r="C827" s="187">
        <v>418</v>
      </c>
      <c r="D827" s="136">
        <v>12578</v>
      </c>
      <c r="E827" s="136">
        <v>8192</v>
      </c>
      <c r="F827" s="188"/>
      <c r="G827" s="186" t="s">
        <v>118</v>
      </c>
      <c r="H827" s="186" t="s">
        <v>240</v>
      </c>
      <c r="I827" s="186"/>
      <c r="J827" s="186" t="s">
        <v>80</v>
      </c>
      <c r="K827" s="188">
        <v>60</v>
      </c>
      <c r="L827" s="188">
        <v>0.6</v>
      </c>
      <c r="M827" s="188"/>
      <c r="N827" s="188"/>
      <c r="O827" s="188"/>
      <c r="P827" s="188">
        <v>1</v>
      </c>
      <c r="Q827" s="188"/>
      <c r="R827" s="188">
        <f t="shared" si="168"/>
        <v>36</v>
      </c>
      <c r="S827" s="191" t="s">
        <v>150</v>
      </c>
      <c r="T827" s="199" t="s">
        <v>58</v>
      </c>
      <c r="U827" s="200">
        <v>44743</v>
      </c>
      <c r="V827" s="200">
        <v>44868</v>
      </c>
      <c r="W827" s="201">
        <v>1</v>
      </c>
      <c r="X827" s="202"/>
      <c r="Y827" s="196">
        <f t="shared" si="173"/>
        <v>18</v>
      </c>
      <c r="Z827" s="219">
        <v>36.5</v>
      </c>
      <c r="AA827" s="219"/>
      <c r="AB827" s="197">
        <f t="shared" si="169"/>
        <v>1314</v>
      </c>
      <c r="AC827" s="197">
        <f t="shared" si="178"/>
        <v>0</v>
      </c>
      <c r="AD827" s="197">
        <f t="shared" si="174"/>
        <v>919.8</v>
      </c>
      <c r="AE827" s="197">
        <f t="shared" si="179"/>
        <v>394.2</v>
      </c>
      <c r="AF827" s="197">
        <f t="shared" si="175"/>
        <v>0</v>
      </c>
      <c r="AG827" s="197">
        <f t="shared" si="170"/>
        <v>1314</v>
      </c>
      <c r="AH827" s="197">
        <v>1314</v>
      </c>
      <c r="AI827" s="197">
        <f t="shared" si="171"/>
        <v>0</v>
      </c>
      <c r="AJ827" s="146"/>
      <c r="AK827" s="268"/>
      <c r="AL827" s="275"/>
      <c r="AM827" s="275"/>
    </row>
    <row r="828" spans="1:47" ht="30" customHeight="1" x14ac:dyDescent="0.25">
      <c r="A828" s="186"/>
      <c r="B828" s="186">
        <v>3</v>
      </c>
      <c r="C828" s="187">
        <v>658</v>
      </c>
      <c r="D828" s="136">
        <v>12885</v>
      </c>
      <c r="E828" s="136">
        <v>8590</v>
      </c>
      <c r="F828" s="188"/>
      <c r="G828" s="186" t="s">
        <v>118</v>
      </c>
      <c r="H828" s="186" t="s">
        <v>36</v>
      </c>
      <c r="I828" s="186"/>
      <c r="J828" s="186" t="s">
        <v>69</v>
      </c>
      <c r="K828" s="188">
        <v>2.5</v>
      </c>
      <c r="L828" s="188">
        <v>1.3</v>
      </c>
      <c r="M828" s="188">
        <v>8</v>
      </c>
      <c r="N828" s="188">
        <v>1</v>
      </c>
      <c r="O828" s="188">
        <f>M828-N828</f>
        <v>7</v>
      </c>
      <c r="P828" s="188"/>
      <c r="Q828" s="188"/>
      <c r="R828" s="188">
        <f t="shared" si="168"/>
        <v>7</v>
      </c>
      <c r="S828" s="191" t="s">
        <v>70</v>
      </c>
      <c r="T828" s="199" t="s">
        <v>58</v>
      </c>
      <c r="U828" s="200">
        <v>44778</v>
      </c>
      <c r="V828" s="200">
        <v>44978</v>
      </c>
      <c r="W828" s="201">
        <v>1</v>
      </c>
      <c r="X828" s="202"/>
      <c r="Y828" s="196">
        <f t="shared" si="173"/>
        <v>28.714285714285715</v>
      </c>
      <c r="Z828" s="220">
        <v>135</v>
      </c>
      <c r="AA828" s="219"/>
      <c r="AB828" s="197">
        <f t="shared" si="169"/>
        <v>945</v>
      </c>
      <c r="AC828" s="197">
        <f t="shared" si="178"/>
        <v>0</v>
      </c>
      <c r="AD828" s="197">
        <f t="shared" si="174"/>
        <v>661.49999999999989</v>
      </c>
      <c r="AE828" s="197">
        <f t="shared" si="179"/>
        <v>283.5</v>
      </c>
      <c r="AF828" s="197">
        <f t="shared" si="175"/>
        <v>0</v>
      </c>
      <c r="AG828" s="197">
        <f t="shared" si="170"/>
        <v>944.99999999999989</v>
      </c>
      <c r="AH828" s="197">
        <v>944.99999999999989</v>
      </c>
      <c r="AI828" s="197">
        <f t="shared" si="171"/>
        <v>0</v>
      </c>
      <c r="AJ828" s="146"/>
      <c r="AT828" s="111"/>
      <c r="AU828" s="365"/>
    </row>
    <row r="829" spans="1:47" ht="30" customHeight="1" x14ac:dyDescent="0.25">
      <c r="A829" s="186"/>
      <c r="B829" s="186">
        <v>3</v>
      </c>
      <c r="C829" s="187">
        <v>658</v>
      </c>
      <c r="D829" s="136">
        <v>12885</v>
      </c>
      <c r="E829" s="136">
        <v>8590</v>
      </c>
      <c r="F829" s="188"/>
      <c r="G829" s="186" t="s">
        <v>118</v>
      </c>
      <c r="H829" s="186" t="s">
        <v>36</v>
      </c>
      <c r="I829" s="186"/>
      <c r="J829" s="186" t="s">
        <v>69</v>
      </c>
      <c r="K829" s="188">
        <v>2.5</v>
      </c>
      <c r="L829" s="188">
        <v>1.3</v>
      </c>
      <c r="M829" s="188">
        <v>8</v>
      </c>
      <c r="N829" s="188">
        <v>1</v>
      </c>
      <c r="O829" s="188">
        <f>M829-N829</f>
        <v>7</v>
      </c>
      <c r="P829" s="188"/>
      <c r="Q829" s="188"/>
      <c r="R829" s="188">
        <f t="shared" si="168"/>
        <v>7</v>
      </c>
      <c r="S829" s="191" t="s">
        <v>70</v>
      </c>
      <c r="T829" s="199" t="s">
        <v>58</v>
      </c>
      <c r="U829" s="200">
        <v>44778</v>
      </c>
      <c r="V829" s="200">
        <v>44978</v>
      </c>
      <c r="W829" s="201">
        <v>1</v>
      </c>
      <c r="X829" s="202"/>
      <c r="Y829" s="196">
        <f t="shared" si="173"/>
        <v>28.714285714285715</v>
      </c>
      <c r="Z829" s="220">
        <v>135</v>
      </c>
      <c r="AA829" s="219"/>
      <c r="AB829" s="197">
        <f t="shared" si="169"/>
        <v>945</v>
      </c>
      <c r="AC829" s="197">
        <f t="shared" si="178"/>
        <v>0</v>
      </c>
      <c r="AD829" s="197">
        <f t="shared" si="174"/>
        <v>661.49999999999989</v>
      </c>
      <c r="AE829" s="197">
        <f t="shared" si="179"/>
        <v>283.5</v>
      </c>
      <c r="AF829" s="197">
        <f t="shared" si="175"/>
        <v>0</v>
      </c>
      <c r="AG829" s="197">
        <f t="shared" si="170"/>
        <v>944.99999999999989</v>
      </c>
      <c r="AH829" s="197">
        <v>944.99999999999989</v>
      </c>
      <c r="AI829" s="197">
        <f t="shared" si="171"/>
        <v>0</v>
      </c>
      <c r="AJ829" s="146"/>
      <c r="AT829" s="111"/>
      <c r="AU829" s="365"/>
    </row>
    <row r="830" spans="1:47" s="213" customFormat="1" ht="30" customHeight="1" x14ac:dyDescent="0.25">
      <c r="A830" s="186"/>
      <c r="B830" s="186">
        <v>3</v>
      </c>
      <c r="C830" s="159">
        <v>890</v>
      </c>
      <c r="D830" s="376">
        <v>13261</v>
      </c>
      <c r="E830" s="376"/>
      <c r="F830" s="190"/>
      <c r="G830" s="189" t="s">
        <v>118</v>
      </c>
      <c r="H830" s="189" t="s">
        <v>206</v>
      </c>
      <c r="I830" s="189"/>
      <c r="J830" s="189" t="s">
        <v>206</v>
      </c>
      <c r="K830" s="190">
        <v>2.5</v>
      </c>
      <c r="L830" s="190">
        <v>1.8</v>
      </c>
      <c r="M830" s="190">
        <v>7</v>
      </c>
      <c r="N830" s="190"/>
      <c r="O830" s="190">
        <v>7</v>
      </c>
      <c r="P830" s="190"/>
      <c r="Q830" s="190"/>
      <c r="R830" s="188">
        <f t="shared" si="168"/>
        <v>7</v>
      </c>
      <c r="S830" s="159" t="s">
        <v>70</v>
      </c>
      <c r="T830" s="192" t="s">
        <v>86</v>
      </c>
      <c r="U830" s="193">
        <v>44809</v>
      </c>
      <c r="V830" s="193"/>
      <c r="W830" s="194">
        <v>1</v>
      </c>
      <c r="X830" s="195"/>
      <c r="Y830" s="196">
        <f t="shared" si="173"/>
        <v>29.714285714285715</v>
      </c>
      <c r="Z830" s="203">
        <v>100</v>
      </c>
      <c r="AA830" s="203">
        <v>10.15</v>
      </c>
      <c r="AB830" s="197">
        <f t="shared" si="169"/>
        <v>700</v>
      </c>
      <c r="AC830" s="197">
        <f t="shared" si="178"/>
        <v>71.05</v>
      </c>
      <c r="AD830" s="197">
        <f t="shared" si="174"/>
        <v>489.99999999999994</v>
      </c>
      <c r="AE830" s="197">
        <f t="shared" si="179"/>
        <v>0</v>
      </c>
      <c r="AF830" s="197">
        <f t="shared" si="175"/>
        <v>2111.2000000000003</v>
      </c>
      <c r="AG830" s="197">
        <f t="shared" si="170"/>
        <v>2601.2000000000003</v>
      </c>
      <c r="AH830" s="198">
        <v>2286.5499999999997</v>
      </c>
      <c r="AI830" s="197">
        <f t="shared" si="171"/>
        <v>314.65000000000055</v>
      </c>
      <c r="AJ830" s="146"/>
      <c r="AK830" s="268"/>
      <c r="AL830" s="275"/>
      <c r="AM830" s="275"/>
      <c r="AR830" s="363">
        <f>SUMIF('[27]Sc Shedule '!$D$3:$D$2546,D830,'[27]Sc Shedule '!$AC$3:$AC$2546)</f>
        <v>10404.800000000001</v>
      </c>
      <c r="AS830" s="363">
        <f t="shared" ref="AS830:AS832" ca="1" si="180">SUMIF($D$91:$D$2561,D830,$AG$91:$AG$2559)</f>
        <v>7803.6</v>
      </c>
      <c r="AT830" s="363">
        <f t="shared" ref="AT830:AT832" ca="1" si="181">AR830-AS830</f>
        <v>2601.2000000000007</v>
      </c>
      <c r="AU830" s="365"/>
    </row>
    <row r="831" spans="1:47" s="213" customFormat="1" ht="30" customHeight="1" x14ac:dyDescent="0.25">
      <c r="A831" s="186"/>
      <c r="B831" s="186">
        <v>3</v>
      </c>
      <c r="C831" s="159">
        <v>890</v>
      </c>
      <c r="D831" s="376">
        <v>13261</v>
      </c>
      <c r="E831" s="376"/>
      <c r="F831" s="190"/>
      <c r="G831" s="189" t="s">
        <v>118</v>
      </c>
      <c r="H831" s="189" t="s">
        <v>206</v>
      </c>
      <c r="I831" s="189"/>
      <c r="J831" s="189" t="s">
        <v>206</v>
      </c>
      <c r="K831" s="190">
        <v>2.5</v>
      </c>
      <c r="L831" s="190">
        <v>1.8</v>
      </c>
      <c r="M831" s="190">
        <v>7</v>
      </c>
      <c r="N831" s="190"/>
      <c r="O831" s="190">
        <v>7</v>
      </c>
      <c r="P831" s="190"/>
      <c r="Q831" s="190"/>
      <c r="R831" s="188">
        <f t="shared" si="168"/>
        <v>7</v>
      </c>
      <c r="S831" s="159" t="s">
        <v>70</v>
      </c>
      <c r="T831" s="192" t="s">
        <v>86</v>
      </c>
      <c r="U831" s="193">
        <v>44809</v>
      </c>
      <c r="V831" s="193"/>
      <c r="W831" s="194">
        <v>1</v>
      </c>
      <c r="X831" s="195"/>
      <c r="Y831" s="196">
        <f t="shared" si="173"/>
        <v>29.714285714285715</v>
      </c>
      <c r="Z831" s="203">
        <v>100</v>
      </c>
      <c r="AA831" s="203">
        <v>10.15</v>
      </c>
      <c r="AB831" s="197">
        <f t="shared" si="169"/>
        <v>700</v>
      </c>
      <c r="AC831" s="197">
        <f t="shared" si="178"/>
        <v>71.05</v>
      </c>
      <c r="AD831" s="197">
        <f t="shared" si="174"/>
        <v>489.99999999999994</v>
      </c>
      <c r="AE831" s="197">
        <f t="shared" si="179"/>
        <v>0</v>
      </c>
      <c r="AF831" s="197">
        <f t="shared" si="175"/>
        <v>2111.2000000000003</v>
      </c>
      <c r="AG831" s="197">
        <f t="shared" si="170"/>
        <v>2601.2000000000003</v>
      </c>
      <c r="AH831" s="198">
        <v>2286.5499999999997</v>
      </c>
      <c r="AI831" s="197">
        <f t="shared" si="171"/>
        <v>314.65000000000055</v>
      </c>
      <c r="AJ831" s="146"/>
      <c r="AK831" s="268"/>
      <c r="AL831" s="275"/>
      <c r="AM831" s="275"/>
      <c r="AR831" s="363">
        <f>SUMIF('[27]Sc Shedule '!$D$3:$D$2546,D831,'[27]Sc Shedule '!$AC$3:$AC$2546)</f>
        <v>10404.800000000001</v>
      </c>
      <c r="AS831" s="363">
        <f t="shared" ca="1" si="180"/>
        <v>7803.6</v>
      </c>
      <c r="AT831" s="363">
        <f t="shared" ca="1" si="181"/>
        <v>2601.2000000000007</v>
      </c>
      <c r="AU831" s="365"/>
    </row>
    <row r="832" spans="1:47" ht="30" customHeight="1" x14ac:dyDescent="0.25">
      <c r="A832" s="186"/>
      <c r="B832" s="186">
        <v>3</v>
      </c>
      <c r="C832" s="159">
        <v>890</v>
      </c>
      <c r="D832" s="376">
        <v>13261</v>
      </c>
      <c r="E832" s="376"/>
      <c r="F832" s="190"/>
      <c r="G832" s="189" t="s">
        <v>118</v>
      </c>
      <c r="H832" s="189" t="s">
        <v>206</v>
      </c>
      <c r="I832" s="189"/>
      <c r="J832" s="189" t="s">
        <v>206</v>
      </c>
      <c r="K832" s="190">
        <v>2.5</v>
      </c>
      <c r="L832" s="190">
        <v>1.8</v>
      </c>
      <c r="M832" s="190">
        <v>7</v>
      </c>
      <c r="N832" s="190"/>
      <c r="O832" s="190">
        <v>7</v>
      </c>
      <c r="P832" s="190"/>
      <c r="Q832" s="190"/>
      <c r="R832" s="188">
        <f t="shared" si="168"/>
        <v>7</v>
      </c>
      <c r="S832" s="159" t="s">
        <v>70</v>
      </c>
      <c r="T832" s="192" t="s">
        <v>86</v>
      </c>
      <c r="U832" s="193">
        <v>44809</v>
      </c>
      <c r="V832" s="193"/>
      <c r="W832" s="194">
        <v>1</v>
      </c>
      <c r="X832" s="195"/>
      <c r="Y832" s="196">
        <f t="shared" si="173"/>
        <v>29.714285714285715</v>
      </c>
      <c r="Z832" s="203">
        <v>100</v>
      </c>
      <c r="AA832" s="203">
        <v>10.15</v>
      </c>
      <c r="AB832" s="197">
        <f t="shared" si="169"/>
        <v>700</v>
      </c>
      <c r="AC832" s="197">
        <f t="shared" si="178"/>
        <v>71.05</v>
      </c>
      <c r="AD832" s="197">
        <f t="shared" si="174"/>
        <v>489.99999999999994</v>
      </c>
      <c r="AE832" s="197">
        <f t="shared" si="179"/>
        <v>0</v>
      </c>
      <c r="AF832" s="197">
        <f t="shared" si="175"/>
        <v>2111.2000000000003</v>
      </c>
      <c r="AG832" s="197">
        <f t="shared" si="170"/>
        <v>2601.2000000000003</v>
      </c>
      <c r="AH832" s="198">
        <v>2286.5499999999997</v>
      </c>
      <c r="AI832" s="197">
        <f t="shared" si="171"/>
        <v>314.65000000000055</v>
      </c>
      <c r="AJ832" s="146"/>
      <c r="AR832" s="363">
        <f>SUMIF('[27]Sc Shedule '!$D$3:$D$2546,D832,'[27]Sc Shedule '!$AC$3:$AC$2546)</f>
        <v>10404.800000000001</v>
      </c>
      <c r="AS832" s="363">
        <f t="shared" ca="1" si="180"/>
        <v>7803.6</v>
      </c>
      <c r="AT832" s="363">
        <f t="shared" ca="1" si="181"/>
        <v>2601.2000000000007</v>
      </c>
      <c r="AU832" s="365"/>
    </row>
    <row r="833" spans="1:39" s="111" customFormat="1" ht="30" customHeight="1" x14ac:dyDescent="0.25">
      <c r="A833" s="189"/>
      <c r="B833" s="186">
        <v>3</v>
      </c>
      <c r="C833" s="159">
        <v>830</v>
      </c>
      <c r="D833" s="376">
        <v>13099</v>
      </c>
      <c r="E833" s="376">
        <v>8150</v>
      </c>
      <c r="F833" s="190"/>
      <c r="G833" s="189" t="s">
        <v>118</v>
      </c>
      <c r="H833" s="189" t="s">
        <v>94</v>
      </c>
      <c r="I833" s="189"/>
      <c r="J833" s="189" t="s">
        <v>69</v>
      </c>
      <c r="K833" s="190">
        <v>1.8</v>
      </c>
      <c r="L833" s="190">
        <v>1.3</v>
      </c>
      <c r="M833" s="190">
        <v>8</v>
      </c>
      <c r="N833" s="190"/>
      <c r="O833" s="190">
        <v>8</v>
      </c>
      <c r="P833" s="190"/>
      <c r="Q833" s="190"/>
      <c r="R833" s="188">
        <f t="shared" si="168"/>
        <v>8</v>
      </c>
      <c r="S833" s="191" t="s">
        <v>70</v>
      </c>
      <c r="T833" s="192" t="s">
        <v>58</v>
      </c>
      <c r="U833" s="193">
        <v>44799</v>
      </c>
      <c r="V833" s="193">
        <v>44859</v>
      </c>
      <c r="W833" s="194">
        <v>1</v>
      </c>
      <c r="X833" s="195"/>
      <c r="Y833" s="196">
        <f t="shared" si="173"/>
        <v>8.7142857142857135</v>
      </c>
      <c r="Z833" s="219">
        <v>135</v>
      </c>
      <c r="AA833" s="203"/>
      <c r="AB833" s="197">
        <f t="shared" si="169"/>
        <v>1080</v>
      </c>
      <c r="AC833" s="197">
        <f t="shared" si="178"/>
        <v>0</v>
      </c>
      <c r="AD833" s="197">
        <f t="shared" si="174"/>
        <v>756</v>
      </c>
      <c r="AE833" s="197">
        <f t="shared" si="179"/>
        <v>324</v>
      </c>
      <c r="AF833" s="197">
        <f t="shared" si="175"/>
        <v>0</v>
      </c>
      <c r="AG833" s="197">
        <f t="shared" si="170"/>
        <v>1080</v>
      </c>
      <c r="AH833" s="198">
        <v>1080</v>
      </c>
      <c r="AI833" s="197">
        <f t="shared" si="171"/>
        <v>0</v>
      </c>
      <c r="AJ833" s="146"/>
      <c r="AK833" s="265"/>
      <c r="AL833" s="272"/>
      <c r="AM833" s="272"/>
    </row>
    <row r="834" spans="1:39" s="111" customFormat="1" ht="30" customHeight="1" x14ac:dyDescent="0.25">
      <c r="A834" s="189"/>
      <c r="B834" s="186">
        <v>3</v>
      </c>
      <c r="C834" s="159">
        <v>876</v>
      </c>
      <c r="D834" s="376">
        <v>13147</v>
      </c>
      <c r="E834" s="376">
        <v>8107</v>
      </c>
      <c r="F834" s="190"/>
      <c r="G834" s="189" t="s">
        <v>118</v>
      </c>
      <c r="H834" s="189" t="s">
        <v>94</v>
      </c>
      <c r="I834" s="189"/>
      <c r="J834" s="189" t="s">
        <v>69</v>
      </c>
      <c r="K834" s="190">
        <v>2.5</v>
      </c>
      <c r="L834" s="190">
        <v>1.8</v>
      </c>
      <c r="M834" s="190">
        <v>2.5</v>
      </c>
      <c r="N834" s="190"/>
      <c r="O834" s="190">
        <v>2.5</v>
      </c>
      <c r="P834" s="190"/>
      <c r="Q834" s="190"/>
      <c r="R834" s="188">
        <f t="shared" si="168"/>
        <v>2.5</v>
      </c>
      <c r="S834" s="191" t="s">
        <v>70</v>
      </c>
      <c r="T834" s="192" t="s">
        <v>58</v>
      </c>
      <c r="U834" s="193">
        <v>44805</v>
      </c>
      <c r="V834" s="193">
        <v>44848</v>
      </c>
      <c r="W834" s="194">
        <v>1</v>
      </c>
      <c r="X834" s="195"/>
      <c r="Y834" s="196">
        <f t="shared" si="173"/>
        <v>6.2857142857142856</v>
      </c>
      <c r="Z834" s="219">
        <v>135</v>
      </c>
      <c r="AA834" s="219">
        <v>12.25</v>
      </c>
      <c r="AB834" s="197">
        <f t="shared" si="169"/>
        <v>337.5</v>
      </c>
      <c r="AC834" s="197">
        <f t="shared" si="178"/>
        <v>30.625</v>
      </c>
      <c r="AD834" s="197">
        <f t="shared" si="174"/>
        <v>236.25</v>
      </c>
      <c r="AE834" s="197">
        <f t="shared" si="179"/>
        <v>101.25</v>
      </c>
      <c r="AF834" s="197">
        <f t="shared" si="175"/>
        <v>192.5</v>
      </c>
      <c r="AG834" s="197">
        <f t="shared" si="170"/>
        <v>530</v>
      </c>
      <c r="AH834" s="198">
        <v>530</v>
      </c>
      <c r="AI834" s="197">
        <f t="shared" si="171"/>
        <v>0</v>
      </c>
      <c r="AJ834" s="146"/>
      <c r="AK834" s="265"/>
      <c r="AL834" s="272"/>
      <c r="AM834" s="272"/>
    </row>
    <row r="835" spans="1:39" s="111" customFormat="1" ht="30" customHeight="1" x14ac:dyDescent="0.25">
      <c r="A835" s="189"/>
      <c r="B835" s="186">
        <v>3</v>
      </c>
      <c r="C835" s="159">
        <v>844</v>
      </c>
      <c r="D835" s="376">
        <v>13112</v>
      </c>
      <c r="E835" s="376">
        <v>7882</v>
      </c>
      <c r="F835" s="190"/>
      <c r="G835" s="189" t="s">
        <v>118</v>
      </c>
      <c r="H835" s="189" t="s">
        <v>36</v>
      </c>
      <c r="I835" s="189"/>
      <c r="J835" s="189" t="s">
        <v>435</v>
      </c>
      <c r="K835" s="190">
        <v>7</v>
      </c>
      <c r="L835" s="190">
        <v>1.3</v>
      </c>
      <c r="M835" s="190">
        <v>2.5</v>
      </c>
      <c r="N835" s="190"/>
      <c r="O835" s="190">
        <v>2.5</v>
      </c>
      <c r="P835" s="190"/>
      <c r="Q835" s="190"/>
      <c r="R835" s="188">
        <f t="shared" si="168"/>
        <v>17.5</v>
      </c>
      <c r="S835" s="159" t="s">
        <v>41</v>
      </c>
      <c r="T835" s="192" t="s">
        <v>58</v>
      </c>
      <c r="U835" s="193">
        <v>44800</v>
      </c>
      <c r="V835" s="193">
        <v>44814</v>
      </c>
      <c r="W835" s="194">
        <v>1</v>
      </c>
      <c r="X835" s="195"/>
      <c r="Y835" s="196">
        <f t="shared" si="173"/>
        <v>2.1428571428571428</v>
      </c>
      <c r="Z835" s="203">
        <v>14</v>
      </c>
      <c r="AA835" s="203">
        <v>0.84</v>
      </c>
      <c r="AB835" s="197">
        <f t="shared" si="169"/>
        <v>245</v>
      </c>
      <c r="AC835" s="197">
        <f t="shared" si="178"/>
        <v>14.7</v>
      </c>
      <c r="AD835" s="197">
        <f t="shared" si="174"/>
        <v>171.5</v>
      </c>
      <c r="AE835" s="197">
        <f t="shared" si="179"/>
        <v>73.5</v>
      </c>
      <c r="AF835" s="197">
        <f t="shared" si="175"/>
        <v>31.5</v>
      </c>
      <c r="AG835" s="197">
        <f t="shared" si="170"/>
        <v>276.5</v>
      </c>
      <c r="AH835" s="198">
        <v>276.5</v>
      </c>
      <c r="AI835" s="197">
        <f t="shared" si="171"/>
        <v>0</v>
      </c>
      <c r="AJ835" s="146"/>
      <c r="AK835" s="265"/>
      <c r="AL835" s="272"/>
      <c r="AM835" s="272"/>
    </row>
    <row r="836" spans="1:39" s="111" customFormat="1" ht="30" customHeight="1" x14ac:dyDescent="0.25">
      <c r="A836" s="186"/>
      <c r="B836" s="186">
        <v>3</v>
      </c>
      <c r="C836" s="187">
        <v>347</v>
      </c>
      <c r="D836" s="136">
        <v>13275</v>
      </c>
      <c r="E836" s="136">
        <v>8203</v>
      </c>
      <c r="F836" s="188"/>
      <c r="G836" s="186" t="s">
        <v>474</v>
      </c>
      <c r="H836" s="189" t="s">
        <v>60</v>
      </c>
      <c r="I836" s="189"/>
      <c r="J836" s="189" t="s">
        <v>61</v>
      </c>
      <c r="K836" s="190">
        <v>4</v>
      </c>
      <c r="L836" s="190">
        <v>4</v>
      </c>
      <c r="M836" s="190">
        <v>16</v>
      </c>
      <c r="N836" s="190"/>
      <c r="O836" s="190">
        <v>16</v>
      </c>
      <c r="P836" s="190"/>
      <c r="Q836" s="190"/>
      <c r="R836" s="188">
        <f t="shared" si="168"/>
        <v>256</v>
      </c>
      <c r="S836" s="191" t="s">
        <v>62</v>
      </c>
      <c r="T836" s="199" t="s">
        <v>58</v>
      </c>
      <c r="U836" s="200">
        <v>44811</v>
      </c>
      <c r="V836" s="200">
        <v>44870</v>
      </c>
      <c r="W836" s="201">
        <v>1</v>
      </c>
      <c r="X836" s="202"/>
      <c r="Y836" s="196">
        <f t="shared" si="173"/>
        <v>8.5714285714285712</v>
      </c>
      <c r="Z836" s="219">
        <v>7.5</v>
      </c>
      <c r="AA836" s="219">
        <v>0.7</v>
      </c>
      <c r="AB836" s="197">
        <f t="shared" si="169"/>
        <v>1920</v>
      </c>
      <c r="AC836" s="197">
        <f t="shared" si="178"/>
        <v>179.2</v>
      </c>
      <c r="AD836" s="197">
        <f t="shared" si="174"/>
        <v>1344</v>
      </c>
      <c r="AE836" s="197">
        <f t="shared" si="179"/>
        <v>576</v>
      </c>
      <c r="AF836" s="197">
        <f t="shared" si="175"/>
        <v>1535.9999999999998</v>
      </c>
      <c r="AG836" s="197">
        <f t="shared" si="170"/>
        <v>3456</v>
      </c>
      <c r="AH836" s="197">
        <v>3456</v>
      </c>
      <c r="AI836" s="197">
        <f t="shared" si="171"/>
        <v>0</v>
      </c>
      <c r="AJ836" s="146"/>
      <c r="AK836" s="265"/>
      <c r="AL836" s="272"/>
      <c r="AM836" s="272"/>
    </row>
    <row r="837" spans="1:39" s="111" customFormat="1" ht="30" customHeight="1" x14ac:dyDescent="0.25">
      <c r="A837" s="186"/>
      <c r="B837" s="186">
        <v>3</v>
      </c>
      <c r="C837" s="187">
        <v>941</v>
      </c>
      <c r="D837" s="136">
        <v>13314</v>
      </c>
      <c r="E837" s="136">
        <v>8612</v>
      </c>
      <c r="F837" s="188"/>
      <c r="G837" s="186" t="s">
        <v>118</v>
      </c>
      <c r="H837" s="189" t="s">
        <v>60</v>
      </c>
      <c r="I837" s="189"/>
      <c r="J837" s="189" t="s">
        <v>61</v>
      </c>
      <c r="K837" s="190">
        <v>4</v>
      </c>
      <c r="L837" s="190">
        <v>3</v>
      </c>
      <c r="M837" s="190">
        <v>5.5</v>
      </c>
      <c r="N837" s="190"/>
      <c r="O837" s="190">
        <v>5.5</v>
      </c>
      <c r="P837" s="190"/>
      <c r="Q837" s="190"/>
      <c r="R837" s="188">
        <f t="shared" si="168"/>
        <v>66</v>
      </c>
      <c r="S837" s="191" t="s">
        <v>62</v>
      </c>
      <c r="T837" s="199" t="s">
        <v>58</v>
      </c>
      <c r="U837" s="200">
        <v>44814</v>
      </c>
      <c r="V837" s="200">
        <v>44952</v>
      </c>
      <c r="W837" s="201">
        <v>1</v>
      </c>
      <c r="X837" s="202"/>
      <c r="Y837" s="196">
        <f t="shared" si="173"/>
        <v>19.857142857142858</v>
      </c>
      <c r="Z837" s="219">
        <v>7.5</v>
      </c>
      <c r="AA837" s="219">
        <v>0.7</v>
      </c>
      <c r="AB837" s="197">
        <f t="shared" si="169"/>
        <v>495</v>
      </c>
      <c r="AC837" s="197">
        <f t="shared" si="178"/>
        <v>46.199999999999996</v>
      </c>
      <c r="AD837" s="197">
        <f t="shared" si="174"/>
        <v>346.49999999999994</v>
      </c>
      <c r="AE837" s="197">
        <f t="shared" si="179"/>
        <v>148.5</v>
      </c>
      <c r="AF837" s="197">
        <f t="shared" si="175"/>
        <v>917.4</v>
      </c>
      <c r="AG837" s="197">
        <f t="shared" si="170"/>
        <v>1412.3999999999999</v>
      </c>
      <c r="AH837" s="197">
        <v>1412.3999999999999</v>
      </c>
      <c r="AI837" s="197">
        <f t="shared" si="171"/>
        <v>0</v>
      </c>
      <c r="AJ837" s="146"/>
      <c r="AK837" s="265"/>
      <c r="AL837" s="272"/>
      <c r="AM837" s="272"/>
    </row>
    <row r="838" spans="1:39" s="111" customFormat="1" ht="30" customHeight="1" x14ac:dyDescent="0.25">
      <c r="A838" s="186"/>
      <c r="B838" s="186">
        <v>3</v>
      </c>
      <c r="C838" s="187">
        <v>410</v>
      </c>
      <c r="D838" s="136">
        <v>12571</v>
      </c>
      <c r="E838" s="136">
        <v>8148</v>
      </c>
      <c r="F838" s="188"/>
      <c r="G838" s="186" t="s">
        <v>119</v>
      </c>
      <c r="H838" s="186" t="s">
        <v>94</v>
      </c>
      <c r="I838" s="186"/>
      <c r="J838" s="186" t="s">
        <v>69</v>
      </c>
      <c r="K838" s="188">
        <v>2.5</v>
      </c>
      <c r="L838" s="188">
        <v>2.5</v>
      </c>
      <c r="M838" s="188">
        <v>6</v>
      </c>
      <c r="N838" s="188">
        <v>1</v>
      </c>
      <c r="O838" s="188">
        <f>M838-N838</f>
        <v>5</v>
      </c>
      <c r="P838" s="188"/>
      <c r="Q838" s="188"/>
      <c r="R838" s="188">
        <f t="shared" si="168"/>
        <v>5</v>
      </c>
      <c r="S838" s="191" t="s">
        <v>70</v>
      </c>
      <c r="T838" s="199" t="s">
        <v>58</v>
      </c>
      <c r="U838" s="200">
        <v>44742</v>
      </c>
      <c r="V838" s="200">
        <v>44859</v>
      </c>
      <c r="W838" s="201">
        <v>1</v>
      </c>
      <c r="X838" s="202"/>
      <c r="Y838" s="196">
        <f t="shared" si="173"/>
        <v>16.857142857142858</v>
      </c>
      <c r="Z838" s="219">
        <v>135</v>
      </c>
      <c r="AA838" s="219"/>
      <c r="AB838" s="197">
        <f t="shared" si="169"/>
        <v>675</v>
      </c>
      <c r="AC838" s="197">
        <f t="shared" si="178"/>
        <v>0</v>
      </c>
      <c r="AD838" s="197">
        <f t="shared" si="174"/>
        <v>472.5</v>
      </c>
      <c r="AE838" s="197">
        <f t="shared" si="179"/>
        <v>202.5</v>
      </c>
      <c r="AF838" s="197">
        <f t="shared" si="175"/>
        <v>0</v>
      </c>
      <c r="AG838" s="197">
        <f t="shared" si="170"/>
        <v>675</v>
      </c>
      <c r="AH838" s="197">
        <v>675</v>
      </c>
      <c r="AI838" s="197">
        <f t="shared" si="171"/>
        <v>0</v>
      </c>
      <c r="AJ838" s="146"/>
      <c r="AK838" s="265"/>
      <c r="AL838" s="272"/>
      <c r="AM838" s="272"/>
    </row>
    <row r="839" spans="1:39" s="111" customFormat="1" ht="30" customHeight="1" x14ac:dyDescent="0.25">
      <c r="A839" s="186"/>
      <c r="B839" s="186">
        <v>3</v>
      </c>
      <c r="C839" s="187">
        <v>1021</v>
      </c>
      <c r="D839" s="136">
        <v>13456</v>
      </c>
      <c r="E839" s="136">
        <v>8290</v>
      </c>
      <c r="F839" s="188"/>
      <c r="G839" s="186" t="s">
        <v>118</v>
      </c>
      <c r="H839" s="189" t="s">
        <v>94</v>
      </c>
      <c r="I839" s="189"/>
      <c r="J839" s="189" t="s">
        <v>69</v>
      </c>
      <c r="K839" s="190">
        <v>1.8</v>
      </c>
      <c r="L839" s="190">
        <v>1.3</v>
      </c>
      <c r="M839" s="190">
        <v>2.5</v>
      </c>
      <c r="N839" s="190"/>
      <c r="O839" s="190">
        <v>2.5</v>
      </c>
      <c r="P839" s="190"/>
      <c r="Q839" s="190"/>
      <c r="R839" s="188">
        <f t="shared" ref="R839:R902" si="182">IF(S839="m3",K839*L839*O839,IF(S839="m2-LxH",K839*O839,IF(S839="m2-LxW",K839*L839*P839,IF(S839="rm",O839,IF(S839="lm",K839,IF(S839="unit",Q839,))))))</f>
        <v>2.5</v>
      </c>
      <c r="S839" s="191" t="s">
        <v>70</v>
      </c>
      <c r="T839" s="192" t="s">
        <v>58</v>
      </c>
      <c r="U839" s="193">
        <v>44824</v>
      </c>
      <c r="V839" s="193">
        <v>44894</v>
      </c>
      <c r="W839" s="194">
        <v>1</v>
      </c>
      <c r="X839" s="195"/>
      <c r="Y839" s="196">
        <f t="shared" si="173"/>
        <v>10.142857142857142</v>
      </c>
      <c r="Z839" s="219">
        <v>135</v>
      </c>
      <c r="AA839" s="219">
        <v>12.25</v>
      </c>
      <c r="AB839" s="197">
        <f t="shared" ref="AB839:AB902" si="183">Z839*R839</f>
        <v>337.5</v>
      </c>
      <c r="AC839" s="197">
        <f t="shared" si="178"/>
        <v>30.625</v>
      </c>
      <c r="AD839" s="197">
        <f t="shared" si="174"/>
        <v>236.25</v>
      </c>
      <c r="AE839" s="197">
        <f t="shared" si="179"/>
        <v>101.25</v>
      </c>
      <c r="AF839" s="197">
        <f t="shared" si="175"/>
        <v>310.62499999999994</v>
      </c>
      <c r="AG839" s="197">
        <f t="shared" ref="AG839:AG902" si="184">AD839+AE839+AF839</f>
        <v>648.125</v>
      </c>
      <c r="AH839" s="198">
        <v>648.125</v>
      </c>
      <c r="AI839" s="197">
        <f t="shared" ref="AI839:AI902" si="185">AG839-AH839</f>
        <v>0</v>
      </c>
      <c r="AJ839" s="146"/>
      <c r="AK839" s="265"/>
      <c r="AL839" s="272"/>
      <c r="AM839" s="272"/>
    </row>
    <row r="840" spans="1:39" s="213" customFormat="1" ht="30" customHeight="1" x14ac:dyDescent="0.25">
      <c r="A840" s="186"/>
      <c r="B840" s="186">
        <v>3</v>
      </c>
      <c r="C840" s="187">
        <v>1034</v>
      </c>
      <c r="D840" s="136">
        <v>13471</v>
      </c>
      <c r="E840" s="136">
        <v>8165</v>
      </c>
      <c r="F840" s="188"/>
      <c r="G840" s="186" t="s">
        <v>532</v>
      </c>
      <c r="H840" s="189" t="s">
        <v>94</v>
      </c>
      <c r="I840" s="189"/>
      <c r="J840" s="189" t="s">
        <v>69</v>
      </c>
      <c r="K840" s="190">
        <v>1.3</v>
      </c>
      <c r="L840" s="190">
        <v>1</v>
      </c>
      <c r="M840" s="190">
        <v>5</v>
      </c>
      <c r="N840" s="190"/>
      <c r="O840" s="190">
        <v>5</v>
      </c>
      <c r="P840" s="190"/>
      <c r="Q840" s="190"/>
      <c r="R840" s="188">
        <f t="shared" si="182"/>
        <v>5</v>
      </c>
      <c r="S840" s="191" t="s">
        <v>70</v>
      </c>
      <c r="T840" s="192" t="s">
        <v>58</v>
      </c>
      <c r="U840" s="193">
        <v>44827</v>
      </c>
      <c r="V840" s="193">
        <v>44862</v>
      </c>
      <c r="W840" s="194">
        <v>1</v>
      </c>
      <c r="X840" s="195"/>
      <c r="Y840" s="196">
        <f t="shared" si="173"/>
        <v>5.1428571428571432</v>
      </c>
      <c r="Z840" s="219">
        <v>135</v>
      </c>
      <c r="AA840" s="219">
        <v>12.25</v>
      </c>
      <c r="AB840" s="197">
        <f t="shared" si="183"/>
        <v>675</v>
      </c>
      <c r="AC840" s="197">
        <f t="shared" si="178"/>
        <v>61.25</v>
      </c>
      <c r="AD840" s="197">
        <f t="shared" si="174"/>
        <v>472.5</v>
      </c>
      <c r="AE840" s="197">
        <f t="shared" si="179"/>
        <v>202.5</v>
      </c>
      <c r="AF840" s="197">
        <f t="shared" si="175"/>
        <v>315</v>
      </c>
      <c r="AG840" s="197">
        <f t="shared" si="184"/>
        <v>990</v>
      </c>
      <c r="AH840" s="198">
        <v>990</v>
      </c>
      <c r="AI840" s="197">
        <f t="shared" si="185"/>
        <v>0</v>
      </c>
      <c r="AJ840" s="146"/>
      <c r="AK840" s="268"/>
      <c r="AL840" s="275"/>
      <c r="AM840" s="275"/>
    </row>
    <row r="841" spans="1:39" s="213" customFormat="1" ht="30" customHeight="1" x14ac:dyDescent="0.25">
      <c r="A841" s="186"/>
      <c r="B841" s="186">
        <v>3</v>
      </c>
      <c r="C841" s="187">
        <v>1034</v>
      </c>
      <c r="D841" s="136">
        <v>13471</v>
      </c>
      <c r="E841" s="136">
        <v>8165</v>
      </c>
      <c r="F841" s="188"/>
      <c r="G841" s="186" t="s">
        <v>119</v>
      </c>
      <c r="H841" s="189" t="s">
        <v>94</v>
      </c>
      <c r="I841" s="189"/>
      <c r="J841" s="189" t="s">
        <v>69</v>
      </c>
      <c r="K841" s="190">
        <v>2.5</v>
      </c>
      <c r="L841" s="190">
        <v>2.5</v>
      </c>
      <c r="M841" s="190">
        <v>4</v>
      </c>
      <c r="N841" s="190"/>
      <c r="O841" s="190">
        <v>4</v>
      </c>
      <c r="P841" s="190"/>
      <c r="Q841" s="190"/>
      <c r="R841" s="188">
        <f t="shared" si="182"/>
        <v>4</v>
      </c>
      <c r="S841" s="191" t="s">
        <v>70</v>
      </c>
      <c r="T841" s="192" t="s">
        <v>58</v>
      </c>
      <c r="U841" s="193">
        <v>44827</v>
      </c>
      <c r="V841" s="193">
        <v>44862</v>
      </c>
      <c r="W841" s="194">
        <v>1</v>
      </c>
      <c r="X841" s="195"/>
      <c r="Y841" s="196">
        <f t="shared" si="173"/>
        <v>5.1428571428571432</v>
      </c>
      <c r="Z841" s="219">
        <v>135</v>
      </c>
      <c r="AA841" s="219">
        <v>12.25</v>
      </c>
      <c r="AB841" s="197">
        <f t="shared" si="183"/>
        <v>540</v>
      </c>
      <c r="AC841" s="197">
        <f t="shared" si="178"/>
        <v>49</v>
      </c>
      <c r="AD841" s="197">
        <f t="shared" si="174"/>
        <v>378</v>
      </c>
      <c r="AE841" s="197">
        <f t="shared" si="179"/>
        <v>162</v>
      </c>
      <c r="AF841" s="197">
        <f t="shared" si="175"/>
        <v>252.00000000000003</v>
      </c>
      <c r="AG841" s="197">
        <f t="shared" si="184"/>
        <v>792</v>
      </c>
      <c r="AH841" s="198">
        <v>792</v>
      </c>
      <c r="AI841" s="197">
        <f t="shared" si="185"/>
        <v>0</v>
      </c>
      <c r="AJ841" s="146"/>
      <c r="AK841" s="268"/>
      <c r="AL841" s="275"/>
      <c r="AM841" s="275"/>
    </row>
    <row r="842" spans="1:39" s="111" customFormat="1" ht="30" customHeight="1" x14ac:dyDescent="0.25">
      <c r="A842" s="186"/>
      <c r="B842" s="186">
        <v>3</v>
      </c>
      <c r="C842" s="187">
        <v>1022</v>
      </c>
      <c r="D842" s="136">
        <v>13457</v>
      </c>
      <c r="E842" s="136">
        <v>8165</v>
      </c>
      <c r="F842" s="188"/>
      <c r="G842" s="186" t="s">
        <v>119</v>
      </c>
      <c r="H842" s="189" t="s">
        <v>36</v>
      </c>
      <c r="I842" s="189"/>
      <c r="J842" s="189" t="s">
        <v>435</v>
      </c>
      <c r="K842" s="190">
        <v>35</v>
      </c>
      <c r="L842" s="190">
        <v>1.3</v>
      </c>
      <c r="M842" s="190">
        <v>4</v>
      </c>
      <c r="N842" s="190"/>
      <c r="O842" s="190">
        <v>4</v>
      </c>
      <c r="P842" s="190"/>
      <c r="Q842" s="190"/>
      <c r="R842" s="188">
        <f t="shared" si="182"/>
        <v>140</v>
      </c>
      <c r="S842" s="159" t="s">
        <v>41</v>
      </c>
      <c r="T842" s="192" t="s">
        <v>58</v>
      </c>
      <c r="U842" s="193">
        <v>44826</v>
      </c>
      <c r="V842" s="193">
        <v>44862</v>
      </c>
      <c r="W842" s="194">
        <v>1</v>
      </c>
      <c r="X842" s="195"/>
      <c r="Y842" s="196">
        <f t="shared" si="173"/>
        <v>5.2857142857142856</v>
      </c>
      <c r="Z842" s="203">
        <v>14</v>
      </c>
      <c r="AA842" s="203">
        <v>0.84</v>
      </c>
      <c r="AB842" s="197">
        <f t="shared" si="183"/>
        <v>1960</v>
      </c>
      <c r="AC842" s="197">
        <f t="shared" si="178"/>
        <v>117.6</v>
      </c>
      <c r="AD842" s="197">
        <f t="shared" si="174"/>
        <v>1372</v>
      </c>
      <c r="AE842" s="197">
        <f t="shared" si="179"/>
        <v>588</v>
      </c>
      <c r="AF842" s="197">
        <f t="shared" si="175"/>
        <v>621.6</v>
      </c>
      <c r="AG842" s="197">
        <f t="shared" si="184"/>
        <v>2581.6</v>
      </c>
      <c r="AH842" s="198">
        <v>2581.6</v>
      </c>
      <c r="AI842" s="197">
        <f t="shared" si="185"/>
        <v>0</v>
      </c>
      <c r="AJ842" s="146"/>
      <c r="AK842" s="265"/>
      <c r="AL842" s="272"/>
      <c r="AM842" s="272"/>
    </row>
    <row r="843" spans="1:39" s="111" customFormat="1" ht="30" customHeight="1" x14ac:dyDescent="0.25">
      <c r="A843" s="186"/>
      <c r="B843" s="186">
        <v>3</v>
      </c>
      <c r="C843" s="187">
        <v>886</v>
      </c>
      <c r="D843" s="136">
        <v>13133</v>
      </c>
      <c r="E843" s="136">
        <v>7890</v>
      </c>
      <c r="F843" s="188"/>
      <c r="G843" s="186" t="s">
        <v>119</v>
      </c>
      <c r="H843" s="186" t="s">
        <v>149</v>
      </c>
      <c r="I843" s="186"/>
      <c r="J843" s="186" t="s">
        <v>148</v>
      </c>
      <c r="K843" s="188">
        <v>20</v>
      </c>
      <c r="L843" s="188">
        <v>1</v>
      </c>
      <c r="M843" s="188"/>
      <c r="N843" s="188"/>
      <c r="O843" s="188"/>
      <c r="P843" s="188">
        <v>1</v>
      </c>
      <c r="Q843" s="188"/>
      <c r="R843" s="188">
        <f t="shared" si="182"/>
        <v>20</v>
      </c>
      <c r="S843" s="191" t="s">
        <v>150</v>
      </c>
      <c r="T843" s="199" t="s">
        <v>58</v>
      </c>
      <c r="U843" s="200">
        <v>44803</v>
      </c>
      <c r="V843" s="200">
        <v>44819</v>
      </c>
      <c r="W843" s="201">
        <v>1</v>
      </c>
      <c r="X843" s="202"/>
      <c r="Y843" s="196">
        <f t="shared" si="173"/>
        <v>2.4285714285714284</v>
      </c>
      <c r="Z843" s="219">
        <v>7.5</v>
      </c>
      <c r="AA843" s="219">
        <v>1.05</v>
      </c>
      <c r="AB843" s="197">
        <f t="shared" si="183"/>
        <v>150</v>
      </c>
      <c r="AC843" s="197">
        <f t="shared" si="178"/>
        <v>21</v>
      </c>
      <c r="AD843" s="197">
        <f t="shared" si="174"/>
        <v>105</v>
      </c>
      <c r="AE843" s="197">
        <f t="shared" si="179"/>
        <v>45</v>
      </c>
      <c r="AF843" s="197">
        <f t="shared" si="175"/>
        <v>51</v>
      </c>
      <c r="AG843" s="197">
        <f t="shared" si="184"/>
        <v>201</v>
      </c>
      <c r="AH843" s="197">
        <v>201</v>
      </c>
      <c r="AI843" s="197">
        <f t="shared" si="185"/>
        <v>0</v>
      </c>
      <c r="AJ843" s="146"/>
      <c r="AK843" s="265"/>
      <c r="AL843" s="272"/>
      <c r="AM843" s="272"/>
    </row>
    <row r="844" spans="1:39" s="111" customFormat="1" ht="30" customHeight="1" x14ac:dyDescent="0.25">
      <c r="A844" s="186"/>
      <c r="B844" s="186">
        <v>3</v>
      </c>
      <c r="C844" s="187">
        <v>886</v>
      </c>
      <c r="D844" s="136">
        <v>13133</v>
      </c>
      <c r="E844" s="136">
        <v>7890</v>
      </c>
      <c r="F844" s="188"/>
      <c r="G844" s="186" t="s">
        <v>119</v>
      </c>
      <c r="H844" s="186" t="s">
        <v>149</v>
      </c>
      <c r="I844" s="186"/>
      <c r="J844" s="186" t="s">
        <v>148</v>
      </c>
      <c r="K844" s="188">
        <v>20</v>
      </c>
      <c r="L844" s="188">
        <v>1</v>
      </c>
      <c r="M844" s="188"/>
      <c r="N844" s="188"/>
      <c r="O844" s="188"/>
      <c r="P844" s="188">
        <v>1</v>
      </c>
      <c r="Q844" s="188"/>
      <c r="R844" s="188">
        <f t="shared" si="182"/>
        <v>20</v>
      </c>
      <c r="S844" s="191" t="s">
        <v>150</v>
      </c>
      <c r="T844" s="199" t="s">
        <v>58</v>
      </c>
      <c r="U844" s="200">
        <v>44803</v>
      </c>
      <c r="V844" s="200">
        <v>44819</v>
      </c>
      <c r="W844" s="201">
        <v>1</v>
      </c>
      <c r="X844" s="202"/>
      <c r="Y844" s="196">
        <f t="shared" si="173"/>
        <v>2.4285714285714284</v>
      </c>
      <c r="Z844" s="219">
        <v>7.5</v>
      </c>
      <c r="AA844" s="219">
        <v>1.05</v>
      </c>
      <c r="AB844" s="197">
        <f t="shared" si="183"/>
        <v>150</v>
      </c>
      <c r="AC844" s="197">
        <f t="shared" si="178"/>
        <v>21</v>
      </c>
      <c r="AD844" s="197">
        <f t="shared" si="174"/>
        <v>105</v>
      </c>
      <c r="AE844" s="197">
        <f t="shared" si="179"/>
        <v>45</v>
      </c>
      <c r="AF844" s="197">
        <f t="shared" si="175"/>
        <v>51</v>
      </c>
      <c r="AG844" s="197">
        <f t="shared" si="184"/>
        <v>201</v>
      </c>
      <c r="AH844" s="197">
        <v>201</v>
      </c>
      <c r="AI844" s="197">
        <f t="shared" si="185"/>
        <v>0</v>
      </c>
      <c r="AJ844" s="146"/>
      <c r="AK844" s="265"/>
      <c r="AL844" s="272"/>
      <c r="AM844" s="272"/>
    </row>
    <row r="845" spans="1:39" s="111" customFormat="1" ht="30" customHeight="1" x14ac:dyDescent="0.25">
      <c r="A845" s="186"/>
      <c r="B845" s="186">
        <v>3</v>
      </c>
      <c r="C845" s="187">
        <v>1118</v>
      </c>
      <c r="D845" s="136">
        <v>13602</v>
      </c>
      <c r="E845" s="136">
        <v>8204</v>
      </c>
      <c r="F845" s="188"/>
      <c r="G845" s="186" t="s">
        <v>560</v>
      </c>
      <c r="H845" s="186" t="s">
        <v>94</v>
      </c>
      <c r="I845" s="186"/>
      <c r="J845" s="186" t="s">
        <v>69</v>
      </c>
      <c r="K845" s="188">
        <v>1.8</v>
      </c>
      <c r="L845" s="188">
        <v>1.3</v>
      </c>
      <c r="M845" s="188">
        <v>4</v>
      </c>
      <c r="N845" s="188"/>
      <c r="O845" s="188">
        <f t="shared" ref="O845:O851" si="186">M845-N845</f>
        <v>4</v>
      </c>
      <c r="P845" s="188"/>
      <c r="Q845" s="188"/>
      <c r="R845" s="188">
        <f t="shared" si="182"/>
        <v>4</v>
      </c>
      <c r="S845" s="191" t="s">
        <v>70</v>
      </c>
      <c r="T845" s="199" t="s">
        <v>58</v>
      </c>
      <c r="U845" s="200">
        <v>44837</v>
      </c>
      <c r="V845" s="200">
        <v>44870</v>
      </c>
      <c r="W845" s="201">
        <v>1</v>
      </c>
      <c r="X845" s="202"/>
      <c r="Y845" s="196">
        <f t="shared" ref="Y845:Y908" si="187">IF(T845="on hire",$C$5-U845+1,IF(T845="off hired",V845-U845+1,0))/7</f>
        <v>4.8571428571428568</v>
      </c>
      <c r="Z845" s="197">
        <v>135</v>
      </c>
      <c r="AA845" s="197">
        <v>12.25</v>
      </c>
      <c r="AB845" s="197">
        <f t="shared" si="183"/>
        <v>540</v>
      </c>
      <c r="AC845" s="197">
        <f t="shared" si="178"/>
        <v>49</v>
      </c>
      <c r="AD845" s="197">
        <f t="shared" ref="AD845:AD908" si="188">0.7*R845*Z845</f>
        <v>378</v>
      </c>
      <c r="AE845" s="197">
        <f t="shared" si="179"/>
        <v>162</v>
      </c>
      <c r="AF845" s="197">
        <f t="shared" ref="AF845:AF908" si="189">IF(Y845&gt;X845,(Y845-X845)*R845*AA845,0)</f>
        <v>237.99999999999997</v>
      </c>
      <c r="AG845" s="197">
        <f t="shared" si="184"/>
        <v>778</v>
      </c>
      <c r="AH845" s="197">
        <v>778</v>
      </c>
      <c r="AI845" s="197">
        <f t="shared" si="185"/>
        <v>0</v>
      </c>
      <c r="AJ845" s="146"/>
      <c r="AK845" s="265"/>
      <c r="AL845" s="272"/>
      <c r="AM845" s="272"/>
    </row>
    <row r="846" spans="1:39" s="213" customFormat="1" ht="30" customHeight="1" x14ac:dyDescent="0.25">
      <c r="A846" s="186"/>
      <c r="B846" s="186">
        <v>3</v>
      </c>
      <c r="C846" s="187">
        <v>1118</v>
      </c>
      <c r="D846" s="136">
        <v>13602</v>
      </c>
      <c r="E846" s="136">
        <v>8204</v>
      </c>
      <c r="F846" s="188"/>
      <c r="G846" s="186" t="s">
        <v>560</v>
      </c>
      <c r="H846" s="186" t="s">
        <v>94</v>
      </c>
      <c r="I846" s="186"/>
      <c r="J846" s="186" t="s">
        <v>69</v>
      </c>
      <c r="K846" s="188">
        <v>1.8</v>
      </c>
      <c r="L846" s="188">
        <v>1.3</v>
      </c>
      <c r="M846" s="188">
        <v>4</v>
      </c>
      <c r="N846" s="188"/>
      <c r="O846" s="188">
        <f t="shared" si="186"/>
        <v>4</v>
      </c>
      <c r="P846" s="188"/>
      <c r="Q846" s="188"/>
      <c r="R846" s="188">
        <f t="shared" si="182"/>
        <v>4</v>
      </c>
      <c r="S846" s="191" t="s">
        <v>70</v>
      </c>
      <c r="T846" s="199" t="s">
        <v>58</v>
      </c>
      <c r="U846" s="200">
        <v>44837</v>
      </c>
      <c r="V846" s="200">
        <v>44870</v>
      </c>
      <c r="W846" s="201">
        <v>1</v>
      </c>
      <c r="X846" s="202"/>
      <c r="Y846" s="196">
        <f t="shared" si="187"/>
        <v>4.8571428571428568</v>
      </c>
      <c r="Z846" s="197">
        <v>135</v>
      </c>
      <c r="AA846" s="197">
        <v>12.25</v>
      </c>
      <c r="AB846" s="197">
        <f t="shared" si="183"/>
        <v>540</v>
      </c>
      <c r="AC846" s="197">
        <f t="shared" si="178"/>
        <v>49</v>
      </c>
      <c r="AD846" s="197">
        <f t="shared" si="188"/>
        <v>378</v>
      </c>
      <c r="AE846" s="197">
        <f t="shared" si="179"/>
        <v>162</v>
      </c>
      <c r="AF846" s="197">
        <f t="shared" si="189"/>
        <v>237.99999999999997</v>
      </c>
      <c r="AG846" s="197">
        <f t="shared" si="184"/>
        <v>778</v>
      </c>
      <c r="AH846" s="197">
        <v>778</v>
      </c>
      <c r="AI846" s="197">
        <f t="shared" si="185"/>
        <v>0</v>
      </c>
      <c r="AJ846" s="146"/>
      <c r="AK846" s="268"/>
      <c r="AL846" s="275"/>
      <c r="AM846" s="275"/>
    </row>
    <row r="847" spans="1:39" s="111" customFormat="1" ht="30" customHeight="1" x14ac:dyDescent="0.25">
      <c r="A847" s="186"/>
      <c r="B847" s="186">
        <v>3</v>
      </c>
      <c r="C847" s="187">
        <v>1173</v>
      </c>
      <c r="D847" s="136">
        <v>13658</v>
      </c>
      <c r="E847" s="136">
        <v>8093</v>
      </c>
      <c r="F847" s="188"/>
      <c r="G847" s="186" t="s">
        <v>118</v>
      </c>
      <c r="H847" s="186" t="s">
        <v>94</v>
      </c>
      <c r="I847" s="186"/>
      <c r="J847" s="186" t="s">
        <v>69</v>
      </c>
      <c r="K847" s="188">
        <v>2.5</v>
      </c>
      <c r="L847" s="188">
        <v>1.3</v>
      </c>
      <c r="M847" s="188">
        <v>6</v>
      </c>
      <c r="N847" s="188"/>
      <c r="O847" s="188">
        <f t="shared" si="186"/>
        <v>6</v>
      </c>
      <c r="P847" s="188"/>
      <c r="Q847" s="188"/>
      <c r="R847" s="188">
        <f t="shared" si="182"/>
        <v>6</v>
      </c>
      <c r="S847" s="191" t="s">
        <v>70</v>
      </c>
      <c r="T847" s="199" t="s">
        <v>58</v>
      </c>
      <c r="U847" s="200">
        <v>44844</v>
      </c>
      <c r="V847" s="200">
        <v>44845</v>
      </c>
      <c r="W847" s="201">
        <v>1</v>
      </c>
      <c r="X847" s="202"/>
      <c r="Y847" s="196">
        <f t="shared" si="187"/>
        <v>0.2857142857142857</v>
      </c>
      <c r="Z847" s="197">
        <v>135</v>
      </c>
      <c r="AA847" s="197">
        <v>12.25</v>
      </c>
      <c r="AB847" s="197">
        <f t="shared" si="183"/>
        <v>810</v>
      </c>
      <c r="AC847" s="197">
        <f t="shared" si="178"/>
        <v>73.5</v>
      </c>
      <c r="AD847" s="197">
        <f t="shared" si="188"/>
        <v>566.99999999999989</v>
      </c>
      <c r="AE847" s="197">
        <f t="shared" si="179"/>
        <v>242.99999999999997</v>
      </c>
      <c r="AF847" s="197">
        <f t="shared" si="189"/>
        <v>21</v>
      </c>
      <c r="AG847" s="197">
        <f t="shared" si="184"/>
        <v>830.99999999999989</v>
      </c>
      <c r="AH847" s="197">
        <v>830.99999999999989</v>
      </c>
      <c r="AI847" s="197">
        <f t="shared" si="185"/>
        <v>0</v>
      </c>
      <c r="AJ847" s="147"/>
      <c r="AK847" s="265"/>
      <c r="AL847" s="272"/>
      <c r="AM847" s="272"/>
    </row>
    <row r="848" spans="1:39" s="111" customFormat="1" ht="30" customHeight="1" x14ac:dyDescent="0.25">
      <c r="A848" s="189"/>
      <c r="B848" s="189">
        <v>3</v>
      </c>
      <c r="C848" s="159">
        <v>1221</v>
      </c>
      <c r="D848" s="376">
        <v>13757</v>
      </c>
      <c r="E848" s="376">
        <v>8240</v>
      </c>
      <c r="F848" s="190"/>
      <c r="G848" s="189" t="s">
        <v>118</v>
      </c>
      <c r="H848" s="186" t="s">
        <v>94</v>
      </c>
      <c r="I848" s="186"/>
      <c r="J848" s="186" t="s">
        <v>69</v>
      </c>
      <c r="K848" s="188">
        <v>2.5</v>
      </c>
      <c r="L848" s="188">
        <v>1.3</v>
      </c>
      <c r="M848" s="188">
        <v>6</v>
      </c>
      <c r="N848" s="188"/>
      <c r="O848" s="188">
        <f t="shared" si="186"/>
        <v>6</v>
      </c>
      <c r="P848" s="188"/>
      <c r="Q848" s="188"/>
      <c r="R848" s="188">
        <f t="shared" si="182"/>
        <v>6</v>
      </c>
      <c r="S848" s="191" t="s">
        <v>70</v>
      </c>
      <c r="T848" s="199" t="s">
        <v>58</v>
      </c>
      <c r="U848" s="200">
        <v>44849</v>
      </c>
      <c r="V848" s="200">
        <v>44880</v>
      </c>
      <c r="W848" s="201">
        <v>1</v>
      </c>
      <c r="X848" s="202"/>
      <c r="Y848" s="196">
        <f t="shared" si="187"/>
        <v>4.5714285714285712</v>
      </c>
      <c r="Z848" s="197">
        <v>135</v>
      </c>
      <c r="AA848" s="197">
        <v>12.25</v>
      </c>
      <c r="AB848" s="197">
        <f t="shared" si="183"/>
        <v>810</v>
      </c>
      <c r="AC848" s="197">
        <f t="shared" si="178"/>
        <v>73.5</v>
      </c>
      <c r="AD848" s="197">
        <f t="shared" si="188"/>
        <v>566.99999999999989</v>
      </c>
      <c r="AE848" s="197">
        <f t="shared" si="179"/>
        <v>242.99999999999997</v>
      </c>
      <c r="AF848" s="197">
        <f t="shared" si="189"/>
        <v>336</v>
      </c>
      <c r="AG848" s="197">
        <f t="shared" si="184"/>
        <v>1146</v>
      </c>
      <c r="AH848" s="197">
        <v>1146</v>
      </c>
      <c r="AI848" s="197">
        <f t="shared" si="185"/>
        <v>0</v>
      </c>
      <c r="AJ848" s="146"/>
      <c r="AK848" s="265"/>
      <c r="AL848" s="272"/>
      <c r="AM848" s="272"/>
    </row>
    <row r="849" spans="1:47" ht="30" customHeight="1" x14ac:dyDescent="0.25">
      <c r="A849" s="189"/>
      <c r="B849" s="189">
        <v>3</v>
      </c>
      <c r="C849" s="159">
        <v>1239</v>
      </c>
      <c r="D849" s="376">
        <v>13777</v>
      </c>
      <c r="E849" s="376">
        <v>8219</v>
      </c>
      <c r="F849" s="190"/>
      <c r="G849" s="189" t="s">
        <v>119</v>
      </c>
      <c r="H849" s="186" t="s">
        <v>94</v>
      </c>
      <c r="I849" s="186"/>
      <c r="J849" s="186" t="s">
        <v>69</v>
      </c>
      <c r="K849" s="188">
        <v>2.5</v>
      </c>
      <c r="L849" s="188">
        <v>1.3</v>
      </c>
      <c r="M849" s="188">
        <v>4.5</v>
      </c>
      <c r="N849" s="188"/>
      <c r="O849" s="188">
        <f t="shared" si="186"/>
        <v>4.5</v>
      </c>
      <c r="P849" s="188"/>
      <c r="Q849" s="188"/>
      <c r="R849" s="188">
        <f t="shared" si="182"/>
        <v>4.5</v>
      </c>
      <c r="S849" s="191" t="s">
        <v>70</v>
      </c>
      <c r="T849" s="199" t="s">
        <v>58</v>
      </c>
      <c r="U849" s="200">
        <v>44851</v>
      </c>
      <c r="V849" s="200">
        <v>44875</v>
      </c>
      <c r="W849" s="201">
        <v>1</v>
      </c>
      <c r="X849" s="202"/>
      <c r="Y849" s="196">
        <f t="shared" si="187"/>
        <v>3.5714285714285716</v>
      </c>
      <c r="Z849" s="197">
        <v>135</v>
      </c>
      <c r="AA849" s="197">
        <v>12.25</v>
      </c>
      <c r="AB849" s="197">
        <f t="shared" si="183"/>
        <v>607.5</v>
      </c>
      <c r="AC849" s="197">
        <f t="shared" si="178"/>
        <v>55.125</v>
      </c>
      <c r="AD849" s="197">
        <f t="shared" si="188"/>
        <v>425.25</v>
      </c>
      <c r="AE849" s="197">
        <f t="shared" si="179"/>
        <v>182.24999999999997</v>
      </c>
      <c r="AF849" s="197">
        <f t="shared" si="189"/>
        <v>196.87500000000003</v>
      </c>
      <c r="AG849" s="197">
        <f t="shared" si="184"/>
        <v>804.375</v>
      </c>
      <c r="AH849" s="197">
        <v>804.375</v>
      </c>
      <c r="AI849" s="197">
        <f t="shared" si="185"/>
        <v>0</v>
      </c>
      <c r="AJ849" s="146"/>
      <c r="AR849" s="111"/>
      <c r="AS849" s="111"/>
      <c r="AT849" s="111"/>
    </row>
    <row r="850" spans="1:47" ht="30" customHeight="1" x14ac:dyDescent="0.25">
      <c r="A850" s="189"/>
      <c r="B850" s="189">
        <v>3</v>
      </c>
      <c r="C850" s="159">
        <v>1267</v>
      </c>
      <c r="D850" s="376">
        <v>13705</v>
      </c>
      <c r="E850" s="376">
        <v>8613</v>
      </c>
      <c r="F850" s="190"/>
      <c r="G850" s="189" t="s">
        <v>118</v>
      </c>
      <c r="H850" s="186" t="s">
        <v>94</v>
      </c>
      <c r="I850" s="186"/>
      <c r="J850" s="186" t="s">
        <v>69</v>
      </c>
      <c r="K850" s="188">
        <v>1.8</v>
      </c>
      <c r="L850" s="188">
        <v>1.3</v>
      </c>
      <c r="M850" s="188">
        <v>5.5</v>
      </c>
      <c r="N850" s="188"/>
      <c r="O850" s="188">
        <f t="shared" si="186"/>
        <v>5.5</v>
      </c>
      <c r="P850" s="188"/>
      <c r="Q850" s="188"/>
      <c r="R850" s="188">
        <f t="shared" si="182"/>
        <v>5.5</v>
      </c>
      <c r="S850" s="191" t="s">
        <v>70</v>
      </c>
      <c r="T850" s="199" t="s">
        <v>58</v>
      </c>
      <c r="U850" s="200">
        <v>44855</v>
      </c>
      <c r="V850" s="200">
        <v>44953</v>
      </c>
      <c r="W850" s="201">
        <v>1</v>
      </c>
      <c r="X850" s="202"/>
      <c r="Y850" s="196">
        <f t="shared" si="187"/>
        <v>14.142857142857142</v>
      </c>
      <c r="Z850" s="197">
        <v>135</v>
      </c>
      <c r="AA850" s="197">
        <v>12.25</v>
      </c>
      <c r="AB850" s="197">
        <f t="shared" si="183"/>
        <v>742.5</v>
      </c>
      <c r="AC850" s="197">
        <f t="shared" si="178"/>
        <v>67.375</v>
      </c>
      <c r="AD850" s="197">
        <f t="shared" si="188"/>
        <v>519.75</v>
      </c>
      <c r="AE850" s="197">
        <f t="shared" si="179"/>
        <v>222.75</v>
      </c>
      <c r="AF850" s="197">
        <f t="shared" si="189"/>
        <v>952.87499999999989</v>
      </c>
      <c r="AG850" s="197">
        <f t="shared" si="184"/>
        <v>1695.375</v>
      </c>
      <c r="AH850" s="197">
        <v>1695.375</v>
      </c>
      <c r="AI850" s="197">
        <f t="shared" si="185"/>
        <v>0</v>
      </c>
      <c r="AJ850" s="157"/>
      <c r="AR850" s="111"/>
      <c r="AS850" s="111"/>
      <c r="AT850" s="111"/>
    </row>
    <row r="851" spans="1:47" ht="30" customHeight="1" x14ac:dyDescent="0.25">
      <c r="A851" s="189"/>
      <c r="B851" s="189">
        <v>3</v>
      </c>
      <c r="C851" s="159">
        <v>1278</v>
      </c>
      <c r="D851" s="376">
        <v>13717</v>
      </c>
      <c r="E851" s="376">
        <v>8204</v>
      </c>
      <c r="F851" s="190"/>
      <c r="G851" s="189" t="s">
        <v>576</v>
      </c>
      <c r="H851" s="186" t="s">
        <v>94</v>
      </c>
      <c r="I851" s="186"/>
      <c r="J851" s="186" t="s">
        <v>69</v>
      </c>
      <c r="K851" s="188">
        <v>1.8</v>
      </c>
      <c r="L851" s="188">
        <v>1.3</v>
      </c>
      <c r="M851" s="188">
        <v>2</v>
      </c>
      <c r="N851" s="188"/>
      <c r="O851" s="188">
        <f t="shared" si="186"/>
        <v>2</v>
      </c>
      <c r="P851" s="188"/>
      <c r="Q851" s="188"/>
      <c r="R851" s="188">
        <f t="shared" si="182"/>
        <v>2</v>
      </c>
      <c r="S851" s="191" t="s">
        <v>70</v>
      </c>
      <c r="T851" s="199" t="s">
        <v>58</v>
      </c>
      <c r="U851" s="200">
        <v>44856</v>
      </c>
      <c r="V851" s="200">
        <v>44870</v>
      </c>
      <c r="W851" s="201">
        <v>1</v>
      </c>
      <c r="X851" s="202"/>
      <c r="Y851" s="196">
        <f t="shared" si="187"/>
        <v>2.1428571428571428</v>
      </c>
      <c r="Z851" s="197">
        <v>135</v>
      </c>
      <c r="AA851" s="197">
        <v>12.25</v>
      </c>
      <c r="AB851" s="197">
        <f t="shared" si="183"/>
        <v>270</v>
      </c>
      <c r="AC851" s="197">
        <f t="shared" si="178"/>
        <v>24.5</v>
      </c>
      <c r="AD851" s="197">
        <f t="shared" si="188"/>
        <v>189</v>
      </c>
      <c r="AE851" s="197">
        <f t="shared" si="179"/>
        <v>81</v>
      </c>
      <c r="AF851" s="197">
        <f t="shared" si="189"/>
        <v>52.5</v>
      </c>
      <c r="AG851" s="197">
        <f t="shared" si="184"/>
        <v>322.5</v>
      </c>
      <c r="AH851" s="197">
        <v>322.5</v>
      </c>
      <c r="AI851" s="197">
        <f t="shared" si="185"/>
        <v>0</v>
      </c>
      <c r="AJ851" s="157"/>
      <c r="AR851" s="111"/>
      <c r="AS851" s="111"/>
      <c r="AT851" s="111"/>
    </row>
    <row r="852" spans="1:47" s="245" customFormat="1" ht="30" customHeight="1" x14ac:dyDescent="0.25">
      <c r="A852" s="189"/>
      <c r="B852" s="189">
        <v>3</v>
      </c>
      <c r="C852" s="159">
        <v>1187</v>
      </c>
      <c r="D852" s="376">
        <v>13672</v>
      </c>
      <c r="E852" s="376">
        <v>8166</v>
      </c>
      <c r="F852" s="190"/>
      <c r="G852" s="189" t="s">
        <v>119</v>
      </c>
      <c r="H852" s="189" t="s">
        <v>36</v>
      </c>
      <c r="I852" s="189"/>
      <c r="J852" s="189" t="s">
        <v>435</v>
      </c>
      <c r="K852" s="190">
        <v>1.3</v>
      </c>
      <c r="L852" s="190">
        <v>1.3</v>
      </c>
      <c r="M852" s="190">
        <v>2</v>
      </c>
      <c r="N852" s="190"/>
      <c r="O852" s="190">
        <v>2</v>
      </c>
      <c r="P852" s="190"/>
      <c r="Q852" s="190"/>
      <c r="R852" s="188">
        <f t="shared" si="182"/>
        <v>2.6</v>
      </c>
      <c r="S852" s="159" t="s">
        <v>41</v>
      </c>
      <c r="T852" s="192" t="s">
        <v>58</v>
      </c>
      <c r="U852" s="193">
        <v>44846</v>
      </c>
      <c r="V852" s="193">
        <v>44862</v>
      </c>
      <c r="W852" s="194">
        <v>1</v>
      </c>
      <c r="X852" s="195"/>
      <c r="Y852" s="196">
        <f t="shared" si="187"/>
        <v>2.4285714285714284</v>
      </c>
      <c r="Z852" s="198">
        <v>14</v>
      </c>
      <c r="AA852" s="198">
        <v>0.84</v>
      </c>
      <c r="AB852" s="197">
        <f t="shared" si="183"/>
        <v>36.4</v>
      </c>
      <c r="AC852" s="197">
        <f t="shared" si="178"/>
        <v>2.1840000000000002</v>
      </c>
      <c r="AD852" s="197">
        <f t="shared" si="188"/>
        <v>25.479999999999997</v>
      </c>
      <c r="AE852" s="197">
        <f t="shared" si="179"/>
        <v>10.92</v>
      </c>
      <c r="AF852" s="197">
        <f t="shared" si="189"/>
        <v>5.3039999999999994</v>
      </c>
      <c r="AG852" s="197">
        <f t="shared" si="184"/>
        <v>41.704000000000001</v>
      </c>
      <c r="AH852" s="198">
        <v>41.704000000000001</v>
      </c>
      <c r="AI852" s="197">
        <f t="shared" si="185"/>
        <v>0</v>
      </c>
      <c r="AJ852" s="146"/>
      <c r="AK852" s="269"/>
      <c r="AL852" s="276"/>
      <c r="AM852" s="276"/>
    </row>
    <row r="853" spans="1:47" s="245" customFormat="1" ht="30" customHeight="1" x14ac:dyDescent="0.25">
      <c r="A853" s="189"/>
      <c r="B853" s="189">
        <v>3</v>
      </c>
      <c r="C853" s="159">
        <v>1204</v>
      </c>
      <c r="D853" s="376">
        <v>13690</v>
      </c>
      <c r="E853" s="376">
        <v>8249</v>
      </c>
      <c r="F853" s="190"/>
      <c r="G853" s="189" t="s">
        <v>118</v>
      </c>
      <c r="H853" s="189" t="s">
        <v>36</v>
      </c>
      <c r="I853" s="189"/>
      <c r="J853" s="189" t="s">
        <v>435</v>
      </c>
      <c r="K853" s="190">
        <v>13.5</v>
      </c>
      <c r="L853" s="190">
        <v>1.3</v>
      </c>
      <c r="M853" s="190">
        <v>5.5</v>
      </c>
      <c r="N853" s="190"/>
      <c r="O853" s="190">
        <v>5.5</v>
      </c>
      <c r="P853" s="190"/>
      <c r="Q853" s="190"/>
      <c r="R853" s="188">
        <f t="shared" si="182"/>
        <v>74.25</v>
      </c>
      <c r="S853" s="159" t="s">
        <v>41</v>
      </c>
      <c r="T853" s="192" t="s">
        <v>58</v>
      </c>
      <c r="U853" s="193">
        <v>44847</v>
      </c>
      <c r="V853" s="193">
        <v>44882</v>
      </c>
      <c r="W853" s="194">
        <v>1</v>
      </c>
      <c r="X853" s="195"/>
      <c r="Y853" s="196">
        <f t="shared" si="187"/>
        <v>5.1428571428571432</v>
      </c>
      <c r="Z853" s="198">
        <v>14</v>
      </c>
      <c r="AA853" s="198">
        <v>0.84</v>
      </c>
      <c r="AB853" s="197">
        <f t="shared" si="183"/>
        <v>1039.5</v>
      </c>
      <c r="AC853" s="197">
        <f t="shared" si="178"/>
        <v>62.37</v>
      </c>
      <c r="AD853" s="197">
        <f t="shared" si="188"/>
        <v>727.64999999999986</v>
      </c>
      <c r="AE853" s="197">
        <f t="shared" si="179"/>
        <v>311.84999999999997</v>
      </c>
      <c r="AF853" s="197">
        <f t="shared" si="189"/>
        <v>320.76</v>
      </c>
      <c r="AG853" s="197">
        <f t="shared" si="184"/>
        <v>1360.2599999999998</v>
      </c>
      <c r="AH853" s="198">
        <v>1360.2599999999998</v>
      </c>
      <c r="AI853" s="197">
        <f t="shared" si="185"/>
        <v>0</v>
      </c>
      <c r="AJ853" s="146"/>
      <c r="AK853" s="269"/>
      <c r="AL853" s="276"/>
      <c r="AM853" s="276"/>
    </row>
    <row r="854" spans="1:47" s="245" customFormat="1" ht="30" customHeight="1" x14ac:dyDescent="0.25">
      <c r="A854" s="189"/>
      <c r="B854" s="189">
        <v>3</v>
      </c>
      <c r="C854" s="159">
        <v>1116</v>
      </c>
      <c r="D854" s="376">
        <v>13550</v>
      </c>
      <c r="E854" s="376">
        <v>8165</v>
      </c>
      <c r="F854" s="190"/>
      <c r="G854" s="189" t="s">
        <v>119</v>
      </c>
      <c r="H854" s="189" t="s">
        <v>36</v>
      </c>
      <c r="I854" s="189"/>
      <c r="J854" s="189" t="s">
        <v>435</v>
      </c>
      <c r="K854" s="190">
        <v>5</v>
      </c>
      <c r="L854" s="190">
        <v>1.3</v>
      </c>
      <c r="M854" s="190">
        <v>4</v>
      </c>
      <c r="N854" s="190"/>
      <c r="O854" s="190">
        <v>4</v>
      </c>
      <c r="P854" s="190"/>
      <c r="Q854" s="190"/>
      <c r="R854" s="188">
        <f t="shared" si="182"/>
        <v>20</v>
      </c>
      <c r="S854" s="159" t="s">
        <v>41</v>
      </c>
      <c r="T854" s="192" t="s">
        <v>58</v>
      </c>
      <c r="U854" s="193">
        <v>44837</v>
      </c>
      <c r="V854" s="193">
        <v>44862</v>
      </c>
      <c r="W854" s="194">
        <v>1</v>
      </c>
      <c r="X854" s="195"/>
      <c r="Y854" s="196">
        <f t="shared" si="187"/>
        <v>3.7142857142857144</v>
      </c>
      <c r="Z854" s="198">
        <v>14</v>
      </c>
      <c r="AA854" s="198">
        <v>0.84</v>
      </c>
      <c r="AB854" s="197">
        <f t="shared" si="183"/>
        <v>280</v>
      </c>
      <c r="AC854" s="197">
        <f t="shared" si="178"/>
        <v>16.8</v>
      </c>
      <c r="AD854" s="197">
        <f t="shared" si="188"/>
        <v>196</v>
      </c>
      <c r="AE854" s="197">
        <f t="shared" si="179"/>
        <v>84</v>
      </c>
      <c r="AF854" s="197">
        <f t="shared" si="189"/>
        <v>62.400000000000006</v>
      </c>
      <c r="AG854" s="197">
        <f t="shared" si="184"/>
        <v>342.4</v>
      </c>
      <c r="AH854" s="198">
        <v>342.4</v>
      </c>
      <c r="AI854" s="197">
        <f t="shared" si="185"/>
        <v>0</v>
      </c>
      <c r="AJ854" s="244"/>
      <c r="AK854" s="269"/>
      <c r="AL854" s="276"/>
      <c r="AM854" s="276"/>
    </row>
    <row r="855" spans="1:47" s="245" customFormat="1" ht="30" customHeight="1" x14ac:dyDescent="0.25">
      <c r="A855" s="189"/>
      <c r="B855" s="189">
        <v>3</v>
      </c>
      <c r="C855" s="159">
        <v>1061</v>
      </c>
      <c r="D855" s="376">
        <v>13498</v>
      </c>
      <c r="E855" s="376">
        <v>8228</v>
      </c>
      <c r="F855" s="190"/>
      <c r="G855" s="189" t="s">
        <v>118</v>
      </c>
      <c r="H855" s="189" t="s">
        <v>36</v>
      </c>
      <c r="I855" s="189"/>
      <c r="J855" s="189" t="s">
        <v>435</v>
      </c>
      <c r="K855" s="190">
        <v>7.3</v>
      </c>
      <c r="L855" s="190">
        <v>1.3</v>
      </c>
      <c r="M855" s="190">
        <v>6</v>
      </c>
      <c r="N855" s="190"/>
      <c r="O855" s="190">
        <v>6</v>
      </c>
      <c r="P855" s="190"/>
      <c r="Q855" s="190"/>
      <c r="R855" s="188">
        <f t="shared" si="182"/>
        <v>43.8</v>
      </c>
      <c r="S855" s="159" t="s">
        <v>41</v>
      </c>
      <c r="T855" s="192" t="s">
        <v>58</v>
      </c>
      <c r="U855" s="193">
        <v>44830</v>
      </c>
      <c r="V855" s="193">
        <v>44878</v>
      </c>
      <c r="W855" s="194">
        <v>1</v>
      </c>
      <c r="X855" s="195"/>
      <c r="Y855" s="196">
        <f t="shared" si="187"/>
        <v>7</v>
      </c>
      <c r="Z855" s="198">
        <v>14</v>
      </c>
      <c r="AA855" s="198">
        <v>0.84</v>
      </c>
      <c r="AB855" s="197">
        <f t="shared" si="183"/>
        <v>613.19999999999993</v>
      </c>
      <c r="AC855" s="197">
        <f t="shared" si="178"/>
        <v>36.791999999999994</v>
      </c>
      <c r="AD855" s="197">
        <f t="shared" si="188"/>
        <v>429.23999999999995</v>
      </c>
      <c r="AE855" s="197">
        <f t="shared" si="179"/>
        <v>183.95999999999998</v>
      </c>
      <c r="AF855" s="197">
        <f t="shared" si="189"/>
        <v>257.54399999999998</v>
      </c>
      <c r="AG855" s="197">
        <f t="shared" si="184"/>
        <v>870.74399999999991</v>
      </c>
      <c r="AH855" s="198">
        <v>870.74399999999991</v>
      </c>
      <c r="AI855" s="197">
        <f t="shared" si="185"/>
        <v>0</v>
      </c>
      <c r="AJ855" s="244"/>
      <c r="AK855" s="269"/>
      <c r="AL855" s="276"/>
      <c r="AM855" s="276"/>
    </row>
    <row r="856" spans="1:47" s="245" customFormat="1" ht="30" customHeight="1" x14ac:dyDescent="0.25">
      <c r="A856" s="189"/>
      <c r="B856" s="189">
        <v>3</v>
      </c>
      <c r="C856" s="159">
        <v>658</v>
      </c>
      <c r="D856" s="376">
        <v>13761</v>
      </c>
      <c r="E856" s="376">
        <v>8590</v>
      </c>
      <c r="F856" s="190"/>
      <c r="G856" s="189" t="s">
        <v>118</v>
      </c>
      <c r="H856" s="189" t="s">
        <v>36</v>
      </c>
      <c r="I856" s="189"/>
      <c r="J856" s="189" t="s">
        <v>435</v>
      </c>
      <c r="K856" s="190">
        <v>13</v>
      </c>
      <c r="L856" s="190">
        <v>1.3</v>
      </c>
      <c r="M856" s="190">
        <v>6</v>
      </c>
      <c r="N856" s="190"/>
      <c r="O856" s="190">
        <v>6</v>
      </c>
      <c r="P856" s="190"/>
      <c r="Q856" s="190"/>
      <c r="R856" s="188">
        <f t="shared" si="182"/>
        <v>78</v>
      </c>
      <c r="S856" s="159" t="s">
        <v>41</v>
      </c>
      <c r="T856" s="192" t="s">
        <v>58</v>
      </c>
      <c r="U856" s="193">
        <v>44849</v>
      </c>
      <c r="V856" s="193">
        <v>44978</v>
      </c>
      <c r="W856" s="194">
        <v>1</v>
      </c>
      <c r="X856" s="195"/>
      <c r="Y856" s="196">
        <f t="shared" si="187"/>
        <v>18.571428571428573</v>
      </c>
      <c r="Z856" s="198">
        <v>14</v>
      </c>
      <c r="AA856" s="198">
        <v>0.84</v>
      </c>
      <c r="AB856" s="197">
        <f t="shared" si="183"/>
        <v>1092</v>
      </c>
      <c r="AC856" s="197">
        <f t="shared" si="178"/>
        <v>65.52</v>
      </c>
      <c r="AD856" s="197">
        <f t="shared" si="188"/>
        <v>764.39999999999986</v>
      </c>
      <c r="AE856" s="197">
        <f t="shared" si="179"/>
        <v>327.59999999999997</v>
      </c>
      <c r="AF856" s="197">
        <f t="shared" si="189"/>
        <v>1216.8</v>
      </c>
      <c r="AG856" s="197">
        <f t="shared" si="184"/>
        <v>2308.7999999999997</v>
      </c>
      <c r="AH856" s="198">
        <v>2308.7999999999997</v>
      </c>
      <c r="AI856" s="197">
        <f t="shared" si="185"/>
        <v>0</v>
      </c>
      <c r="AJ856" s="244"/>
      <c r="AK856" s="269"/>
      <c r="AL856" s="276"/>
      <c r="AM856" s="276"/>
      <c r="AR856" s="363"/>
      <c r="AS856" s="363"/>
      <c r="AT856" s="111"/>
      <c r="AU856" s="365"/>
    </row>
    <row r="857" spans="1:47" s="245" customFormat="1" ht="30" customHeight="1" x14ac:dyDescent="0.25">
      <c r="A857" s="189"/>
      <c r="B857" s="189">
        <v>3</v>
      </c>
      <c r="C857" s="159">
        <v>1227</v>
      </c>
      <c r="D857" s="376">
        <v>13765</v>
      </c>
      <c r="E857" s="376">
        <v>8111</v>
      </c>
      <c r="F857" s="190"/>
      <c r="G857" s="189" t="s">
        <v>569</v>
      </c>
      <c r="H857" s="189" t="s">
        <v>36</v>
      </c>
      <c r="I857" s="189"/>
      <c r="J857" s="189" t="s">
        <v>435</v>
      </c>
      <c r="K857" s="190">
        <v>2.5</v>
      </c>
      <c r="L857" s="190">
        <v>1.3</v>
      </c>
      <c r="M857" s="190">
        <v>4</v>
      </c>
      <c r="N857" s="190"/>
      <c r="O857" s="190">
        <v>4</v>
      </c>
      <c r="P857" s="190"/>
      <c r="Q857" s="190"/>
      <c r="R857" s="188">
        <f t="shared" si="182"/>
        <v>10</v>
      </c>
      <c r="S857" s="159" t="s">
        <v>41</v>
      </c>
      <c r="T857" s="192" t="s">
        <v>58</v>
      </c>
      <c r="U857" s="193">
        <v>44850</v>
      </c>
      <c r="V857" s="193">
        <v>44851</v>
      </c>
      <c r="W857" s="194">
        <v>1</v>
      </c>
      <c r="X857" s="195"/>
      <c r="Y857" s="196">
        <f t="shared" si="187"/>
        <v>0.2857142857142857</v>
      </c>
      <c r="Z857" s="198">
        <v>14</v>
      </c>
      <c r="AA857" s="198">
        <v>0.84</v>
      </c>
      <c r="AB857" s="197">
        <f t="shared" si="183"/>
        <v>140</v>
      </c>
      <c r="AC857" s="197">
        <f t="shared" si="178"/>
        <v>8.4</v>
      </c>
      <c r="AD857" s="197">
        <f t="shared" si="188"/>
        <v>98</v>
      </c>
      <c r="AE857" s="197">
        <f t="shared" si="179"/>
        <v>42</v>
      </c>
      <c r="AF857" s="197">
        <f t="shared" si="189"/>
        <v>2.3999999999999995</v>
      </c>
      <c r="AG857" s="197">
        <f t="shared" si="184"/>
        <v>142.4</v>
      </c>
      <c r="AH857" s="198">
        <v>142.4</v>
      </c>
      <c r="AI857" s="197">
        <f t="shared" si="185"/>
        <v>0</v>
      </c>
      <c r="AJ857" s="244"/>
      <c r="AK857" s="269"/>
      <c r="AL857" s="276"/>
      <c r="AM857" s="276"/>
    </row>
    <row r="858" spans="1:47" s="213" customFormat="1" ht="30" customHeight="1" x14ac:dyDescent="0.25">
      <c r="A858" s="189"/>
      <c r="B858" s="189">
        <v>3</v>
      </c>
      <c r="C858" s="159">
        <v>1286</v>
      </c>
      <c r="D858" s="376">
        <v>13725</v>
      </c>
      <c r="E858" s="376">
        <v>8229</v>
      </c>
      <c r="F858" s="190"/>
      <c r="G858" s="189" t="s">
        <v>118</v>
      </c>
      <c r="H858" s="189" t="s">
        <v>36</v>
      </c>
      <c r="I858" s="189"/>
      <c r="J858" s="189" t="s">
        <v>435</v>
      </c>
      <c r="K858" s="190">
        <v>13</v>
      </c>
      <c r="L858" s="190">
        <v>1.3</v>
      </c>
      <c r="M858" s="190">
        <v>6</v>
      </c>
      <c r="N858" s="190"/>
      <c r="O858" s="190">
        <v>6</v>
      </c>
      <c r="P858" s="190"/>
      <c r="Q858" s="190"/>
      <c r="R858" s="188">
        <f t="shared" si="182"/>
        <v>78</v>
      </c>
      <c r="S858" s="159" t="s">
        <v>41</v>
      </c>
      <c r="T858" s="192" t="s">
        <v>58</v>
      </c>
      <c r="U858" s="193">
        <v>44858</v>
      </c>
      <c r="V858" s="193">
        <v>44869</v>
      </c>
      <c r="W858" s="194">
        <v>1</v>
      </c>
      <c r="X858" s="195"/>
      <c r="Y858" s="196">
        <f t="shared" si="187"/>
        <v>1.7142857142857142</v>
      </c>
      <c r="Z858" s="198">
        <v>14</v>
      </c>
      <c r="AA858" s="198">
        <v>0.84</v>
      </c>
      <c r="AB858" s="197">
        <f t="shared" si="183"/>
        <v>1092</v>
      </c>
      <c r="AC858" s="197">
        <f t="shared" si="178"/>
        <v>65.52</v>
      </c>
      <c r="AD858" s="197">
        <f t="shared" si="188"/>
        <v>764.39999999999986</v>
      </c>
      <c r="AE858" s="197">
        <f t="shared" si="179"/>
        <v>327.59999999999997</v>
      </c>
      <c r="AF858" s="197">
        <f t="shared" si="189"/>
        <v>112.31999999999998</v>
      </c>
      <c r="AG858" s="197">
        <f t="shared" si="184"/>
        <v>1204.3199999999997</v>
      </c>
      <c r="AH858" s="198">
        <v>1204.3199999999997</v>
      </c>
      <c r="AI858" s="197">
        <f t="shared" si="185"/>
        <v>0</v>
      </c>
      <c r="AJ858" s="157"/>
      <c r="AK858" s="268"/>
      <c r="AL858" s="275"/>
      <c r="AM858" s="275"/>
    </row>
    <row r="859" spans="1:47" ht="30" customHeight="1" x14ac:dyDescent="0.25">
      <c r="A859" s="189"/>
      <c r="B859" s="189">
        <v>3</v>
      </c>
      <c r="C859" s="159">
        <v>1071</v>
      </c>
      <c r="D859" s="376">
        <v>13507</v>
      </c>
      <c r="E859" s="376">
        <v>8298</v>
      </c>
      <c r="F859" s="190"/>
      <c r="G859" s="189" t="s">
        <v>119</v>
      </c>
      <c r="H859" s="189" t="s">
        <v>36</v>
      </c>
      <c r="I859" s="189"/>
      <c r="J859" s="189" t="s">
        <v>435</v>
      </c>
      <c r="K859" s="190">
        <v>6</v>
      </c>
      <c r="L859" s="190">
        <v>1.8</v>
      </c>
      <c r="M859" s="190">
        <v>4</v>
      </c>
      <c r="N859" s="190"/>
      <c r="O859" s="190">
        <v>4</v>
      </c>
      <c r="P859" s="190"/>
      <c r="Q859" s="190"/>
      <c r="R859" s="188">
        <f t="shared" si="182"/>
        <v>24</v>
      </c>
      <c r="S859" s="159" t="s">
        <v>41</v>
      </c>
      <c r="T859" s="192" t="s">
        <v>58</v>
      </c>
      <c r="U859" s="193">
        <v>44831</v>
      </c>
      <c r="V859" s="193">
        <v>44899</v>
      </c>
      <c r="W859" s="194">
        <v>1</v>
      </c>
      <c r="X859" s="195"/>
      <c r="Y859" s="196">
        <f t="shared" si="187"/>
        <v>9.8571428571428577</v>
      </c>
      <c r="Z859" s="203">
        <v>18</v>
      </c>
      <c r="AA859" s="203">
        <v>1.05</v>
      </c>
      <c r="AB859" s="197">
        <f t="shared" si="183"/>
        <v>432</v>
      </c>
      <c r="AC859" s="197">
        <f t="shared" si="178"/>
        <v>25.200000000000003</v>
      </c>
      <c r="AD859" s="197">
        <f t="shared" si="188"/>
        <v>302.39999999999998</v>
      </c>
      <c r="AE859" s="197">
        <f t="shared" si="179"/>
        <v>129.6</v>
      </c>
      <c r="AF859" s="197">
        <f t="shared" si="189"/>
        <v>248.40000000000003</v>
      </c>
      <c r="AG859" s="197">
        <f t="shared" si="184"/>
        <v>680.40000000000009</v>
      </c>
      <c r="AH859" s="198">
        <v>680.40000000000009</v>
      </c>
      <c r="AI859" s="197">
        <f t="shared" si="185"/>
        <v>0</v>
      </c>
      <c r="AJ859" s="157"/>
      <c r="AR859" s="111"/>
      <c r="AS859" s="111"/>
      <c r="AT859" s="111"/>
    </row>
    <row r="860" spans="1:47" ht="30" customHeight="1" x14ac:dyDescent="0.25">
      <c r="A860" s="189"/>
      <c r="B860" s="189">
        <v>3</v>
      </c>
      <c r="C860" s="159">
        <v>1061</v>
      </c>
      <c r="D860" s="376">
        <v>13498</v>
      </c>
      <c r="E860" s="376">
        <v>8228</v>
      </c>
      <c r="F860" s="190"/>
      <c r="G860" s="189" t="s">
        <v>118</v>
      </c>
      <c r="H860" s="186" t="s">
        <v>60</v>
      </c>
      <c r="I860" s="186"/>
      <c r="J860" s="186" t="s">
        <v>61</v>
      </c>
      <c r="K860" s="188">
        <v>18</v>
      </c>
      <c r="L860" s="188">
        <v>8</v>
      </c>
      <c r="M860" s="188">
        <v>6</v>
      </c>
      <c r="N860" s="188"/>
      <c r="O860" s="188">
        <f>M860-N860</f>
        <v>6</v>
      </c>
      <c r="P860" s="188"/>
      <c r="Q860" s="188"/>
      <c r="R860" s="188">
        <f t="shared" si="182"/>
        <v>864</v>
      </c>
      <c r="S860" s="191" t="s">
        <v>62</v>
      </c>
      <c r="T860" s="199" t="s">
        <v>58</v>
      </c>
      <c r="U860" s="200">
        <v>44830</v>
      </c>
      <c r="V860" s="200">
        <v>44878</v>
      </c>
      <c r="W860" s="201">
        <v>1</v>
      </c>
      <c r="X860" s="202"/>
      <c r="Y860" s="196">
        <f t="shared" si="187"/>
        <v>7</v>
      </c>
      <c r="Z860" s="219">
        <v>7.5</v>
      </c>
      <c r="AA860" s="219">
        <v>0.7</v>
      </c>
      <c r="AB860" s="197">
        <f t="shared" si="183"/>
        <v>6480</v>
      </c>
      <c r="AC860" s="197">
        <f t="shared" si="178"/>
        <v>604.79999999999995</v>
      </c>
      <c r="AD860" s="197">
        <f t="shared" si="188"/>
        <v>4536</v>
      </c>
      <c r="AE860" s="197">
        <f t="shared" si="179"/>
        <v>1944</v>
      </c>
      <c r="AF860" s="197">
        <f t="shared" si="189"/>
        <v>4233.5999999999995</v>
      </c>
      <c r="AG860" s="197">
        <f t="shared" si="184"/>
        <v>10713.599999999999</v>
      </c>
      <c r="AH860" s="197">
        <v>10713.599999999999</v>
      </c>
      <c r="AI860" s="197">
        <f t="shared" si="185"/>
        <v>0</v>
      </c>
      <c r="AJ860" s="146"/>
      <c r="AR860" s="111"/>
      <c r="AS860" s="111"/>
      <c r="AT860" s="111"/>
    </row>
    <row r="861" spans="1:47" ht="30" customHeight="1" x14ac:dyDescent="0.25">
      <c r="A861" s="189"/>
      <c r="B861" s="189">
        <v>3</v>
      </c>
      <c r="C861" s="159">
        <v>1061</v>
      </c>
      <c r="D861" s="376">
        <v>13498</v>
      </c>
      <c r="E861" s="376">
        <v>8288</v>
      </c>
      <c r="F861" s="190"/>
      <c r="G861" s="189" t="s">
        <v>118</v>
      </c>
      <c r="H861" s="186" t="s">
        <v>60</v>
      </c>
      <c r="I861" s="186"/>
      <c r="J861" s="186" t="s">
        <v>61</v>
      </c>
      <c r="K861" s="188">
        <v>11</v>
      </c>
      <c r="L861" s="188">
        <v>7</v>
      </c>
      <c r="M861" s="188">
        <v>6</v>
      </c>
      <c r="N861" s="188"/>
      <c r="O861" s="188">
        <f>M861-N861</f>
        <v>6</v>
      </c>
      <c r="P861" s="188"/>
      <c r="Q861" s="188"/>
      <c r="R861" s="188">
        <f t="shared" si="182"/>
        <v>462</v>
      </c>
      <c r="S861" s="191" t="s">
        <v>62</v>
      </c>
      <c r="T861" s="199" t="s">
        <v>58</v>
      </c>
      <c r="U861" s="200">
        <v>44830</v>
      </c>
      <c r="V861" s="200">
        <v>44878</v>
      </c>
      <c r="W861" s="201">
        <v>1</v>
      </c>
      <c r="X861" s="202"/>
      <c r="Y861" s="196">
        <f t="shared" si="187"/>
        <v>7</v>
      </c>
      <c r="Z861" s="219">
        <v>7.5</v>
      </c>
      <c r="AA861" s="219">
        <v>0.7</v>
      </c>
      <c r="AB861" s="197">
        <f t="shared" si="183"/>
        <v>3465</v>
      </c>
      <c r="AC861" s="197">
        <f t="shared" si="178"/>
        <v>323.39999999999998</v>
      </c>
      <c r="AD861" s="197">
        <f t="shared" si="188"/>
        <v>2425.5</v>
      </c>
      <c r="AE861" s="197">
        <f t="shared" si="179"/>
        <v>1039.5</v>
      </c>
      <c r="AF861" s="197">
        <f t="shared" si="189"/>
        <v>2263.7999999999997</v>
      </c>
      <c r="AG861" s="197">
        <f t="shared" si="184"/>
        <v>5728.7999999999993</v>
      </c>
      <c r="AH861" s="197">
        <v>5728.7999999999993</v>
      </c>
      <c r="AI861" s="197">
        <f t="shared" si="185"/>
        <v>0</v>
      </c>
      <c r="AJ861" s="146"/>
      <c r="AR861" s="111"/>
      <c r="AS861" s="111"/>
      <c r="AT861" s="111"/>
    </row>
    <row r="862" spans="1:47" ht="30" customHeight="1" x14ac:dyDescent="0.25">
      <c r="A862" s="189"/>
      <c r="B862" s="189">
        <v>3</v>
      </c>
      <c r="C862" s="159">
        <v>1222</v>
      </c>
      <c r="D862" s="376">
        <v>13758</v>
      </c>
      <c r="E862" s="376"/>
      <c r="F862" s="190"/>
      <c r="G862" s="189" t="s">
        <v>118</v>
      </c>
      <c r="H862" s="186" t="s">
        <v>60</v>
      </c>
      <c r="I862" s="186"/>
      <c r="J862" s="186" t="s">
        <v>61</v>
      </c>
      <c r="K862" s="188">
        <v>3</v>
      </c>
      <c r="L862" s="188">
        <v>2.5</v>
      </c>
      <c r="M862" s="188">
        <v>6</v>
      </c>
      <c r="N862" s="188"/>
      <c r="O862" s="188">
        <f>M862-N862</f>
        <v>6</v>
      </c>
      <c r="P862" s="188"/>
      <c r="Q862" s="188"/>
      <c r="R862" s="188">
        <f t="shared" si="182"/>
        <v>45</v>
      </c>
      <c r="S862" s="191" t="s">
        <v>62</v>
      </c>
      <c r="T862" s="199" t="s">
        <v>86</v>
      </c>
      <c r="U862" s="200">
        <v>44849</v>
      </c>
      <c r="V862" s="200"/>
      <c r="W862" s="201">
        <v>1</v>
      </c>
      <c r="X862" s="202"/>
      <c r="Y862" s="196">
        <f t="shared" si="187"/>
        <v>24</v>
      </c>
      <c r="Z862" s="219">
        <v>7.5</v>
      </c>
      <c r="AA862" s="219">
        <v>0.7</v>
      </c>
      <c r="AB862" s="197">
        <f t="shared" si="183"/>
        <v>337.5</v>
      </c>
      <c r="AC862" s="197">
        <f t="shared" si="178"/>
        <v>31.499999999999996</v>
      </c>
      <c r="AD862" s="197">
        <f t="shared" si="188"/>
        <v>236.24999999999997</v>
      </c>
      <c r="AE862" s="197">
        <f t="shared" si="179"/>
        <v>0</v>
      </c>
      <c r="AF862" s="197">
        <f t="shared" si="189"/>
        <v>756</v>
      </c>
      <c r="AG862" s="197">
        <f t="shared" si="184"/>
        <v>992.25</v>
      </c>
      <c r="AH862" s="197">
        <v>852.75</v>
      </c>
      <c r="AI862" s="197">
        <f t="shared" si="185"/>
        <v>139.5</v>
      </c>
      <c r="AJ862" s="146"/>
      <c r="AR862" s="363">
        <f>SUMIF('[27]Sc Shedule '!$D$3:$D$2546,D862,'[27]Sc Shedule '!$AC$3:$AC$2546)</f>
        <v>992.25000000000011</v>
      </c>
      <c r="AS862" s="363">
        <f ca="1">SUMIF($D$91:$D$2561,D862,$AG$91:$AG$2559)</f>
        <v>992.25</v>
      </c>
      <c r="AT862" s="363">
        <f ca="1">AR862-AS862</f>
        <v>0</v>
      </c>
      <c r="AU862" s="365"/>
    </row>
    <row r="863" spans="1:47" ht="30" customHeight="1" x14ac:dyDescent="0.25">
      <c r="A863" s="189"/>
      <c r="B863" s="189">
        <v>3</v>
      </c>
      <c r="C863" s="159">
        <v>1119</v>
      </c>
      <c r="D863" s="376">
        <v>13603</v>
      </c>
      <c r="E863" s="376">
        <v>8170</v>
      </c>
      <c r="F863" s="190"/>
      <c r="G863" s="189" t="s">
        <v>119</v>
      </c>
      <c r="H863" s="186" t="s">
        <v>149</v>
      </c>
      <c r="I863" s="186"/>
      <c r="J863" s="186" t="s">
        <v>148</v>
      </c>
      <c r="K863" s="188">
        <v>20</v>
      </c>
      <c r="L863" s="188">
        <v>5</v>
      </c>
      <c r="M863" s="188"/>
      <c r="N863" s="188"/>
      <c r="O863" s="188"/>
      <c r="P863" s="188">
        <v>1</v>
      </c>
      <c r="Q863" s="188"/>
      <c r="R863" s="188">
        <f t="shared" si="182"/>
        <v>100</v>
      </c>
      <c r="S863" s="191" t="s">
        <v>150</v>
      </c>
      <c r="T863" s="199" t="s">
        <v>58</v>
      </c>
      <c r="U863" s="200">
        <v>44837</v>
      </c>
      <c r="V863" s="200">
        <v>44863</v>
      </c>
      <c r="W863" s="201">
        <v>1</v>
      </c>
      <c r="X863" s="202"/>
      <c r="Y863" s="196">
        <f t="shared" si="187"/>
        <v>3.8571428571428572</v>
      </c>
      <c r="Z863" s="219">
        <v>7.5</v>
      </c>
      <c r="AA863" s="219">
        <v>1.05</v>
      </c>
      <c r="AB863" s="197">
        <f t="shared" si="183"/>
        <v>750</v>
      </c>
      <c r="AC863" s="197">
        <f t="shared" si="178"/>
        <v>105</v>
      </c>
      <c r="AD863" s="197">
        <f t="shared" si="188"/>
        <v>525</v>
      </c>
      <c r="AE863" s="197">
        <f t="shared" si="179"/>
        <v>225</v>
      </c>
      <c r="AF863" s="197">
        <f t="shared" si="189"/>
        <v>405</v>
      </c>
      <c r="AG863" s="197">
        <f t="shared" si="184"/>
        <v>1155</v>
      </c>
      <c r="AH863" s="197">
        <v>1155</v>
      </c>
      <c r="AI863" s="197">
        <f t="shared" si="185"/>
        <v>0</v>
      </c>
      <c r="AJ863" s="146"/>
      <c r="AR863" s="111"/>
      <c r="AS863" s="111"/>
      <c r="AT863" s="111"/>
    </row>
    <row r="864" spans="1:47" ht="30" customHeight="1" x14ac:dyDescent="0.25">
      <c r="A864" s="186"/>
      <c r="B864" s="186">
        <v>3</v>
      </c>
      <c r="C864" s="187">
        <v>1041</v>
      </c>
      <c r="D864" s="136">
        <v>13759</v>
      </c>
      <c r="E864" s="136">
        <v>8474</v>
      </c>
      <c r="F864" s="188"/>
      <c r="G864" s="186" t="s">
        <v>118</v>
      </c>
      <c r="H864" s="186" t="s">
        <v>240</v>
      </c>
      <c r="I864" s="186"/>
      <c r="J864" s="186" t="s">
        <v>80</v>
      </c>
      <c r="K864" s="188">
        <v>30</v>
      </c>
      <c r="L864" s="188">
        <v>0.6</v>
      </c>
      <c r="M864" s="188"/>
      <c r="N864" s="188"/>
      <c r="O864" s="188"/>
      <c r="P864" s="188">
        <v>1</v>
      </c>
      <c r="Q864" s="188"/>
      <c r="R864" s="188">
        <f t="shared" si="182"/>
        <v>18</v>
      </c>
      <c r="S864" s="191" t="s">
        <v>150</v>
      </c>
      <c r="T864" s="199" t="s">
        <v>58</v>
      </c>
      <c r="U864" s="200">
        <v>44849</v>
      </c>
      <c r="V864" s="200">
        <v>44922</v>
      </c>
      <c r="W864" s="201">
        <v>1</v>
      </c>
      <c r="X864" s="202"/>
      <c r="Y864" s="196">
        <f t="shared" si="187"/>
        <v>10.571428571428571</v>
      </c>
      <c r="Z864" s="219">
        <v>36.5</v>
      </c>
      <c r="AA864" s="219">
        <v>3.15</v>
      </c>
      <c r="AB864" s="197">
        <f t="shared" si="183"/>
        <v>657</v>
      </c>
      <c r="AC864" s="197">
        <f t="shared" si="178"/>
        <v>56.699999999999996</v>
      </c>
      <c r="AD864" s="197">
        <f t="shared" si="188"/>
        <v>459.9</v>
      </c>
      <c r="AE864" s="197">
        <f t="shared" si="179"/>
        <v>197.1</v>
      </c>
      <c r="AF864" s="197">
        <f t="shared" si="189"/>
        <v>599.4</v>
      </c>
      <c r="AG864" s="197">
        <f t="shared" si="184"/>
        <v>1256.4000000000001</v>
      </c>
      <c r="AH864" s="197">
        <v>1256.4000000000001</v>
      </c>
      <c r="AI864" s="197">
        <f t="shared" si="185"/>
        <v>0</v>
      </c>
      <c r="AJ864" s="146"/>
      <c r="AR864" s="111"/>
      <c r="AS864" s="111"/>
      <c r="AT864" s="111"/>
    </row>
    <row r="865" spans="1:47" ht="30" customHeight="1" x14ac:dyDescent="0.25">
      <c r="A865" s="189"/>
      <c r="B865" s="189">
        <v>3</v>
      </c>
      <c r="C865" s="187">
        <v>1041</v>
      </c>
      <c r="D865" s="136">
        <v>13759</v>
      </c>
      <c r="E865" s="136">
        <v>8474</v>
      </c>
      <c r="F865" s="188"/>
      <c r="G865" s="186" t="s">
        <v>118</v>
      </c>
      <c r="H865" s="186" t="s">
        <v>240</v>
      </c>
      <c r="I865" s="186"/>
      <c r="J865" s="186" t="s">
        <v>80</v>
      </c>
      <c r="K865" s="188">
        <v>30</v>
      </c>
      <c r="L865" s="188">
        <v>0.6</v>
      </c>
      <c r="M865" s="188"/>
      <c r="N865" s="188"/>
      <c r="O865" s="188"/>
      <c r="P865" s="188">
        <v>1</v>
      </c>
      <c r="Q865" s="188"/>
      <c r="R865" s="188">
        <f t="shared" si="182"/>
        <v>18</v>
      </c>
      <c r="S865" s="191" t="s">
        <v>150</v>
      </c>
      <c r="T865" s="199" t="s">
        <v>58</v>
      </c>
      <c r="U865" s="200">
        <v>44849</v>
      </c>
      <c r="V865" s="200">
        <v>44922</v>
      </c>
      <c r="W865" s="201">
        <v>1</v>
      </c>
      <c r="X865" s="202"/>
      <c r="Y865" s="196">
        <f t="shared" si="187"/>
        <v>10.571428571428571</v>
      </c>
      <c r="Z865" s="219">
        <v>36.5</v>
      </c>
      <c r="AA865" s="219">
        <v>3.15</v>
      </c>
      <c r="AB865" s="197">
        <f t="shared" si="183"/>
        <v>657</v>
      </c>
      <c r="AC865" s="197">
        <f t="shared" si="178"/>
        <v>56.699999999999996</v>
      </c>
      <c r="AD865" s="197">
        <f t="shared" si="188"/>
        <v>459.9</v>
      </c>
      <c r="AE865" s="197">
        <f t="shared" si="179"/>
        <v>197.1</v>
      </c>
      <c r="AF865" s="197">
        <f t="shared" si="189"/>
        <v>599.4</v>
      </c>
      <c r="AG865" s="197">
        <f t="shared" si="184"/>
        <v>1256.4000000000001</v>
      </c>
      <c r="AH865" s="197">
        <v>1256.4000000000001</v>
      </c>
      <c r="AI865" s="197">
        <f t="shared" si="185"/>
        <v>0</v>
      </c>
      <c r="AJ865" s="146"/>
      <c r="AR865" s="111"/>
      <c r="AS865" s="111"/>
      <c r="AT865" s="111"/>
    </row>
    <row r="866" spans="1:47" ht="30" customHeight="1" x14ac:dyDescent="0.25">
      <c r="A866" s="189"/>
      <c r="B866" s="189">
        <v>3</v>
      </c>
      <c r="C866" s="187">
        <v>1041</v>
      </c>
      <c r="D866" s="136">
        <v>13759</v>
      </c>
      <c r="E866" s="136">
        <v>8474</v>
      </c>
      <c r="F866" s="188"/>
      <c r="G866" s="186" t="s">
        <v>118</v>
      </c>
      <c r="H866" s="186" t="s">
        <v>240</v>
      </c>
      <c r="I866" s="186"/>
      <c r="J866" s="186" t="s">
        <v>80</v>
      </c>
      <c r="K866" s="188">
        <v>30</v>
      </c>
      <c r="L866" s="188">
        <v>0.6</v>
      </c>
      <c r="M866" s="188"/>
      <c r="N866" s="188"/>
      <c r="O866" s="188"/>
      <c r="P866" s="188">
        <v>1</v>
      </c>
      <c r="Q866" s="188"/>
      <c r="R866" s="188">
        <f t="shared" si="182"/>
        <v>18</v>
      </c>
      <c r="S866" s="191" t="s">
        <v>150</v>
      </c>
      <c r="T866" s="199" t="s">
        <v>58</v>
      </c>
      <c r="U866" s="200">
        <v>44849</v>
      </c>
      <c r="V866" s="200">
        <v>44922</v>
      </c>
      <c r="W866" s="201">
        <v>1</v>
      </c>
      <c r="X866" s="202"/>
      <c r="Y866" s="196">
        <f t="shared" si="187"/>
        <v>10.571428571428571</v>
      </c>
      <c r="Z866" s="219">
        <v>36.5</v>
      </c>
      <c r="AA866" s="219">
        <v>3.15</v>
      </c>
      <c r="AB866" s="197">
        <f t="shared" si="183"/>
        <v>657</v>
      </c>
      <c r="AC866" s="197">
        <f t="shared" si="178"/>
        <v>56.699999999999996</v>
      </c>
      <c r="AD866" s="197">
        <f t="shared" si="188"/>
        <v>459.9</v>
      </c>
      <c r="AE866" s="197">
        <f t="shared" si="179"/>
        <v>197.1</v>
      </c>
      <c r="AF866" s="197">
        <f t="shared" si="189"/>
        <v>599.4</v>
      </c>
      <c r="AG866" s="197">
        <f t="shared" si="184"/>
        <v>1256.4000000000001</v>
      </c>
      <c r="AH866" s="197">
        <v>1256.4000000000001</v>
      </c>
      <c r="AI866" s="197">
        <f t="shared" si="185"/>
        <v>0</v>
      </c>
      <c r="AJ866" s="146"/>
      <c r="AR866" s="111"/>
      <c r="AS866" s="111"/>
      <c r="AT866" s="111"/>
    </row>
    <row r="867" spans="1:47" ht="30" customHeight="1" x14ac:dyDescent="0.25">
      <c r="A867" s="189"/>
      <c r="B867" s="189">
        <v>3</v>
      </c>
      <c r="C867" s="159">
        <v>1267</v>
      </c>
      <c r="D867" s="376">
        <v>13705</v>
      </c>
      <c r="E867" s="376">
        <v>8613</v>
      </c>
      <c r="F867" s="190"/>
      <c r="G867" s="189" t="s">
        <v>118</v>
      </c>
      <c r="H867" s="186" t="s">
        <v>240</v>
      </c>
      <c r="I867" s="186"/>
      <c r="J867" s="186" t="s">
        <v>80</v>
      </c>
      <c r="K867" s="188">
        <v>1.8</v>
      </c>
      <c r="L867" s="188">
        <v>1</v>
      </c>
      <c r="M867" s="188"/>
      <c r="N867" s="188"/>
      <c r="O867" s="188"/>
      <c r="P867" s="188">
        <v>1</v>
      </c>
      <c r="Q867" s="188"/>
      <c r="R867" s="188">
        <f t="shared" si="182"/>
        <v>1.8</v>
      </c>
      <c r="S867" s="191" t="s">
        <v>150</v>
      </c>
      <c r="T867" s="199" t="s">
        <v>58</v>
      </c>
      <c r="U867" s="200">
        <v>44855</v>
      </c>
      <c r="V867" s="200">
        <v>44953</v>
      </c>
      <c r="W867" s="201">
        <v>1</v>
      </c>
      <c r="X867" s="202"/>
      <c r="Y867" s="196">
        <f t="shared" si="187"/>
        <v>14.142857142857142</v>
      </c>
      <c r="Z867" s="219">
        <v>36.5</v>
      </c>
      <c r="AA867" s="219">
        <v>3.15</v>
      </c>
      <c r="AB867" s="197">
        <f t="shared" si="183"/>
        <v>65.7</v>
      </c>
      <c r="AC867" s="197">
        <f t="shared" si="178"/>
        <v>5.67</v>
      </c>
      <c r="AD867" s="197">
        <f t="shared" si="188"/>
        <v>45.99</v>
      </c>
      <c r="AE867" s="197">
        <f t="shared" si="179"/>
        <v>19.71</v>
      </c>
      <c r="AF867" s="197">
        <f t="shared" si="189"/>
        <v>80.19</v>
      </c>
      <c r="AG867" s="197">
        <f t="shared" si="184"/>
        <v>145.88999999999999</v>
      </c>
      <c r="AH867" s="197">
        <v>145.88999999999999</v>
      </c>
      <c r="AI867" s="197">
        <f t="shared" si="185"/>
        <v>0</v>
      </c>
      <c r="AJ867" s="146"/>
      <c r="AR867" s="111"/>
      <c r="AS867" s="111"/>
      <c r="AT867" s="111"/>
    </row>
    <row r="868" spans="1:47" ht="30" customHeight="1" x14ac:dyDescent="0.25">
      <c r="A868" s="186"/>
      <c r="B868" s="186">
        <v>3</v>
      </c>
      <c r="C868" s="187">
        <v>1377</v>
      </c>
      <c r="D868" s="136">
        <v>13865</v>
      </c>
      <c r="E868" s="136">
        <v>8266</v>
      </c>
      <c r="F868" s="188"/>
      <c r="G868" s="186" t="s">
        <v>119</v>
      </c>
      <c r="H868" s="186" t="s">
        <v>94</v>
      </c>
      <c r="I868" s="186"/>
      <c r="J868" s="186" t="s">
        <v>69</v>
      </c>
      <c r="K868" s="188">
        <v>2.5</v>
      </c>
      <c r="L868" s="188">
        <v>1</v>
      </c>
      <c r="M868" s="188">
        <v>2</v>
      </c>
      <c r="N868" s="188"/>
      <c r="O868" s="188">
        <f t="shared" ref="O868:O880" si="190">M868-N868</f>
        <v>2</v>
      </c>
      <c r="P868" s="188"/>
      <c r="Q868" s="188"/>
      <c r="R868" s="188">
        <f t="shared" si="182"/>
        <v>2</v>
      </c>
      <c r="S868" s="191" t="s">
        <v>70</v>
      </c>
      <c r="T868" s="199" t="s">
        <v>58</v>
      </c>
      <c r="U868" s="200">
        <v>44870</v>
      </c>
      <c r="V868" s="200">
        <v>44887</v>
      </c>
      <c r="W868" s="201">
        <v>1</v>
      </c>
      <c r="X868" s="202"/>
      <c r="Y868" s="196">
        <f t="shared" si="187"/>
        <v>2.5714285714285716</v>
      </c>
      <c r="Z868" s="219">
        <v>135</v>
      </c>
      <c r="AA868" s="219">
        <v>12.25</v>
      </c>
      <c r="AB868" s="197">
        <f t="shared" si="183"/>
        <v>270</v>
      </c>
      <c r="AC868" s="197">
        <f t="shared" si="178"/>
        <v>24.5</v>
      </c>
      <c r="AD868" s="197">
        <f t="shared" si="188"/>
        <v>189</v>
      </c>
      <c r="AE868" s="197">
        <f t="shared" si="179"/>
        <v>81</v>
      </c>
      <c r="AF868" s="197">
        <f t="shared" si="189"/>
        <v>63.000000000000007</v>
      </c>
      <c r="AG868" s="197">
        <f t="shared" si="184"/>
        <v>333</v>
      </c>
      <c r="AH868" s="197">
        <v>333</v>
      </c>
      <c r="AI868" s="197">
        <f t="shared" si="185"/>
        <v>0</v>
      </c>
      <c r="AJ868" s="146"/>
      <c r="AR868" s="111"/>
      <c r="AS868" s="111"/>
      <c r="AT868" s="111"/>
    </row>
    <row r="869" spans="1:47" ht="30" customHeight="1" x14ac:dyDescent="0.25">
      <c r="A869" s="186"/>
      <c r="B869" s="186">
        <v>3</v>
      </c>
      <c r="C869" s="187">
        <v>1376</v>
      </c>
      <c r="D869" s="136">
        <v>13864</v>
      </c>
      <c r="E869" s="136">
        <v>8266</v>
      </c>
      <c r="F869" s="188"/>
      <c r="G869" s="186" t="s">
        <v>119</v>
      </c>
      <c r="H869" s="186" t="s">
        <v>94</v>
      </c>
      <c r="I869" s="186"/>
      <c r="J869" s="186" t="s">
        <v>69</v>
      </c>
      <c r="K869" s="188">
        <v>2.5</v>
      </c>
      <c r="L869" s="188">
        <v>1.3</v>
      </c>
      <c r="M869" s="188">
        <v>2</v>
      </c>
      <c r="N869" s="188"/>
      <c r="O869" s="188">
        <f t="shared" si="190"/>
        <v>2</v>
      </c>
      <c r="P869" s="188"/>
      <c r="Q869" s="188"/>
      <c r="R869" s="188">
        <f t="shared" si="182"/>
        <v>2</v>
      </c>
      <c r="S869" s="191" t="s">
        <v>70</v>
      </c>
      <c r="T869" s="199" t="s">
        <v>58</v>
      </c>
      <c r="U869" s="200">
        <v>44870</v>
      </c>
      <c r="V869" s="200">
        <v>44887</v>
      </c>
      <c r="W869" s="201">
        <v>1</v>
      </c>
      <c r="X869" s="202"/>
      <c r="Y869" s="196">
        <f t="shared" si="187"/>
        <v>2.5714285714285716</v>
      </c>
      <c r="Z869" s="219">
        <v>135</v>
      </c>
      <c r="AA869" s="219">
        <v>12.25</v>
      </c>
      <c r="AB869" s="197">
        <f t="shared" si="183"/>
        <v>270</v>
      </c>
      <c r="AC869" s="197">
        <f t="shared" si="178"/>
        <v>24.5</v>
      </c>
      <c r="AD869" s="197">
        <f t="shared" si="188"/>
        <v>189</v>
      </c>
      <c r="AE869" s="197">
        <f t="shared" si="179"/>
        <v>81</v>
      </c>
      <c r="AF869" s="197">
        <f t="shared" si="189"/>
        <v>63.000000000000007</v>
      </c>
      <c r="AG869" s="197">
        <f t="shared" si="184"/>
        <v>333</v>
      </c>
      <c r="AH869" s="197">
        <v>333</v>
      </c>
      <c r="AI869" s="197">
        <f t="shared" si="185"/>
        <v>0</v>
      </c>
      <c r="AJ869" s="146"/>
      <c r="AR869" s="111"/>
      <c r="AS869" s="111"/>
      <c r="AT869" s="111"/>
    </row>
    <row r="870" spans="1:47" s="213" customFormat="1" ht="30" customHeight="1" x14ac:dyDescent="0.25">
      <c r="A870" s="186"/>
      <c r="B870" s="186">
        <v>3</v>
      </c>
      <c r="C870" s="187">
        <v>1382</v>
      </c>
      <c r="D870" s="136">
        <v>13870</v>
      </c>
      <c r="E870" s="136">
        <v>8328</v>
      </c>
      <c r="F870" s="188"/>
      <c r="G870" s="186" t="s">
        <v>117</v>
      </c>
      <c r="H870" s="186" t="s">
        <v>94</v>
      </c>
      <c r="I870" s="186"/>
      <c r="J870" s="186" t="s">
        <v>69</v>
      </c>
      <c r="K870" s="188">
        <v>2.5</v>
      </c>
      <c r="L870" s="188">
        <v>1.3</v>
      </c>
      <c r="M870" s="188">
        <v>2</v>
      </c>
      <c r="N870" s="188"/>
      <c r="O870" s="188">
        <f t="shared" si="190"/>
        <v>2</v>
      </c>
      <c r="P870" s="188"/>
      <c r="Q870" s="188"/>
      <c r="R870" s="188">
        <f t="shared" si="182"/>
        <v>2</v>
      </c>
      <c r="S870" s="191" t="s">
        <v>70</v>
      </c>
      <c r="T870" s="199" t="s">
        <v>58</v>
      </c>
      <c r="U870" s="200">
        <v>44872</v>
      </c>
      <c r="V870" s="200">
        <v>44908</v>
      </c>
      <c r="W870" s="201">
        <v>1</v>
      </c>
      <c r="X870" s="202"/>
      <c r="Y870" s="196">
        <f t="shared" si="187"/>
        <v>5.2857142857142856</v>
      </c>
      <c r="Z870" s="219">
        <v>135</v>
      </c>
      <c r="AA870" s="219">
        <v>12.25</v>
      </c>
      <c r="AB870" s="197">
        <f t="shared" si="183"/>
        <v>270</v>
      </c>
      <c r="AC870" s="197">
        <f t="shared" si="178"/>
        <v>24.5</v>
      </c>
      <c r="AD870" s="197">
        <f t="shared" si="188"/>
        <v>189</v>
      </c>
      <c r="AE870" s="197">
        <f t="shared" si="179"/>
        <v>81</v>
      </c>
      <c r="AF870" s="197">
        <f t="shared" si="189"/>
        <v>129.5</v>
      </c>
      <c r="AG870" s="197">
        <f t="shared" si="184"/>
        <v>399.5</v>
      </c>
      <c r="AH870" s="197">
        <v>399.5</v>
      </c>
      <c r="AI870" s="197">
        <f t="shared" si="185"/>
        <v>0</v>
      </c>
      <c r="AJ870" s="146"/>
      <c r="AK870" s="268"/>
      <c r="AL870" s="275"/>
      <c r="AM870" s="275"/>
    </row>
    <row r="871" spans="1:47" ht="30" customHeight="1" x14ac:dyDescent="0.25">
      <c r="A871" s="186"/>
      <c r="B871" s="186">
        <v>3</v>
      </c>
      <c r="C871" s="187">
        <v>1386</v>
      </c>
      <c r="D871" s="136">
        <v>13874</v>
      </c>
      <c r="E871" s="136">
        <v>8431</v>
      </c>
      <c r="F871" s="188"/>
      <c r="G871" s="186" t="s">
        <v>119</v>
      </c>
      <c r="H871" s="186" t="s">
        <v>94</v>
      </c>
      <c r="I871" s="186"/>
      <c r="J871" s="186" t="s">
        <v>69</v>
      </c>
      <c r="K871" s="188">
        <v>1.3</v>
      </c>
      <c r="L871" s="188">
        <v>1</v>
      </c>
      <c r="M871" s="188">
        <v>6</v>
      </c>
      <c r="N871" s="188"/>
      <c r="O871" s="188">
        <f t="shared" si="190"/>
        <v>6</v>
      </c>
      <c r="P871" s="188"/>
      <c r="Q871" s="188"/>
      <c r="R871" s="188">
        <f t="shared" si="182"/>
        <v>6</v>
      </c>
      <c r="S871" s="191" t="s">
        <v>70</v>
      </c>
      <c r="T871" s="199" t="s">
        <v>58</v>
      </c>
      <c r="U871" s="200">
        <v>44873</v>
      </c>
      <c r="V871" s="200">
        <v>44943</v>
      </c>
      <c r="W871" s="201">
        <v>1</v>
      </c>
      <c r="X871" s="202"/>
      <c r="Y871" s="196">
        <f t="shared" si="187"/>
        <v>10.142857142857142</v>
      </c>
      <c r="Z871" s="219">
        <v>135</v>
      </c>
      <c r="AA871" s="219">
        <v>12.25</v>
      </c>
      <c r="AB871" s="197">
        <f t="shared" si="183"/>
        <v>810</v>
      </c>
      <c r="AC871" s="197">
        <f t="shared" si="178"/>
        <v>73.5</v>
      </c>
      <c r="AD871" s="197">
        <f t="shared" si="188"/>
        <v>566.99999999999989</v>
      </c>
      <c r="AE871" s="197">
        <f t="shared" si="179"/>
        <v>242.99999999999997</v>
      </c>
      <c r="AF871" s="197">
        <f t="shared" si="189"/>
        <v>745.5</v>
      </c>
      <c r="AG871" s="197">
        <f t="shared" si="184"/>
        <v>1555.5</v>
      </c>
      <c r="AH871" s="197">
        <v>1555.5</v>
      </c>
      <c r="AI871" s="197">
        <f t="shared" si="185"/>
        <v>0</v>
      </c>
      <c r="AJ871" s="146"/>
      <c r="AR871" s="111"/>
      <c r="AS871" s="111"/>
      <c r="AT871" s="111"/>
    </row>
    <row r="872" spans="1:47" ht="30" customHeight="1" x14ac:dyDescent="0.25">
      <c r="A872" s="186"/>
      <c r="B872" s="186">
        <v>3</v>
      </c>
      <c r="C872" s="187">
        <v>1406</v>
      </c>
      <c r="D872" s="136">
        <v>13894</v>
      </c>
      <c r="E872" s="136">
        <v>8224</v>
      </c>
      <c r="F872" s="188"/>
      <c r="G872" s="186" t="s">
        <v>118</v>
      </c>
      <c r="H872" s="186" t="s">
        <v>94</v>
      </c>
      <c r="I872" s="186"/>
      <c r="J872" s="186" t="s">
        <v>69</v>
      </c>
      <c r="K872" s="188">
        <v>2.5</v>
      </c>
      <c r="L872" s="188">
        <v>1.3</v>
      </c>
      <c r="M872" s="188">
        <v>5.5</v>
      </c>
      <c r="N872" s="188"/>
      <c r="O872" s="188">
        <f t="shared" si="190"/>
        <v>5.5</v>
      </c>
      <c r="P872" s="188"/>
      <c r="Q872" s="188"/>
      <c r="R872" s="188">
        <f t="shared" si="182"/>
        <v>5.5</v>
      </c>
      <c r="S872" s="191" t="s">
        <v>70</v>
      </c>
      <c r="T872" s="199" t="s">
        <v>58</v>
      </c>
      <c r="U872" s="200">
        <v>44875</v>
      </c>
      <c r="V872" s="200">
        <v>44876</v>
      </c>
      <c r="W872" s="201">
        <v>1</v>
      </c>
      <c r="X872" s="202"/>
      <c r="Y872" s="196">
        <f t="shared" si="187"/>
        <v>0.2857142857142857</v>
      </c>
      <c r="Z872" s="219">
        <v>135</v>
      </c>
      <c r="AA872" s="219">
        <v>12.25</v>
      </c>
      <c r="AB872" s="197">
        <f t="shared" si="183"/>
        <v>742.5</v>
      </c>
      <c r="AC872" s="197">
        <f t="shared" si="178"/>
        <v>67.375</v>
      </c>
      <c r="AD872" s="197">
        <f t="shared" si="188"/>
        <v>519.75</v>
      </c>
      <c r="AE872" s="197">
        <f t="shared" si="179"/>
        <v>222.75</v>
      </c>
      <c r="AF872" s="197">
        <f t="shared" si="189"/>
        <v>19.25</v>
      </c>
      <c r="AG872" s="197">
        <f t="shared" si="184"/>
        <v>761.75</v>
      </c>
      <c r="AH872" s="197">
        <v>761.75</v>
      </c>
      <c r="AI872" s="197">
        <f t="shared" si="185"/>
        <v>0</v>
      </c>
      <c r="AJ872" s="146"/>
      <c r="AR872" s="111"/>
      <c r="AS872" s="111"/>
      <c r="AT872" s="111"/>
    </row>
    <row r="873" spans="1:47" ht="30" customHeight="1" x14ac:dyDescent="0.25">
      <c r="A873" s="186"/>
      <c r="B873" s="186">
        <v>3</v>
      </c>
      <c r="C873" s="187">
        <v>1406</v>
      </c>
      <c r="D873" s="136">
        <v>13894</v>
      </c>
      <c r="E873" s="136">
        <v>8224</v>
      </c>
      <c r="F873" s="188"/>
      <c r="G873" s="186" t="s">
        <v>118</v>
      </c>
      <c r="H873" s="186" t="s">
        <v>147</v>
      </c>
      <c r="I873" s="186"/>
      <c r="J873" s="186" t="s">
        <v>69</v>
      </c>
      <c r="K873" s="188">
        <v>2.5</v>
      </c>
      <c r="L873" s="188">
        <v>2.5</v>
      </c>
      <c r="M873" s="188">
        <v>2.5</v>
      </c>
      <c r="N873" s="188"/>
      <c r="O873" s="188">
        <f t="shared" si="190"/>
        <v>2.5</v>
      </c>
      <c r="P873" s="188"/>
      <c r="Q873" s="188"/>
      <c r="R873" s="188">
        <f t="shared" si="182"/>
        <v>15.625</v>
      </c>
      <c r="S873" s="191" t="s">
        <v>62</v>
      </c>
      <c r="T873" s="199" t="s">
        <v>58</v>
      </c>
      <c r="U873" s="200">
        <v>44875</v>
      </c>
      <c r="V873" s="200">
        <v>44876</v>
      </c>
      <c r="W873" s="201">
        <v>1</v>
      </c>
      <c r="X873" s="202"/>
      <c r="Y873" s="196">
        <f t="shared" si="187"/>
        <v>0.2857142857142857</v>
      </c>
      <c r="Z873" s="219">
        <v>5.25</v>
      </c>
      <c r="AA873" s="219">
        <v>0.35</v>
      </c>
      <c r="AB873" s="197">
        <f t="shared" si="183"/>
        <v>82.03125</v>
      </c>
      <c r="AC873" s="197">
        <f t="shared" si="178"/>
        <v>5.46875</v>
      </c>
      <c r="AD873" s="197">
        <f t="shared" si="188"/>
        <v>57.421875</v>
      </c>
      <c r="AE873" s="197">
        <f t="shared" si="179"/>
        <v>24.609375</v>
      </c>
      <c r="AF873" s="197">
        <f t="shared" si="189"/>
        <v>1.5625</v>
      </c>
      <c r="AG873" s="197">
        <f t="shared" si="184"/>
        <v>83.59375</v>
      </c>
      <c r="AH873" s="197">
        <v>83.59375</v>
      </c>
      <c r="AI873" s="197">
        <f t="shared" si="185"/>
        <v>0</v>
      </c>
      <c r="AJ873" s="146"/>
      <c r="AR873" s="111"/>
      <c r="AS873" s="111"/>
      <c r="AT873" s="111"/>
    </row>
    <row r="874" spans="1:47" ht="30" customHeight="1" x14ac:dyDescent="0.25">
      <c r="A874" s="186"/>
      <c r="B874" s="186">
        <v>3</v>
      </c>
      <c r="C874" s="187">
        <v>1411</v>
      </c>
      <c r="D874" s="136">
        <v>13899</v>
      </c>
      <c r="E874" s="136">
        <v>8625</v>
      </c>
      <c r="F874" s="188"/>
      <c r="G874" s="186" t="s">
        <v>119</v>
      </c>
      <c r="H874" s="186" t="s">
        <v>94</v>
      </c>
      <c r="I874" s="186"/>
      <c r="J874" s="186" t="s">
        <v>69</v>
      </c>
      <c r="K874" s="188">
        <v>2.5</v>
      </c>
      <c r="L874" s="188">
        <v>1.8</v>
      </c>
      <c r="M874" s="188">
        <v>5</v>
      </c>
      <c r="N874" s="188"/>
      <c r="O874" s="188">
        <f t="shared" si="190"/>
        <v>5</v>
      </c>
      <c r="P874" s="188"/>
      <c r="Q874" s="188"/>
      <c r="R874" s="188">
        <f t="shared" si="182"/>
        <v>5</v>
      </c>
      <c r="S874" s="191" t="s">
        <v>70</v>
      </c>
      <c r="T874" s="199" t="s">
        <v>58</v>
      </c>
      <c r="U874" s="200">
        <v>44875</v>
      </c>
      <c r="V874" s="200">
        <v>44958</v>
      </c>
      <c r="W874" s="201">
        <v>1</v>
      </c>
      <c r="X874" s="202"/>
      <c r="Y874" s="196">
        <f t="shared" si="187"/>
        <v>12</v>
      </c>
      <c r="Z874" s="219">
        <v>135</v>
      </c>
      <c r="AA874" s="219">
        <v>12.25</v>
      </c>
      <c r="AB874" s="197">
        <f t="shared" si="183"/>
        <v>675</v>
      </c>
      <c r="AC874" s="197">
        <f t="shared" si="178"/>
        <v>61.25</v>
      </c>
      <c r="AD874" s="197">
        <f t="shared" si="188"/>
        <v>472.5</v>
      </c>
      <c r="AE874" s="197">
        <f t="shared" si="179"/>
        <v>202.5</v>
      </c>
      <c r="AF874" s="197">
        <f t="shared" si="189"/>
        <v>735</v>
      </c>
      <c r="AG874" s="197">
        <f t="shared" si="184"/>
        <v>1410</v>
      </c>
      <c r="AH874" s="197">
        <v>1410</v>
      </c>
      <c r="AI874" s="197">
        <f t="shared" si="185"/>
        <v>0</v>
      </c>
      <c r="AJ874" s="146"/>
      <c r="AT874" s="111"/>
      <c r="AU874" s="365"/>
    </row>
    <row r="875" spans="1:47" ht="30" customHeight="1" x14ac:dyDescent="0.25">
      <c r="A875" s="186"/>
      <c r="B875" s="186">
        <v>3</v>
      </c>
      <c r="C875" s="187">
        <v>1323</v>
      </c>
      <c r="D875" s="136">
        <v>13811</v>
      </c>
      <c r="E875" s="136">
        <v>8478</v>
      </c>
      <c r="F875" s="188"/>
      <c r="G875" s="186" t="s">
        <v>119</v>
      </c>
      <c r="H875" s="186" t="s">
        <v>206</v>
      </c>
      <c r="I875" s="186"/>
      <c r="J875" s="186" t="s">
        <v>69</v>
      </c>
      <c r="K875" s="188">
        <v>1.8</v>
      </c>
      <c r="L875" s="188">
        <v>1.8</v>
      </c>
      <c r="M875" s="188">
        <v>6</v>
      </c>
      <c r="N875" s="188"/>
      <c r="O875" s="188">
        <f t="shared" si="190"/>
        <v>6</v>
      </c>
      <c r="P875" s="188"/>
      <c r="Q875" s="188"/>
      <c r="R875" s="188">
        <f t="shared" si="182"/>
        <v>6</v>
      </c>
      <c r="S875" s="191" t="s">
        <v>70</v>
      </c>
      <c r="T875" s="199" t="s">
        <v>58</v>
      </c>
      <c r="U875" s="200">
        <v>44865</v>
      </c>
      <c r="V875" s="200">
        <v>44926</v>
      </c>
      <c r="W875" s="201">
        <v>1</v>
      </c>
      <c r="X875" s="202"/>
      <c r="Y875" s="196">
        <f t="shared" si="187"/>
        <v>8.8571428571428577</v>
      </c>
      <c r="Z875" s="219">
        <v>100</v>
      </c>
      <c r="AA875" s="219">
        <v>10.15</v>
      </c>
      <c r="AB875" s="197">
        <f t="shared" si="183"/>
        <v>600</v>
      </c>
      <c r="AC875" s="197">
        <f t="shared" si="178"/>
        <v>60.900000000000006</v>
      </c>
      <c r="AD875" s="197">
        <f t="shared" si="188"/>
        <v>419.99999999999994</v>
      </c>
      <c r="AE875" s="197">
        <f t="shared" si="179"/>
        <v>179.99999999999997</v>
      </c>
      <c r="AF875" s="197">
        <f t="shared" si="189"/>
        <v>539.40000000000009</v>
      </c>
      <c r="AG875" s="197">
        <f t="shared" si="184"/>
        <v>1139.4000000000001</v>
      </c>
      <c r="AH875" s="197">
        <v>1139.4000000000001</v>
      </c>
      <c r="AI875" s="197">
        <f t="shared" si="185"/>
        <v>0</v>
      </c>
      <c r="AJ875" s="146"/>
      <c r="AR875" s="111"/>
      <c r="AS875" s="111"/>
      <c r="AT875" s="111"/>
    </row>
    <row r="876" spans="1:47" ht="30" customHeight="1" x14ac:dyDescent="0.25">
      <c r="A876" s="186"/>
      <c r="B876" s="186">
        <v>3</v>
      </c>
      <c r="C876" s="187">
        <v>1344</v>
      </c>
      <c r="D876" s="136">
        <v>13832</v>
      </c>
      <c r="E876" s="136">
        <v>8586</v>
      </c>
      <c r="F876" s="188"/>
      <c r="G876" s="186" t="s">
        <v>105</v>
      </c>
      <c r="H876" s="186" t="s">
        <v>94</v>
      </c>
      <c r="I876" s="186"/>
      <c r="J876" s="186" t="s">
        <v>69</v>
      </c>
      <c r="K876" s="188">
        <v>2.5</v>
      </c>
      <c r="L876" s="188">
        <v>1.3</v>
      </c>
      <c r="M876" s="188">
        <v>2</v>
      </c>
      <c r="N876" s="188"/>
      <c r="O876" s="188">
        <f t="shared" si="190"/>
        <v>2</v>
      </c>
      <c r="P876" s="188"/>
      <c r="Q876" s="188"/>
      <c r="R876" s="188">
        <f t="shared" si="182"/>
        <v>2</v>
      </c>
      <c r="S876" s="191" t="s">
        <v>70</v>
      </c>
      <c r="T876" s="199" t="s">
        <v>58</v>
      </c>
      <c r="U876" s="200">
        <v>44866</v>
      </c>
      <c r="V876" s="200">
        <v>44978</v>
      </c>
      <c r="W876" s="201">
        <v>1</v>
      </c>
      <c r="X876" s="202"/>
      <c r="Y876" s="196">
        <f t="shared" si="187"/>
        <v>16.142857142857142</v>
      </c>
      <c r="Z876" s="219">
        <v>135</v>
      </c>
      <c r="AA876" s="219">
        <v>12.25</v>
      </c>
      <c r="AB876" s="197">
        <f t="shared" si="183"/>
        <v>270</v>
      </c>
      <c r="AC876" s="197">
        <f t="shared" si="178"/>
        <v>24.5</v>
      </c>
      <c r="AD876" s="197">
        <f t="shared" si="188"/>
        <v>189</v>
      </c>
      <c r="AE876" s="197">
        <f t="shared" si="179"/>
        <v>81</v>
      </c>
      <c r="AF876" s="197">
        <f t="shared" si="189"/>
        <v>395.5</v>
      </c>
      <c r="AG876" s="197">
        <f t="shared" si="184"/>
        <v>665.5</v>
      </c>
      <c r="AH876" s="197">
        <v>665.5</v>
      </c>
      <c r="AI876" s="197">
        <f t="shared" si="185"/>
        <v>0</v>
      </c>
      <c r="AJ876" s="157"/>
      <c r="AT876" s="111"/>
      <c r="AU876" s="365"/>
    </row>
    <row r="877" spans="1:47" ht="30" customHeight="1" x14ac:dyDescent="0.25">
      <c r="A877" s="186"/>
      <c r="B877" s="186">
        <v>3</v>
      </c>
      <c r="C877" s="187">
        <v>1468</v>
      </c>
      <c r="D877" s="136">
        <v>13956</v>
      </c>
      <c r="E877" s="136">
        <v>8451</v>
      </c>
      <c r="F877" s="188"/>
      <c r="G877" s="186" t="s">
        <v>119</v>
      </c>
      <c r="H877" s="186" t="s">
        <v>94</v>
      </c>
      <c r="I877" s="186"/>
      <c r="J877" s="186" t="s">
        <v>69</v>
      </c>
      <c r="K877" s="188">
        <v>1.3</v>
      </c>
      <c r="L877" s="188">
        <v>1.3</v>
      </c>
      <c r="M877" s="188">
        <v>1.5</v>
      </c>
      <c r="N877" s="188"/>
      <c r="O877" s="188">
        <f t="shared" si="190"/>
        <v>1.5</v>
      </c>
      <c r="P877" s="188"/>
      <c r="Q877" s="188"/>
      <c r="R877" s="188">
        <f t="shared" si="182"/>
        <v>1.5</v>
      </c>
      <c r="S877" s="191" t="s">
        <v>70</v>
      </c>
      <c r="T877" s="199" t="s">
        <v>58</v>
      </c>
      <c r="U877" s="200">
        <v>44884</v>
      </c>
      <c r="V877" s="200">
        <v>44916</v>
      </c>
      <c r="W877" s="201">
        <v>1</v>
      </c>
      <c r="X877" s="202"/>
      <c r="Y877" s="196">
        <f t="shared" si="187"/>
        <v>4.7142857142857144</v>
      </c>
      <c r="Z877" s="219">
        <v>135</v>
      </c>
      <c r="AA877" s="219">
        <v>12.25</v>
      </c>
      <c r="AB877" s="197">
        <f t="shared" si="183"/>
        <v>202.5</v>
      </c>
      <c r="AC877" s="197">
        <f t="shared" si="178"/>
        <v>18.375</v>
      </c>
      <c r="AD877" s="197">
        <f t="shared" si="188"/>
        <v>141.74999999999997</v>
      </c>
      <c r="AE877" s="197">
        <f t="shared" si="179"/>
        <v>60.749999999999993</v>
      </c>
      <c r="AF877" s="197">
        <f t="shared" si="189"/>
        <v>86.625</v>
      </c>
      <c r="AG877" s="197">
        <f t="shared" si="184"/>
        <v>289.125</v>
      </c>
      <c r="AH877" s="197">
        <v>289.125</v>
      </c>
      <c r="AI877" s="197">
        <f t="shared" si="185"/>
        <v>0</v>
      </c>
      <c r="AJ877" s="157"/>
      <c r="AR877" s="111"/>
      <c r="AS877" s="111"/>
      <c r="AT877" s="111"/>
    </row>
    <row r="878" spans="1:47" ht="30" customHeight="1" x14ac:dyDescent="0.25">
      <c r="A878" s="186"/>
      <c r="B878" s="186">
        <v>3</v>
      </c>
      <c r="C878" s="187">
        <v>1320</v>
      </c>
      <c r="D878" s="136">
        <v>13808</v>
      </c>
      <c r="E878" s="136">
        <v>8287</v>
      </c>
      <c r="F878" s="188"/>
      <c r="G878" s="186" t="s">
        <v>118</v>
      </c>
      <c r="H878" s="216" t="s">
        <v>36</v>
      </c>
      <c r="I878" s="216"/>
      <c r="J878" s="216" t="s">
        <v>42</v>
      </c>
      <c r="K878" s="215">
        <v>7.5</v>
      </c>
      <c r="L878" s="215">
        <v>1.3</v>
      </c>
      <c r="M878" s="215">
        <v>5.5</v>
      </c>
      <c r="N878" s="188"/>
      <c r="O878" s="188">
        <f t="shared" si="190"/>
        <v>5.5</v>
      </c>
      <c r="P878" s="215"/>
      <c r="Q878" s="215"/>
      <c r="R878" s="188">
        <f t="shared" si="182"/>
        <v>41.25</v>
      </c>
      <c r="S878" s="243" t="s">
        <v>41</v>
      </c>
      <c r="T878" s="199" t="s">
        <v>58</v>
      </c>
      <c r="U878" s="253">
        <v>44863</v>
      </c>
      <c r="V878" s="253">
        <v>44893</v>
      </c>
      <c r="W878" s="254">
        <v>1</v>
      </c>
      <c r="X878" s="255"/>
      <c r="Y878" s="196">
        <f t="shared" si="187"/>
        <v>4.4285714285714288</v>
      </c>
      <c r="Z878" s="220">
        <v>14</v>
      </c>
      <c r="AA878" s="220"/>
      <c r="AB878" s="197">
        <f t="shared" si="183"/>
        <v>577.5</v>
      </c>
      <c r="AC878" s="197">
        <f t="shared" si="178"/>
        <v>0</v>
      </c>
      <c r="AD878" s="197">
        <f t="shared" si="188"/>
        <v>404.24999999999994</v>
      </c>
      <c r="AE878" s="197">
        <f t="shared" si="179"/>
        <v>173.25</v>
      </c>
      <c r="AF878" s="197">
        <f t="shared" si="189"/>
        <v>0</v>
      </c>
      <c r="AG878" s="197">
        <f t="shared" si="184"/>
        <v>577.5</v>
      </c>
      <c r="AH878" s="197">
        <v>577.5</v>
      </c>
      <c r="AI878" s="197">
        <f t="shared" si="185"/>
        <v>0</v>
      </c>
      <c r="AJ878" s="157"/>
      <c r="AR878" s="111"/>
      <c r="AS878" s="111"/>
      <c r="AT878" s="111"/>
    </row>
    <row r="879" spans="1:47" ht="30" customHeight="1" x14ac:dyDescent="0.25">
      <c r="A879" s="186"/>
      <c r="B879" s="186">
        <v>3</v>
      </c>
      <c r="C879" s="187">
        <v>1426</v>
      </c>
      <c r="D879" s="136">
        <v>13914</v>
      </c>
      <c r="E879" s="136">
        <v>8329</v>
      </c>
      <c r="F879" s="188"/>
      <c r="G879" s="186" t="s">
        <v>569</v>
      </c>
      <c r="H879" s="216" t="s">
        <v>36</v>
      </c>
      <c r="I879" s="216"/>
      <c r="J879" s="216" t="s">
        <v>42</v>
      </c>
      <c r="K879" s="215">
        <v>30</v>
      </c>
      <c r="L879" s="215">
        <v>1</v>
      </c>
      <c r="M879" s="215">
        <v>2</v>
      </c>
      <c r="N879" s="188"/>
      <c r="O879" s="188">
        <f t="shared" si="190"/>
        <v>2</v>
      </c>
      <c r="P879" s="215"/>
      <c r="Q879" s="215"/>
      <c r="R879" s="188">
        <f t="shared" si="182"/>
        <v>60</v>
      </c>
      <c r="S879" s="243" t="s">
        <v>41</v>
      </c>
      <c r="T879" s="199" t="s">
        <v>58</v>
      </c>
      <c r="U879" s="253">
        <v>44877</v>
      </c>
      <c r="V879" s="253">
        <v>44909</v>
      </c>
      <c r="W879" s="254">
        <v>1</v>
      </c>
      <c r="X879" s="255"/>
      <c r="Y879" s="196">
        <f t="shared" si="187"/>
        <v>4.7142857142857144</v>
      </c>
      <c r="Z879" s="220">
        <v>14</v>
      </c>
      <c r="AA879" s="220">
        <v>0.84</v>
      </c>
      <c r="AB879" s="197">
        <f t="shared" si="183"/>
        <v>840</v>
      </c>
      <c r="AC879" s="197">
        <f t="shared" si="178"/>
        <v>50.4</v>
      </c>
      <c r="AD879" s="197">
        <f t="shared" si="188"/>
        <v>588</v>
      </c>
      <c r="AE879" s="197">
        <f t="shared" si="179"/>
        <v>252</v>
      </c>
      <c r="AF879" s="197">
        <f t="shared" si="189"/>
        <v>237.60000000000002</v>
      </c>
      <c r="AG879" s="197">
        <f t="shared" si="184"/>
        <v>1077.5999999999999</v>
      </c>
      <c r="AH879" s="197">
        <v>1077.5999999999999</v>
      </c>
      <c r="AI879" s="197">
        <f t="shared" si="185"/>
        <v>0</v>
      </c>
      <c r="AJ879" s="157"/>
      <c r="AR879" s="111"/>
      <c r="AS879" s="111"/>
      <c r="AT879" s="111"/>
    </row>
    <row r="880" spans="1:47" ht="30" customHeight="1" x14ac:dyDescent="0.25">
      <c r="A880" s="186"/>
      <c r="B880" s="186">
        <v>3</v>
      </c>
      <c r="C880" s="187">
        <v>1490</v>
      </c>
      <c r="D880" s="136">
        <v>13977</v>
      </c>
      <c r="E880" s="136">
        <v>8303</v>
      </c>
      <c r="F880" s="188"/>
      <c r="G880" s="186" t="s">
        <v>119</v>
      </c>
      <c r="H880" s="216" t="s">
        <v>36</v>
      </c>
      <c r="I880" s="216"/>
      <c r="J880" s="216" t="s">
        <v>42</v>
      </c>
      <c r="K880" s="215">
        <v>3.8</v>
      </c>
      <c r="L880" s="215">
        <v>1.3</v>
      </c>
      <c r="M880" s="215">
        <v>1.5</v>
      </c>
      <c r="N880" s="188"/>
      <c r="O880" s="188">
        <f t="shared" si="190"/>
        <v>1.5</v>
      </c>
      <c r="P880" s="215"/>
      <c r="Q880" s="215"/>
      <c r="R880" s="188">
        <f t="shared" si="182"/>
        <v>5.6999999999999993</v>
      </c>
      <c r="S880" s="243" t="s">
        <v>41</v>
      </c>
      <c r="T880" s="199" t="s">
        <v>58</v>
      </c>
      <c r="U880" s="253">
        <v>44889</v>
      </c>
      <c r="V880" s="253">
        <v>44900</v>
      </c>
      <c r="W880" s="254">
        <v>1</v>
      </c>
      <c r="X880" s="255"/>
      <c r="Y880" s="196">
        <f t="shared" si="187"/>
        <v>1.7142857142857142</v>
      </c>
      <c r="Z880" s="220">
        <v>14</v>
      </c>
      <c r="AA880" s="220">
        <v>0.84</v>
      </c>
      <c r="AB880" s="197">
        <f t="shared" si="183"/>
        <v>79.799999999999983</v>
      </c>
      <c r="AC880" s="197">
        <f t="shared" si="178"/>
        <v>4.7879999999999994</v>
      </c>
      <c r="AD880" s="197">
        <f t="shared" si="188"/>
        <v>55.859999999999992</v>
      </c>
      <c r="AE880" s="197">
        <f t="shared" si="179"/>
        <v>23.939999999999998</v>
      </c>
      <c r="AF880" s="197">
        <f t="shared" si="189"/>
        <v>8.2079999999999984</v>
      </c>
      <c r="AG880" s="197">
        <f t="shared" si="184"/>
        <v>88.007999999999981</v>
      </c>
      <c r="AH880" s="197">
        <v>88.007999999999981</v>
      </c>
      <c r="AI880" s="197">
        <f t="shared" si="185"/>
        <v>0</v>
      </c>
      <c r="AJ880" s="157"/>
      <c r="AR880" s="111"/>
      <c r="AS880" s="111"/>
      <c r="AT880" s="111"/>
    </row>
    <row r="881" spans="1:47" ht="30" customHeight="1" x14ac:dyDescent="0.25">
      <c r="A881" s="186"/>
      <c r="B881" s="186">
        <v>3</v>
      </c>
      <c r="C881" s="187">
        <v>1332</v>
      </c>
      <c r="D881" s="136">
        <v>13820</v>
      </c>
      <c r="E881" s="136">
        <v>8275</v>
      </c>
      <c r="F881" s="188"/>
      <c r="G881" s="186" t="s">
        <v>603</v>
      </c>
      <c r="H881" s="189" t="s">
        <v>36</v>
      </c>
      <c r="I881" s="189"/>
      <c r="J881" s="189" t="s">
        <v>435</v>
      </c>
      <c r="K881" s="190">
        <v>5</v>
      </c>
      <c r="L881" s="190">
        <v>1.8</v>
      </c>
      <c r="M881" s="190">
        <v>14.5</v>
      </c>
      <c r="N881" s="190"/>
      <c r="O881" s="190">
        <v>14.5</v>
      </c>
      <c r="P881" s="190"/>
      <c r="Q881" s="190"/>
      <c r="R881" s="188">
        <f t="shared" si="182"/>
        <v>72.5</v>
      </c>
      <c r="S881" s="159" t="s">
        <v>41</v>
      </c>
      <c r="T881" s="199" t="s">
        <v>58</v>
      </c>
      <c r="U881" s="193">
        <v>44865</v>
      </c>
      <c r="V881" s="193">
        <v>44891</v>
      </c>
      <c r="W881" s="194">
        <v>1</v>
      </c>
      <c r="X881" s="195"/>
      <c r="Y881" s="196">
        <f t="shared" si="187"/>
        <v>3.8571428571428572</v>
      </c>
      <c r="Z881" s="203">
        <v>18</v>
      </c>
      <c r="AA881" s="203">
        <v>1.05</v>
      </c>
      <c r="AB881" s="197">
        <f t="shared" si="183"/>
        <v>1305</v>
      </c>
      <c r="AC881" s="197">
        <f t="shared" si="178"/>
        <v>76.125</v>
      </c>
      <c r="AD881" s="197">
        <f t="shared" si="188"/>
        <v>913.5</v>
      </c>
      <c r="AE881" s="197">
        <f t="shared" si="179"/>
        <v>391.5</v>
      </c>
      <c r="AF881" s="197">
        <f t="shared" si="189"/>
        <v>293.62500000000006</v>
      </c>
      <c r="AG881" s="197">
        <f t="shared" si="184"/>
        <v>1598.625</v>
      </c>
      <c r="AH881" s="198">
        <v>1598.625</v>
      </c>
      <c r="AI881" s="197">
        <f t="shared" si="185"/>
        <v>0</v>
      </c>
      <c r="AJ881" s="157"/>
      <c r="AR881" s="111"/>
      <c r="AS881" s="111"/>
      <c r="AT881" s="111"/>
    </row>
    <row r="882" spans="1:47" ht="30" customHeight="1" x14ac:dyDescent="0.25">
      <c r="A882" s="186"/>
      <c r="B882" s="186">
        <v>3</v>
      </c>
      <c r="C882" s="187">
        <v>1336</v>
      </c>
      <c r="D882" s="136">
        <v>13824</v>
      </c>
      <c r="E882" s="136">
        <v>8585</v>
      </c>
      <c r="F882" s="188"/>
      <c r="G882" s="186" t="s">
        <v>119</v>
      </c>
      <c r="H882" s="189" t="s">
        <v>36</v>
      </c>
      <c r="I882" s="189"/>
      <c r="J882" s="189" t="s">
        <v>435</v>
      </c>
      <c r="K882" s="190">
        <v>1.8</v>
      </c>
      <c r="L882" s="190">
        <v>1.8</v>
      </c>
      <c r="M882" s="190">
        <v>6</v>
      </c>
      <c r="N882" s="190"/>
      <c r="O882" s="190">
        <v>6</v>
      </c>
      <c r="P882" s="190"/>
      <c r="Q882" s="190"/>
      <c r="R882" s="188">
        <f t="shared" si="182"/>
        <v>10.8</v>
      </c>
      <c r="S882" s="159" t="s">
        <v>41</v>
      </c>
      <c r="T882" s="199" t="s">
        <v>58</v>
      </c>
      <c r="U882" s="193">
        <v>44866</v>
      </c>
      <c r="V882" s="193">
        <v>44978</v>
      </c>
      <c r="W882" s="194">
        <v>1</v>
      </c>
      <c r="X882" s="195"/>
      <c r="Y882" s="196">
        <f t="shared" si="187"/>
        <v>16.142857142857142</v>
      </c>
      <c r="Z882" s="203">
        <v>18</v>
      </c>
      <c r="AA882" s="203">
        <v>1.05</v>
      </c>
      <c r="AB882" s="197">
        <f t="shared" si="183"/>
        <v>194.4</v>
      </c>
      <c r="AC882" s="197">
        <f t="shared" si="178"/>
        <v>11.340000000000002</v>
      </c>
      <c r="AD882" s="197">
        <f t="shared" si="188"/>
        <v>136.07999999999998</v>
      </c>
      <c r="AE882" s="197">
        <f t="shared" si="179"/>
        <v>58.320000000000007</v>
      </c>
      <c r="AF882" s="197">
        <f t="shared" si="189"/>
        <v>183.06000000000003</v>
      </c>
      <c r="AG882" s="197">
        <f t="shared" si="184"/>
        <v>377.46000000000004</v>
      </c>
      <c r="AH882" s="198">
        <v>377.46000000000004</v>
      </c>
      <c r="AI882" s="197">
        <f t="shared" si="185"/>
        <v>0</v>
      </c>
      <c r="AJ882" s="157"/>
      <c r="AT882" s="111"/>
      <c r="AU882" s="365"/>
    </row>
    <row r="883" spans="1:47" ht="30" customHeight="1" x14ac:dyDescent="0.25">
      <c r="A883" s="186"/>
      <c r="B883" s="186">
        <v>3</v>
      </c>
      <c r="C883" s="187">
        <v>1359</v>
      </c>
      <c r="D883" s="136">
        <v>13847</v>
      </c>
      <c r="E883" s="136">
        <v>8228</v>
      </c>
      <c r="F883" s="188"/>
      <c r="G883" s="186" t="s">
        <v>118</v>
      </c>
      <c r="H883" s="186" t="s">
        <v>60</v>
      </c>
      <c r="I883" s="186"/>
      <c r="J883" s="186" t="s">
        <v>61</v>
      </c>
      <c r="K883" s="188">
        <v>2.6</v>
      </c>
      <c r="L883" s="188">
        <v>2.6</v>
      </c>
      <c r="M883" s="188">
        <v>4</v>
      </c>
      <c r="N883" s="188"/>
      <c r="O883" s="188">
        <f t="shared" ref="O883:O892" si="191">M883-N883</f>
        <v>4</v>
      </c>
      <c r="P883" s="188"/>
      <c r="Q883" s="188"/>
      <c r="R883" s="188">
        <f t="shared" si="182"/>
        <v>27.040000000000003</v>
      </c>
      <c r="S883" s="191" t="s">
        <v>62</v>
      </c>
      <c r="T883" s="199" t="s">
        <v>58</v>
      </c>
      <c r="U883" s="200">
        <v>44868</v>
      </c>
      <c r="V883" s="200">
        <v>44878</v>
      </c>
      <c r="W883" s="201">
        <v>1</v>
      </c>
      <c r="X883" s="202"/>
      <c r="Y883" s="196">
        <f t="shared" si="187"/>
        <v>1.5714285714285714</v>
      </c>
      <c r="Z883" s="219">
        <v>7.5</v>
      </c>
      <c r="AA883" s="219">
        <v>0.7</v>
      </c>
      <c r="AB883" s="197">
        <f t="shared" si="183"/>
        <v>202.8</v>
      </c>
      <c r="AC883" s="197">
        <f t="shared" si="178"/>
        <v>18.928000000000001</v>
      </c>
      <c r="AD883" s="197">
        <f t="shared" si="188"/>
        <v>141.96</v>
      </c>
      <c r="AE883" s="197">
        <f t="shared" si="179"/>
        <v>60.84</v>
      </c>
      <c r="AF883" s="197">
        <f t="shared" si="189"/>
        <v>29.744000000000003</v>
      </c>
      <c r="AG883" s="197">
        <f t="shared" si="184"/>
        <v>232.54400000000001</v>
      </c>
      <c r="AH883" s="197">
        <v>232.54400000000001</v>
      </c>
      <c r="AI883" s="197">
        <f t="shared" si="185"/>
        <v>0</v>
      </c>
      <c r="AJ883" s="157"/>
      <c r="AR883" s="111"/>
      <c r="AS883" s="111"/>
      <c r="AT883" s="111"/>
    </row>
    <row r="884" spans="1:47" ht="30" customHeight="1" x14ac:dyDescent="0.25">
      <c r="A884" s="186"/>
      <c r="B884" s="186">
        <v>3</v>
      </c>
      <c r="C884" s="187">
        <v>1361</v>
      </c>
      <c r="D884" s="136">
        <v>13850</v>
      </c>
      <c r="E884" s="136">
        <v>8213</v>
      </c>
      <c r="F884" s="188"/>
      <c r="G884" s="186" t="s">
        <v>119</v>
      </c>
      <c r="H884" s="186" t="s">
        <v>60</v>
      </c>
      <c r="I884" s="186"/>
      <c r="J884" s="186" t="s">
        <v>61</v>
      </c>
      <c r="K884" s="188">
        <v>6.3</v>
      </c>
      <c r="L884" s="188">
        <v>3.9</v>
      </c>
      <c r="M884" s="188">
        <v>6</v>
      </c>
      <c r="N884" s="188"/>
      <c r="O884" s="188">
        <f t="shared" si="191"/>
        <v>6</v>
      </c>
      <c r="P884" s="188"/>
      <c r="Q884" s="188"/>
      <c r="R884" s="188">
        <f t="shared" si="182"/>
        <v>147.42000000000002</v>
      </c>
      <c r="S884" s="191" t="s">
        <v>62</v>
      </c>
      <c r="T884" s="199" t="s">
        <v>58</v>
      </c>
      <c r="U884" s="200">
        <v>44868</v>
      </c>
      <c r="V884" s="200">
        <v>44874</v>
      </c>
      <c r="W884" s="201">
        <v>1</v>
      </c>
      <c r="X884" s="202"/>
      <c r="Y884" s="196">
        <f t="shared" si="187"/>
        <v>1</v>
      </c>
      <c r="Z884" s="219">
        <v>7.5</v>
      </c>
      <c r="AA884" s="219">
        <v>0.7</v>
      </c>
      <c r="AB884" s="197">
        <f t="shared" si="183"/>
        <v>1105.6500000000001</v>
      </c>
      <c r="AC884" s="197">
        <f t="shared" si="178"/>
        <v>103.194</v>
      </c>
      <c r="AD884" s="197">
        <f t="shared" si="188"/>
        <v>773.95500000000004</v>
      </c>
      <c r="AE884" s="197">
        <f t="shared" si="179"/>
        <v>331.69500000000005</v>
      </c>
      <c r="AF884" s="197">
        <f t="shared" si="189"/>
        <v>103.194</v>
      </c>
      <c r="AG884" s="197">
        <f t="shared" si="184"/>
        <v>1208.8440000000001</v>
      </c>
      <c r="AH884" s="197">
        <v>1208.8440000000001</v>
      </c>
      <c r="AI884" s="197">
        <f t="shared" si="185"/>
        <v>0</v>
      </c>
      <c r="AJ884" s="157"/>
      <c r="AR884" s="111"/>
      <c r="AS884" s="111"/>
      <c r="AT884" s="111"/>
    </row>
    <row r="885" spans="1:47" ht="30" customHeight="1" x14ac:dyDescent="0.25">
      <c r="A885" s="186"/>
      <c r="B885" s="186">
        <v>3</v>
      </c>
      <c r="C885" s="187">
        <v>1517</v>
      </c>
      <c r="D885" s="136">
        <v>14055</v>
      </c>
      <c r="E885" s="136">
        <v>8477</v>
      </c>
      <c r="F885" s="188"/>
      <c r="G885" s="186" t="s">
        <v>119</v>
      </c>
      <c r="H885" s="186" t="s">
        <v>206</v>
      </c>
      <c r="I885" s="186"/>
      <c r="J885" s="186" t="s">
        <v>69</v>
      </c>
      <c r="K885" s="188">
        <v>1.8</v>
      </c>
      <c r="L885" s="188">
        <v>1.8</v>
      </c>
      <c r="M885" s="188">
        <v>5</v>
      </c>
      <c r="N885" s="188"/>
      <c r="O885" s="188">
        <f t="shared" si="191"/>
        <v>5</v>
      </c>
      <c r="P885" s="188"/>
      <c r="Q885" s="188"/>
      <c r="R885" s="188">
        <f t="shared" si="182"/>
        <v>5</v>
      </c>
      <c r="S885" s="191" t="s">
        <v>70</v>
      </c>
      <c r="T885" s="199" t="s">
        <v>58</v>
      </c>
      <c r="U885" s="200">
        <v>44895</v>
      </c>
      <c r="V885" s="200">
        <v>44926</v>
      </c>
      <c r="W885" s="201">
        <v>1</v>
      </c>
      <c r="X885" s="202"/>
      <c r="Y885" s="196">
        <f t="shared" si="187"/>
        <v>4.5714285714285712</v>
      </c>
      <c r="Z885" s="197">
        <v>100</v>
      </c>
      <c r="AA885" s="197">
        <v>10.15</v>
      </c>
      <c r="AB885" s="197">
        <f t="shared" si="183"/>
        <v>500</v>
      </c>
      <c r="AC885" s="197">
        <f t="shared" si="178"/>
        <v>50.75</v>
      </c>
      <c r="AD885" s="197">
        <f t="shared" si="188"/>
        <v>350</v>
      </c>
      <c r="AE885" s="197">
        <f t="shared" si="179"/>
        <v>150</v>
      </c>
      <c r="AF885" s="197">
        <f t="shared" si="189"/>
        <v>231.99999999999997</v>
      </c>
      <c r="AG885" s="197">
        <f t="shared" si="184"/>
        <v>732</v>
      </c>
      <c r="AH885" s="197">
        <v>732</v>
      </c>
      <c r="AI885" s="197">
        <f t="shared" si="185"/>
        <v>0</v>
      </c>
      <c r="AJ885" s="157"/>
      <c r="AR885" s="111"/>
      <c r="AS885" s="111"/>
      <c r="AT885" s="111"/>
    </row>
    <row r="886" spans="1:47" ht="30" customHeight="1" x14ac:dyDescent="0.25">
      <c r="A886" s="186"/>
      <c r="B886" s="186">
        <v>3</v>
      </c>
      <c r="C886" s="187">
        <v>1651</v>
      </c>
      <c r="D886" s="136">
        <v>14186</v>
      </c>
      <c r="E886" s="136">
        <v>8488</v>
      </c>
      <c r="F886" s="188"/>
      <c r="G886" s="186" t="s">
        <v>119</v>
      </c>
      <c r="H886" s="186" t="s">
        <v>94</v>
      </c>
      <c r="I886" s="186"/>
      <c r="J886" s="186" t="s">
        <v>69</v>
      </c>
      <c r="K886" s="188">
        <v>2.5</v>
      </c>
      <c r="L886" s="188">
        <v>1.8</v>
      </c>
      <c r="M886" s="188">
        <v>4.5</v>
      </c>
      <c r="N886" s="188"/>
      <c r="O886" s="188">
        <f t="shared" si="191"/>
        <v>4.5</v>
      </c>
      <c r="P886" s="188"/>
      <c r="Q886" s="188"/>
      <c r="R886" s="188">
        <f t="shared" si="182"/>
        <v>4.5</v>
      </c>
      <c r="S886" s="191" t="s">
        <v>70</v>
      </c>
      <c r="T886" s="199" t="s">
        <v>58</v>
      </c>
      <c r="U886" s="200">
        <v>44917</v>
      </c>
      <c r="V886" s="200">
        <v>44929</v>
      </c>
      <c r="W886" s="201">
        <v>1</v>
      </c>
      <c r="X886" s="202"/>
      <c r="Y886" s="196">
        <f t="shared" si="187"/>
        <v>1.8571428571428572</v>
      </c>
      <c r="Z886" s="197">
        <v>135</v>
      </c>
      <c r="AA886" s="197">
        <v>12.25</v>
      </c>
      <c r="AB886" s="197">
        <f t="shared" si="183"/>
        <v>607.5</v>
      </c>
      <c r="AC886" s="197">
        <f t="shared" ref="AC886:AC949" si="192">AA886*R886</f>
        <v>55.125</v>
      </c>
      <c r="AD886" s="197">
        <f t="shared" si="188"/>
        <v>425.25</v>
      </c>
      <c r="AE886" s="197">
        <f t="shared" si="179"/>
        <v>182.24999999999997</v>
      </c>
      <c r="AF886" s="197">
        <f t="shared" si="189"/>
        <v>102.375</v>
      </c>
      <c r="AG886" s="197">
        <f t="shared" si="184"/>
        <v>709.875</v>
      </c>
      <c r="AH886" s="197">
        <v>709.875</v>
      </c>
      <c r="AI886" s="197">
        <f t="shared" si="185"/>
        <v>0</v>
      </c>
      <c r="AJ886" s="157"/>
      <c r="AR886" s="111"/>
      <c r="AS886" s="111"/>
      <c r="AT886" s="111"/>
    </row>
    <row r="887" spans="1:47" ht="30" customHeight="1" x14ac:dyDescent="0.25">
      <c r="A887" s="186"/>
      <c r="B887" s="186">
        <v>3</v>
      </c>
      <c r="C887" s="187">
        <v>1618</v>
      </c>
      <c r="D887" s="136">
        <v>14153</v>
      </c>
      <c r="E887" s="136">
        <v>8482</v>
      </c>
      <c r="F887" s="188"/>
      <c r="G887" s="186" t="s">
        <v>119</v>
      </c>
      <c r="H887" s="216" t="s">
        <v>36</v>
      </c>
      <c r="I887" s="216"/>
      <c r="J887" s="216" t="s">
        <v>42</v>
      </c>
      <c r="K887" s="215">
        <v>8.1</v>
      </c>
      <c r="L887" s="215">
        <v>1</v>
      </c>
      <c r="M887" s="215">
        <v>2</v>
      </c>
      <c r="N887" s="188"/>
      <c r="O887" s="188">
        <f t="shared" si="191"/>
        <v>2</v>
      </c>
      <c r="P887" s="215"/>
      <c r="Q887" s="215"/>
      <c r="R887" s="188">
        <f t="shared" si="182"/>
        <v>16.2</v>
      </c>
      <c r="S887" s="243" t="s">
        <v>41</v>
      </c>
      <c r="T887" s="199" t="s">
        <v>58</v>
      </c>
      <c r="U887" s="253">
        <v>44912</v>
      </c>
      <c r="V887" s="253">
        <v>44928</v>
      </c>
      <c r="W887" s="254">
        <v>1</v>
      </c>
      <c r="X887" s="255"/>
      <c r="Y887" s="196">
        <f t="shared" si="187"/>
        <v>2.4285714285714284</v>
      </c>
      <c r="Z887" s="220">
        <v>14</v>
      </c>
      <c r="AA887" s="220">
        <v>0.84</v>
      </c>
      <c r="AB887" s="197">
        <f t="shared" si="183"/>
        <v>226.79999999999998</v>
      </c>
      <c r="AC887" s="197">
        <f t="shared" si="192"/>
        <v>13.607999999999999</v>
      </c>
      <c r="AD887" s="197">
        <f t="shared" si="188"/>
        <v>158.75999999999996</v>
      </c>
      <c r="AE887" s="197">
        <f t="shared" ref="AE887:AE950" si="193">IF(T887="off hired",0.3*R887*Z887*W887,0)</f>
        <v>68.039999999999992</v>
      </c>
      <c r="AF887" s="197">
        <f t="shared" si="189"/>
        <v>33.047999999999995</v>
      </c>
      <c r="AG887" s="197">
        <f t="shared" si="184"/>
        <v>259.84799999999996</v>
      </c>
      <c r="AH887" s="197">
        <v>259.84799999999996</v>
      </c>
      <c r="AI887" s="197">
        <f t="shared" si="185"/>
        <v>0</v>
      </c>
      <c r="AJ887" s="157"/>
      <c r="AR887" s="111"/>
      <c r="AS887" s="111"/>
      <c r="AT887" s="111"/>
    </row>
    <row r="888" spans="1:47" ht="30" customHeight="1" x14ac:dyDescent="0.25">
      <c r="A888" s="186"/>
      <c r="B888" s="186">
        <v>3</v>
      </c>
      <c r="C888" s="187">
        <v>1558</v>
      </c>
      <c r="D888" s="136">
        <v>14095</v>
      </c>
      <c r="E888" s="136">
        <v>8494</v>
      </c>
      <c r="F888" s="188"/>
      <c r="G888" s="186" t="s">
        <v>119</v>
      </c>
      <c r="H888" s="216" t="s">
        <v>36</v>
      </c>
      <c r="I888" s="216"/>
      <c r="J888" s="216" t="s">
        <v>42</v>
      </c>
      <c r="K888" s="215">
        <v>11.3</v>
      </c>
      <c r="L888" s="215">
        <v>1.3</v>
      </c>
      <c r="M888" s="215">
        <v>1.5</v>
      </c>
      <c r="N888" s="188"/>
      <c r="O888" s="188">
        <f t="shared" si="191"/>
        <v>1.5</v>
      </c>
      <c r="P888" s="215"/>
      <c r="Q888" s="215"/>
      <c r="R888" s="188">
        <f t="shared" si="182"/>
        <v>16.950000000000003</v>
      </c>
      <c r="S888" s="243" t="s">
        <v>41</v>
      </c>
      <c r="T888" s="199" t="s">
        <v>58</v>
      </c>
      <c r="U888" s="253">
        <v>44904</v>
      </c>
      <c r="V888" s="253">
        <v>44931</v>
      </c>
      <c r="W888" s="254">
        <v>1</v>
      </c>
      <c r="X888" s="255"/>
      <c r="Y888" s="196">
        <f t="shared" si="187"/>
        <v>4</v>
      </c>
      <c r="Z888" s="220">
        <v>14</v>
      </c>
      <c r="AA888" s="220">
        <v>0.84</v>
      </c>
      <c r="AB888" s="197">
        <f t="shared" si="183"/>
        <v>237.30000000000004</v>
      </c>
      <c r="AC888" s="197">
        <f t="shared" si="192"/>
        <v>14.238000000000001</v>
      </c>
      <c r="AD888" s="197">
        <f t="shared" si="188"/>
        <v>166.11</v>
      </c>
      <c r="AE888" s="197">
        <f t="shared" si="193"/>
        <v>71.190000000000012</v>
      </c>
      <c r="AF888" s="197">
        <f t="shared" si="189"/>
        <v>56.952000000000005</v>
      </c>
      <c r="AG888" s="197">
        <f t="shared" si="184"/>
        <v>294.25200000000001</v>
      </c>
      <c r="AH888" s="197">
        <v>294.25200000000001</v>
      </c>
      <c r="AI888" s="197">
        <f t="shared" si="185"/>
        <v>0</v>
      </c>
      <c r="AJ888" s="157"/>
      <c r="AR888" s="111"/>
      <c r="AS888" s="111"/>
      <c r="AT888" s="111"/>
    </row>
    <row r="889" spans="1:47" ht="30" customHeight="1" x14ac:dyDescent="0.25">
      <c r="A889" s="186"/>
      <c r="B889" s="186">
        <v>3</v>
      </c>
      <c r="C889" s="187">
        <v>1540</v>
      </c>
      <c r="D889" s="136">
        <v>14076</v>
      </c>
      <c r="E889" s="136">
        <v>8640</v>
      </c>
      <c r="F889" s="188"/>
      <c r="G889" s="186" t="s">
        <v>119</v>
      </c>
      <c r="H889" s="216" t="s">
        <v>36</v>
      </c>
      <c r="I889" s="216"/>
      <c r="J889" s="216" t="s">
        <v>42</v>
      </c>
      <c r="K889" s="215">
        <v>4.5</v>
      </c>
      <c r="L889" s="215">
        <v>1.3</v>
      </c>
      <c r="M889" s="215">
        <v>6</v>
      </c>
      <c r="N889" s="188"/>
      <c r="O889" s="188">
        <f t="shared" si="191"/>
        <v>6</v>
      </c>
      <c r="P889" s="215"/>
      <c r="Q889" s="215"/>
      <c r="R889" s="188">
        <f t="shared" si="182"/>
        <v>27</v>
      </c>
      <c r="S889" s="243" t="s">
        <v>41</v>
      </c>
      <c r="T889" s="199" t="s">
        <v>58</v>
      </c>
      <c r="U889" s="253">
        <v>44902</v>
      </c>
      <c r="V889" s="253">
        <v>44964</v>
      </c>
      <c r="W889" s="254">
        <v>1</v>
      </c>
      <c r="X889" s="255"/>
      <c r="Y889" s="196">
        <f t="shared" si="187"/>
        <v>9</v>
      </c>
      <c r="Z889" s="220">
        <v>14</v>
      </c>
      <c r="AA889" s="220">
        <v>0</v>
      </c>
      <c r="AB889" s="197">
        <f t="shared" si="183"/>
        <v>378</v>
      </c>
      <c r="AC889" s="197">
        <f t="shared" si="192"/>
        <v>0</v>
      </c>
      <c r="AD889" s="197">
        <f t="shared" si="188"/>
        <v>264.59999999999997</v>
      </c>
      <c r="AE889" s="197">
        <f t="shared" si="193"/>
        <v>113.39999999999999</v>
      </c>
      <c r="AF889" s="197">
        <f t="shared" si="189"/>
        <v>0</v>
      </c>
      <c r="AG889" s="197">
        <f t="shared" si="184"/>
        <v>377.99999999999994</v>
      </c>
      <c r="AH889" s="197">
        <v>377.99999999999994</v>
      </c>
      <c r="AI889" s="197">
        <f t="shared" si="185"/>
        <v>0</v>
      </c>
      <c r="AJ889" s="146"/>
      <c r="AT889" s="111"/>
      <c r="AU889" s="365"/>
    </row>
    <row r="890" spans="1:47" ht="30" customHeight="1" x14ac:dyDescent="0.25">
      <c r="A890" s="186"/>
      <c r="B890" s="186">
        <v>3</v>
      </c>
      <c r="C890" s="187">
        <v>1542</v>
      </c>
      <c r="D890" s="136">
        <v>14078</v>
      </c>
      <c r="E890" s="136">
        <v>8451</v>
      </c>
      <c r="F890" s="188"/>
      <c r="G890" s="186" t="s">
        <v>119</v>
      </c>
      <c r="H890" s="216" t="s">
        <v>36</v>
      </c>
      <c r="I890" s="216"/>
      <c r="J890" s="216" t="s">
        <v>42</v>
      </c>
      <c r="K890" s="215">
        <v>8.8000000000000007</v>
      </c>
      <c r="L890" s="215">
        <v>1.3</v>
      </c>
      <c r="M890" s="215">
        <v>5</v>
      </c>
      <c r="N890" s="188"/>
      <c r="O890" s="188">
        <f t="shared" si="191"/>
        <v>5</v>
      </c>
      <c r="P890" s="215"/>
      <c r="Q890" s="215"/>
      <c r="R890" s="188">
        <f t="shared" si="182"/>
        <v>44</v>
      </c>
      <c r="S890" s="243" t="s">
        <v>41</v>
      </c>
      <c r="T890" s="199" t="s">
        <v>58</v>
      </c>
      <c r="U890" s="253">
        <v>44902</v>
      </c>
      <c r="V890" s="253">
        <v>44916</v>
      </c>
      <c r="W890" s="254">
        <v>1</v>
      </c>
      <c r="X890" s="255"/>
      <c r="Y890" s="196">
        <f t="shared" si="187"/>
        <v>2.1428571428571428</v>
      </c>
      <c r="Z890" s="220">
        <v>14</v>
      </c>
      <c r="AA890" s="220">
        <v>0.84</v>
      </c>
      <c r="AB890" s="197">
        <f t="shared" si="183"/>
        <v>616</v>
      </c>
      <c r="AC890" s="197">
        <f t="shared" si="192"/>
        <v>36.96</v>
      </c>
      <c r="AD890" s="197">
        <f t="shared" si="188"/>
        <v>431.19999999999993</v>
      </c>
      <c r="AE890" s="197">
        <f t="shared" si="193"/>
        <v>184.79999999999998</v>
      </c>
      <c r="AF890" s="197">
        <f t="shared" si="189"/>
        <v>79.199999999999989</v>
      </c>
      <c r="AG890" s="197">
        <f t="shared" si="184"/>
        <v>695.19999999999982</v>
      </c>
      <c r="AH890" s="197">
        <v>695.19999999999982</v>
      </c>
      <c r="AI890" s="197">
        <f t="shared" si="185"/>
        <v>0</v>
      </c>
      <c r="AJ890" s="157"/>
      <c r="AR890" s="111"/>
      <c r="AS890" s="111"/>
      <c r="AT890" s="111"/>
    </row>
    <row r="891" spans="1:47" s="213" customFormat="1" ht="30" customHeight="1" x14ac:dyDescent="0.25">
      <c r="A891" s="186"/>
      <c r="B891" s="186">
        <v>3</v>
      </c>
      <c r="C891" s="187">
        <v>1521</v>
      </c>
      <c r="D891" s="136">
        <v>14059</v>
      </c>
      <c r="E891" s="136">
        <v>8307</v>
      </c>
      <c r="F891" s="188"/>
      <c r="G891" s="186" t="s">
        <v>118</v>
      </c>
      <c r="H891" s="216" t="s">
        <v>36</v>
      </c>
      <c r="I891" s="216"/>
      <c r="J891" s="216" t="s">
        <v>42</v>
      </c>
      <c r="K891" s="215">
        <v>7.9</v>
      </c>
      <c r="L891" s="215">
        <v>1</v>
      </c>
      <c r="M891" s="215">
        <v>6</v>
      </c>
      <c r="N891" s="188"/>
      <c r="O891" s="188">
        <f t="shared" si="191"/>
        <v>6</v>
      </c>
      <c r="P891" s="215"/>
      <c r="Q891" s="215"/>
      <c r="R891" s="188">
        <f t="shared" si="182"/>
        <v>47.400000000000006</v>
      </c>
      <c r="S891" s="243" t="s">
        <v>41</v>
      </c>
      <c r="T891" s="199" t="s">
        <v>58</v>
      </c>
      <c r="U891" s="253">
        <v>44898</v>
      </c>
      <c r="V891" s="253">
        <v>44901</v>
      </c>
      <c r="W891" s="254">
        <v>1</v>
      </c>
      <c r="X891" s="255"/>
      <c r="Y891" s="196">
        <f t="shared" si="187"/>
        <v>0.5714285714285714</v>
      </c>
      <c r="Z891" s="220">
        <v>14</v>
      </c>
      <c r="AA891" s="220">
        <v>0.84</v>
      </c>
      <c r="AB891" s="197">
        <f t="shared" si="183"/>
        <v>663.60000000000014</v>
      </c>
      <c r="AC891" s="197">
        <f t="shared" si="192"/>
        <v>39.816000000000003</v>
      </c>
      <c r="AD891" s="197">
        <f t="shared" si="188"/>
        <v>464.52</v>
      </c>
      <c r="AE891" s="197">
        <f t="shared" si="193"/>
        <v>199.08</v>
      </c>
      <c r="AF891" s="197">
        <f t="shared" si="189"/>
        <v>22.752000000000002</v>
      </c>
      <c r="AG891" s="197">
        <f t="shared" si="184"/>
        <v>686.35199999999998</v>
      </c>
      <c r="AH891" s="197">
        <v>686.35199999999998</v>
      </c>
      <c r="AI891" s="197">
        <f t="shared" si="185"/>
        <v>0</v>
      </c>
      <c r="AJ891" s="157"/>
      <c r="AK891" s="268"/>
      <c r="AL891" s="275"/>
      <c r="AM891" s="275"/>
    </row>
    <row r="892" spans="1:47" s="213" customFormat="1" ht="30" customHeight="1" x14ac:dyDescent="0.25">
      <c r="A892" s="186"/>
      <c r="B892" s="186">
        <v>3</v>
      </c>
      <c r="C892" s="187">
        <v>1557</v>
      </c>
      <c r="D892" s="136">
        <v>14089</v>
      </c>
      <c r="E892" s="136">
        <v>8451</v>
      </c>
      <c r="F892" s="188"/>
      <c r="G892" s="186" t="s">
        <v>119</v>
      </c>
      <c r="H892" s="216" t="s">
        <v>36</v>
      </c>
      <c r="I892" s="216"/>
      <c r="J892" s="216" t="s">
        <v>42</v>
      </c>
      <c r="K892" s="215">
        <v>11.1</v>
      </c>
      <c r="L892" s="215">
        <v>1.3</v>
      </c>
      <c r="M892" s="215">
        <v>5</v>
      </c>
      <c r="N892" s="188"/>
      <c r="O892" s="188">
        <f t="shared" si="191"/>
        <v>5</v>
      </c>
      <c r="P892" s="215"/>
      <c r="Q892" s="215"/>
      <c r="R892" s="188">
        <f t="shared" si="182"/>
        <v>55.5</v>
      </c>
      <c r="S892" s="243" t="s">
        <v>41</v>
      </c>
      <c r="T892" s="199" t="s">
        <v>58</v>
      </c>
      <c r="U892" s="253">
        <v>44904</v>
      </c>
      <c r="V892" s="253">
        <v>44916</v>
      </c>
      <c r="W892" s="254">
        <v>1</v>
      </c>
      <c r="X892" s="255"/>
      <c r="Y892" s="196">
        <f t="shared" si="187"/>
        <v>1.8571428571428572</v>
      </c>
      <c r="Z892" s="220">
        <v>14</v>
      </c>
      <c r="AA892" s="220">
        <v>0.84</v>
      </c>
      <c r="AB892" s="197">
        <f t="shared" si="183"/>
        <v>777</v>
      </c>
      <c r="AC892" s="197">
        <f t="shared" si="192"/>
        <v>46.62</v>
      </c>
      <c r="AD892" s="197">
        <f t="shared" si="188"/>
        <v>543.89999999999986</v>
      </c>
      <c r="AE892" s="197">
        <f t="shared" si="193"/>
        <v>233.09999999999997</v>
      </c>
      <c r="AF892" s="197">
        <f t="shared" si="189"/>
        <v>86.58</v>
      </c>
      <c r="AG892" s="197">
        <f t="shared" si="184"/>
        <v>863.57999999999981</v>
      </c>
      <c r="AH892" s="197">
        <v>863.57999999999981</v>
      </c>
      <c r="AI892" s="197">
        <f t="shared" si="185"/>
        <v>0</v>
      </c>
      <c r="AJ892" s="146"/>
      <c r="AK892" s="268"/>
      <c r="AL892" s="275"/>
      <c r="AM892" s="275"/>
    </row>
    <row r="893" spans="1:47" s="213" customFormat="1" ht="30" customHeight="1" x14ac:dyDescent="0.25">
      <c r="A893" s="186"/>
      <c r="B893" s="186">
        <v>3</v>
      </c>
      <c r="C893" s="187">
        <v>1621</v>
      </c>
      <c r="D893" s="136">
        <v>14158</v>
      </c>
      <c r="E893" s="136">
        <v>8463</v>
      </c>
      <c r="F893" s="188"/>
      <c r="G893" s="186" t="s">
        <v>119</v>
      </c>
      <c r="H893" s="189" t="s">
        <v>36</v>
      </c>
      <c r="I893" s="189"/>
      <c r="J893" s="189" t="s">
        <v>435</v>
      </c>
      <c r="K893" s="190">
        <v>6.3</v>
      </c>
      <c r="L893" s="190">
        <v>1.8</v>
      </c>
      <c r="M893" s="190">
        <v>4.3</v>
      </c>
      <c r="N893" s="190"/>
      <c r="O893" s="190">
        <v>4.3</v>
      </c>
      <c r="P893" s="190"/>
      <c r="Q893" s="190"/>
      <c r="R893" s="188">
        <f t="shared" si="182"/>
        <v>27.09</v>
      </c>
      <c r="S893" s="159" t="s">
        <v>41</v>
      </c>
      <c r="T893" s="199" t="s">
        <v>58</v>
      </c>
      <c r="U893" s="193">
        <v>44914</v>
      </c>
      <c r="V893" s="193">
        <v>44919</v>
      </c>
      <c r="W893" s="194">
        <v>1</v>
      </c>
      <c r="X893" s="195"/>
      <c r="Y893" s="196">
        <f t="shared" si="187"/>
        <v>0.8571428571428571</v>
      </c>
      <c r="Z893" s="203">
        <v>18</v>
      </c>
      <c r="AA893" s="203">
        <v>1.05</v>
      </c>
      <c r="AB893" s="197">
        <f t="shared" si="183"/>
        <v>487.62</v>
      </c>
      <c r="AC893" s="197">
        <f t="shared" si="192"/>
        <v>28.444500000000001</v>
      </c>
      <c r="AD893" s="197">
        <f t="shared" si="188"/>
        <v>341.33399999999995</v>
      </c>
      <c r="AE893" s="197">
        <f t="shared" si="193"/>
        <v>146.28599999999997</v>
      </c>
      <c r="AF893" s="197">
        <f t="shared" si="189"/>
        <v>24.381</v>
      </c>
      <c r="AG893" s="197">
        <f t="shared" si="184"/>
        <v>512.00099999999986</v>
      </c>
      <c r="AH893" s="198">
        <v>512.00099999999986</v>
      </c>
      <c r="AI893" s="197">
        <f t="shared" si="185"/>
        <v>0</v>
      </c>
      <c r="AJ893" s="146"/>
      <c r="AK893" s="268"/>
      <c r="AL893" s="275"/>
      <c r="AM893" s="275"/>
    </row>
    <row r="894" spans="1:47" s="213" customFormat="1" ht="30" customHeight="1" x14ac:dyDescent="0.25">
      <c r="A894" s="186"/>
      <c r="B894" s="186">
        <v>3</v>
      </c>
      <c r="C894" s="187">
        <v>1512</v>
      </c>
      <c r="D894" s="136">
        <v>13999</v>
      </c>
      <c r="E894" s="136">
        <v>8307</v>
      </c>
      <c r="F894" s="188"/>
      <c r="G894" s="186" t="s">
        <v>118</v>
      </c>
      <c r="H894" s="186" t="s">
        <v>60</v>
      </c>
      <c r="I894" s="186"/>
      <c r="J894" s="186" t="s">
        <v>61</v>
      </c>
      <c r="K894" s="188">
        <v>7.9</v>
      </c>
      <c r="L894" s="188">
        <v>2.5</v>
      </c>
      <c r="M894" s="188">
        <v>6</v>
      </c>
      <c r="N894" s="188"/>
      <c r="O894" s="188">
        <f>M894-N894</f>
        <v>6</v>
      </c>
      <c r="P894" s="188"/>
      <c r="Q894" s="188"/>
      <c r="R894" s="188">
        <f t="shared" si="182"/>
        <v>118.5</v>
      </c>
      <c r="S894" s="191" t="s">
        <v>62</v>
      </c>
      <c r="T894" s="199" t="s">
        <v>58</v>
      </c>
      <c r="U894" s="200">
        <v>44894</v>
      </c>
      <c r="V894" s="200">
        <v>44901</v>
      </c>
      <c r="W894" s="201">
        <v>1</v>
      </c>
      <c r="X894" s="202"/>
      <c r="Y894" s="196">
        <f t="shared" si="187"/>
        <v>1.1428571428571428</v>
      </c>
      <c r="Z894" s="219">
        <v>7.5</v>
      </c>
      <c r="AA894" s="219">
        <v>0.7</v>
      </c>
      <c r="AB894" s="197">
        <f t="shared" si="183"/>
        <v>888.75</v>
      </c>
      <c r="AC894" s="197">
        <f t="shared" si="192"/>
        <v>82.949999999999989</v>
      </c>
      <c r="AD894" s="197">
        <f t="shared" si="188"/>
        <v>622.12499999999989</v>
      </c>
      <c r="AE894" s="197">
        <f t="shared" si="193"/>
        <v>266.625</v>
      </c>
      <c r="AF894" s="197">
        <f t="shared" si="189"/>
        <v>94.799999999999983</v>
      </c>
      <c r="AG894" s="197">
        <f t="shared" si="184"/>
        <v>983.54999999999984</v>
      </c>
      <c r="AH894" s="197">
        <v>983.54999999999984</v>
      </c>
      <c r="AI894" s="197">
        <f t="shared" si="185"/>
        <v>0</v>
      </c>
      <c r="AJ894" s="146"/>
      <c r="AK894" s="268"/>
      <c r="AL894" s="275"/>
      <c r="AM894" s="275"/>
    </row>
    <row r="895" spans="1:47" s="245" customFormat="1" ht="30" customHeight="1" x14ac:dyDescent="0.25">
      <c r="A895" s="186"/>
      <c r="B895" s="186">
        <v>3</v>
      </c>
      <c r="C895" s="187">
        <v>1521</v>
      </c>
      <c r="D895" s="136">
        <v>14059</v>
      </c>
      <c r="E895" s="136">
        <v>8307</v>
      </c>
      <c r="F895" s="188"/>
      <c r="G895" s="186" t="s">
        <v>118</v>
      </c>
      <c r="H895" s="186" t="s">
        <v>240</v>
      </c>
      <c r="I895" s="216"/>
      <c r="J895" s="186" t="s">
        <v>80</v>
      </c>
      <c r="K895" s="188">
        <v>1.8</v>
      </c>
      <c r="L895" s="188">
        <v>1</v>
      </c>
      <c r="M895" s="188"/>
      <c r="N895" s="188"/>
      <c r="O895" s="188"/>
      <c r="P895" s="188">
        <v>1</v>
      </c>
      <c r="Q895" s="188"/>
      <c r="R895" s="188">
        <f t="shared" si="182"/>
        <v>1.8</v>
      </c>
      <c r="S895" s="191" t="s">
        <v>150</v>
      </c>
      <c r="T895" s="199" t="s">
        <v>58</v>
      </c>
      <c r="U895" s="200">
        <v>44898</v>
      </c>
      <c r="V895" s="200">
        <v>44901</v>
      </c>
      <c r="W895" s="201">
        <v>1</v>
      </c>
      <c r="X895" s="202"/>
      <c r="Y895" s="196">
        <f t="shared" si="187"/>
        <v>0.5714285714285714</v>
      </c>
      <c r="Z895" s="219">
        <v>36.5</v>
      </c>
      <c r="AA895" s="219">
        <v>3.15</v>
      </c>
      <c r="AB895" s="197">
        <f t="shared" si="183"/>
        <v>65.7</v>
      </c>
      <c r="AC895" s="197">
        <f t="shared" si="192"/>
        <v>5.67</v>
      </c>
      <c r="AD895" s="197">
        <f t="shared" si="188"/>
        <v>45.99</v>
      </c>
      <c r="AE895" s="197">
        <f t="shared" si="193"/>
        <v>19.71</v>
      </c>
      <c r="AF895" s="197">
        <f t="shared" si="189"/>
        <v>3.2399999999999998</v>
      </c>
      <c r="AG895" s="197">
        <f t="shared" si="184"/>
        <v>68.94</v>
      </c>
      <c r="AH895" s="197">
        <v>68.94</v>
      </c>
      <c r="AI895" s="197">
        <f t="shared" si="185"/>
        <v>0</v>
      </c>
      <c r="AJ895" s="244"/>
      <c r="AK895" s="269"/>
      <c r="AL895" s="276"/>
      <c r="AM895" s="276"/>
    </row>
    <row r="896" spans="1:47" s="213" customFormat="1" ht="30" customHeight="1" x14ac:dyDescent="0.25">
      <c r="A896" s="186"/>
      <c r="B896" s="186">
        <v>3</v>
      </c>
      <c r="C896" s="187">
        <v>1557</v>
      </c>
      <c r="D896" s="136">
        <v>14089</v>
      </c>
      <c r="E896" s="136">
        <v>8451</v>
      </c>
      <c r="F896" s="188"/>
      <c r="G896" s="186" t="s">
        <v>119</v>
      </c>
      <c r="H896" s="186" t="s">
        <v>149</v>
      </c>
      <c r="I896" s="186"/>
      <c r="J896" s="186" t="s">
        <v>148</v>
      </c>
      <c r="K896" s="188">
        <v>1.5</v>
      </c>
      <c r="L896" s="188">
        <v>1</v>
      </c>
      <c r="M896" s="188"/>
      <c r="N896" s="188"/>
      <c r="O896" s="188"/>
      <c r="P896" s="188">
        <v>1</v>
      </c>
      <c r="Q896" s="188"/>
      <c r="R896" s="188">
        <f t="shared" si="182"/>
        <v>1.5</v>
      </c>
      <c r="S896" s="191" t="s">
        <v>150</v>
      </c>
      <c r="T896" s="199" t="s">
        <v>58</v>
      </c>
      <c r="U896" s="200">
        <v>44904</v>
      </c>
      <c r="V896" s="200">
        <v>44916</v>
      </c>
      <c r="W896" s="201">
        <v>1</v>
      </c>
      <c r="X896" s="202"/>
      <c r="Y896" s="196">
        <f t="shared" si="187"/>
        <v>1.8571428571428572</v>
      </c>
      <c r="Z896" s="219">
        <v>7.5</v>
      </c>
      <c r="AA896" s="219">
        <v>1.05</v>
      </c>
      <c r="AB896" s="197">
        <f t="shared" si="183"/>
        <v>11.25</v>
      </c>
      <c r="AC896" s="197">
        <f t="shared" si="192"/>
        <v>1.5750000000000002</v>
      </c>
      <c r="AD896" s="197">
        <f t="shared" si="188"/>
        <v>7.8749999999999982</v>
      </c>
      <c r="AE896" s="197">
        <f t="shared" si="193"/>
        <v>3.3749999999999996</v>
      </c>
      <c r="AF896" s="197">
        <f t="shared" si="189"/>
        <v>2.9249999999999998</v>
      </c>
      <c r="AG896" s="197">
        <f t="shared" si="184"/>
        <v>14.174999999999997</v>
      </c>
      <c r="AH896" s="197">
        <v>14.174999999999997</v>
      </c>
      <c r="AI896" s="197">
        <f t="shared" si="185"/>
        <v>0</v>
      </c>
      <c r="AJ896" s="146"/>
      <c r="AK896" s="268"/>
      <c r="AL896" s="275"/>
      <c r="AM896" s="275"/>
    </row>
    <row r="897" spans="1:39" s="213" customFormat="1" ht="30" customHeight="1" x14ac:dyDescent="0.25">
      <c r="A897" s="186"/>
      <c r="B897" s="186">
        <v>3</v>
      </c>
      <c r="C897" s="187">
        <v>1557</v>
      </c>
      <c r="D897" s="136">
        <v>14089</v>
      </c>
      <c r="E897" s="136">
        <v>8451</v>
      </c>
      <c r="F897" s="188"/>
      <c r="G897" s="186" t="s">
        <v>119</v>
      </c>
      <c r="H897" s="186" t="s">
        <v>149</v>
      </c>
      <c r="I897" s="186"/>
      <c r="J897" s="186" t="s">
        <v>148</v>
      </c>
      <c r="K897" s="188">
        <v>1.5</v>
      </c>
      <c r="L897" s="188">
        <v>1</v>
      </c>
      <c r="M897" s="188"/>
      <c r="N897" s="188"/>
      <c r="O897" s="188"/>
      <c r="P897" s="188">
        <v>1</v>
      </c>
      <c r="Q897" s="188"/>
      <c r="R897" s="188">
        <f t="shared" si="182"/>
        <v>1.5</v>
      </c>
      <c r="S897" s="191" t="s">
        <v>150</v>
      </c>
      <c r="T897" s="199" t="s">
        <v>58</v>
      </c>
      <c r="U897" s="200">
        <v>44904</v>
      </c>
      <c r="V897" s="200">
        <v>44916</v>
      </c>
      <c r="W897" s="201">
        <v>1</v>
      </c>
      <c r="X897" s="202"/>
      <c r="Y897" s="196">
        <f t="shared" si="187"/>
        <v>1.8571428571428572</v>
      </c>
      <c r="Z897" s="219">
        <v>7.5</v>
      </c>
      <c r="AA897" s="219">
        <v>1.05</v>
      </c>
      <c r="AB897" s="197">
        <f t="shared" si="183"/>
        <v>11.25</v>
      </c>
      <c r="AC897" s="197">
        <f t="shared" si="192"/>
        <v>1.5750000000000002</v>
      </c>
      <c r="AD897" s="197">
        <f t="shared" si="188"/>
        <v>7.8749999999999982</v>
      </c>
      <c r="AE897" s="197">
        <f t="shared" si="193"/>
        <v>3.3749999999999996</v>
      </c>
      <c r="AF897" s="197">
        <f t="shared" si="189"/>
        <v>2.9249999999999998</v>
      </c>
      <c r="AG897" s="197">
        <f t="shared" si="184"/>
        <v>14.174999999999997</v>
      </c>
      <c r="AH897" s="197">
        <v>14.174999999999997</v>
      </c>
      <c r="AI897" s="197">
        <f t="shared" si="185"/>
        <v>0</v>
      </c>
      <c r="AJ897" s="146"/>
      <c r="AK897" s="268"/>
      <c r="AL897" s="275"/>
      <c r="AM897" s="275"/>
    </row>
    <row r="898" spans="1:39" s="213" customFormat="1" ht="30" customHeight="1" x14ac:dyDescent="0.25">
      <c r="A898" s="186"/>
      <c r="B898" s="186">
        <v>3</v>
      </c>
      <c r="C898" s="187">
        <v>1557</v>
      </c>
      <c r="D898" s="136">
        <v>14089</v>
      </c>
      <c r="E898" s="136">
        <v>8451</v>
      </c>
      <c r="F898" s="188"/>
      <c r="G898" s="186" t="s">
        <v>119</v>
      </c>
      <c r="H898" s="186" t="s">
        <v>149</v>
      </c>
      <c r="I898" s="186"/>
      <c r="J898" s="186" t="s">
        <v>148</v>
      </c>
      <c r="K898" s="188">
        <v>1.5</v>
      </c>
      <c r="L898" s="188">
        <v>1</v>
      </c>
      <c r="M898" s="188"/>
      <c r="N898" s="188"/>
      <c r="O898" s="188"/>
      <c r="P898" s="188">
        <v>1</v>
      </c>
      <c r="Q898" s="188"/>
      <c r="R898" s="188">
        <f t="shared" si="182"/>
        <v>1.5</v>
      </c>
      <c r="S898" s="191" t="s">
        <v>150</v>
      </c>
      <c r="T898" s="199" t="s">
        <v>58</v>
      </c>
      <c r="U898" s="200">
        <v>44904</v>
      </c>
      <c r="V898" s="200">
        <v>44916</v>
      </c>
      <c r="W898" s="201">
        <v>1</v>
      </c>
      <c r="X898" s="202"/>
      <c r="Y898" s="196">
        <f t="shared" si="187"/>
        <v>1.8571428571428572</v>
      </c>
      <c r="Z898" s="219">
        <v>7.5</v>
      </c>
      <c r="AA898" s="219">
        <v>1.05</v>
      </c>
      <c r="AB898" s="197">
        <f t="shared" si="183"/>
        <v>11.25</v>
      </c>
      <c r="AC898" s="197">
        <f t="shared" si="192"/>
        <v>1.5750000000000002</v>
      </c>
      <c r="AD898" s="197">
        <f t="shared" si="188"/>
        <v>7.8749999999999982</v>
      </c>
      <c r="AE898" s="197">
        <f t="shared" si="193"/>
        <v>3.3749999999999996</v>
      </c>
      <c r="AF898" s="197">
        <f t="shared" si="189"/>
        <v>2.9249999999999998</v>
      </c>
      <c r="AG898" s="197">
        <f t="shared" si="184"/>
        <v>14.174999999999997</v>
      </c>
      <c r="AH898" s="197">
        <v>14.174999999999997</v>
      </c>
      <c r="AI898" s="197">
        <f t="shared" si="185"/>
        <v>0</v>
      </c>
      <c r="AJ898" s="146"/>
      <c r="AK898" s="268"/>
      <c r="AL898" s="275"/>
      <c r="AM898" s="275"/>
    </row>
    <row r="899" spans="1:39" s="213" customFormat="1" ht="30" customHeight="1" x14ac:dyDescent="0.25">
      <c r="A899" s="186"/>
      <c r="B899" s="186">
        <v>3</v>
      </c>
      <c r="C899" s="187">
        <v>1557</v>
      </c>
      <c r="D899" s="136">
        <v>14089</v>
      </c>
      <c r="E899" s="136">
        <v>8451</v>
      </c>
      <c r="F899" s="188"/>
      <c r="G899" s="186" t="s">
        <v>119</v>
      </c>
      <c r="H899" s="186" t="s">
        <v>149</v>
      </c>
      <c r="I899" s="186"/>
      <c r="J899" s="186" t="s">
        <v>148</v>
      </c>
      <c r="K899" s="188">
        <v>1.5</v>
      </c>
      <c r="L899" s="188">
        <v>1</v>
      </c>
      <c r="M899" s="188"/>
      <c r="N899" s="188"/>
      <c r="O899" s="188"/>
      <c r="P899" s="188">
        <v>1</v>
      </c>
      <c r="Q899" s="188"/>
      <c r="R899" s="188">
        <f t="shared" si="182"/>
        <v>1.5</v>
      </c>
      <c r="S899" s="191" t="s">
        <v>150</v>
      </c>
      <c r="T899" s="199" t="s">
        <v>58</v>
      </c>
      <c r="U899" s="200">
        <v>44904</v>
      </c>
      <c r="V899" s="200">
        <v>44916</v>
      </c>
      <c r="W899" s="201">
        <v>1</v>
      </c>
      <c r="X899" s="202"/>
      <c r="Y899" s="196">
        <f t="shared" si="187"/>
        <v>1.8571428571428572</v>
      </c>
      <c r="Z899" s="219">
        <v>7.5</v>
      </c>
      <c r="AA899" s="219">
        <v>1.05</v>
      </c>
      <c r="AB899" s="197">
        <f t="shared" si="183"/>
        <v>11.25</v>
      </c>
      <c r="AC899" s="197">
        <f t="shared" si="192"/>
        <v>1.5750000000000002</v>
      </c>
      <c r="AD899" s="197">
        <f t="shared" si="188"/>
        <v>7.8749999999999982</v>
      </c>
      <c r="AE899" s="197">
        <f t="shared" si="193"/>
        <v>3.3749999999999996</v>
      </c>
      <c r="AF899" s="197">
        <f t="shared" si="189"/>
        <v>2.9249999999999998</v>
      </c>
      <c r="AG899" s="197">
        <f t="shared" si="184"/>
        <v>14.174999999999997</v>
      </c>
      <c r="AH899" s="197">
        <v>14.174999999999997</v>
      </c>
      <c r="AI899" s="197">
        <f t="shared" si="185"/>
        <v>0</v>
      </c>
      <c r="AJ899" s="146"/>
      <c r="AK899" s="268"/>
      <c r="AL899" s="275"/>
      <c r="AM899" s="275"/>
    </row>
    <row r="900" spans="1:39" s="111" customFormat="1" ht="30" customHeight="1" x14ac:dyDescent="0.25">
      <c r="A900" s="186"/>
      <c r="B900" s="186">
        <v>3</v>
      </c>
      <c r="C900" s="187">
        <v>1557</v>
      </c>
      <c r="D900" s="136">
        <v>14089</v>
      </c>
      <c r="E900" s="136">
        <v>8451</v>
      </c>
      <c r="F900" s="188"/>
      <c r="G900" s="186" t="s">
        <v>119</v>
      </c>
      <c r="H900" s="186" t="s">
        <v>149</v>
      </c>
      <c r="I900" s="186"/>
      <c r="J900" s="186" t="s">
        <v>148</v>
      </c>
      <c r="K900" s="188">
        <v>1.5</v>
      </c>
      <c r="L900" s="188">
        <v>1</v>
      </c>
      <c r="M900" s="188"/>
      <c r="N900" s="188"/>
      <c r="O900" s="188"/>
      <c r="P900" s="188">
        <v>1</v>
      </c>
      <c r="Q900" s="188"/>
      <c r="R900" s="188">
        <f t="shared" si="182"/>
        <v>1.5</v>
      </c>
      <c r="S900" s="191" t="s">
        <v>150</v>
      </c>
      <c r="T900" s="199" t="s">
        <v>58</v>
      </c>
      <c r="U900" s="200">
        <v>44904</v>
      </c>
      <c r="V900" s="200">
        <v>44916</v>
      </c>
      <c r="W900" s="201">
        <v>1</v>
      </c>
      <c r="X900" s="202"/>
      <c r="Y900" s="196">
        <f t="shared" si="187"/>
        <v>1.8571428571428572</v>
      </c>
      <c r="Z900" s="219">
        <v>7.5</v>
      </c>
      <c r="AA900" s="219">
        <v>1.05</v>
      </c>
      <c r="AB900" s="197">
        <f t="shared" si="183"/>
        <v>11.25</v>
      </c>
      <c r="AC900" s="197">
        <f t="shared" si="192"/>
        <v>1.5750000000000002</v>
      </c>
      <c r="AD900" s="197">
        <f t="shared" si="188"/>
        <v>7.8749999999999982</v>
      </c>
      <c r="AE900" s="197">
        <f t="shared" si="193"/>
        <v>3.3749999999999996</v>
      </c>
      <c r="AF900" s="197">
        <f t="shared" si="189"/>
        <v>2.9249999999999998</v>
      </c>
      <c r="AG900" s="197">
        <f t="shared" si="184"/>
        <v>14.174999999999997</v>
      </c>
      <c r="AH900" s="197">
        <v>14.174999999999997</v>
      </c>
      <c r="AI900" s="197">
        <f t="shared" si="185"/>
        <v>0</v>
      </c>
      <c r="AJ900" s="146"/>
      <c r="AK900" s="265"/>
      <c r="AL900" s="272"/>
      <c r="AM900" s="272"/>
    </row>
    <row r="901" spans="1:39" s="111" customFormat="1" ht="30" customHeight="1" x14ac:dyDescent="0.25">
      <c r="A901" s="186"/>
      <c r="B901" s="186">
        <v>3</v>
      </c>
      <c r="C901" s="187">
        <v>1557</v>
      </c>
      <c r="D901" s="136">
        <v>14089</v>
      </c>
      <c r="E901" s="136">
        <v>8451</v>
      </c>
      <c r="F901" s="188"/>
      <c r="G901" s="186" t="s">
        <v>119</v>
      </c>
      <c r="H901" s="186" t="s">
        <v>149</v>
      </c>
      <c r="I901" s="186"/>
      <c r="J901" s="186" t="s">
        <v>148</v>
      </c>
      <c r="K901" s="188">
        <v>1.5</v>
      </c>
      <c r="L901" s="188">
        <v>1</v>
      </c>
      <c r="M901" s="188"/>
      <c r="N901" s="188"/>
      <c r="O901" s="188"/>
      <c r="P901" s="188">
        <v>1</v>
      </c>
      <c r="Q901" s="188"/>
      <c r="R901" s="188">
        <f t="shared" si="182"/>
        <v>1.5</v>
      </c>
      <c r="S901" s="191" t="s">
        <v>150</v>
      </c>
      <c r="T901" s="199" t="s">
        <v>58</v>
      </c>
      <c r="U901" s="200">
        <v>44904</v>
      </c>
      <c r="V901" s="200">
        <v>44916</v>
      </c>
      <c r="W901" s="201">
        <v>1</v>
      </c>
      <c r="X901" s="202"/>
      <c r="Y901" s="196">
        <f t="shared" si="187"/>
        <v>1.8571428571428572</v>
      </c>
      <c r="Z901" s="219">
        <v>7.5</v>
      </c>
      <c r="AA901" s="219">
        <v>1.05</v>
      </c>
      <c r="AB901" s="197">
        <f t="shared" si="183"/>
        <v>11.25</v>
      </c>
      <c r="AC901" s="197">
        <f t="shared" si="192"/>
        <v>1.5750000000000002</v>
      </c>
      <c r="AD901" s="197">
        <f t="shared" si="188"/>
        <v>7.8749999999999982</v>
      </c>
      <c r="AE901" s="197">
        <f t="shared" si="193"/>
        <v>3.3749999999999996</v>
      </c>
      <c r="AF901" s="197">
        <f t="shared" si="189"/>
        <v>2.9249999999999998</v>
      </c>
      <c r="AG901" s="197">
        <f t="shared" si="184"/>
        <v>14.174999999999997</v>
      </c>
      <c r="AH901" s="197">
        <v>14.174999999999997</v>
      </c>
      <c r="AI901" s="197">
        <f t="shared" si="185"/>
        <v>0</v>
      </c>
      <c r="AJ901" s="146"/>
      <c r="AK901" s="265"/>
      <c r="AL901" s="272"/>
      <c r="AM901" s="272"/>
    </row>
    <row r="902" spans="1:39" s="213" customFormat="1" ht="30" customHeight="1" x14ac:dyDescent="0.25">
      <c r="A902" s="186"/>
      <c r="B902" s="186">
        <v>3</v>
      </c>
      <c r="C902" s="187">
        <v>1557</v>
      </c>
      <c r="D902" s="136">
        <v>14089</v>
      </c>
      <c r="E902" s="136">
        <v>8451</v>
      </c>
      <c r="F902" s="188"/>
      <c r="G902" s="186" t="s">
        <v>119</v>
      </c>
      <c r="H902" s="186" t="s">
        <v>149</v>
      </c>
      <c r="I902" s="186"/>
      <c r="J902" s="186" t="s">
        <v>148</v>
      </c>
      <c r="K902" s="188">
        <v>1.5</v>
      </c>
      <c r="L902" s="188">
        <v>1</v>
      </c>
      <c r="M902" s="188"/>
      <c r="N902" s="188"/>
      <c r="O902" s="188"/>
      <c r="P902" s="188">
        <v>1</v>
      </c>
      <c r="Q902" s="188"/>
      <c r="R902" s="188">
        <f t="shared" si="182"/>
        <v>1.5</v>
      </c>
      <c r="S902" s="191" t="s">
        <v>150</v>
      </c>
      <c r="T902" s="199" t="s">
        <v>58</v>
      </c>
      <c r="U902" s="200">
        <v>44904</v>
      </c>
      <c r="V902" s="200">
        <v>44916</v>
      </c>
      <c r="W902" s="201">
        <v>1</v>
      </c>
      <c r="X902" s="202"/>
      <c r="Y902" s="196">
        <f t="shared" si="187"/>
        <v>1.8571428571428572</v>
      </c>
      <c r="Z902" s="219">
        <v>7.5</v>
      </c>
      <c r="AA902" s="219">
        <v>1.05</v>
      </c>
      <c r="AB902" s="197">
        <f t="shared" si="183"/>
        <v>11.25</v>
      </c>
      <c r="AC902" s="197">
        <f t="shared" si="192"/>
        <v>1.5750000000000002</v>
      </c>
      <c r="AD902" s="197">
        <f t="shared" si="188"/>
        <v>7.8749999999999982</v>
      </c>
      <c r="AE902" s="197">
        <f t="shared" si="193"/>
        <v>3.3749999999999996</v>
      </c>
      <c r="AF902" s="197">
        <f t="shared" si="189"/>
        <v>2.9249999999999998</v>
      </c>
      <c r="AG902" s="197">
        <f t="shared" si="184"/>
        <v>14.174999999999997</v>
      </c>
      <c r="AH902" s="197">
        <v>14.174999999999997</v>
      </c>
      <c r="AI902" s="197">
        <f t="shared" si="185"/>
        <v>0</v>
      </c>
      <c r="AJ902" s="146"/>
      <c r="AK902" s="268"/>
      <c r="AL902" s="275"/>
      <c r="AM902" s="275"/>
    </row>
    <row r="903" spans="1:39" s="213" customFormat="1" ht="30" customHeight="1" x14ac:dyDescent="0.25">
      <c r="A903" s="186"/>
      <c r="B903" s="186">
        <v>3</v>
      </c>
      <c r="C903" s="187">
        <v>1557</v>
      </c>
      <c r="D903" s="136">
        <v>14089</v>
      </c>
      <c r="E903" s="136">
        <v>8451</v>
      </c>
      <c r="F903" s="188"/>
      <c r="G903" s="186" t="s">
        <v>119</v>
      </c>
      <c r="H903" s="186" t="s">
        <v>149</v>
      </c>
      <c r="I903" s="186"/>
      <c r="J903" s="186" t="s">
        <v>148</v>
      </c>
      <c r="K903" s="188">
        <v>1.5</v>
      </c>
      <c r="L903" s="188">
        <v>1</v>
      </c>
      <c r="M903" s="188"/>
      <c r="N903" s="188"/>
      <c r="O903" s="188"/>
      <c r="P903" s="188">
        <v>1</v>
      </c>
      <c r="Q903" s="188"/>
      <c r="R903" s="188">
        <f t="shared" ref="R903:R966" si="194">IF(S903="m3",K903*L903*O903,IF(S903="m2-LxH",K903*O903,IF(S903="m2-LxW",K903*L903*P903,IF(S903="rm",O903,IF(S903="lm",K903,IF(S903="unit",Q903,))))))</f>
        <v>1.5</v>
      </c>
      <c r="S903" s="191" t="s">
        <v>150</v>
      </c>
      <c r="T903" s="199" t="s">
        <v>58</v>
      </c>
      <c r="U903" s="200">
        <v>44904</v>
      </c>
      <c r="V903" s="200">
        <v>44916</v>
      </c>
      <c r="W903" s="201">
        <v>1</v>
      </c>
      <c r="X903" s="202"/>
      <c r="Y903" s="196">
        <f t="shared" si="187"/>
        <v>1.8571428571428572</v>
      </c>
      <c r="Z903" s="219">
        <v>7.5</v>
      </c>
      <c r="AA903" s="219">
        <v>1.05</v>
      </c>
      <c r="AB903" s="197">
        <f t="shared" ref="AB903:AB966" si="195">Z903*R903</f>
        <v>11.25</v>
      </c>
      <c r="AC903" s="197">
        <f t="shared" si="192"/>
        <v>1.5750000000000002</v>
      </c>
      <c r="AD903" s="197">
        <f t="shared" si="188"/>
        <v>7.8749999999999982</v>
      </c>
      <c r="AE903" s="197">
        <f t="shared" si="193"/>
        <v>3.3749999999999996</v>
      </c>
      <c r="AF903" s="197">
        <f t="shared" si="189"/>
        <v>2.9249999999999998</v>
      </c>
      <c r="AG903" s="197">
        <f t="shared" ref="AG903:AG966" si="196">AD903+AE903+AF903</f>
        <v>14.174999999999997</v>
      </c>
      <c r="AH903" s="197">
        <v>14.174999999999997</v>
      </c>
      <c r="AI903" s="197">
        <f t="shared" ref="AI903:AI966" si="197">AG903-AH903</f>
        <v>0</v>
      </c>
      <c r="AJ903" s="146"/>
      <c r="AK903" s="268"/>
      <c r="AL903" s="275"/>
      <c r="AM903" s="275"/>
    </row>
    <row r="904" spans="1:39" s="245" customFormat="1" ht="30" customHeight="1" x14ac:dyDescent="0.25">
      <c r="A904" s="186"/>
      <c r="B904" s="186">
        <v>3</v>
      </c>
      <c r="C904" s="187">
        <v>1557</v>
      </c>
      <c r="D904" s="136">
        <v>14089</v>
      </c>
      <c r="E904" s="136">
        <v>8451</v>
      </c>
      <c r="F904" s="188"/>
      <c r="G904" s="186" t="s">
        <v>119</v>
      </c>
      <c r="H904" s="186" t="s">
        <v>149</v>
      </c>
      <c r="I904" s="186"/>
      <c r="J904" s="186" t="s">
        <v>148</v>
      </c>
      <c r="K904" s="188">
        <v>1.5</v>
      </c>
      <c r="L904" s="188">
        <v>1</v>
      </c>
      <c r="M904" s="188"/>
      <c r="N904" s="188"/>
      <c r="O904" s="188"/>
      <c r="P904" s="188">
        <v>1</v>
      </c>
      <c r="Q904" s="188"/>
      <c r="R904" s="188">
        <f t="shared" si="194"/>
        <v>1.5</v>
      </c>
      <c r="S904" s="191" t="s">
        <v>150</v>
      </c>
      <c r="T904" s="199" t="s">
        <v>58</v>
      </c>
      <c r="U904" s="200">
        <v>44904</v>
      </c>
      <c r="V904" s="200">
        <v>44916</v>
      </c>
      <c r="W904" s="201">
        <v>1</v>
      </c>
      <c r="X904" s="202"/>
      <c r="Y904" s="196">
        <f t="shared" si="187"/>
        <v>1.8571428571428572</v>
      </c>
      <c r="Z904" s="219">
        <v>7.5</v>
      </c>
      <c r="AA904" s="219">
        <v>1.05</v>
      </c>
      <c r="AB904" s="197">
        <f t="shared" si="195"/>
        <v>11.25</v>
      </c>
      <c r="AC904" s="197">
        <f t="shared" si="192"/>
        <v>1.5750000000000002</v>
      </c>
      <c r="AD904" s="197">
        <f t="shared" si="188"/>
        <v>7.8749999999999982</v>
      </c>
      <c r="AE904" s="197">
        <f t="shared" si="193"/>
        <v>3.3749999999999996</v>
      </c>
      <c r="AF904" s="197">
        <f t="shared" si="189"/>
        <v>2.9249999999999998</v>
      </c>
      <c r="AG904" s="197">
        <f t="shared" si="196"/>
        <v>14.174999999999997</v>
      </c>
      <c r="AH904" s="197">
        <v>14.174999999999997</v>
      </c>
      <c r="AI904" s="197">
        <f t="shared" si="197"/>
        <v>0</v>
      </c>
      <c r="AJ904" s="146"/>
      <c r="AK904" s="269"/>
      <c r="AL904" s="276"/>
      <c r="AM904" s="276"/>
    </row>
    <row r="905" spans="1:39" s="245" customFormat="1" ht="30" customHeight="1" x14ac:dyDescent="0.25">
      <c r="A905" s="186"/>
      <c r="B905" s="186">
        <v>4</v>
      </c>
      <c r="C905" s="187"/>
      <c r="D905" s="136">
        <v>12081</v>
      </c>
      <c r="E905" s="136">
        <v>7597</v>
      </c>
      <c r="F905" s="188"/>
      <c r="G905" s="186" t="s">
        <v>43</v>
      </c>
      <c r="H905" s="186" t="s">
        <v>36</v>
      </c>
      <c r="I905" s="186"/>
      <c r="J905" s="186" t="s">
        <v>42</v>
      </c>
      <c r="K905" s="188">
        <v>1.3</v>
      </c>
      <c r="L905" s="188">
        <v>1.3</v>
      </c>
      <c r="M905" s="188">
        <v>3</v>
      </c>
      <c r="N905" s="188">
        <v>1</v>
      </c>
      <c r="O905" s="188">
        <f t="shared" ref="O905:O936" si="198">M905-N905</f>
        <v>2</v>
      </c>
      <c r="P905" s="188"/>
      <c r="Q905" s="188"/>
      <c r="R905" s="188">
        <f t="shared" si="194"/>
        <v>2.6</v>
      </c>
      <c r="S905" s="191" t="s">
        <v>41</v>
      </c>
      <c r="T905" s="199" t="s">
        <v>58</v>
      </c>
      <c r="U905" s="200">
        <v>44700</v>
      </c>
      <c r="V905" s="200">
        <v>44748</v>
      </c>
      <c r="W905" s="201">
        <v>1</v>
      </c>
      <c r="X905" s="202"/>
      <c r="Y905" s="196">
        <f t="shared" si="187"/>
        <v>7</v>
      </c>
      <c r="Z905" s="219">
        <v>14</v>
      </c>
      <c r="AA905" s="219"/>
      <c r="AB905" s="197">
        <f t="shared" si="195"/>
        <v>36.4</v>
      </c>
      <c r="AC905" s="197">
        <f t="shared" si="192"/>
        <v>0</v>
      </c>
      <c r="AD905" s="197">
        <f t="shared" si="188"/>
        <v>25.479999999999997</v>
      </c>
      <c r="AE905" s="197">
        <f t="shared" si="193"/>
        <v>10.92</v>
      </c>
      <c r="AF905" s="197">
        <f t="shared" si="189"/>
        <v>0</v>
      </c>
      <c r="AG905" s="197">
        <f t="shared" si="196"/>
        <v>36.4</v>
      </c>
      <c r="AH905" s="197">
        <v>36.4</v>
      </c>
      <c r="AI905" s="197">
        <f t="shared" si="197"/>
        <v>0</v>
      </c>
      <c r="AJ905" s="244"/>
      <c r="AK905" s="269"/>
      <c r="AL905" s="276"/>
      <c r="AM905" s="276"/>
    </row>
    <row r="906" spans="1:39" s="245" customFormat="1" ht="30" customHeight="1" x14ac:dyDescent="0.25">
      <c r="A906" s="186"/>
      <c r="B906" s="186">
        <v>4</v>
      </c>
      <c r="C906" s="187"/>
      <c r="D906" s="136">
        <v>12081</v>
      </c>
      <c r="E906" s="136">
        <v>7597</v>
      </c>
      <c r="F906" s="188"/>
      <c r="G906" s="186" t="s">
        <v>43</v>
      </c>
      <c r="H906" s="186" t="s">
        <v>36</v>
      </c>
      <c r="I906" s="186"/>
      <c r="J906" s="186" t="s">
        <v>42</v>
      </c>
      <c r="K906" s="188">
        <v>1.3</v>
      </c>
      <c r="L906" s="188">
        <v>1.3</v>
      </c>
      <c r="M906" s="188">
        <v>3</v>
      </c>
      <c r="N906" s="188">
        <v>1</v>
      </c>
      <c r="O906" s="188">
        <f t="shared" si="198"/>
        <v>2</v>
      </c>
      <c r="P906" s="188"/>
      <c r="Q906" s="188"/>
      <c r="R906" s="188">
        <f t="shared" si="194"/>
        <v>2.6</v>
      </c>
      <c r="S906" s="191" t="s">
        <v>41</v>
      </c>
      <c r="T906" s="199" t="s">
        <v>58</v>
      </c>
      <c r="U906" s="200">
        <v>44700</v>
      </c>
      <c r="V906" s="200">
        <v>44748</v>
      </c>
      <c r="W906" s="201">
        <v>1</v>
      </c>
      <c r="X906" s="202"/>
      <c r="Y906" s="196">
        <f t="shared" si="187"/>
        <v>7</v>
      </c>
      <c r="Z906" s="219">
        <v>14</v>
      </c>
      <c r="AA906" s="219"/>
      <c r="AB906" s="197">
        <f t="shared" si="195"/>
        <v>36.4</v>
      </c>
      <c r="AC906" s="197">
        <f t="shared" si="192"/>
        <v>0</v>
      </c>
      <c r="AD906" s="197">
        <f t="shared" si="188"/>
        <v>25.479999999999997</v>
      </c>
      <c r="AE906" s="197">
        <f t="shared" si="193"/>
        <v>10.92</v>
      </c>
      <c r="AF906" s="197">
        <f t="shared" si="189"/>
        <v>0</v>
      </c>
      <c r="AG906" s="197">
        <f t="shared" si="196"/>
        <v>36.4</v>
      </c>
      <c r="AH906" s="197">
        <v>36.4</v>
      </c>
      <c r="AI906" s="197">
        <f t="shared" si="197"/>
        <v>0</v>
      </c>
      <c r="AJ906" s="146"/>
      <c r="AK906" s="269"/>
      <c r="AL906" s="276"/>
      <c r="AM906" s="276"/>
    </row>
    <row r="907" spans="1:39" s="111" customFormat="1" ht="30" customHeight="1" x14ac:dyDescent="0.25">
      <c r="A907" s="186"/>
      <c r="B907" s="186">
        <v>4</v>
      </c>
      <c r="C907" s="187"/>
      <c r="D907" s="136">
        <v>12079</v>
      </c>
      <c r="E907" s="136">
        <v>7580</v>
      </c>
      <c r="F907" s="188"/>
      <c r="G907" s="186" t="s">
        <v>487</v>
      </c>
      <c r="H907" s="186" t="s">
        <v>36</v>
      </c>
      <c r="I907" s="186"/>
      <c r="J907" s="186" t="s">
        <v>42</v>
      </c>
      <c r="K907" s="188">
        <v>1.8</v>
      </c>
      <c r="L907" s="188">
        <v>1.3</v>
      </c>
      <c r="M907" s="188">
        <v>3</v>
      </c>
      <c r="N907" s="188">
        <v>1</v>
      </c>
      <c r="O907" s="188">
        <f t="shared" si="198"/>
        <v>2</v>
      </c>
      <c r="P907" s="188"/>
      <c r="Q907" s="188"/>
      <c r="R907" s="188">
        <f t="shared" si="194"/>
        <v>3.6</v>
      </c>
      <c r="S907" s="191" t="s">
        <v>41</v>
      </c>
      <c r="T907" s="199" t="s">
        <v>58</v>
      </c>
      <c r="U907" s="200">
        <v>44700</v>
      </c>
      <c r="V907" s="200">
        <v>44735</v>
      </c>
      <c r="W907" s="201">
        <v>1</v>
      </c>
      <c r="X907" s="202"/>
      <c r="Y907" s="196">
        <f t="shared" si="187"/>
        <v>5.1428571428571432</v>
      </c>
      <c r="Z907" s="219">
        <v>14</v>
      </c>
      <c r="AA907" s="219"/>
      <c r="AB907" s="197">
        <f t="shared" si="195"/>
        <v>50.4</v>
      </c>
      <c r="AC907" s="197">
        <f t="shared" si="192"/>
        <v>0</v>
      </c>
      <c r="AD907" s="197">
        <f t="shared" si="188"/>
        <v>35.28</v>
      </c>
      <c r="AE907" s="197">
        <f t="shared" si="193"/>
        <v>15.120000000000001</v>
      </c>
      <c r="AF907" s="197">
        <f t="shared" si="189"/>
        <v>0</v>
      </c>
      <c r="AG907" s="197">
        <f t="shared" si="196"/>
        <v>50.400000000000006</v>
      </c>
      <c r="AH907" s="197">
        <v>50.400000000000006</v>
      </c>
      <c r="AI907" s="197">
        <f t="shared" si="197"/>
        <v>0</v>
      </c>
      <c r="AJ907" s="146"/>
      <c r="AK907" s="265"/>
      <c r="AL907" s="272"/>
      <c r="AM907" s="272"/>
    </row>
    <row r="908" spans="1:39" s="213" customFormat="1" ht="30" customHeight="1" x14ac:dyDescent="0.25">
      <c r="A908" s="186"/>
      <c r="B908" s="186">
        <v>4</v>
      </c>
      <c r="C908" s="187"/>
      <c r="D908" s="136">
        <v>12079</v>
      </c>
      <c r="E908" s="136">
        <v>7580</v>
      </c>
      <c r="F908" s="188"/>
      <c r="G908" s="186" t="s">
        <v>487</v>
      </c>
      <c r="H908" s="186" t="s">
        <v>36</v>
      </c>
      <c r="I908" s="186"/>
      <c r="J908" s="186" t="s">
        <v>42</v>
      </c>
      <c r="K908" s="188">
        <v>1.8</v>
      </c>
      <c r="L908" s="188">
        <v>1.3</v>
      </c>
      <c r="M908" s="188">
        <v>3</v>
      </c>
      <c r="N908" s="188">
        <v>1</v>
      </c>
      <c r="O908" s="188">
        <f t="shared" si="198"/>
        <v>2</v>
      </c>
      <c r="P908" s="188"/>
      <c r="Q908" s="188"/>
      <c r="R908" s="188">
        <f t="shared" si="194"/>
        <v>3.6</v>
      </c>
      <c r="S908" s="191" t="s">
        <v>41</v>
      </c>
      <c r="T908" s="199" t="s">
        <v>58</v>
      </c>
      <c r="U908" s="200">
        <v>44700</v>
      </c>
      <c r="V908" s="200">
        <v>44735</v>
      </c>
      <c r="W908" s="201">
        <v>1</v>
      </c>
      <c r="X908" s="202"/>
      <c r="Y908" s="196">
        <f t="shared" si="187"/>
        <v>5.1428571428571432</v>
      </c>
      <c r="Z908" s="219">
        <v>14</v>
      </c>
      <c r="AA908" s="219"/>
      <c r="AB908" s="197">
        <f t="shared" si="195"/>
        <v>50.4</v>
      </c>
      <c r="AC908" s="197">
        <f t="shared" si="192"/>
        <v>0</v>
      </c>
      <c r="AD908" s="197">
        <f t="shared" si="188"/>
        <v>35.28</v>
      </c>
      <c r="AE908" s="197">
        <f t="shared" si="193"/>
        <v>15.120000000000001</v>
      </c>
      <c r="AF908" s="197">
        <f t="shared" si="189"/>
        <v>0</v>
      </c>
      <c r="AG908" s="197">
        <f t="shared" si="196"/>
        <v>50.400000000000006</v>
      </c>
      <c r="AH908" s="197">
        <v>50.400000000000006</v>
      </c>
      <c r="AI908" s="197">
        <f t="shared" si="197"/>
        <v>0</v>
      </c>
      <c r="AJ908" s="147"/>
      <c r="AK908" s="268"/>
      <c r="AL908" s="275"/>
      <c r="AM908" s="275"/>
    </row>
    <row r="909" spans="1:39" s="213" customFormat="1" ht="30" customHeight="1" x14ac:dyDescent="0.25">
      <c r="A909" s="186"/>
      <c r="B909" s="186">
        <v>4</v>
      </c>
      <c r="C909" s="187"/>
      <c r="D909" s="136">
        <v>12079</v>
      </c>
      <c r="E909" s="136">
        <v>7580</v>
      </c>
      <c r="F909" s="188"/>
      <c r="G909" s="186" t="s">
        <v>487</v>
      </c>
      <c r="H909" s="186" t="s">
        <v>36</v>
      </c>
      <c r="I909" s="186"/>
      <c r="J909" s="186" t="s">
        <v>42</v>
      </c>
      <c r="K909" s="188">
        <v>1.8</v>
      </c>
      <c r="L909" s="188">
        <v>1.3</v>
      </c>
      <c r="M909" s="188">
        <v>3</v>
      </c>
      <c r="N909" s="188">
        <v>1</v>
      </c>
      <c r="O909" s="188">
        <f t="shared" si="198"/>
        <v>2</v>
      </c>
      <c r="P909" s="188"/>
      <c r="Q909" s="188"/>
      <c r="R909" s="188">
        <f t="shared" si="194"/>
        <v>3.6</v>
      </c>
      <c r="S909" s="191" t="s">
        <v>41</v>
      </c>
      <c r="T909" s="199" t="s">
        <v>58</v>
      </c>
      <c r="U909" s="200">
        <v>44700</v>
      </c>
      <c r="V909" s="200">
        <v>44735</v>
      </c>
      <c r="W909" s="201">
        <v>1</v>
      </c>
      <c r="X909" s="202"/>
      <c r="Y909" s="196">
        <f t="shared" ref="Y909:Y972" si="199">IF(T909="on hire",$C$5-U909+1,IF(T909="off hired",V909-U909+1,0))/7</f>
        <v>5.1428571428571432</v>
      </c>
      <c r="Z909" s="219">
        <v>14</v>
      </c>
      <c r="AA909" s="219"/>
      <c r="AB909" s="197">
        <f t="shared" si="195"/>
        <v>50.4</v>
      </c>
      <c r="AC909" s="197">
        <f t="shared" si="192"/>
        <v>0</v>
      </c>
      <c r="AD909" s="197">
        <f t="shared" ref="AD909:AD972" si="200">0.7*R909*Z909</f>
        <v>35.28</v>
      </c>
      <c r="AE909" s="197">
        <f t="shared" si="193"/>
        <v>15.120000000000001</v>
      </c>
      <c r="AF909" s="197">
        <f t="shared" ref="AF909:AF972" si="201">IF(Y909&gt;X909,(Y909-X909)*R909*AA909,0)</f>
        <v>0</v>
      </c>
      <c r="AG909" s="197">
        <f t="shared" si="196"/>
        <v>50.400000000000006</v>
      </c>
      <c r="AH909" s="197">
        <v>50.400000000000006</v>
      </c>
      <c r="AI909" s="197">
        <f t="shared" si="197"/>
        <v>0</v>
      </c>
      <c r="AJ909" s="147"/>
      <c r="AK909" s="268"/>
      <c r="AL909" s="275"/>
      <c r="AM909" s="275"/>
    </row>
    <row r="910" spans="1:39" s="111" customFormat="1" ht="30" customHeight="1" x14ac:dyDescent="0.25">
      <c r="A910" s="186"/>
      <c r="B910" s="186">
        <v>4</v>
      </c>
      <c r="C910" s="187"/>
      <c r="D910" s="136">
        <v>12079</v>
      </c>
      <c r="E910" s="136">
        <v>7580</v>
      </c>
      <c r="F910" s="188"/>
      <c r="G910" s="186" t="s">
        <v>487</v>
      </c>
      <c r="H910" s="186" t="s">
        <v>36</v>
      </c>
      <c r="I910" s="186"/>
      <c r="J910" s="186" t="s">
        <v>42</v>
      </c>
      <c r="K910" s="188">
        <v>1.8</v>
      </c>
      <c r="L910" s="188">
        <v>1.3</v>
      </c>
      <c r="M910" s="188">
        <v>3</v>
      </c>
      <c r="N910" s="188">
        <v>1</v>
      </c>
      <c r="O910" s="188">
        <f t="shared" si="198"/>
        <v>2</v>
      </c>
      <c r="P910" s="188"/>
      <c r="Q910" s="188"/>
      <c r="R910" s="188">
        <f t="shared" si="194"/>
        <v>3.6</v>
      </c>
      <c r="S910" s="191" t="s">
        <v>41</v>
      </c>
      <c r="T910" s="199" t="s">
        <v>58</v>
      </c>
      <c r="U910" s="200">
        <v>44700</v>
      </c>
      <c r="V910" s="200">
        <v>44735</v>
      </c>
      <c r="W910" s="201">
        <v>1</v>
      </c>
      <c r="X910" s="202"/>
      <c r="Y910" s="196">
        <f t="shared" si="199"/>
        <v>5.1428571428571432</v>
      </c>
      <c r="Z910" s="219">
        <v>14</v>
      </c>
      <c r="AA910" s="219"/>
      <c r="AB910" s="197">
        <f t="shared" si="195"/>
        <v>50.4</v>
      </c>
      <c r="AC910" s="197">
        <f t="shared" si="192"/>
        <v>0</v>
      </c>
      <c r="AD910" s="197">
        <f t="shared" si="200"/>
        <v>35.28</v>
      </c>
      <c r="AE910" s="197">
        <f t="shared" si="193"/>
        <v>15.120000000000001</v>
      </c>
      <c r="AF910" s="197">
        <f t="shared" si="201"/>
        <v>0</v>
      </c>
      <c r="AG910" s="197">
        <f t="shared" si="196"/>
        <v>50.400000000000006</v>
      </c>
      <c r="AH910" s="197">
        <v>50.400000000000006</v>
      </c>
      <c r="AI910" s="197">
        <f t="shared" si="197"/>
        <v>0</v>
      </c>
      <c r="AJ910" s="146"/>
      <c r="AK910" s="265"/>
      <c r="AL910" s="272"/>
      <c r="AM910" s="272"/>
    </row>
    <row r="911" spans="1:39" s="213" customFormat="1" ht="30" customHeight="1" x14ac:dyDescent="0.25">
      <c r="A911" s="186"/>
      <c r="B911" s="186">
        <v>4</v>
      </c>
      <c r="C911" s="187"/>
      <c r="D911" s="136">
        <v>12079</v>
      </c>
      <c r="E911" s="136">
        <v>7580</v>
      </c>
      <c r="F911" s="188"/>
      <c r="G911" s="186" t="s">
        <v>487</v>
      </c>
      <c r="H911" s="186" t="s">
        <v>36</v>
      </c>
      <c r="I911" s="186"/>
      <c r="J911" s="186" t="s">
        <v>42</v>
      </c>
      <c r="K911" s="188">
        <v>1.8</v>
      </c>
      <c r="L911" s="188">
        <v>1.3</v>
      </c>
      <c r="M911" s="188">
        <v>3</v>
      </c>
      <c r="N911" s="188">
        <v>1</v>
      </c>
      <c r="O911" s="188">
        <f t="shared" si="198"/>
        <v>2</v>
      </c>
      <c r="P911" s="188"/>
      <c r="Q911" s="188"/>
      <c r="R911" s="188">
        <f t="shared" si="194"/>
        <v>3.6</v>
      </c>
      <c r="S911" s="191" t="s">
        <v>41</v>
      </c>
      <c r="T911" s="199" t="s">
        <v>58</v>
      </c>
      <c r="U911" s="200">
        <v>44700</v>
      </c>
      <c r="V911" s="200">
        <v>44735</v>
      </c>
      <c r="W911" s="201">
        <v>1</v>
      </c>
      <c r="X911" s="202"/>
      <c r="Y911" s="196">
        <f t="shared" si="199"/>
        <v>5.1428571428571432</v>
      </c>
      <c r="Z911" s="219">
        <v>14</v>
      </c>
      <c r="AA911" s="219"/>
      <c r="AB911" s="197">
        <f t="shared" si="195"/>
        <v>50.4</v>
      </c>
      <c r="AC911" s="197">
        <f t="shared" si="192"/>
        <v>0</v>
      </c>
      <c r="AD911" s="197">
        <f t="shared" si="200"/>
        <v>35.28</v>
      </c>
      <c r="AE911" s="197">
        <f t="shared" si="193"/>
        <v>15.120000000000001</v>
      </c>
      <c r="AF911" s="197">
        <f t="shared" si="201"/>
        <v>0</v>
      </c>
      <c r="AG911" s="197">
        <f t="shared" si="196"/>
        <v>50.400000000000006</v>
      </c>
      <c r="AH911" s="197">
        <v>50.400000000000006</v>
      </c>
      <c r="AI911" s="197">
        <f t="shared" si="197"/>
        <v>0</v>
      </c>
      <c r="AJ911" s="146"/>
      <c r="AK911" s="268"/>
      <c r="AL911" s="275"/>
      <c r="AM911" s="275"/>
    </row>
    <row r="912" spans="1:39" s="213" customFormat="1" ht="30" customHeight="1" x14ac:dyDescent="0.25">
      <c r="A912" s="186"/>
      <c r="B912" s="186">
        <v>4</v>
      </c>
      <c r="C912" s="187"/>
      <c r="D912" s="136">
        <v>12127</v>
      </c>
      <c r="E912" s="136">
        <v>7561</v>
      </c>
      <c r="F912" s="188"/>
      <c r="G912" s="186" t="s">
        <v>52</v>
      </c>
      <c r="H912" s="186" t="s">
        <v>36</v>
      </c>
      <c r="I912" s="186"/>
      <c r="J912" s="186" t="s">
        <v>42</v>
      </c>
      <c r="K912" s="188">
        <v>1.6</v>
      </c>
      <c r="L912" s="188">
        <v>1.3</v>
      </c>
      <c r="M912" s="188">
        <v>3</v>
      </c>
      <c r="N912" s="188">
        <v>1</v>
      </c>
      <c r="O912" s="188">
        <f t="shared" si="198"/>
        <v>2</v>
      </c>
      <c r="P912" s="188"/>
      <c r="Q912" s="188"/>
      <c r="R912" s="188">
        <f t="shared" si="194"/>
        <v>3.2</v>
      </c>
      <c r="S912" s="191" t="s">
        <v>41</v>
      </c>
      <c r="T912" s="199" t="s">
        <v>58</v>
      </c>
      <c r="U912" s="200">
        <v>44711</v>
      </c>
      <c r="V912" s="200">
        <v>44717</v>
      </c>
      <c r="W912" s="201">
        <v>1</v>
      </c>
      <c r="X912" s="202"/>
      <c r="Y912" s="196">
        <f t="shared" si="199"/>
        <v>1</v>
      </c>
      <c r="Z912" s="219">
        <v>14</v>
      </c>
      <c r="AA912" s="219"/>
      <c r="AB912" s="197">
        <f t="shared" si="195"/>
        <v>44.800000000000004</v>
      </c>
      <c r="AC912" s="197">
        <f t="shared" si="192"/>
        <v>0</v>
      </c>
      <c r="AD912" s="197">
        <f t="shared" si="200"/>
        <v>31.359999999999996</v>
      </c>
      <c r="AE912" s="197">
        <f t="shared" si="193"/>
        <v>13.44</v>
      </c>
      <c r="AF912" s="197">
        <f t="shared" si="201"/>
        <v>0</v>
      </c>
      <c r="AG912" s="197">
        <f t="shared" si="196"/>
        <v>44.8</v>
      </c>
      <c r="AH912" s="197">
        <v>44.8</v>
      </c>
      <c r="AI912" s="197">
        <f t="shared" si="197"/>
        <v>0</v>
      </c>
      <c r="AJ912" s="146"/>
      <c r="AK912" s="268"/>
      <c r="AL912" s="275"/>
      <c r="AM912" s="275"/>
    </row>
    <row r="913" spans="1:39" s="213" customFormat="1" ht="30" customHeight="1" x14ac:dyDescent="0.25">
      <c r="A913" s="186"/>
      <c r="B913" s="186">
        <v>4</v>
      </c>
      <c r="C913" s="187"/>
      <c r="D913" s="136">
        <v>12119</v>
      </c>
      <c r="E913" s="136">
        <v>7561</v>
      </c>
      <c r="F913" s="188"/>
      <c r="G913" s="186" t="s">
        <v>53</v>
      </c>
      <c r="H913" s="186" t="s">
        <v>36</v>
      </c>
      <c r="I913" s="186"/>
      <c r="J913" s="186" t="s">
        <v>42</v>
      </c>
      <c r="K913" s="188">
        <v>1.8</v>
      </c>
      <c r="L913" s="188">
        <v>1.3</v>
      </c>
      <c r="M913" s="188">
        <v>3</v>
      </c>
      <c r="N913" s="188">
        <v>1</v>
      </c>
      <c r="O913" s="188">
        <f t="shared" si="198"/>
        <v>2</v>
      </c>
      <c r="P913" s="188"/>
      <c r="Q913" s="188"/>
      <c r="R913" s="188">
        <f t="shared" si="194"/>
        <v>3.6</v>
      </c>
      <c r="S913" s="191" t="s">
        <v>41</v>
      </c>
      <c r="T913" s="199" t="s">
        <v>58</v>
      </c>
      <c r="U913" s="200">
        <v>44710</v>
      </c>
      <c r="V913" s="200">
        <v>44717</v>
      </c>
      <c r="W913" s="201">
        <v>1</v>
      </c>
      <c r="X913" s="202"/>
      <c r="Y913" s="196">
        <f t="shared" si="199"/>
        <v>1.1428571428571428</v>
      </c>
      <c r="Z913" s="219">
        <v>14</v>
      </c>
      <c r="AA913" s="219"/>
      <c r="AB913" s="197">
        <f t="shared" si="195"/>
        <v>50.4</v>
      </c>
      <c r="AC913" s="197">
        <f t="shared" si="192"/>
        <v>0</v>
      </c>
      <c r="AD913" s="197">
        <f t="shared" si="200"/>
        <v>35.28</v>
      </c>
      <c r="AE913" s="197">
        <f t="shared" si="193"/>
        <v>15.120000000000001</v>
      </c>
      <c r="AF913" s="197">
        <f t="shared" si="201"/>
        <v>0</v>
      </c>
      <c r="AG913" s="197">
        <f t="shared" si="196"/>
        <v>50.400000000000006</v>
      </c>
      <c r="AH913" s="197">
        <v>50.400000000000006</v>
      </c>
      <c r="AI913" s="197">
        <f t="shared" si="197"/>
        <v>0</v>
      </c>
      <c r="AJ913" s="146"/>
      <c r="AK913" s="268"/>
      <c r="AL913" s="275"/>
      <c r="AM913" s="275"/>
    </row>
    <row r="914" spans="1:39" s="111" customFormat="1" ht="30" customHeight="1" x14ac:dyDescent="0.25">
      <c r="A914" s="186"/>
      <c r="B914" s="186">
        <v>4</v>
      </c>
      <c r="C914" s="187"/>
      <c r="D914" s="136">
        <v>12138</v>
      </c>
      <c r="E914" s="136">
        <v>7570</v>
      </c>
      <c r="F914" s="188"/>
      <c r="G914" s="186" t="s">
        <v>53</v>
      </c>
      <c r="H914" s="186" t="s">
        <v>36</v>
      </c>
      <c r="I914" s="186"/>
      <c r="J914" s="186" t="s">
        <v>42</v>
      </c>
      <c r="K914" s="188">
        <v>2.5</v>
      </c>
      <c r="L914" s="188">
        <v>1.3</v>
      </c>
      <c r="M914" s="188">
        <v>3</v>
      </c>
      <c r="N914" s="188">
        <v>1</v>
      </c>
      <c r="O914" s="188">
        <f t="shared" si="198"/>
        <v>2</v>
      </c>
      <c r="P914" s="188"/>
      <c r="Q914" s="188"/>
      <c r="R914" s="188">
        <f t="shared" si="194"/>
        <v>5</v>
      </c>
      <c r="S914" s="191" t="s">
        <v>41</v>
      </c>
      <c r="T914" s="199" t="s">
        <v>58</v>
      </c>
      <c r="U914" s="200">
        <v>44711</v>
      </c>
      <c r="V914" s="200">
        <v>44724</v>
      </c>
      <c r="W914" s="201">
        <v>1</v>
      </c>
      <c r="X914" s="202"/>
      <c r="Y914" s="196">
        <f t="shared" si="199"/>
        <v>2</v>
      </c>
      <c r="Z914" s="219">
        <v>14</v>
      </c>
      <c r="AA914" s="219"/>
      <c r="AB914" s="197">
        <f t="shared" si="195"/>
        <v>70</v>
      </c>
      <c r="AC914" s="197">
        <f t="shared" si="192"/>
        <v>0</v>
      </c>
      <c r="AD914" s="197">
        <f t="shared" si="200"/>
        <v>49</v>
      </c>
      <c r="AE914" s="197">
        <f t="shared" si="193"/>
        <v>21</v>
      </c>
      <c r="AF914" s="197">
        <f t="shared" si="201"/>
        <v>0</v>
      </c>
      <c r="AG914" s="197">
        <f t="shared" si="196"/>
        <v>70</v>
      </c>
      <c r="AH914" s="197">
        <v>70</v>
      </c>
      <c r="AI914" s="197">
        <f t="shared" si="197"/>
        <v>0</v>
      </c>
      <c r="AJ914" s="146"/>
      <c r="AK914" s="265"/>
      <c r="AL914" s="272"/>
      <c r="AM914" s="272"/>
    </row>
    <row r="915" spans="1:39" s="111" customFormat="1" ht="30" customHeight="1" x14ac:dyDescent="0.25">
      <c r="A915" s="186"/>
      <c r="B915" s="186">
        <v>4</v>
      </c>
      <c r="C915" s="187"/>
      <c r="D915" s="136">
        <v>12138</v>
      </c>
      <c r="E915" s="136">
        <v>7570</v>
      </c>
      <c r="F915" s="188"/>
      <c r="G915" s="186" t="s">
        <v>53</v>
      </c>
      <c r="H915" s="186" t="s">
        <v>36</v>
      </c>
      <c r="I915" s="186"/>
      <c r="J915" s="186" t="s">
        <v>42</v>
      </c>
      <c r="K915" s="188">
        <v>6</v>
      </c>
      <c r="L915" s="188">
        <v>1.3</v>
      </c>
      <c r="M915" s="188">
        <v>3</v>
      </c>
      <c r="N915" s="188">
        <v>1</v>
      </c>
      <c r="O915" s="188">
        <f t="shared" si="198"/>
        <v>2</v>
      </c>
      <c r="P915" s="188"/>
      <c r="Q915" s="188"/>
      <c r="R915" s="188">
        <f t="shared" si="194"/>
        <v>12</v>
      </c>
      <c r="S915" s="191" t="s">
        <v>41</v>
      </c>
      <c r="T915" s="199" t="s">
        <v>58</v>
      </c>
      <c r="U915" s="200">
        <v>44711</v>
      </c>
      <c r="V915" s="200">
        <v>44724</v>
      </c>
      <c r="W915" s="201">
        <v>1</v>
      </c>
      <c r="X915" s="202"/>
      <c r="Y915" s="196">
        <f t="shared" si="199"/>
        <v>2</v>
      </c>
      <c r="Z915" s="219">
        <v>14</v>
      </c>
      <c r="AA915" s="219"/>
      <c r="AB915" s="197">
        <f t="shared" si="195"/>
        <v>168</v>
      </c>
      <c r="AC915" s="197">
        <f t="shared" si="192"/>
        <v>0</v>
      </c>
      <c r="AD915" s="197">
        <f t="shared" si="200"/>
        <v>117.59999999999998</v>
      </c>
      <c r="AE915" s="197">
        <f t="shared" si="193"/>
        <v>50.399999999999991</v>
      </c>
      <c r="AF915" s="197">
        <f t="shared" si="201"/>
        <v>0</v>
      </c>
      <c r="AG915" s="197">
        <f t="shared" si="196"/>
        <v>167.99999999999997</v>
      </c>
      <c r="AH915" s="197">
        <v>167.99999999999997</v>
      </c>
      <c r="AI915" s="197">
        <f t="shared" si="197"/>
        <v>0</v>
      </c>
      <c r="AJ915" s="146"/>
      <c r="AK915" s="265"/>
      <c r="AL915" s="272"/>
      <c r="AM915" s="272"/>
    </row>
    <row r="916" spans="1:39" s="111" customFormat="1" ht="30" customHeight="1" x14ac:dyDescent="0.25">
      <c r="A916" s="186"/>
      <c r="B916" s="186">
        <v>4</v>
      </c>
      <c r="C916" s="187">
        <v>334</v>
      </c>
      <c r="D916" s="136">
        <v>12435</v>
      </c>
      <c r="E916" s="136">
        <v>7585</v>
      </c>
      <c r="F916" s="188"/>
      <c r="G916" s="186" t="s">
        <v>105</v>
      </c>
      <c r="H916" s="186" t="s">
        <v>94</v>
      </c>
      <c r="I916" s="186"/>
      <c r="J916" s="186" t="s">
        <v>69</v>
      </c>
      <c r="K916" s="188">
        <v>2.5</v>
      </c>
      <c r="L916" s="188">
        <v>1.3</v>
      </c>
      <c r="M916" s="188">
        <v>3</v>
      </c>
      <c r="N916" s="188">
        <v>1</v>
      </c>
      <c r="O916" s="188">
        <f t="shared" si="198"/>
        <v>2</v>
      </c>
      <c r="P916" s="188"/>
      <c r="Q916" s="188"/>
      <c r="R916" s="188">
        <f t="shared" si="194"/>
        <v>2</v>
      </c>
      <c r="S916" s="191" t="s">
        <v>70</v>
      </c>
      <c r="T916" s="199" t="s">
        <v>58</v>
      </c>
      <c r="U916" s="200">
        <v>44735</v>
      </c>
      <c r="V916" s="200">
        <v>44738</v>
      </c>
      <c r="W916" s="201">
        <v>1</v>
      </c>
      <c r="X916" s="202"/>
      <c r="Y916" s="196">
        <f t="shared" si="199"/>
        <v>0.5714285714285714</v>
      </c>
      <c r="Z916" s="219">
        <v>135</v>
      </c>
      <c r="AA916" s="219">
        <v>12.25</v>
      </c>
      <c r="AB916" s="197">
        <f t="shared" si="195"/>
        <v>270</v>
      </c>
      <c r="AC916" s="197">
        <f t="shared" si="192"/>
        <v>24.5</v>
      </c>
      <c r="AD916" s="197">
        <f t="shared" si="200"/>
        <v>189</v>
      </c>
      <c r="AE916" s="197">
        <f t="shared" si="193"/>
        <v>81</v>
      </c>
      <c r="AF916" s="197">
        <f t="shared" si="201"/>
        <v>14</v>
      </c>
      <c r="AG916" s="197">
        <f t="shared" si="196"/>
        <v>284</v>
      </c>
      <c r="AH916" s="197">
        <v>284</v>
      </c>
      <c r="AI916" s="197">
        <f t="shared" si="197"/>
        <v>0</v>
      </c>
      <c r="AJ916" s="146"/>
      <c r="AK916" s="265"/>
      <c r="AL916" s="272"/>
      <c r="AM916" s="272"/>
    </row>
    <row r="917" spans="1:39" s="111" customFormat="1" ht="30" customHeight="1" x14ac:dyDescent="0.25">
      <c r="A917" s="186"/>
      <c r="B917" s="186">
        <v>4</v>
      </c>
      <c r="C917" s="187">
        <v>367</v>
      </c>
      <c r="D917" s="136">
        <v>12516</v>
      </c>
      <c r="E917" s="136">
        <v>7709</v>
      </c>
      <c r="F917" s="188"/>
      <c r="G917" s="186" t="s">
        <v>105</v>
      </c>
      <c r="H917" s="186" t="s">
        <v>94</v>
      </c>
      <c r="I917" s="186"/>
      <c r="J917" s="186" t="s">
        <v>69</v>
      </c>
      <c r="K917" s="188">
        <v>1.8</v>
      </c>
      <c r="L917" s="188">
        <v>1.3</v>
      </c>
      <c r="M917" s="188">
        <v>3</v>
      </c>
      <c r="N917" s="188">
        <v>1</v>
      </c>
      <c r="O917" s="188">
        <f t="shared" si="198"/>
        <v>2</v>
      </c>
      <c r="P917" s="188"/>
      <c r="Q917" s="188"/>
      <c r="R917" s="188">
        <f t="shared" si="194"/>
        <v>2</v>
      </c>
      <c r="S917" s="191" t="s">
        <v>70</v>
      </c>
      <c r="T917" s="199" t="s">
        <v>58</v>
      </c>
      <c r="U917" s="200">
        <v>44739</v>
      </c>
      <c r="V917" s="200">
        <v>44755</v>
      </c>
      <c r="W917" s="201">
        <v>1</v>
      </c>
      <c r="X917" s="202"/>
      <c r="Y917" s="196">
        <f t="shared" si="199"/>
        <v>2.4285714285714284</v>
      </c>
      <c r="Z917" s="219">
        <v>135</v>
      </c>
      <c r="AA917" s="219">
        <v>12.25</v>
      </c>
      <c r="AB917" s="197">
        <f t="shared" si="195"/>
        <v>270</v>
      </c>
      <c r="AC917" s="197">
        <f t="shared" si="192"/>
        <v>24.5</v>
      </c>
      <c r="AD917" s="197">
        <f t="shared" si="200"/>
        <v>189</v>
      </c>
      <c r="AE917" s="197">
        <f t="shared" si="193"/>
        <v>81</v>
      </c>
      <c r="AF917" s="197">
        <f t="shared" si="201"/>
        <v>59.499999999999993</v>
      </c>
      <c r="AG917" s="197">
        <f t="shared" si="196"/>
        <v>329.5</v>
      </c>
      <c r="AH917" s="197">
        <v>329.5</v>
      </c>
      <c r="AI917" s="197">
        <f t="shared" si="197"/>
        <v>0</v>
      </c>
      <c r="AJ917" s="146"/>
      <c r="AK917" s="265"/>
      <c r="AL917" s="272"/>
      <c r="AM917" s="272"/>
    </row>
    <row r="918" spans="1:39" s="111" customFormat="1" ht="30" customHeight="1" x14ac:dyDescent="0.25">
      <c r="A918" s="186"/>
      <c r="B918" s="186">
        <v>4</v>
      </c>
      <c r="C918" s="187">
        <v>367</v>
      </c>
      <c r="D918" s="136">
        <v>12516</v>
      </c>
      <c r="E918" s="136">
        <v>7709</v>
      </c>
      <c r="F918" s="188"/>
      <c r="G918" s="186" t="s">
        <v>105</v>
      </c>
      <c r="H918" s="186" t="s">
        <v>94</v>
      </c>
      <c r="I918" s="186"/>
      <c r="J918" s="186" t="s">
        <v>69</v>
      </c>
      <c r="K918" s="188">
        <v>1.8</v>
      </c>
      <c r="L918" s="188">
        <v>1.3</v>
      </c>
      <c r="M918" s="188">
        <v>3</v>
      </c>
      <c r="N918" s="188">
        <v>1</v>
      </c>
      <c r="O918" s="188">
        <f t="shared" si="198"/>
        <v>2</v>
      </c>
      <c r="P918" s="188"/>
      <c r="Q918" s="188"/>
      <c r="R918" s="188">
        <f t="shared" si="194"/>
        <v>2</v>
      </c>
      <c r="S918" s="191" t="s">
        <v>70</v>
      </c>
      <c r="T918" s="199" t="s">
        <v>58</v>
      </c>
      <c r="U918" s="200">
        <v>44739</v>
      </c>
      <c r="V918" s="200">
        <v>44755</v>
      </c>
      <c r="W918" s="201">
        <v>1</v>
      </c>
      <c r="X918" s="202"/>
      <c r="Y918" s="196">
        <f t="shared" si="199"/>
        <v>2.4285714285714284</v>
      </c>
      <c r="Z918" s="219">
        <v>135</v>
      </c>
      <c r="AA918" s="219">
        <v>12.25</v>
      </c>
      <c r="AB918" s="197">
        <f t="shared" si="195"/>
        <v>270</v>
      </c>
      <c r="AC918" s="197">
        <f t="shared" si="192"/>
        <v>24.5</v>
      </c>
      <c r="AD918" s="197">
        <f t="shared" si="200"/>
        <v>189</v>
      </c>
      <c r="AE918" s="197">
        <f t="shared" si="193"/>
        <v>81</v>
      </c>
      <c r="AF918" s="197">
        <f t="shared" si="201"/>
        <v>59.499999999999993</v>
      </c>
      <c r="AG918" s="197">
        <f t="shared" si="196"/>
        <v>329.5</v>
      </c>
      <c r="AH918" s="197">
        <v>329.5</v>
      </c>
      <c r="AI918" s="197">
        <f t="shared" si="197"/>
        <v>0</v>
      </c>
      <c r="AJ918" s="146"/>
      <c r="AK918" s="265"/>
      <c r="AL918" s="272"/>
      <c r="AM918" s="272"/>
    </row>
    <row r="919" spans="1:39" s="111" customFormat="1" ht="30" customHeight="1" x14ac:dyDescent="0.25">
      <c r="A919" s="186"/>
      <c r="B919" s="186">
        <v>4</v>
      </c>
      <c r="C919" s="187">
        <v>148</v>
      </c>
      <c r="D919" s="136">
        <v>12246</v>
      </c>
      <c r="E919" s="136">
        <v>7830</v>
      </c>
      <c r="F919" s="188"/>
      <c r="G919" s="186" t="s">
        <v>116</v>
      </c>
      <c r="H919" s="186" t="s">
        <v>36</v>
      </c>
      <c r="I919" s="186"/>
      <c r="J919" s="186" t="s">
        <v>42</v>
      </c>
      <c r="K919" s="188">
        <v>1.8</v>
      </c>
      <c r="L919" s="188">
        <v>1.3</v>
      </c>
      <c r="M919" s="188">
        <v>3.5</v>
      </c>
      <c r="N919" s="188">
        <v>1</v>
      </c>
      <c r="O919" s="188">
        <f t="shared" si="198"/>
        <v>2.5</v>
      </c>
      <c r="P919" s="188"/>
      <c r="Q919" s="188"/>
      <c r="R919" s="188">
        <f t="shared" si="194"/>
        <v>4.5</v>
      </c>
      <c r="S919" s="191" t="s">
        <v>41</v>
      </c>
      <c r="T919" s="199" t="s">
        <v>58</v>
      </c>
      <c r="U919" s="200">
        <v>44718</v>
      </c>
      <c r="V919" s="200">
        <v>44791</v>
      </c>
      <c r="W919" s="201">
        <v>1</v>
      </c>
      <c r="X919" s="202"/>
      <c r="Y919" s="196">
        <f t="shared" si="199"/>
        <v>10.571428571428571</v>
      </c>
      <c r="Z919" s="219">
        <v>14</v>
      </c>
      <c r="AA919" s="219"/>
      <c r="AB919" s="197">
        <f t="shared" si="195"/>
        <v>63</v>
      </c>
      <c r="AC919" s="197">
        <f t="shared" si="192"/>
        <v>0</v>
      </c>
      <c r="AD919" s="197">
        <f t="shared" si="200"/>
        <v>44.1</v>
      </c>
      <c r="AE919" s="197">
        <f t="shared" si="193"/>
        <v>18.899999999999999</v>
      </c>
      <c r="AF919" s="197">
        <f t="shared" si="201"/>
        <v>0</v>
      </c>
      <c r="AG919" s="197">
        <f t="shared" si="196"/>
        <v>63</v>
      </c>
      <c r="AH919" s="197">
        <v>63</v>
      </c>
      <c r="AI919" s="197">
        <f t="shared" si="197"/>
        <v>0</v>
      </c>
      <c r="AJ919" s="146"/>
      <c r="AK919" s="265"/>
      <c r="AL919" s="272"/>
      <c r="AM919" s="272"/>
    </row>
    <row r="920" spans="1:39" s="111" customFormat="1" ht="30" customHeight="1" x14ac:dyDescent="0.25">
      <c r="A920" s="186"/>
      <c r="B920" s="186">
        <v>4</v>
      </c>
      <c r="C920" s="187">
        <v>156</v>
      </c>
      <c r="D920" s="136">
        <v>12152</v>
      </c>
      <c r="E920" s="136">
        <v>7559</v>
      </c>
      <c r="F920" s="188"/>
      <c r="G920" s="186" t="s">
        <v>117</v>
      </c>
      <c r="H920" s="186" t="s">
        <v>36</v>
      </c>
      <c r="I920" s="186"/>
      <c r="J920" s="186" t="s">
        <v>42</v>
      </c>
      <c r="K920" s="188">
        <v>1.3</v>
      </c>
      <c r="L920" s="188">
        <v>1.2</v>
      </c>
      <c r="M920" s="188">
        <v>3.5</v>
      </c>
      <c r="N920" s="188">
        <v>1</v>
      </c>
      <c r="O920" s="188">
        <f t="shared" si="198"/>
        <v>2.5</v>
      </c>
      <c r="P920" s="188"/>
      <c r="Q920" s="188"/>
      <c r="R920" s="188">
        <f t="shared" si="194"/>
        <v>3.25</v>
      </c>
      <c r="S920" s="191" t="s">
        <v>41</v>
      </c>
      <c r="T920" s="199" t="s">
        <v>58</v>
      </c>
      <c r="U920" s="200">
        <v>44718</v>
      </c>
      <c r="V920" s="200">
        <v>44745</v>
      </c>
      <c r="W920" s="201">
        <v>1</v>
      </c>
      <c r="X920" s="202"/>
      <c r="Y920" s="196">
        <f t="shared" si="199"/>
        <v>4</v>
      </c>
      <c r="Z920" s="219">
        <v>14</v>
      </c>
      <c r="AA920" s="219"/>
      <c r="AB920" s="197">
        <f t="shared" si="195"/>
        <v>45.5</v>
      </c>
      <c r="AC920" s="197">
        <f t="shared" si="192"/>
        <v>0</v>
      </c>
      <c r="AD920" s="197">
        <f t="shared" si="200"/>
        <v>31.849999999999998</v>
      </c>
      <c r="AE920" s="197">
        <f t="shared" si="193"/>
        <v>13.65</v>
      </c>
      <c r="AF920" s="197">
        <f t="shared" si="201"/>
        <v>0</v>
      </c>
      <c r="AG920" s="197">
        <f t="shared" si="196"/>
        <v>45.5</v>
      </c>
      <c r="AH920" s="197">
        <v>45.5</v>
      </c>
      <c r="AI920" s="197">
        <f t="shared" si="197"/>
        <v>0</v>
      </c>
      <c r="AJ920" s="146"/>
      <c r="AK920" s="265"/>
      <c r="AL920" s="272"/>
      <c r="AM920" s="272"/>
    </row>
    <row r="921" spans="1:39" s="111" customFormat="1" ht="30" customHeight="1" x14ac:dyDescent="0.25">
      <c r="A921" s="186"/>
      <c r="B921" s="186">
        <v>4</v>
      </c>
      <c r="C921" s="187">
        <v>184</v>
      </c>
      <c r="D921" s="136">
        <v>12181</v>
      </c>
      <c r="E921" s="136">
        <v>7701</v>
      </c>
      <c r="F921" s="188"/>
      <c r="G921" s="186" t="s">
        <v>105</v>
      </c>
      <c r="H921" s="186" t="s">
        <v>36</v>
      </c>
      <c r="I921" s="186"/>
      <c r="J921" s="186" t="s">
        <v>42</v>
      </c>
      <c r="K921" s="188">
        <v>5</v>
      </c>
      <c r="L921" s="188">
        <v>1.3</v>
      </c>
      <c r="M921" s="188">
        <v>6</v>
      </c>
      <c r="N921" s="188">
        <v>1</v>
      </c>
      <c r="O921" s="188">
        <f t="shared" si="198"/>
        <v>5</v>
      </c>
      <c r="P921" s="188"/>
      <c r="Q921" s="188"/>
      <c r="R921" s="188">
        <f t="shared" si="194"/>
        <v>25</v>
      </c>
      <c r="S921" s="191" t="s">
        <v>41</v>
      </c>
      <c r="T921" s="199" t="s">
        <v>58</v>
      </c>
      <c r="U921" s="200">
        <v>44720</v>
      </c>
      <c r="V921" s="200">
        <v>44746</v>
      </c>
      <c r="W921" s="201">
        <v>1</v>
      </c>
      <c r="X921" s="202"/>
      <c r="Y921" s="196">
        <f t="shared" si="199"/>
        <v>3.8571428571428572</v>
      </c>
      <c r="Z921" s="219">
        <v>14</v>
      </c>
      <c r="AA921" s="219"/>
      <c r="AB921" s="197">
        <f t="shared" si="195"/>
        <v>350</v>
      </c>
      <c r="AC921" s="197">
        <f t="shared" si="192"/>
        <v>0</v>
      </c>
      <c r="AD921" s="197">
        <f t="shared" si="200"/>
        <v>245</v>
      </c>
      <c r="AE921" s="197">
        <f t="shared" si="193"/>
        <v>105</v>
      </c>
      <c r="AF921" s="197">
        <f t="shared" si="201"/>
        <v>0</v>
      </c>
      <c r="AG921" s="197">
        <f t="shared" si="196"/>
        <v>350</v>
      </c>
      <c r="AH921" s="197">
        <v>350</v>
      </c>
      <c r="AI921" s="197">
        <f t="shared" si="197"/>
        <v>0</v>
      </c>
      <c r="AJ921" s="157"/>
      <c r="AK921" s="265"/>
      <c r="AL921" s="272"/>
      <c r="AM921" s="272"/>
    </row>
    <row r="922" spans="1:39" s="111" customFormat="1" ht="30" customHeight="1" x14ac:dyDescent="0.25">
      <c r="A922" s="186"/>
      <c r="B922" s="186">
        <v>4</v>
      </c>
      <c r="C922" s="187">
        <v>154</v>
      </c>
      <c r="D922" s="136">
        <v>12250</v>
      </c>
      <c r="E922" s="136">
        <v>7896</v>
      </c>
      <c r="F922" s="188"/>
      <c r="G922" s="186" t="s">
        <v>105</v>
      </c>
      <c r="H922" s="186" t="s">
        <v>36</v>
      </c>
      <c r="I922" s="186"/>
      <c r="J922" s="186" t="s">
        <v>42</v>
      </c>
      <c r="K922" s="188">
        <v>2.5</v>
      </c>
      <c r="L922" s="188">
        <v>1.3</v>
      </c>
      <c r="M922" s="188">
        <v>4</v>
      </c>
      <c r="N922" s="188">
        <v>1</v>
      </c>
      <c r="O922" s="188">
        <f t="shared" si="198"/>
        <v>3</v>
      </c>
      <c r="P922" s="188"/>
      <c r="Q922" s="188"/>
      <c r="R922" s="188">
        <f t="shared" si="194"/>
        <v>7.5</v>
      </c>
      <c r="S922" s="191" t="s">
        <v>41</v>
      </c>
      <c r="T922" s="199" t="s">
        <v>58</v>
      </c>
      <c r="U922" s="200">
        <v>44718</v>
      </c>
      <c r="V922" s="200">
        <v>44820</v>
      </c>
      <c r="W922" s="201">
        <v>1</v>
      </c>
      <c r="X922" s="202"/>
      <c r="Y922" s="196">
        <f t="shared" si="199"/>
        <v>14.714285714285714</v>
      </c>
      <c r="Z922" s="219">
        <v>14</v>
      </c>
      <c r="AA922" s="219">
        <v>0.84</v>
      </c>
      <c r="AB922" s="197">
        <f t="shared" si="195"/>
        <v>105</v>
      </c>
      <c r="AC922" s="197">
        <f t="shared" si="192"/>
        <v>6.3</v>
      </c>
      <c r="AD922" s="197">
        <f t="shared" si="200"/>
        <v>73.5</v>
      </c>
      <c r="AE922" s="197">
        <f t="shared" si="193"/>
        <v>31.5</v>
      </c>
      <c r="AF922" s="197">
        <f t="shared" si="201"/>
        <v>92.699999999999989</v>
      </c>
      <c r="AG922" s="197">
        <f t="shared" si="196"/>
        <v>197.7</v>
      </c>
      <c r="AH922" s="197">
        <v>197.7</v>
      </c>
      <c r="AI922" s="197">
        <f t="shared" si="197"/>
        <v>0</v>
      </c>
      <c r="AJ922" s="157"/>
      <c r="AK922" s="265"/>
      <c r="AL922" s="272"/>
      <c r="AM922" s="272"/>
    </row>
    <row r="923" spans="1:39" s="111" customFormat="1" ht="30" customHeight="1" x14ac:dyDescent="0.25">
      <c r="A923" s="186"/>
      <c r="B923" s="186">
        <v>4</v>
      </c>
      <c r="C923" s="187">
        <v>144</v>
      </c>
      <c r="D923" s="136">
        <v>12239</v>
      </c>
      <c r="E923" s="136">
        <v>7900</v>
      </c>
      <c r="F923" s="188"/>
      <c r="G923" s="186" t="s">
        <v>117</v>
      </c>
      <c r="H923" s="186" t="s">
        <v>36</v>
      </c>
      <c r="I923" s="186"/>
      <c r="J923" s="186" t="s">
        <v>42</v>
      </c>
      <c r="K923" s="188">
        <v>1.8</v>
      </c>
      <c r="L923" s="188">
        <v>1.3</v>
      </c>
      <c r="M923" s="188">
        <v>5</v>
      </c>
      <c r="N923" s="188">
        <v>1</v>
      </c>
      <c r="O923" s="188">
        <f t="shared" si="198"/>
        <v>4</v>
      </c>
      <c r="P923" s="188"/>
      <c r="Q923" s="188"/>
      <c r="R923" s="188">
        <f t="shared" si="194"/>
        <v>7.2</v>
      </c>
      <c r="S923" s="191" t="s">
        <v>41</v>
      </c>
      <c r="T923" s="199" t="s">
        <v>58</v>
      </c>
      <c r="U923" s="200">
        <v>44718</v>
      </c>
      <c r="V923" s="200">
        <v>44824</v>
      </c>
      <c r="W923" s="201">
        <v>1</v>
      </c>
      <c r="X923" s="202"/>
      <c r="Y923" s="196">
        <f t="shared" si="199"/>
        <v>15.285714285714286</v>
      </c>
      <c r="Z923" s="219">
        <v>14</v>
      </c>
      <c r="AA923" s="219">
        <v>0.84</v>
      </c>
      <c r="AB923" s="197">
        <f t="shared" si="195"/>
        <v>100.8</v>
      </c>
      <c r="AC923" s="197">
        <f t="shared" si="192"/>
        <v>6.048</v>
      </c>
      <c r="AD923" s="197">
        <f t="shared" si="200"/>
        <v>70.56</v>
      </c>
      <c r="AE923" s="197">
        <f t="shared" si="193"/>
        <v>30.240000000000002</v>
      </c>
      <c r="AF923" s="197">
        <f t="shared" si="201"/>
        <v>92.448000000000008</v>
      </c>
      <c r="AG923" s="197">
        <f t="shared" si="196"/>
        <v>193.24800000000002</v>
      </c>
      <c r="AH923" s="197">
        <v>193.24800000000002</v>
      </c>
      <c r="AI923" s="197">
        <f t="shared" si="197"/>
        <v>0</v>
      </c>
      <c r="AJ923" s="157"/>
      <c r="AK923" s="265"/>
      <c r="AL923" s="272"/>
      <c r="AM923" s="272"/>
    </row>
    <row r="924" spans="1:39" s="213" customFormat="1" ht="30" customHeight="1" x14ac:dyDescent="0.25">
      <c r="A924" s="186"/>
      <c r="B924" s="186">
        <v>4</v>
      </c>
      <c r="C924" s="187">
        <v>150</v>
      </c>
      <c r="D924" s="136">
        <v>12247</v>
      </c>
      <c r="E924" s="136">
        <v>7565</v>
      </c>
      <c r="F924" s="188"/>
      <c r="G924" s="186" t="s">
        <v>116</v>
      </c>
      <c r="H924" s="186" t="s">
        <v>36</v>
      </c>
      <c r="I924" s="186"/>
      <c r="J924" s="186" t="s">
        <v>42</v>
      </c>
      <c r="K924" s="188">
        <v>1.8</v>
      </c>
      <c r="L924" s="188">
        <v>1.8</v>
      </c>
      <c r="M924" s="188">
        <v>3</v>
      </c>
      <c r="N924" s="188">
        <v>1</v>
      </c>
      <c r="O924" s="188">
        <f t="shared" si="198"/>
        <v>2</v>
      </c>
      <c r="P924" s="188"/>
      <c r="Q924" s="188"/>
      <c r="R924" s="188">
        <f t="shared" si="194"/>
        <v>3.6</v>
      </c>
      <c r="S924" s="191" t="s">
        <v>41</v>
      </c>
      <c r="T924" s="199" t="s">
        <v>58</v>
      </c>
      <c r="U924" s="200">
        <v>44718</v>
      </c>
      <c r="V924" s="200">
        <v>44728</v>
      </c>
      <c r="W924" s="201">
        <v>1</v>
      </c>
      <c r="X924" s="202"/>
      <c r="Y924" s="196">
        <f t="shared" si="199"/>
        <v>1.5714285714285714</v>
      </c>
      <c r="Z924" s="219">
        <v>18</v>
      </c>
      <c r="AA924" s="219"/>
      <c r="AB924" s="197">
        <f t="shared" si="195"/>
        <v>64.8</v>
      </c>
      <c r="AC924" s="197">
        <f t="shared" si="192"/>
        <v>0</v>
      </c>
      <c r="AD924" s="197">
        <f t="shared" si="200"/>
        <v>45.36</v>
      </c>
      <c r="AE924" s="197">
        <f t="shared" si="193"/>
        <v>19.440000000000001</v>
      </c>
      <c r="AF924" s="197">
        <f t="shared" si="201"/>
        <v>0</v>
      </c>
      <c r="AG924" s="197">
        <f t="shared" si="196"/>
        <v>64.8</v>
      </c>
      <c r="AH924" s="197">
        <v>64.8</v>
      </c>
      <c r="AI924" s="197">
        <f t="shared" si="197"/>
        <v>0</v>
      </c>
      <c r="AJ924" s="157"/>
      <c r="AK924" s="268"/>
      <c r="AL924" s="275"/>
      <c r="AM924" s="275"/>
    </row>
    <row r="925" spans="1:39" s="213" customFormat="1" ht="30" customHeight="1" x14ac:dyDescent="0.25">
      <c r="A925" s="186"/>
      <c r="B925" s="186">
        <v>4</v>
      </c>
      <c r="C925" s="187">
        <v>155</v>
      </c>
      <c r="D925" s="136">
        <v>12151</v>
      </c>
      <c r="E925" s="136">
        <v>7599</v>
      </c>
      <c r="F925" s="188"/>
      <c r="G925" s="186" t="s">
        <v>105</v>
      </c>
      <c r="H925" s="186" t="s">
        <v>36</v>
      </c>
      <c r="I925" s="186"/>
      <c r="J925" s="186" t="s">
        <v>42</v>
      </c>
      <c r="K925" s="188">
        <v>5</v>
      </c>
      <c r="L925" s="188">
        <v>1.8</v>
      </c>
      <c r="M925" s="188">
        <v>3.5</v>
      </c>
      <c r="N925" s="188">
        <v>1</v>
      </c>
      <c r="O925" s="188">
        <f t="shared" si="198"/>
        <v>2.5</v>
      </c>
      <c r="P925" s="188"/>
      <c r="Q925" s="188"/>
      <c r="R925" s="188">
        <f t="shared" si="194"/>
        <v>12.5</v>
      </c>
      <c r="S925" s="191" t="s">
        <v>41</v>
      </c>
      <c r="T925" s="199" t="s">
        <v>58</v>
      </c>
      <c r="U925" s="200">
        <v>44718</v>
      </c>
      <c r="V925" s="200">
        <v>44745</v>
      </c>
      <c r="W925" s="201">
        <v>1</v>
      </c>
      <c r="X925" s="202"/>
      <c r="Y925" s="196">
        <f t="shared" si="199"/>
        <v>4</v>
      </c>
      <c r="Z925" s="220">
        <v>18</v>
      </c>
      <c r="AA925" s="219">
        <v>1.05</v>
      </c>
      <c r="AB925" s="197">
        <f t="shared" si="195"/>
        <v>225</v>
      </c>
      <c r="AC925" s="197">
        <f t="shared" si="192"/>
        <v>13.125</v>
      </c>
      <c r="AD925" s="197">
        <f t="shared" si="200"/>
        <v>157.5</v>
      </c>
      <c r="AE925" s="197">
        <f t="shared" si="193"/>
        <v>67.5</v>
      </c>
      <c r="AF925" s="197">
        <f t="shared" si="201"/>
        <v>52.5</v>
      </c>
      <c r="AG925" s="197">
        <f t="shared" si="196"/>
        <v>277.5</v>
      </c>
      <c r="AH925" s="197">
        <v>277.5</v>
      </c>
      <c r="AI925" s="197">
        <f t="shared" si="197"/>
        <v>0</v>
      </c>
      <c r="AJ925" s="157"/>
      <c r="AK925" s="268"/>
      <c r="AL925" s="275"/>
      <c r="AM925" s="275"/>
    </row>
    <row r="926" spans="1:39" s="111" customFormat="1" ht="30" customHeight="1" x14ac:dyDescent="0.25">
      <c r="A926" s="186"/>
      <c r="B926" s="186">
        <v>4</v>
      </c>
      <c r="C926" s="187">
        <v>409</v>
      </c>
      <c r="D926" s="136">
        <v>12570</v>
      </c>
      <c r="E926" s="136">
        <v>7896</v>
      </c>
      <c r="F926" s="188"/>
      <c r="G926" s="186" t="s">
        <v>117</v>
      </c>
      <c r="H926" s="186" t="s">
        <v>94</v>
      </c>
      <c r="I926" s="186"/>
      <c r="J926" s="186" t="s">
        <v>69</v>
      </c>
      <c r="K926" s="188">
        <v>1.3</v>
      </c>
      <c r="L926" s="188">
        <v>1.3</v>
      </c>
      <c r="M926" s="188">
        <v>4</v>
      </c>
      <c r="N926" s="188">
        <v>1</v>
      </c>
      <c r="O926" s="188">
        <f t="shared" si="198"/>
        <v>3</v>
      </c>
      <c r="P926" s="188"/>
      <c r="Q926" s="188"/>
      <c r="R926" s="188">
        <f t="shared" si="194"/>
        <v>3</v>
      </c>
      <c r="S926" s="191" t="s">
        <v>70</v>
      </c>
      <c r="T926" s="199" t="s">
        <v>58</v>
      </c>
      <c r="U926" s="200">
        <v>44742</v>
      </c>
      <c r="V926" s="200">
        <v>44820</v>
      </c>
      <c r="W926" s="201">
        <v>1</v>
      </c>
      <c r="X926" s="202"/>
      <c r="Y926" s="196">
        <f t="shared" si="199"/>
        <v>11.285714285714286</v>
      </c>
      <c r="Z926" s="219">
        <v>135</v>
      </c>
      <c r="AA926" s="219">
        <v>12.25</v>
      </c>
      <c r="AB926" s="197">
        <f t="shared" si="195"/>
        <v>405</v>
      </c>
      <c r="AC926" s="197">
        <f t="shared" si="192"/>
        <v>36.75</v>
      </c>
      <c r="AD926" s="197">
        <f t="shared" si="200"/>
        <v>283.49999999999994</v>
      </c>
      <c r="AE926" s="197">
        <f t="shared" si="193"/>
        <v>121.49999999999999</v>
      </c>
      <c r="AF926" s="197">
        <f t="shared" si="201"/>
        <v>414.75000000000006</v>
      </c>
      <c r="AG926" s="197">
        <f t="shared" si="196"/>
        <v>819.75</v>
      </c>
      <c r="AH926" s="197">
        <v>819.75</v>
      </c>
      <c r="AI926" s="197">
        <f t="shared" si="197"/>
        <v>0</v>
      </c>
      <c r="AJ926" s="146"/>
      <c r="AK926" s="265"/>
      <c r="AL926" s="272"/>
      <c r="AM926" s="272"/>
    </row>
    <row r="927" spans="1:39" s="213" customFormat="1" ht="30" customHeight="1" x14ac:dyDescent="0.25">
      <c r="A927" s="186"/>
      <c r="B927" s="186">
        <v>4</v>
      </c>
      <c r="C927" s="187">
        <v>430</v>
      </c>
      <c r="D927" s="136">
        <v>12590</v>
      </c>
      <c r="E927" s="136">
        <v>7724</v>
      </c>
      <c r="F927" s="188"/>
      <c r="G927" s="186" t="s">
        <v>117</v>
      </c>
      <c r="H927" s="186" t="s">
        <v>94</v>
      </c>
      <c r="I927" s="186"/>
      <c r="J927" s="186" t="s">
        <v>69</v>
      </c>
      <c r="K927" s="188">
        <v>2.5</v>
      </c>
      <c r="L927" s="188">
        <v>1.3</v>
      </c>
      <c r="M927" s="188">
        <v>2.5</v>
      </c>
      <c r="N927" s="188">
        <v>1</v>
      </c>
      <c r="O927" s="188">
        <f t="shared" si="198"/>
        <v>1.5</v>
      </c>
      <c r="P927" s="188"/>
      <c r="Q927" s="188"/>
      <c r="R927" s="188">
        <f t="shared" si="194"/>
        <v>1.5</v>
      </c>
      <c r="S927" s="191" t="s">
        <v>70</v>
      </c>
      <c r="T927" s="199" t="s">
        <v>58</v>
      </c>
      <c r="U927" s="200">
        <v>44745</v>
      </c>
      <c r="V927" s="200">
        <v>44757</v>
      </c>
      <c r="W927" s="201">
        <v>1</v>
      </c>
      <c r="X927" s="202"/>
      <c r="Y927" s="196">
        <f t="shared" si="199"/>
        <v>1.8571428571428572</v>
      </c>
      <c r="Z927" s="219">
        <v>135</v>
      </c>
      <c r="AA927" s="219">
        <v>12.25</v>
      </c>
      <c r="AB927" s="197">
        <f t="shared" si="195"/>
        <v>202.5</v>
      </c>
      <c r="AC927" s="197">
        <f t="shared" si="192"/>
        <v>18.375</v>
      </c>
      <c r="AD927" s="197">
        <f t="shared" si="200"/>
        <v>141.74999999999997</v>
      </c>
      <c r="AE927" s="197">
        <f t="shared" si="193"/>
        <v>60.749999999999993</v>
      </c>
      <c r="AF927" s="197">
        <f t="shared" si="201"/>
        <v>34.125</v>
      </c>
      <c r="AG927" s="197">
        <f t="shared" si="196"/>
        <v>236.62499999999997</v>
      </c>
      <c r="AH927" s="197">
        <v>236.62499999999997</v>
      </c>
      <c r="AI927" s="197">
        <f t="shared" si="197"/>
        <v>0</v>
      </c>
      <c r="AJ927" s="157"/>
      <c r="AK927" s="268"/>
      <c r="AL927" s="275"/>
      <c r="AM927" s="275"/>
    </row>
    <row r="928" spans="1:39" s="213" customFormat="1" ht="30" customHeight="1" x14ac:dyDescent="0.25">
      <c r="A928" s="186"/>
      <c r="B928" s="186">
        <v>4</v>
      </c>
      <c r="C928" s="187">
        <v>441</v>
      </c>
      <c r="D928" s="136">
        <v>12600</v>
      </c>
      <c r="E928" s="136">
        <v>8298</v>
      </c>
      <c r="F928" s="188"/>
      <c r="G928" s="186" t="s">
        <v>117</v>
      </c>
      <c r="H928" s="186" t="s">
        <v>94</v>
      </c>
      <c r="I928" s="186"/>
      <c r="J928" s="186" t="s">
        <v>69</v>
      </c>
      <c r="K928" s="188">
        <v>1.3</v>
      </c>
      <c r="L928" s="188">
        <v>1.3</v>
      </c>
      <c r="M928" s="188">
        <v>3</v>
      </c>
      <c r="N928" s="188">
        <v>1</v>
      </c>
      <c r="O928" s="188">
        <f t="shared" si="198"/>
        <v>2</v>
      </c>
      <c r="P928" s="188"/>
      <c r="Q928" s="188"/>
      <c r="R928" s="188">
        <f t="shared" si="194"/>
        <v>2</v>
      </c>
      <c r="S928" s="191" t="s">
        <v>70</v>
      </c>
      <c r="T928" s="199" t="s">
        <v>58</v>
      </c>
      <c r="U928" s="200">
        <v>44746</v>
      </c>
      <c r="V928" s="200">
        <v>44899</v>
      </c>
      <c r="W928" s="201">
        <v>1</v>
      </c>
      <c r="X928" s="202"/>
      <c r="Y928" s="196">
        <f t="shared" si="199"/>
        <v>22</v>
      </c>
      <c r="Z928" s="219">
        <v>135</v>
      </c>
      <c r="AA928" s="219">
        <v>12.25</v>
      </c>
      <c r="AB928" s="197">
        <f t="shared" si="195"/>
        <v>270</v>
      </c>
      <c r="AC928" s="197">
        <f t="shared" si="192"/>
        <v>24.5</v>
      </c>
      <c r="AD928" s="197">
        <f t="shared" si="200"/>
        <v>189</v>
      </c>
      <c r="AE928" s="197">
        <f t="shared" si="193"/>
        <v>81</v>
      </c>
      <c r="AF928" s="197">
        <f t="shared" si="201"/>
        <v>539</v>
      </c>
      <c r="AG928" s="197">
        <f t="shared" si="196"/>
        <v>809</v>
      </c>
      <c r="AH928" s="197">
        <v>809</v>
      </c>
      <c r="AI928" s="197">
        <f t="shared" si="197"/>
        <v>0</v>
      </c>
      <c r="AJ928" s="157"/>
      <c r="AK928" s="268"/>
      <c r="AL928" s="275"/>
      <c r="AM928" s="275"/>
    </row>
    <row r="929" spans="1:39" s="111" customFormat="1" ht="30" customHeight="1" x14ac:dyDescent="0.25">
      <c r="A929" s="186"/>
      <c r="B929" s="186">
        <v>4</v>
      </c>
      <c r="C929" s="187">
        <v>447</v>
      </c>
      <c r="D929" s="136">
        <v>12604</v>
      </c>
      <c r="E929" s="136">
        <v>6733</v>
      </c>
      <c r="F929" s="188"/>
      <c r="G929" s="186" t="s">
        <v>105</v>
      </c>
      <c r="H929" s="186" t="s">
        <v>94</v>
      </c>
      <c r="I929" s="186"/>
      <c r="J929" s="186" t="s">
        <v>69</v>
      </c>
      <c r="K929" s="188">
        <v>1.3</v>
      </c>
      <c r="L929" s="188">
        <v>1</v>
      </c>
      <c r="M929" s="188">
        <v>5</v>
      </c>
      <c r="N929" s="188">
        <v>1</v>
      </c>
      <c r="O929" s="188">
        <f t="shared" si="198"/>
        <v>4</v>
      </c>
      <c r="P929" s="188"/>
      <c r="Q929" s="188"/>
      <c r="R929" s="188">
        <f t="shared" si="194"/>
        <v>4</v>
      </c>
      <c r="S929" s="191" t="s">
        <v>70</v>
      </c>
      <c r="T929" s="199" t="s">
        <v>58</v>
      </c>
      <c r="U929" s="200">
        <v>44748</v>
      </c>
      <c r="V929" s="200">
        <v>44832</v>
      </c>
      <c r="W929" s="201">
        <v>1</v>
      </c>
      <c r="X929" s="202"/>
      <c r="Y929" s="196">
        <f t="shared" si="199"/>
        <v>12.142857142857142</v>
      </c>
      <c r="Z929" s="219">
        <v>135</v>
      </c>
      <c r="AA929" s="219">
        <v>12.25</v>
      </c>
      <c r="AB929" s="197">
        <f t="shared" si="195"/>
        <v>540</v>
      </c>
      <c r="AC929" s="197">
        <f t="shared" si="192"/>
        <v>49</v>
      </c>
      <c r="AD929" s="197">
        <f t="shared" si="200"/>
        <v>378</v>
      </c>
      <c r="AE929" s="197">
        <f t="shared" si="193"/>
        <v>162</v>
      </c>
      <c r="AF929" s="197">
        <f t="shared" si="201"/>
        <v>595</v>
      </c>
      <c r="AG929" s="197">
        <f t="shared" si="196"/>
        <v>1135</v>
      </c>
      <c r="AH929" s="197">
        <v>1135</v>
      </c>
      <c r="AI929" s="197">
        <f t="shared" si="197"/>
        <v>0</v>
      </c>
      <c r="AJ929" s="146"/>
      <c r="AK929" s="265"/>
      <c r="AL929" s="272"/>
      <c r="AM929" s="272"/>
    </row>
    <row r="930" spans="1:39" s="111" customFormat="1" ht="30" customHeight="1" x14ac:dyDescent="0.25">
      <c r="A930" s="186"/>
      <c r="B930" s="186">
        <v>4</v>
      </c>
      <c r="C930" s="187">
        <v>489</v>
      </c>
      <c r="D930" s="136">
        <v>12641</v>
      </c>
      <c r="E930" s="136">
        <v>8126</v>
      </c>
      <c r="F930" s="188"/>
      <c r="G930" s="186" t="s">
        <v>105</v>
      </c>
      <c r="H930" s="186" t="s">
        <v>94</v>
      </c>
      <c r="I930" s="186"/>
      <c r="J930" s="186" t="s">
        <v>69</v>
      </c>
      <c r="K930" s="188">
        <v>1.8</v>
      </c>
      <c r="L930" s="188">
        <v>1.3</v>
      </c>
      <c r="M930" s="188">
        <v>3</v>
      </c>
      <c r="N930" s="188">
        <v>1</v>
      </c>
      <c r="O930" s="188">
        <f t="shared" si="198"/>
        <v>2</v>
      </c>
      <c r="P930" s="188"/>
      <c r="Q930" s="188"/>
      <c r="R930" s="188">
        <f t="shared" si="194"/>
        <v>2</v>
      </c>
      <c r="S930" s="191" t="s">
        <v>70</v>
      </c>
      <c r="T930" s="199" t="s">
        <v>58</v>
      </c>
      <c r="U930" s="200">
        <v>44749</v>
      </c>
      <c r="V930" s="200">
        <v>44853</v>
      </c>
      <c r="W930" s="201">
        <v>1</v>
      </c>
      <c r="X930" s="202"/>
      <c r="Y930" s="196">
        <f t="shared" si="199"/>
        <v>15</v>
      </c>
      <c r="Z930" s="219">
        <v>135</v>
      </c>
      <c r="AA930" s="219">
        <v>12.25</v>
      </c>
      <c r="AB930" s="197">
        <f t="shared" si="195"/>
        <v>270</v>
      </c>
      <c r="AC930" s="197">
        <f t="shared" si="192"/>
        <v>24.5</v>
      </c>
      <c r="AD930" s="197">
        <f t="shared" si="200"/>
        <v>189</v>
      </c>
      <c r="AE930" s="197">
        <f t="shared" si="193"/>
        <v>81</v>
      </c>
      <c r="AF930" s="197">
        <f t="shared" si="201"/>
        <v>367.5</v>
      </c>
      <c r="AG930" s="197">
        <f t="shared" si="196"/>
        <v>637.5</v>
      </c>
      <c r="AH930" s="197">
        <v>637.5</v>
      </c>
      <c r="AI930" s="197">
        <f t="shared" si="197"/>
        <v>0</v>
      </c>
      <c r="AJ930" s="157"/>
      <c r="AK930" s="265"/>
      <c r="AL930" s="272"/>
      <c r="AM930" s="272"/>
    </row>
    <row r="931" spans="1:39" s="213" customFormat="1" ht="30" customHeight="1" x14ac:dyDescent="0.25">
      <c r="A931" s="186"/>
      <c r="B931" s="186">
        <v>4</v>
      </c>
      <c r="C931" s="187">
        <v>489</v>
      </c>
      <c r="D931" s="136">
        <v>12641</v>
      </c>
      <c r="E931" s="136">
        <v>8126</v>
      </c>
      <c r="F931" s="188"/>
      <c r="G931" s="186" t="s">
        <v>105</v>
      </c>
      <c r="H931" s="186" t="s">
        <v>94</v>
      </c>
      <c r="I931" s="186"/>
      <c r="J931" s="186" t="s">
        <v>69</v>
      </c>
      <c r="K931" s="188">
        <v>1.8</v>
      </c>
      <c r="L931" s="188">
        <v>1.3</v>
      </c>
      <c r="M931" s="188">
        <v>3</v>
      </c>
      <c r="N931" s="188">
        <v>1</v>
      </c>
      <c r="O931" s="188">
        <f t="shared" si="198"/>
        <v>2</v>
      </c>
      <c r="P931" s="188"/>
      <c r="Q931" s="188"/>
      <c r="R931" s="188">
        <f t="shared" si="194"/>
        <v>2</v>
      </c>
      <c r="S931" s="191" t="s">
        <v>70</v>
      </c>
      <c r="T931" s="199" t="s">
        <v>58</v>
      </c>
      <c r="U931" s="200">
        <v>44749</v>
      </c>
      <c r="V931" s="200">
        <v>44853</v>
      </c>
      <c r="W931" s="201">
        <v>1</v>
      </c>
      <c r="X931" s="202"/>
      <c r="Y931" s="196">
        <f t="shared" si="199"/>
        <v>15</v>
      </c>
      <c r="Z931" s="219">
        <v>135</v>
      </c>
      <c r="AA931" s="219">
        <v>12.25</v>
      </c>
      <c r="AB931" s="197">
        <f t="shared" si="195"/>
        <v>270</v>
      </c>
      <c r="AC931" s="197">
        <f t="shared" si="192"/>
        <v>24.5</v>
      </c>
      <c r="AD931" s="197">
        <f t="shared" si="200"/>
        <v>189</v>
      </c>
      <c r="AE931" s="197">
        <f t="shared" si="193"/>
        <v>81</v>
      </c>
      <c r="AF931" s="197">
        <f t="shared" si="201"/>
        <v>367.5</v>
      </c>
      <c r="AG931" s="197">
        <f t="shared" si="196"/>
        <v>637.5</v>
      </c>
      <c r="AH931" s="197">
        <v>637.5</v>
      </c>
      <c r="AI931" s="197">
        <f t="shared" si="197"/>
        <v>0</v>
      </c>
      <c r="AJ931" s="146"/>
      <c r="AK931" s="268"/>
      <c r="AL931" s="275"/>
      <c r="AM931" s="275"/>
    </row>
    <row r="932" spans="1:39" s="245" customFormat="1" ht="30" customHeight="1" x14ac:dyDescent="0.25">
      <c r="A932" s="186"/>
      <c r="B932" s="186">
        <v>4</v>
      </c>
      <c r="C932" s="187">
        <v>473</v>
      </c>
      <c r="D932" s="136">
        <v>12629</v>
      </c>
      <c r="E932" s="136">
        <v>8222</v>
      </c>
      <c r="F932" s="188"/>
      <c r="G932" s="186" t="s">
        <v>117</v>
      </c>
      <c r="H932" s="186" t="s">
        <v>94</v>
      </c>
      <c r="I932" s="186"/>
      <c r="J932" s="186" t="s">
        <v>69</v>
      </c>
      <c r="K932" s="188">
        <v>1.8</v>
      </c>
      <c r="L932" s="188">
        <v>1.3</v>
      </c>
      <c r="M932" s="188">
        <v>3</v>
      </c>
      <c r="N932" s="188">
        <v>1</v>
      </c>
      <c r="O932" s="188">
        <f t="shared" si="198"/>
        <v>2</v>
      </c>
      <c r="P932" s="188"/>
      <c r="Q932" s="188"/>
      <c r="R932" s="188">
        <f t="shared" si="194"/>
        <v>2</v>
      </c>
      <c r="S932" s="191" t="s">
        <v>70</v>
      </c>
      <c r="T932" s="199" t="s">
        <v>58</v>
      </c>
      <c r="U932" s="200">
        <v>44749</v>
      </c>
      <c r="V932" s="200">
        <v>44875</v>
      </c>
      <c r="W932" s="201">
        <v>1</v>
      </c>
      <c r="X932" s="202"/>
      <c r="Y932" s="196">
        <f t="shared" si="199"/>
        <v>18.142857142857142</v>
      </c>
      <c r="Z932" s="219">
        <v>135</v>
      </c>
      <c r="AA932" s="219">
        <v>12.25</v>
      </c>
      <c r="AB932" s="197">
        <f t="shared" si="195"/>
        <v>270</v>
      </c>
      <c r="AC932" s="197">
        <f t="shared" si="192"/>
        <v>24.5</v>
      </c>
      <c r="AD932" s="197">
        <f t="shared" si="200"/>
        <v>189</v>
      </c>
      <c r="AE932" s="197">
        <f t="shared" si="193"/>
        <v>81</v>
      </c>
      <c r="AF932" s="197">
        <f t="shared" si="201"/>
        <v>444.5</v>
      </c>
      <c r="AG932" s="197">
        <f t="shared" si="196"/>
        <v>714.5</v>
      </c>
      <c r="AH932" s="197">
        <v>714.5</v>
      </c>
      <c r="AI932" s="197">
        <f t="shared" si="197"/>
        <v>0</v>
      </c>
      <c r="AJ932" s="146"/>
      <c r="AK932" s="269"/>
      <c r="AL932" s="276"/>
      <c r="AM932" s="276"/>
    </row>
    <row r="933" spans="1:39" s="245" customFormat="1" ht="30" customHeight="1" x14ac:dyDescent="0.25">
      <c r="A933" s="186"/>
      <c r="B933" s="186">
        <v>4</v>
      </c>
      <c r="C933" s="187">
        <v>521</v>
      </c>
      <c r="D933" s="136">
        <v>12779</v>
      </c>
      <c r="E933" s="136">
        <v>6739</v>
      </c>
      <c r="F933" s="188"/>
      <c r="G933" s="186" t="s">
        <v>117</v>
      </c>
      <c r="H933" s="186" t="s">
        <v>94</v>
      </c>
      <c r="I933" s="186"/>
      <c r="J933" s="186" t="s">
        <v>69</v>
      </c>
      <c r="K933" s="188">
        <v>1.8</v>
      </c>
      <c r="L933" s="188">
        <v>1.3</v>
      </c>
      <c r="M933" s="188">
        <v>3</v>
      </c>
      <c r="N933" s="188">
        <v>1</v>
      </c>
      <c r="O933" s="188">
        <f t="shared" si="198"/>
        <v>2</v>
      </c>
      <c r="P933" s="188"/>
      <c r="Q933" s="188"/>
      <c r="R933" s="188">
        <f t="shared" si="194"/>
        <v>2</v>
      </c>
      <c r="S933" s="191" t="s">
        <v>70</v>
      </c>
      <c r="T933" s="199" t="s">
        <v>58</v>
      </c>
      <c r="U933" s="200">
        <v>44757</v>
      </c>
      <c r="V933" s="200">
        <v>44832</v>
      </c>
      <c r="W933" s="201">
        <v>1</v>
      </c>
      <c r="X933" s="202"/>
      <c r="Y933" s="196">
        <f t="shared" si="199"/>
        <v>10.857142857142858</v>
      </c>
      <c r="Z933" s="219">
        <v>135</v>
      </c>
      <c r="AA933" s="219">
        <v>12.25</v>
      </c>
      <c r="AB933" s="197">
        <f t="shared" si="195"/>
        <v>270</v>
      </c>
      <c r="AC933" s="197">
        <f t="shared" si="192"/>
        <v>24.5</v>
      </c>
      <c r="AD933" s="197">
        <f t="shared" si="200"/>
        <v>189</v>
      </c>
      <c r="AE933" s="197">
        <f t="shared" si="193"/>
        <v>81</v>
      </c>
      <c r="AF933" s="197">
        <f t="shared" si="201"/>
        <v>266</v>
      </c>
      <c r="AG933" s="197">
        <f t="shared" si="196"/>
        <v>536</v>
      </c>
      <c r="AH933" s="197">
        <v>536</v>
      </c>
      <c r="AI933" s="197">
        <f t="shared" si="197"/>
        <v>0</v>
      </c>
      <c r="AJ933" s="244"/>
      <c r="AK933" s="269"/>
      <c r="AL933" s="276"/>
      <c r="AM933" s="276"/>
    </row>
    <row r="934" spans="1:39" s="245" customFormat="1" ht="30" customHeight="1" x14ac:dyDescent="0.25">
      <c r="A934" s="186"/>
      <c r="B934" s="186">
        <v>4</v>
      </c>
      <c r="C934" s="187">
        <v>520</v>
      </c>
      <c r="D934" s="136">
        <v>12728</v>
      </c>
      <c r="E934" s="136">
        <v>8136</v>
      </c>
      <c r="F934" s="188"/>
      <c r="G934" s="186" t="s">
        <v>116</v>
      </c>
      <c r="H934" s="186" t="s">
        <v>94</v>
      </c>
      <c r="I934" s="186"/>
      <c r="J934" s="186" t="s">
        <v>69</v>
      </c>
      <c r="K934" s="188">
        <v>2.5</v>
      </c>
      <c r="L934" s="188">
        <v>1.3</v>
      </c>
      <c r="M934" s="188">
        <v>3.5</v>
      </c>
      <c r="N934" s="188">
        <v>1</v>
      </c>
      <c r="O934" s="188">
        <f t="shared" si="198"/>
        <v>2.5</v>
      </c>
      <c r="P934" s="188"/>
      <c r="Q934" s="188"/>
      <c r="R934" s="188">
        <f t="shared" si="194"/>
        <v>2.5</v>
      </c>
      <c r="S934" s="191" t="s">
        <v>70</v>
      </c>
      <c r="T934" s="199" t="s">
        <v>58</v>
      </c>
      <c r="U934" s="200">
        <v>44757</v>
      </c>
      <c r="V934" s="200">
        <v>44855</v>
      </c>
      <c r="W934" s="201">
        <v>1</v>
      </c>
      <c r="X934" s="202"/>
      <c r="Y934" s="196">
        <f t="shared" si="199"/>
        <v>14.142857142857142</v>
      </c>
      <c r="Z934" s="219">
        <v>135</v>
      </c>
      <c r="AA934" s="219">
        <v>12.25</v>
      </c>
      <c r="AB934" s="197">
        <f t="shared" si="195"/>
        <v>337.5</v>
      </c>
      <c r="AC934" s="197">
        <f t="shared" si="192"/>
        <v>30.625</v>
      </c>
      <c r="AD934" s="197">
        <f t="shared" si="200"/>
        <v>236.25</v>
      </c>
      <c r="AE934" s="197">
        <f t="shared" si="193"/>
        <v>101.25</v>
      </c>
      <c r="AF934" s="197">
        <f t="shared" si="201"/>
        <v>433.12499999999994</v>
      </c>
      <c r="AG934" s="197">
        <f t="shared" si="196"/>
        <v>770.625</v>
      </c>
      <c r="AH934" s="197">
        <v>770.625</v>
      </c>
      <c r="AI934" s="197">
        <f t="shared" si="197"/>
        <v>0</v>
      </c>
      <c r="AJ934" s="244"/>
      <c r="AK934" s="269"/>
      <c r="AL934" s="276"/>
      <c r="AM934" s="276"/>
    </row>
    <row r="935" spans="1:39" s="245" customFormat="1" ht="30" customHeight="1" x14ac:dyDescent="0.25">
      <c r="A935" s="216"/>
      <c r="B935" s="186">
        <v>4</v>
      </c>
      <c r="C935" s="243">
        <v>442</v>
      </c>
      <c r="D935" s="378">
        <v>12601</v>
      </c>
      <c r="E935" s="378">
        <v>7855</v>
      </c>
      <c r="F935" s="215"/>
      <c r="G935" s="216" t="s">
        <v>117</v>
      </c>
      <c r="H935" s="216" t="s">
        <v>36</v>
      </c>
      <c r="I935" s="216"/>
      <c r="J935" s="216" t="s">
        <v>42</v>
      </c>
      <c r="K935" s="215">
        <v>8</v>
      </c>
      <c r="L935" s="215">
        <v>1.3</v>
      </c>
      <c r="M935" s="215">
        <v>4.5</v>
      </c>
      <c r="N935" s="188">
        <v>1</v>
      </c>
      <c r="O935" s="188">
        <f t="shared" si="198"/>
        <v>3.5</v>
      </c>
      <c r="P935" s="215"/>
      <c r="Q935" s="215"/>
      <c r="R935" s="188">
        <f t="shared" si="194"/>
        <v>28</v>
      </c>
      <c r="S935" s="243" t="s">
        <v>41</v>
      </c>
      <c r="T935" s="252" t="s">
        <v>58</v>
      </c>
      <c r="U935" s="253">
        <v>44747</v>
      </c>
      <c r="V935" s="253">
        <v>44802</v>
      </c>
      <c r="W935" s="254">
        <v>1</v>
      </c>
      <c r="X935" s="255"/>
      <c r="Y935" s="196">
        <f t="shared" si="199"/>
        <v>8</v>
      </c>
      <c r="Z935" s="220">
        <v>14</v>
      </c>
      <c r="AA935" s="220">
        <v>0.84</v>
      </c>
      <c r="AB935" s="197">
        <f t="shared" si="195"/>
        <v>392</v>
      </c>
      <c r="AC935" s="197">
        <f t="shared" si="192"/>
        <v>23.52</v>
      </c>
      <c r="AD935" s="197">
        <f t="shared" si="200"/>
        <v>274.39999999999998</v>
      </c>
      <c r="AE935" s="197">
        <f t="shared" si="193"/>
        <v>117.60000000000001</v>
      </c>
      <c r="AF935" s="197">
        <f t="shared" si="201"/>
        <v>188.16</v>
      </c>
      <c r="AG935" s="197">
        <f t="shared" si="196"/>
        <v>580.16</v>
      </c>
      <c r="AH935" s="197">
        <v>580.16</v>
      </c>
      <c r="AI935" s="197">
        <f t="shared" si="197"/>
        <v>0</v>
      </c>
      <c r="AJ935" s="244"/>
      <c r="AK935" s="269"/>
      <c r="AL935" s="276"/>
      <c r="AM935" s="276"/>
    </row>
    <row r="936" spans="1:39" s="245" customFormat="1" ht="30" customHeight="1" x14ac:dyDescent="0.25">
      <c r="A936" s="216"/>
      <c r="B936" s="186">
        <v>4</v>
      </c>
      <c r="C936" s="243">
        <v>439</v>
      </c>
      <c r="D936" s="378">
        <v>12597</v>
      </c>
      <c r="E936" s="378">
        <v>7709</v>
      </c>
      <c r="F936" s="215"/>
      <c r="G936" s="216" t="s">
        <v>116</v>
      </c>
      <c r="H936" s="216" t="s">
        <v>36</v>
      </c>
      <c r="I936" s="216"/>
      <c r="J936" s="216" t="s">
        <v>42</v>
      </c>
      <c r="K936" s="215">
        <v>6.5</v>
      </c>
      <c r="L936" s="215">
        <v>1.3</v>
      </c>
      <c r="M936" s="215">
        <v>3</v>
      </c>
      <c r="N936" s="188">
        <v>1</v>
      </c>
      <c r="O936" s="188">
        <f t="shared" si="198"/>
        <v>2</v>
      </c>
      <c r="P936" s="215"/>
      <c r="Q936" s="215"/>
      <c r="R936" s="188">
        <f t="shared" si="194"/>
        <v>13</v>
      </c>
      <c r="S936" s="243" t="s">
        <v>41</v>
      </c>
      <c r="T936" s="252" t="s">
        <v>58</v>
      </c>
      <c r="U936" s="253">
        <v>44746</v>
      </c>
      <c r="V936" s="253">
        <v>44755</v>
      </c>
      <c r="W936" s="254">
        <v>1</v>
      </c>
      <c r="X936" s="255"/>
      <c r="Y936" s="196">
        <f t="shared" si="199"/>
        <v>1.4285714285714286</v>
      </c>
      <c r="Z936" s="220">
        <v>14</v>
      </c>
      <c r="AA936" s="220">
        <v>0.84</v>
      </c>
      <c r="AB936" s="197">
        <f t="shared" si="195"/>
        <v>182</v>
      </c>
      <c r="AC936" s="197">
        <f t="shared" si="192"/>
        <v>10.92</v>
      </c>
      <c r="AD936" s="197">
        <f t="shared" si="200"/>
        <v>127.39999999999999</v>
      </c>
      <c r="AE936" s="197">
        <f t="shared" si="193"/>
        <v>54.6</v>
      </c>
      <c r="AF936" s="197">
        <f t="shared" si="201"/>
        <v>15.600000000000001</v>
      </c>
      <c r="AG936" s="197">
        <f t="shared" si="196"/>
        <v>197.6</v>
      </c>
      <c r="AH936" s="197">
        <v>197.6</v>
      </c>
      <c r="AI936" s="197">
        <f t="shared" si="197"/>
        <v>0</v>
      </c>
      <c r="AJ936" s="244"/>
      <c r="AK936" s="269"/>
      <c r="AL936" s="276"/>
      <c r="AM936" s="276"/>
    </row>
    <row r="937" spans="1:39" s="245" customFormat="1" ht="30" customHeight="1" x14ac:dyDescent="0.25">
      <c r="A937" s="216"/>
      <c r="B937" s="186">
        <v>4</v>
      </c>
      <c r="C937" s="243">
        <v>472</v>
      </c>
      <c r="D937" s="378">
        <v>12628</v>
      </c>
      <c r="E937" s="378">
        <v>8126</v>
      </c>
      <c r="F937" s="215"/>
      <c r="G937" s="216" t="s">
        <v>116</v>
      </c>
      <c r="H937" s="216" t="s">
        <v>36</v>
      </c>
      <c r="I937" s="216"/>
      <c r="J937" s="216" t="s">
        <v>42</v>
      </c>
      <c r="K937" s="215">
        <v>4.3</v>
      </c>
      <c r="L937" s="215">
        <v>1.3</v>
      </c>
      <c r="M937" s="215">
        <v>3</v>
      </c>
      <c r="N937" s="188">
        <v>1</v>
      </c>
      <c r="O937" s="188">
        <f t="shared" ref="O937:O955" si="202">M937-N937</f>
        <v>2</v>
      </c>
      <c r="P937" s="215"/>
      <c r="Q937" s="215"/>
      <c r="R937" s="188">
        <f t="shared" si="194"/>
        <v>8.6</v>
      </c>
      <c r="S937" s="243" t="s">
        <v>41</v>
      </c>
      <c r="T937" s="252" t="s">
        <v>58</v>
      </c>
      <c r="U937" s="253">
        <v>44749</v>
      </c>
      <c r="V937" s="253">
        <v>44853</v>
      </c>
      <c r="W937" s="254">
        <v>1</v>
      </c>
      <c r="X937" s="255"/>
      <c r="Y937" s="196">
        <f t="shared" si="199"/>
        <v>15</v>
      </c>
      <c r="Z937" s="220">
        <v>14</v>
      </c>
      <c r="AA937" s="220">
        <v>0.84</v>
      </c>
      <c r="AB937" s="197">
        <f t="shared" si="195"/>
        <v>120.39999999999999</v>
      </c>
      <c r="AC937" s="197">
        <f t="shared" si="192"/>
        <v>7.2239999999999993</v>
      </c>
      <c r="AD937" s="197">
        <f t="shared" si="200"/>
        <v>84.28</v>
      </c>
      <c r="AE937" s="197">
        <f t="shared" si="193"/>
        <v>36.119999999999997</v>
      </c>
      <c r="AF937" s="197">
        <f t="shared" si="201"/>
        <v>108.36</v>
      </c>
      <c r="AG937" s="197">
        <f t="shared" si="196"/>
        <v>228.76</v>
      </c>
      <c r="AH937" s="197">
        <v>228.76</v>
      </c>
      <c r="AI937" s="197">
        <f t="shared" si="197"/>
        <v>0</v>
      </c>
      <c r="AJ937" s="244"/>
      <c r="AK937" s="269"/>
      <c r="AL937" s="276"/>
      <c r="AM937" s="276"/>
    </row>
    <row r="938" spans="1:39" s="245" customFormat="1" ht="30" customHeight="1" x14ac:dyDescent="0.25">
      <c r="A938" s="216"/>
      <c r="B938" s="186">
        <v>4</v>
      </c>
      <c r="C938" s="243">
        <v>475</v>
      </c>
      <c r="D938" s="378">
        <v>12631</v>
      </c>
      <c r="E938" s="378">
        <v>8135</v>
      </c>
      <c r="F938" s="215"/>
      <c r="G938" s="216" t="s">
        <v>116</v>
      </c>
      <c r="H938" s="216" t="s">
        <v>36</v>
      </c>
      <c r="I938" s="216"/>
      <c r="J938" s="216" t="s">
        <v>42</v>
      </c>
      <c r="K938" s="215">
        <v>4.3</v>
      </c>
      <c r="L938" s="215">
        <v>1.3</v>
      </c>
      <c r="M938" s="215">
        <v>3</v>
      </c>
      <c r="N938" s="188">
        <v>1</v>
      </c>
      <c r="O938" s="188">
        <f t="shared" si="202"/>
        <v>2</v>
      </c>
      <c r="P938" s="215"/>
      <c r="Q938" s="215"/>
      <c r="R938" s="188">
        <f t="shared" si="194"/>
        <v>8.6</v>
      </c>
      <c r="S938" s="243" t="s">
        <v>41</v>
      </c>
      <c r="T938" s="252" t="s">
        <v>58</v>
      </c>
      <c r="U938" s="253">
        <v>44749</v>
      </c>
      <c r="V938" s="253">
        <v>44855</v>
      </c>
      <c r="W938" s="254">
        <v>1</v>
      </c>
      <c r="X938" s="255"/>
      <c r="Y938" s="196">
        <f t="shared" si="199"/>
        <v>15.285714285714286</v>
      </c>
      <c r="Z938" s="220">
        <v>14</v>
      </c>
      <c r="AA938" s="220">
        <v>0.84</v>
      </c>
      <c r="AB938" s="197">
        <f t="shared" si="195"/>
        <v>120.39999999999999</v>
      </c>
      <c r="AC938" s="197">
        <f t="shared" si="192"/>
        <v>7.2239999999999993</v>
      </c>
      <c r="AD938" s="197">
        <f t="shared" si="200"/>
        <v>84.28</v>
      </c>
      <c r="AE938" s="197">
        <f t="shared" si="193"/>
        <v>36.119999999999997</v>
      </c>
      <c r="AF938" s="197">
        <f t="shared" si="201"/>
        <v>110.42399999999999</v>
      </c>
      <c r="AG938" s="197">
        <f t="shared" si="196"/>
        <v>230.82400000000001</v>
      </c>
      <c r="AH938" s="197">
        <v>230.82400000000001</v>
      </c>
      <c r="AI938" s="197">
        <f t="shared" si="197"/>
        <v>0</v>
      </c>
      <c r="AJ938" s="244"/>
      <c r="AK938" s="269"/>
      <c r="AL938" s="276"/>
      <c r="AM938" s="276"/>
    </row>
    <row r="939" spans="1:39" s="245" customFormat="1" ht="30" customHeight="1" x14ac:dyDescent="0.25">
      <c r="A939" s="216"/>
      <c r="B939" s="186">
        <v>4</v>
      </c>
      <c r="C939" s="243"/>
      <c r="D939" s="378">
        <v>12630</v>
      </c>
      <c r="E939" s="378">
        <v>8135</v>
      </c>
      <c r="F939" s="215"/>
      <c r="G939" s="216" t="s">
        <v>116</v>
      </c>
      <c r="H939" s="216" t="s">
        <v>36</v>
      </c>
      <c r="I939" s="216"/>
      <c r="J939" s="216" t="s">
        <v>42</v>
      </c>
      <c r="K939" s="215">
        <v>5</v>
      </c>
      <c r="L939" s="215">
        <v>1.3</v>
      </c>
      <c r="M939" s="215">
        <v>3</v>
      </c>
      <c r="N939" s="188">
        <v>1</v>
      </c>
      <c r="O939" s="188">
        <f t="shared" si="202"/>
        <v>2</v>
      </c>
      <c r="P939" s="215"/>
      <c r="Q939" s="215"/>
      <c r="R939" s="188">
        <f t="shared" si="194"/>
        <v>10</v>
      </c>
      <c r="S939" s="243" t="s">
        <v>41</v>
      </c>
      <c r="T939" s="252" t="s">
        <v>58</v>
      </c>
      <c r="U939" s="253">
        <v>44749</v>
      </c>
      <c r="V939" s="253">
        <v>44855</v>
      </c>
      <c r="W939" s="254">
        <v>1</v>
      </c>
      <c r="X939" s="255"/>
      <c r="Y939" s="196">
        <f t="shared" si="199"/>
        <v>15.285714285714286</v>
      </c>
      <c r="Z939" s="220">
        <v>14</v>
      </c>
      <c r="AA939" s="220">
        <v>0.84</v>
      </c>
      <c r="AB939" s="197">
        <f t="shared" si="195"/>
        <v>140</v>
      </c>
      <c r="AC939" s="197">
        <f t="shared" si="192"/>
        <v>8.4</v>
      </c>
      <c r="AD939" s="197">
        <f t="shared" si="200"/>
        <v>98</v>
      </c>
      <c r="AE939" s="197">
        <f t="shared" si="193"/>
        <v>42</v>
      </c>
      <c r="AF939" s="197">
        <f t="shared" si="201"/>
        <v>128.4</v>
      </c>
      <c r="AG939" s="197">
        <f t="shared" si="196"/>
        <v>268.39999999999998</v>
      </c>
      <c r="AH939" s="197">
        <v>268.39999999999998</v>
      </c>
      <c r="AI939" s="197">
        <f t="shared" si="197"/>
        <v>0</v>
      </c>
      <c r="AJ939" s="244"/>
      <c r="AK939" s="269"/>
      <c r="AL939" s="276"/>
      <c r="AM939" s="276"/>
    </row>
    <row r="940" spans="1:39" s="245" customFormat="1" ht="30" customHeight="1" x14ac:dyDescent="0.25">
      <c r="A940" s="216"/>
      <c r="B940" s="186">
        <v>4</v>
      </c>
      <c r="C940" s="243">
        <v>507</v>
      </c>
      <c r="D940" s="378">
        <v>12712</v>
      </c>
      <c r="E940" s="378">
        <v>8081</v>
      </c>
      <c r="F940" s="215"/>
      <c r="G940" s="216" t="s">
        <v>117</v>
      </c>
      <c r="H940" s="216" t="s">
        <v>36</v>
      </c>
      <c r="I940" s="216"/>
      <c r="J940" s="216" t="s">
        <v>42</v>
      </c>
      <c r="K940" s="215">
        <v>10</v>
      </c>
      <c r="L940" s="215">
        <v>1.3</v>
      </c>
      <c r="M940" s="215">
        <v>3</v>
      </c>
      <c r="N940" s="188">
        <v>1</v>
      </c>
      <c r="O940" s="188">
        <f t="shared" si="202"/>
        <v>2</v>
      </c>
      <c r="P940" s="215"/>
      <c r="Q940" s="215"/>
      <c r="R940" s="188">
        <f t="shared" si="194"/>
        <v>20</v>
      </c>
      <c r="S940" s="243" t="s">
        <v>41</v>
      </c>
      <c r="T940" s="252" t="s">
        <v>58</v>
      </c>
      <c r="U940" s="253">
        <v>44755</v>
      </c>
      <c r="V940" s="253">
        <v>44841</v>
      </c>
      <c r="W940" s="254">
        <v>1</v>
      </c>
      <c r="X940" s="255"/>
      <c r="Y940" s="196">
        <f t="shared" si="199"/>
        <v>12.428571428571429</v>
      </c>
      <c r="Z940" s="220">
        <v>14</v>
      </c>
      <c r="AA940" s="220">
        <v>0.84</v>
      </c>
      <c r="AB940" s="197">
        <f t="shared" si="195"/>
        <v>280</v>
      </c>
      <c r="AC940" s="197">
        <f t="shared" si="192"/>
        <v>16.8</v>
      </c>
      <c r="AD940" s="197">
        <f t="shared" si="200"/>
        <v>196</v>
      </c>
      <c r="AE940" s="197">
        <f t="shared" si="193"/>
        <v>84</v>
      </c>
      <c r="AF940" s="197">
        <f t="shared" si="201"/>
        <v>208.8</v>
      </c>
      <c r="AG940" s="197">
        <f t="shared" si="196"/>
        <v>488.8</v>
      </c>
      <c r="AH940" s="197">
        <v>488.8</v>
      </c>
      <c r="AI940" s="197">
        <f t="shared" si="197"/>
        <v>0</v>
      </c>
      <c r="AJ940" s="244"/>
      <c r="AK940" s="269"/>
      <c r="AL940" s="276"/>
      <c r="AM940" s="276"/>
    </row>
    <row r="941" spans="1:39" s="245" customFormat="1" ht="30" customHeight="1" x14ac:dyDescent="0.25">
      <c r="A941" s="216"/>
      <c r="B941" s="186">
        <v>4</v>
      </c>
      <c r="C941" s="243">
        <v>508</v>
      </c>
      <c r="D941" s="378">
        <v>12715</v>
      </c>
      <c r="E941" s="378">
        <v>8136</v>
      </c>
      <c r="F941" s="215"/>
      <c r="G941" s="216" t="s">
        <v>117</v>
      </c>
      <c r="H941" s="216" t="s">
        <v>36</v>
      </c>
      <c r="I941" s="216"/>
      <c r="J941" s="216" t="s">
        <v>42</v>
      </c>
      <c r="K941" s="215">
        <v>7.5</v>
      </c>
      <c r="L941" s="215">
        <v>1.3</v>
      </c>
      <c r="M941" s="215">
        <v>3</v>
      </c>
      <c r="N941" s="188">
        <v>1</v>
      </c>
      <c r="O941" s="188">
        <f t="shared" si="202"/>
        <v>2</v>
      </c>
      <c r="P941" s="215"/>
      <c r="Q941" s="215"/>
      <c r="R941" s="188">
        <f t="shared" si="194"/>
        <v>15</v>
      </c>
      <c r="S941" s="243" t="s">
        <v>41</v>
      </c>
      <c r="T941" s="252" t="s">
        <v>58</v>
      </c>
      <c r="U941" s="253">
        <v>44756</v>
      </c>
      <c r="V941" s="253">
        <v>44855</v>
      </c>
      <c r="W941" s="254">
        <v>1</v>
      </c>
      <c r="X941" s="255"/>
      <c r="Y941" s="196">
        <f t="shared" si="199"/>
        <v>14.285714285714286</v>
      </c>
      <c r="Z941" s="220">
        <v>14</v>
      </c>
      <c r="AA941" s="220">
        <v>0.84</v>
      </c>
      <c r="AB941" s="197">
        <f t="shared" si="195"/>
        <v>210</v>
      </c>
      <c r="AC941" s="197">
        <f t="shared" si="192"/>
        <v>12.6</v>
      </c>
      <c r="AD941" s="197">
        <f t="shared" si="200"/>
        <v>147</v>
      </c>
      <c r="AE941" s="197">
        <f t="shared" si="193"/>
        <v>63</v>
      </c>
      <c r="AF941" s="197">
        <f t="shared" si="201"/>
        <v>180</v>
      </c>
      <c r="AG941" s="197">
        <f t="shared" si="196"/>
        <v>390</v>
      </c>
      <c r="AH941" s="197">
        <v>390</v>
      </c>
      <c r="AI941" s="197">
        <f t="shared" si="197"/>
        <v>0</v>
      </c>
      <c r="AJ941" s="244"/>
      <c r="AK941" s="269"/>
      <c r="AL941" s="276"/>
      <c r="AM941" s="276"/>
    </row>
    <row r="942" spans="1:39" s="245" customFormat="1" ht="30" customHeight="1" x14ac:dyDescent="0.25">
      <c r="A942" s="186"/>
      <c r="B942" s="186">
        <v>4</v>
      </c>
      <c r="C942" s="187">
        <v>620</v>
      </c>
      <c r="D942" s="136">
        <v>12838</v>
      </c>
      <c r="E942" s="136">
        <v>7740</v>
      </c>
      <c r="F942" s="188"/>
      <c r="G942" s="186" t="s">
        <v>116</v>
      </c>
      <c r="H942" s="186" t="s">
        <v>36</v>
      </c>
      <c r="I942" s="186"/>
      <c r="J942" s="186" t="s">
        <v>69</v>
      </c>
      <c r="K942" s="188">
        <v>1.3</v>
      </c>
      <c r="L942" s="188">
        <v>1.3</v>
      </c>
      <c r="M942" s="188">
        <v>3</v>
      </c>
      <c r="N942" s="188">
        <v>1</v>
      </c>
      <c r="O942" s="188">
        <f t="shared" si="202"/>
        <v>2</v>
      </c>
      <c r="P942" s="188"/>
      <c r="Q942" s="188"/>
      <c r="R942" s="188">
        <f t="shared" si="194"/>
        <v>2</v>
      </c>
      <c r="S942" s="191" t="s">
        <v>70</v>
      </c>
      <c r="T942" s="199" t="s">
        <v>58</v>
      </c>
      <c r="U942" s="200">
        <v>44766</v>
      </c>
      <c r="V942" s="200">
        <v>44771</v>
      </c>
      <c r="W942" s="201">
        <v>1</v>
      </c>
      <c r="X942" s="202"/>
      <c r="Y942" s="196">
        <f t="shared" si="199"/>
        <v>0.8571428571428571</v>
      </c>
      <c r="Z942" s="220">
        <v>135</v>
      </c>
      <c r="AA942" s="219"/>
      <c r="AB942" s="197">
        <f t="shared" si="195"/>
        <v>270</v>
      </c>
      <c r="AC942" s="197">
        <f t="shared" si="192"/>
        <v>0</v>
      </c>
      <c r="AD942" s="197">
        <f t="shared" si="200"/>
        <v>189</v>
      </c>
      <c r="AE942" s="197">
        <f t="shared" si="193"/>
        <v>81</v>
      </c>
      <c r="AF942" s="197">
        <f t="shared" si="201"/>
        <v>0</v>
      </c>
      <c r="AG942" s="197">
        <f t="shared" si="196"/>
        <v>270</v>
      </c>
      <c r="AH942" s="197">
        <v>270</v>
      </c>
      <c r="AI942" s="197">
        <f t="shared" si="197"/>
        <v>0</v>
      </c>
      <c r="AJ942" s="244"/>
      <c r="AK942" s="269"/>
      <c r="AL942" s="276"/>
      <c r="AM942" s="276"/>
    </row>
    <row r="943" spans="1:39" s="245" customFormat="1" ht="30" customHeight="1" x14ac:dyDescent="0.25">
      <c r="A943" s="186"/>
      <c r="B943" s="186">
        <v>4</v>
      </c>
      <c r="C943" s="187">
        <v>699</v>
      </c>
      <c r="D943" s="136">
        <v>12962</v>
      </c>
      <c r="E943" s="136">
        <v>7896</v>
      </c>
      <c r="F943" s="188"/>
      <c r="G943" s="186" t="s">
        <v>117</v>
      </c>
      <c r="H943" s="186" t="s">
        <v>36</v>
      </c>
      <c r="I943" s="186"/>
      <c r="J943" s="186" t="s">
        <v>69</v>
      </c>
      <c r="K943" s="188">
        <v>2.5</v>
      </c>
      <c r="L943" s="188">
        <v>1.3</v>
      </c>
      <c r="M943" s="188">
        <v>3</v>
      </c>
      <c r="N943" s="188">
        <v>1</v>
      </c>
      <c r="O943" s="188">
        <f t="shared" si="202"/>
        <v>2</v>
      </c>
      <c r="P943" s="188"/>
      <c r="Q943" s="188"/>
      <c r="R943" s="188">
        <f t="shared" si="194"/>
        <v>2</v>
      </c>
      <c r="S943" s="191" t="s">
        <v>70</v>
      </c>
      <c r="T943" s="199" t="s">
        <v>58</v>
      </c>
      <c r="U943" s="200">
        <v>44779</v>
      </c>
      <c r="V943" s="200">
        <v>44820</v>
      </c>
      <c r="W943" s="201">
        <v>1</v>
      </c>
      <c r="X943" s="202"/>
      <c r="Y943" s="196">
        <f t="shared" si="199"/>
        <v>6</v>
      </c>
      <c r="Z943" s="220">
        <v>135</v>
      </c>
      <c r="AA943" s="219"/>
      <c r="AB943" s="197">
        <f t="shared" si="195"/>
        <v>270</v>
      </c>
      <c r="AC943" s="197">
        <f t="shared" si="192"/>
        <v>0</v>
      </c>
      <c r="AD943" s="197">
        <f t="shared" si="200"/>
        <v>189</v>
      </c>
      <c r="AE943" s="197">
        <f t="shared" si="193"/>
        <v>81</v>
      </c>
      <c r="AF943" s="197">
        <f t="shared" si="201"/>
        <v>0</v>
      </c>
      <c r="AG943" s="197">
        <f t="shared" si="196"/>
        <v>270</v>
      </c>
      <c r="AH943" s="197">
        <v>270</v>
      </c>
      <c r="AI943" s="197">
        <f t="shared" si="197"/>
        <v>0</v>
      </c>
      <c r="AJ943" s="244"/>
      <c r="AK943" s="269"/>
      <c r="AL943" s="276"/>
      <c r="AM943" s="276"/>
    </row>
    <row r="944" spans="1:39" s="245" customFormat="1" ht="30" customHeight="1" x14ac:dyDescent="0.25">
      <c r="A944" s="186"/>
      <c r="B944" s="186">
        <v>4</v>
      </c>
      <c r="C944" s="187">
        <v>678</v>
      </c>
      <c r="D944" s="136">
        <v>12954</v>
      </c>
      <c r="E944" s="136">
        <v>6731</v>
      </c>
      <c r="F944" s="188"/>
      <c r="G944" s="186" t="s">
        <v>117</v>
      </c>
      <c r="H944" s="186" t="s">
        <v>36</v>
      </c>
      <c r="I944" s="186"/>
      <c r="J944" s="186" t="s">
        <v>69</v>
      </c>
      <c r="K944" s="188">
        <v>1.8</v>
      </c>
      <c r="L944" s="188">
        <v>1.3</v>
      </c>
      <c r="M944" s="188">
        <v>3</v>
      </c>
      <c r="N944" s="188">
        <v>1</v>
      </c>
      <c r="O944" s="188">
        <f t="shared" si="202"/>
        <v>2</v>
      </c>
      <c r="P944" s="188"/>
      <c r="Q944" s="188"/>
      <c r="R944" s="188">
        <f t="shared" si="194"/>
        <v>2</v>
      </c>
      <c r="S944" s="191" t="s">
        <v>70</v>
      </c>
      <c r="T944" s="199" t="s">
        <v>58</v>
      </c>
      <c r="U944" s="200">
        <v>44781</v>
      </c>
      <c r="V944" s="200">
        <v>44831</v>
      </c>
      <c r="W944" s="201">
        <v>1</v>
      </c>
      <c r="X944" s="202"/>
      <c r="Y944" s="196">
        <f t="shared" si="199"/>
        <v>7.2857142857142856</v>
      </c>
      <c r="Z944" s="220">
        <v>135</v>
      </c>
      <c r="AA944" s="219"/>
      <c r="AB944" s="197">
        <f t="shared" si="195"/>
        <v>270</v>
      </c>
      <c r="AC944" s="197">
        <f t="shared" si="192"/>
        <v>0</v>
      </c>
      <c r="AD944" s="197">
        <f t="shared" si="200"/>
        <v>189</v>
      </c>
      <c r="AE944" s="197">
        <f t="shared" si="193"/>
        <v>81</v>
      </c>
      <c r="AF944" s="197">
        <f t="shared" si="201"/>
        <v>0</v>
      </c>
      <c r="AG944" s="197">
        <f t="shared" si="196"/>
        <v>270</v>
      </c>
      <c r="AH944" s="197">
        <v>270</v>
      </c>
      <c r="AI944" s="197">
        <f t="shared" si="197"/>
        <v>0</v>
      </c>
      <c r="AJ944" s="244"/>
      <c r="AK944" s="269"/>
      <c r="AL944" s="276"/>
      <c r="AM944" s="276"/>
    </row>
    <row r="945" spans="1:47" s="245" customFormat="1" ht="30" customHeight="1" x14ac:dyDescent="0.25">
      <c r="A945" s="186"/>
      <c r="B945" s="186">
        <v>4</v>
      </c>
      <c r="C945" s="187">
        <v>696</v>
      </c>
      <c r="D945" s="136">
        <v>12900</v>
      </c>
      <c r="E945" s="136">
        <v>7891</v>
      </c>
      <c r="F945" s="188"/>
      <c r="G945" s="186" t="s">
        <v>117</v>
      </c>
      <c r="H945" s="186" t="s">
        <v>36</v>
      </c>
      <c r="I945" s="186"/>
      <c r="J945" s="186" t="s">
        <v>69</v>
      </c>
      <c r="K945" s="188">
        <v>2.5</v>
      </c>
      <c r="L945" s="188">
        <v>2.5</v>
      </c>
      <c r="M945" s="188">
        <v>9</v>
      </c>
      <c r="N945" s="188">
        <v>1</v>
      </c>
      <c r="O945" s="188">
        <f t="shared" si="202"/>
        <v>8</v>
      </c>
      <c r="P945" s="188"/>
      <c r="Q945" s="188"/>
      <c r="R945" s="188">
        <f t="shared" si="194"/>
        <v>8</v>
      </c>
      <c r="S945" s="191" t="s">
        <v>70</v>
      </c>
      <c r="T945" s="199" t="s">
        <v>58</v>
      </c>
      <c r="U945" s="200">
        <v>44782</v>
      </c>
      <c r="V945" s="200">
        <v>44819</v>
      </c>
      <c r="W945" s="201">
        <v>1</v>
      </c>
      <c r="X945" s="202"/>
      <c r="Y945" s="196">
        <f t="shared" si="199"/>
        <v>5.4285714285714288</v>
      </c>
      <c r="Z945" s="220">
        <v>135</v>
      </c>
      <c r="AA945" s="219"/>
      <c r="AB945" s="197">
        <f t="shared" si="195"/>
        <v>1080</v>
      </c>
      <c r="AC945" s="197">
        <f t="shared" si="192"/>
        <v>0</v>
      </c>
      <c r="AD945" s="197">
        <f t="shared" si="200"/>
        <v>756</v>
      </c>
      <c r="AE945" s="197">
        <f t="shared" si="193"/>
        <v>324</v>
      </c>
      <c r="AF945" s="197">
        <f t="shared" si="201"/>
        <v>0</v>
      </c>
      <c r="AG945" s="197">
        <f t="shared" si="196"/>
        <v>1080</v>
      </c>
      <c r="AH945" s="197">
        <v>1080</v>
      </c>
      <c r="AI945" s="197">
        <f t="shared" si="197"/>
        <v>0</v>
      </c>
      <c r="AJ945" s="244"/>
      <c r="AK945" s="269"/>
      <c r="AL945" s="276"/>
      <c r="AM945" s="276"/>
    </row>
    <row r="946" spans="1:47" ht="30" customHeight="1" x14ac:dyDescent="0.25">
      <c r="A946" s="186"/>
      <c r="B946" s="186">
        <v>4</v>
      </c>
      <c r="C946" s="187">
        <v>773</v>
      </c>
      <c r="D946" s="136">
        <v>13035</v>
      </c>
      <c r="E946" s="136">
        <v>7841</v>
      </c>
      <c r="F946" s="188"/>
      <c r="G946" s="186" t="s">
        <v>105</v>
      </c>
      <c r="H946" s="186" t="s">
        <v>36</v>
      </c>
      <c r="I946" s="186"/>
      <c r="J946" s="186" t="s">
        <v>69</v>
      </c>
      <c r="K946" s="188">
        <v>1.8</v>
      </c>
      <c r="L946" s="188">
        <v>1.3</v>
      </c>
      <c r="M946" s="188">
        <v>5</v>
      </c>
      <c r="N946" s="188">
        <v>1</v>
      </c>
      <c r="O946" s="188">
        <f t="shared" si="202"/>
        <v>4</v>
      </c>
      <c r="P946" s="188"/>
      <c r="Q946" s="188"/>
      <c r="R946" s="188">
        <f t="shared" si="194"/>
        <v>4</v>
      </c>
      <c r="S946" s="191" t="s">
        <v>70</v>
      </c>
      <c r="T946" s="199" t="s">
        <v>58</v>
      </c>
      <c r="U946" s="200">
        <v>44792</v>
      </c>
      <c r="V946" s="200">
        <v>44795</v>
      </c>
      <c r="W946" s="201">
        <v>1</v>
      </c>
      <c r="X946" s="202"/>
      <c r="Y946" s="196">
        <f t="shared" si="199"/>
        <v>0.5714285714285714</v>
      </c>
      <c r="Z946" s="220">
        <v>135</v>
      </c>
      <c r="AA946" s="219"/>
      <c r="AB946" s="197">
        <f t="shared" si="195"/>
        <v>540</v>
      </c>
      <c r="AC946" s="197">
        <f t="shared" si="192"/>
        <v>0</v>
      </c>
      <c r="AD946" s="197">
        <f t="shared" si="200"/>
        <v>378</v>
      </c>
      <c r="AE946" s="197">
        <f t="shared" si="193"/>
        <v>162</v>
      </c>
      <c r="AF946" s="197">
        <f t="shared" si="201"/>
        <v>0</v>
      </c>
      <c r="AG946" s="197">
        <f t="shared" si="196"/>
        <v>540</v>
      </c>
      <c r="AH946" s="197">
        <v>540</v>
      </c>
      <c r="AI946" s="197">
        <f t="shared" si="197"/>
        <v>0</v>
      </c>
      <c r="AJ946" s="146"/>
      <c r="AR946" s="111"/>
      <c r="AS946" s="111"/>
      <c r="AT946" s="111"/>
    </row>
    <row r="947" spans="1:47" ht="30" customHeight="1" x14ac:dyDescent="0.25">
      <c r="A947" s="186"/>
      <c r="B947" s="186">
        <v>4</v>
      </c>
      <c r="C947" s="187">
        <v>598</v>
      </c>
      <c r="D947" s="136">
        <v>12818</v>
      </c>
      <c r="E947" s="136">
        <v>8170</v>
      </c>
      <c r="F947" s="188"/>
      <c r="G947" s="186" t="s">
        <v>116</v>
      </c>
      <c r="H947" s="186" t="s">
        <v>36</v>
      </c>
      <c r="I947" s="186"/>
      <c r="J947" s="186" t="s">
        <v>69</v>
      </c>
      <c r="K947" s="188">
        <v>1.3</v>
      </c>
      <c r="L947" s="188">
        <v>1.3</v>
      </c>
      <c r="M947" s="188">
        <v>3</v>
      </c>
      <c r="N947" s="188">
        <v>1</v>
      </c>
      <c r="O947" s="188">
        <f t="shared" si="202"/>
        <v>2</v>
      </c>
      <c r="P947" s="188"/>
      <c r="Q947" s="188"/>
      <c r="R947" s="188">
        <f t="shared" si="194"/>
        <v>2</v>
      </c>
      <c r="S947" s="191" t="s">
        <v>70</v>
      </c>
      <c r="T947" s="199" t="s">
        <v>58</v>
      </c>
      <c r="U947" s="200">
        <v>44768</v>
      </c>
      <c r="V947" s="200">
        <v>44863</v>
      </c>
      <c r="W947" s="201">
        <v>1</v>
      </c>
      <c r="X947" s="202"/>
      <c r="Y947" s="196">
        <f t="shared" si="199"/>
        <v>13.714285714285714</v>
      </c>
      <c r="Z947" s="220">
        <v>135</v>
      </c>
      <c r="AA947" s="219">
        <v>12.25</v>
      </c>
      <c r="AB947" s="197">
        <f t="shared" si="195"/>
        <v>270</v>
      </c>
      <c r="AC947" s="197">
        <f t="shared" si="192"/>
        <v>24.5</v>
      </c>
      <c r="AD947" s="197">
        <f t="shared" si="200"/>
        <v>189</v>
      </c>
      <c r="AE947" s="197">
        <f t="shared" si="193"/>
        <v>81</v>
      </c>
      <c r="AF947" s="197">
        <f t="shared" si="201"/>
        <v>336</v>
      </c>
      <c r="AG947" s="197">
        <f t="shared" si="196"/>
        <v>606</v>
      </c>
      <c r="AH947" s="197">
        <v>606</v>
      </c>
      <c r="AI947" s="197">
        <f t="shared" si="197"/>
        <v>0</v>
      </c>
      <c r="AJ947" s="146"/>
      <c r="AR947" s="111"/>
      <c r="AS947" s="111"/>
      <c r="AT947" s="111"/>
    </row>
    <row r="948" spans="1:47" ht="30" customHeight="1" x14ac:dyDescent="0.25">
      <c r="A948" s="186"/>
      <c r="B948" s="186">
        <v>4</v>
      </c>
      <c r="C948" s="187">
        <v>807</v>
      </c>
      <c r="D948" s="136">
        <v>13069</v>
      </c>
      <c r="E948" s="136">
        <v>7894</v>
      </c>
      <c r="F948" s="188"/>
      <c r="G948" s="186" t="s">
        <v>105</v>
      </c>
      <c r="H948" s="186" t="s">
        <v>36</v>
      </c>
      <c r="I948" s="186"/>
      <c r="J948" s="186" t="s">
        <v>69</v>
      </c>
      <c r="K948" s="188">
        <v>2.5</v>
      </c>
      <c r="L948" s="188">
        <v>1.3</v>
      </c>
      <c r="M948" s="188">
        <v>2</v>
      </c>
      <c r="N948" s="188"/>
      <c r="O948" s="188">
        <f t="shared" si="202"/>
        <v>2</v>
      </c>
      <c r="P948" s="188"/>
      <c r="Q948" s="188"/>
      <c r="R948" s="188">
        <f t="shared" si="194"/>
        <v>2</v>
      </c>
      <c r="S948" s="191" t="s">
        <v>70</v>
      </c>
      <c r="T948" s="199" t="s">
        <v>58</v>
      </c>
      <c r="U948" s="200">
        <v>44797</v>
      </c>
      <c r="V948" s="200">
        <v>44819</v>
      </c>
      <c r="W948" s="201">
        <v>1</v>
      </c>
      <c r="X948" s="202"/>
      <c r="Y948" s="196">
        <f t="shared" si="199"/>
        <v>3.2857142857142856</v>
      </c>
      <c r="Z948" s="220">
        <v>135</v>
      </c>
      <c r="AA948" s="219">
        <v>12.25</v>
      </c>
      <c r="AB948" s="197">
        <f t="shared" si="195"/>
        <v>270</v>
      </c>
      <c r="AC948" s="197">
        <f t="shared" si="192"/>
        <v>24.5</v>
      </c>
      <c r="AD948" s="197">
        <f t="shared" si="200"/>
        <v>189</v>
      </c>
      <c r="AE948" s="197">
        <f t="shared" si="193"/>
        <v>81</v>
      </c>
      <c r="AF948" s="197">
        <f t="shared" si="201"/>
        <v>80.5</v>
      </c>
      <c r="AG948" s="197">
        <f t="shared" si="196"/>
        <v>350.5</v>
      </c>
      <c r="AH948" s="197">
        <v>350.5</v>
      </c>
      <c r="AI948" s="197">
        <f t="shared" si="197"/>
        <v>0</v>
      </c>
      <c r="AJ948" s="146"/>
      <c r="AR948" s="111"/>
      <c r="AS948" s="111"/>
      <c r="AT948" s="111"/>
    </row>
    <row r="949" spans="1:47" s="245" customFormat="1" ht="30" customHeight="1" x14ac:dyDescent="0.25">
      <c r="A949" s="186"/>
      <c r="B949" s="186">
        <v>4</v>
      </c>
      <c r="C949" s="187">
        <v>787</v>
      </c>
      <c r="D949" s="136">
        <v>13048</v>
      </c>
      <c r="E949" s="136">
        <v>7894</v>
      </c>
      <c r="F949" s="188"/>
      <c r="G949" s="186" t="s">
        <v>105</v>
      </c>
      <c r="H949" s="186" t="s">
        <v>36</v>
      </c>
      <c r="I949" s="186"/>
      <c r="J949" s="186" t="s">
        <v>435</v>
      </c>
      <c r="K949" s="188">
        <v>4</v>
      </c>
      <c r="L949" s="188">
        <v>1.3</v>
      </c>
      <c r="M949" s="188">
        <v>2</v>
      </c>
      <c r="N949" s="188"/>
      <c r="O949" s="188">
        <f t="shared" si="202"/>
        <v>2</v>
      </c>
      <c r="P949" s="188"/>
      <c r="Q949" s="188"/>
      <c r="R949" s="188">
        <f t="shared" si="194"/>
        <v>8</v>
      </c>
      <c r="S949" s="191" t="s">
        <v>41</v>
      </c>
      <c r="T949" s="199" t="s">
        <v>58</v>
      </c>
      <c r="U949" s="200">
        <v>44795</v>
      </c>
      <c r="V949" s="200">
        <v>44819</v>
      </c>
      <c r="W949" s="201">
        <v>1</v>
      </c>
      <c r="X949" s="202"/>
      <c r="Y949" s="196">
        <f t="shared" si="199"/>
        <v>3.5714285714285716</v>
      </c>
      <c r="Z949" s="219">
        <v>14</v>
      </c>
      <c r="AA949" s="219">
        <v>0.84</v>
      </c>
      <c r="AB949" s="197">
        <f t="shared" si="195"/>
        <v>112</v>
      </c>
      <c r="AC949" s="197">
        <f t="shared" si="192"/>
        <v>6.72</v>
      </c>
      <c r="AD949" s="197">
        <f t="shared" si="200"/>
        <v>78.399999999999991</v>
      </c>
      <c r="AE949" s="197">
        <f t="shared" si="193"/>
        <v>33.6</v>
      </c>
      <c r="AF949" s="197">
        <f t="shared" si="201"/>
        <v>24</v>
      </c>
      <c r="AG949" s="197">
        <f t="shared" si="196"/>
        <v>136</v>
      </c>
      <c r="AH949" s="197">
        <v>136</v>
      </c>
      <c r="AI949" s="197">
        <f t="shared" si="197"/>
        <v>0</v>
      </c>
      <c r="AJ949" s="244"/>
      <c r="AK949" s="269"/>
      <c r="AL949" s="276"/>
      <c r="AM949" s="276"/>
    </row>
    <row r="950" spans="1:47" s="245" customFormat="1" ht="30" customHeight="1" x14ac:dyDescent="0.25">
      <c r="A950" s="186"/>
      <c r="B950" s="186">
        <v>4</v>
      </c>
      <c r="C950" s="187">
        <v>788</v>
      </c>
      <c r="D950" s="136">
        <v>13048</v>
      </c>
      <c r="E950" s="136">
        <v>7894</v>
      </c>
      <c r="F950" s="188"/>
      <c r="G950" s="186" t="s">
        <v>105</v>
      </c>
      <c r="H950" s="186" t="s">
        <v>36</v>
      </c>
      <c r="I950" s="186"/>
      <c r="J950" s="186" t="s">
        <v>435</v>
      </c>
      <c r="K950" s="188">
        <v>7</v>
      </c>
      <c r="L950" s="188">
        <v>1.3</v>
      </c>
      <c r="M950" s="188">
        <v>2</v>
      </c>
      <c r="N950" s="188"/>
      <c r="O950" s="188">
        <f t="shared" si="202"/>
        <v>2</v>
      </c>
      <c r="P950" s="188"/>
      <c r="Q950" s="188"/>
      <c r="R950" s="188">
        <f t="shared" si="194"/>
        <v>14</v>
      </c>
      <c r="S950" s="191" t="s">
        <v>41</v>
      </c>
      <c r="T950" s="199" t="s">
        <v>58</v>
      </c>
      <c r="U950" s="200">
        <v>44795</v>
      </c>
      <c r="V950" s="200">
        <v>44819</v>
      </c>
      <c r="W950" s="201">
        <v>1</v>
      </c>
      <c r="X950" s="202"/>
      <c r="Y950" s="196">
        <f t="shared" si="199"/>
        <v>3.5714285714285716</v>
      </c>
      <c r="Z950" s="219">
        <v>14</v>
      </c>
      <c r="AA950" s="219">
        <v>0.84</v>
      </c>
      <c r="AB950" s="197">
        <f t="shared" si="195"/>
        <v>196</v>
      </c>
      <c r="AC950" s="197">
        <f t="shared" ref="AC950:AC1013" si="203">AA950*R950</f>
        <v>11.76</v>
      </c>
      <c r="AD950" s="197">
        <f t="shared" si="200"/>
        <v>137.19999999999999</v>
      </c>
      <c r="AE950" s="197">
        <f t="shared" si="193"/>
        <v>58.800000000000004</v>
      </c>
      <c r="AF950" s="197">
        <f t="shared" si="201"/>
        <v>42</v>
      </c>
      <c r="AG950" s="197">
        <f t="shared" si="196"/>
        <v>238</v>
      </c>
      <c r="AH950" s="197">
        <v>238</v>
      </c>
      <c r="AI950" s="197">
        <f t="shared" si="197"/>
        <v>0</v>
      </c>
      <c r="AJ950" s="244"/>
      <c r="AK950" s="269"/>
      <c r="AL950" s="276"/>
      <c r="AM950" s="276"/>
    </row>
    <row r="951" spans="1:47" s="245" customFormat="1" ht="30" customHeight="1" x14ac:dyDescent="0.25">
      <c r="A951" s="186"/>
      <c r="B951" s="186">
        <v>4</v>
      </c>
      <c r="C951" s="187"/>
      <c r="D951" s="136">
        <v>12080</v>
      </c>
      <c r="E951" s="136">
        <v>7597</v>
      </c>
      <c r="F951" s="188"/>
      <c r="G951" s="186" t="s">
        <v>105</v>
      </c>
      <c r="H951" s="186" t="s">
        <v>36</v>
      </c>
      <c r="I951" s="186"/>
      <c r="J951" s="186" t="s">
        <v>42</v>
      </c>
      <c r="K951" s="188">
        <v>2.5</v>
      </c>
      <c r="L951" s="188">
        <v>1.3</v>
      </c>
      <c r="M951" s="188">
        <f>3</f>
        <v>3</v>
      </c>
      <c r="N951" s="188">
        <v>1</v>
      </c>
      <c r="O951" s="188">
        <f t="shared" si="202"/>
        <v>2</v>
      </c>
      <c r="P951" s="188"/>
      <c r="Q951" s="188"/>
      <c r="R951" s="188">
        <f t="shared" si="194"/>
        <v>5</v>
      </c>
      <c r="S951" s="191" t="s">
        <v>41</v>
      </c>
      <c r="T951" s="199" t="s">
        <v>58</v>
      </c>
      <c r="U951" s="200">
        <v>44699</v>
      </c>
      <c r="V951" s="200">
        <v>44748</v>
      </c>
      <c r="W951" s="201">
        <v>1</v>
      </c>
      <c r="X951" s="202"/>
      <c r="Y951" s="196">
        <f t="shared" si="199"/>
        <v>7.1428571428571432</v>
      </c>
      <c r="Z951" s="219">
        <v>14</v>
      </c>
      <c r="AA951" s="219"/>
      <c r="AB951" s="197">
        <f t="shared" si="195"/>
        <v>70</v>
      </c>
      <c r="AC951" s="197">
        <f t="shared" si="203"/>
        <v>0</v>
      </c>
      <c r="AD951" s="197">
        <f t="shared" si="200"/>
        <v>49</v>
      </c>
      <c r="AE951" s="197">
        <f t="shared" ref="AE951:AE1014" si="204">IF(T951="off hired",0.3*R951*Z951*W951,0)</f>
        <v>21</v>
      </c>
      <c r="AF951" s="197">
        <f t="shared" si="201"/>
        <v>0</v>
      </c>
      <c r="AG951" s="197">
        <f t="shared" si="196"/>
        <v>70</v>
      </c>
      <c r="AH951" s="197">
        <v>70</v>
      </c>
      <c r="AI951" s="197">
        <f t="shared" si="197"/>
        <v>0</v>
      </c>
      <c r="AJ951" s="244"/>
      <c r="AK951" s="269"/>
      <c r="AL951" s="276"/>
      <c r="AM951" s="276"/>
    </row>
    <row r="952" spans="1:47" s="245" customFormat="1" ht="30" customHeight="1" x14ac:dyDescent="0.25">
      <c r="A952" s="186"/>
      <c r="B952" s="186">
        <v>4</v>
      </c>
      <c r="C952" s="187"/>
      <c r="D952" s="136">
        <v>12080</v>
      </c>
      <c r="E952" s="136">
        <v>7597</v>
      </c>
      <c r="F952" s="188"/>
      <c r="G952" s="186" t="s">
        <v>105</v>
      </c>
      <c r="H952" s="186" t="s">
        <v>36</v>
      </c>
      <c r="I952" s="186"/>
      <c r="J952" s="186" t="s">
        <v>42</v>
      </c>
      <c r="K952" s="188">
        <v>2.5</v>
      </c>
      <c r="L952" s="188">
        <v>1.3</v>
      </c>
      <c r="M952" s="188">
        <f>3-1</f>
        <v>2</v>
      </c>
      <c r="N952" s="188">
        <v>1</v>
      </c>
      <c r="O952" s="188">
        <f t="shared" si="202"/>
        <v>1</v>
      </c>
      <c r="P952" s="188"/>
      <c r="Q952" s="188"/>
      <c r="R952" s="188">
        <f t="shared" si="194"/>
        <v>2.5</v>
      </c>
      <c r="S952" s="191" t="s">
        <v>41</v>
      </c>
      <c r="T952" s="199" t="s">
        <v>58</v>
      </c>
      <c r="U952" s="200">
        <v>44699</v>
      </c>
      <c r="V952" s="200">
        <v>44748</v>
      </c>
      <c r="W952" s="201">
        <v>1</v>
      </c>
      <c r="X952" s="202"/>
      <c r="Y952" s="196">
        <f t="shared" si="199"/>
        <v>7.1428571428571432</v>
      </c>
      <c r="Z952" s="219">
        <v>14</v>
      </c>
      <c r="AA952" s="219"/>
      <c r="AB952" s="197">
        <f t="shared" si="195"/>
        <v>35</v>
      </c>
      <c r="AC952" s="197">
        <f t="shared" si="203"/>
        <v>0</v>
      </c>
      <c r="AD952" s="197">
        <f t="shared" si="200"/>
        <v>24.5</v>
      </c>
      <c r="AE952" s="197">
        <f t="shared" si="204"/>
        <v>10.5</v>
      </c>
      <c r="AF952" s="197">
        <f t="shared" si="201"/>
        <v>0</v>
      </c>
      <c r="AG952" s="197">
        <f t="shared" si="196"/>
        <v>35</v>
      </c>
      <c r="AH952" s="197">
        <v>35</v>
      </c>
      <c r="AI952" s="197">
        <f t="shared" si="197"/>
        <v>0</v>
      </c>
      <c r="AJ952" s="244"/>
      <c r="AK952" s="269"/>
      <c r="AL952" s="276"/>
      <c r="AM952" s="276"/>
    </row>
    <row r="953" spans="1:47" s="245" customFormat="1" ht="30" customHeight="1" x14ac:dyDescent="0.25">
      <c r="A953" s="186"/>
      <c r="B953" s="186">
        <v>4</v>
      </c>
      <c r="C953" s="187">
        <v>181</v>
      </c>
      <c r="D953" s="136">
        <v>12182</v>
      </c>
      <c r="E953" s="136">
        <v>7566</v>
      </c>
      <c r="F953" s="188"/>
      <c r="G953" s="186" t="s">
        <v>120</v>
      </c>
      <c r="H953" s="186" t="s">
        <v>36</v>
      </c>
      <c r="I953" s="186"/>
      <c r="J953" s="186" t="s">
        <v>42</v>
      </c>
      <c r="K953" s="188">
        <v>4</v>
      </c>
      <c r="L953" s="188">
        <v>1.3</v>
      </c>
      <c r="M953" s="188">
        <v>3</v>
      </c>
      <c r="N953" s="188">
        <v>1</v>
      </c>
      <c r="O953" s="188">
        <f t="shared" si="202"/>
        <v>2</v>
      </c>
      <c r="P953" s="188"/>
      <c r="Q953" s="188"/>
      <c r="R953" s="188">
        <f t="shared" si="194"/>
        <v>8</v>
      </c>
      <c r="S953" s="191" t="s">
        <v>41</v>
      </c>
      <c r="T953" s="199" t="s">
        <v>58</v>
      </c>
      <c r="U953" s="200">
        <v>44720</v>
      </c>
      <c r="V953" s="200">
        <v>44731</v>
      </c>
      <c r="W953" s="201">
        <v>1</v>
      </c>
      <c r="X953" s="202"/>
      <c r="Y953" s="196">
        <f t="shared" si="199"/>
        <v>1.7142857142857142</v>
      </c>
      <c r="Z953" s="219">
        <v>14</v>
      </c>
      <c r="AA953" s="219"/>
      <c r="AB953" s="197">
        <f t="shared" si="195"/>
        <v>112</v>
      </c>
      <c r="AC953" s="197">
        <f t="shared" si="203"/>
        <v>0</v>
      </c>
      <c r="AD953" s="197">
        <f t="shared" si="200"/>
        <v>78.399999999999991</v>
      </c>
      <c r="AE953" s="197">
        <f t="shared" si="204"/>
        <v>33.6</v>
      </c>
      <c r="AF953" s="197">
        <f t="shared" si="201"/>
        <v>0</v>
      </c>
      <c r="AG953" s="197">
        <f t="shared" si="196"/>
        <v>112</v>
      </c>
      <c r="AH953" s="197">
        <v>112</v>
      </c>
      <c r="AI953" s="197">
        <f t="shared" si="197"/>
        <v>0</v>
      </c>
      <c r="AJ953" s="244"/>
      <c r="AK953" s="269"/>
      <c r="AL953" s="276"/>
      <c r="AM953" s="276"/>
    </row>
    <row r="954" spans="1:47" s="245" customFormat="1" ht="30" customHeight="1" x14ac:dyDescent="0.25">
      <c r="A954" s="186"/>
      <c r="B954" s="186">
        <v>4</v>
      </c>
      <c r="C954" s="187">
        <v>519</v>
      </c>
      <c r="D954" s="136">
        <v>12727</v>
      </c>
      <c r="E954" s="136">
        <v>7887</v>
      </c>
      <c r="F954" s="188"/>
      <c r="G954" s="186" t="s">
        <v>116</v>
      </c>
      <c r="H954" s="186" t="s">
        <v>94</v>
      </c>
      <c r="I954" s="186"/>
      <c r="J954" s="186" t="s">
        <v>69</v>
      </c>
      <c r="K954" s="188">
        <v>2.5</v>
      </c>
      <c r="L954" s="188">
        <v>1.3</v>
      </c>
      <c r="M954" s="188">
        <v>3.5</v>
      </c>
      <c r="N954" s="188">
        <v>1</v>
      </c>
      <c r="O954" s="188">
        <f t="shared" si="202"/>
        <v>2.5</v>
      </c>
      <c r="P954" s="188"/>
      <c r="Q954" s="188"/>
      <c r="R954" s="188">
        <f t="shared" si="194"/>
        <v>2.5</v>
      </c>
      <c r="S954" s="191" t="s">
        <v>70</v>
      </c>
      <c r="T954" s="199" t="s">
        <v>58</v>
      </c>
      <c r="U954" s="200">
        <v>44756</v>
      </c>
      <c r="V954" s="200">
        <v>44818</v>
      </c>
      <c r="W954" s="201">
        <v>1</v>
      </c>
      <c r="X954" s="202"/>
      <c r="Y954" s="196">
        <f t="shared" si="199"/>
        <v>9</v>
      </c>
      <c r="Z954" s="219">
        <v>135</v>
      </c>
      <c r="AA954" s="219">
        <v>12.25</v>
      </c>
      <c r="AB954" s="197">
        <f t="shared" si="195"/>
        <v>337.5</v>
      </c>
      <c r="AC954" s="197">
        <f t="shared" si="203"/>
        <v>30.625</v>
      </c>
      <c r="AD954" s="197">
        <f t="shared" si="200"/>
        <v>236.25</v>
      </c>
      <c r="AE954" s="197">
        <f t="shared" si="204"/>
        <v>101.25</v>
      </c>
      <c r="AF954" s="197">
        <f t="shared" si="201"/>
        <v>275.625</v>
      </c>
      <c r="AG954" s="197">
        <f t="shared" si="196"/>
        <v>613.125</v>
      </c>
      <c r="AH954" s="197">
        <v>613.125</v>
      </c>
      <c r="AI954" s="197">
        <f t="shared" si="197"/>
        <v>0</v>
      </c>
      <c r="AJ954" s="244"/>
      <c r="AK954" s="269"/>
      <c r="AL954" s="276"/>
      <c r="AM954" s="276"/>
    </row>
    <row r="955" spans="1:47" s="245" customFormat="1" ht="30" customHeight="1" x14ac:dyDescent="0.25">
      <c r="A955" s="186"/>
      <c r="B955" s="186">
        <v>4</v>
      </c>
      <c r="C955" s="187">
        <v>589</v>
      </c>
      <c r="D955" s="136">
        <v>12807</v>
      </c>
      <c r="E955" s="136">
        <v>6745</v>
      </c>
      <c r="F955" s="188"/>
      <c r="G955" s="186" t="s">
        <v>117</v>
      </c>
      <c r="H955" s="186" t="s">
        <v>94</v>
      </c>
      <c r="I955" s="186"/>
      <c r="J955" s="186" t="s">
        <v>69</v>
      </c>
      <c r="K955" s="188">
        <v>1.8</v>
      </c>
      <c r="L955" s="188">
        <v>1.3</v>
      </c>
      <c r="M955" s="188">
        <v>3</v>
      </c>
      <c r="N955" s="188">
        <v>1</v>
      </c>
      <c r="O955" s="188">
        <f t="shared" si="202"/>
        <v>2</v>
      </c>
      <c r="P955" s="188"/>
      <c r="Q955" s="188"/>
      <c r="R955" s="188">
        <f t="shared" si="194"/>
        <v>2</v>
      </c>
      <c r="S955" s="191" t="s">
        <v>70</v>
      </c>
      <c r="T955" s="199" t="s">
        <v>58</v>
      </c>
      <c r="U955" s="200">
        <v>44767</v>
      </c>
      <c r="V955" s="200">
        <v>44834</v>
      </c>
      <c r="W955" s="201">
        <v>1</v>
      </c>
      <c r="X955" s="202"/>
      <c r="Y955" s="196">
        <f t="shared" si="199"/>
        <v>9.7142857142857135</v>
      </c>
      <c r="Z955" s="219">
        <v>135</v>
      </c>
      <c r="AA955" s="219">
        <v>12.25</v>
      </c>
      <c r="AB955" s="197">
        <f t="shared" si="195"/>
        <v>270</v>
      </c>
      <c r="AC955" s="197">
        <f t="shared" si="203"/>
        <v>24.5</v>
      </c>
      <c r="AD955" s="197">
        <f t="shared" si="200"/>
        <v>189</v>
      </c>
      <c r="AE955" s="197">
        <f t="shared" si="204"/>
        <v>81</v>
      </c>
      <c r="AF955" s="197">
        <f t="shared" si="201"/>
        <v>237.99999999999997</v>
      </c>
      <c r="AG955" s="197">
        <f t="shared" si="196"/>
        <v>508</v>
      </c>
      <c r="AH955" s="197">
        <v>508</v>
      </c>
      <c r="AI955" s="197">
        <f t="shared" si="197"/>
        <v>0</v>
      </c>
      <c r="AJ955" s="244"/>
      <c r="AK955" s="269"/>
      <c r="AL955" s="276"/>
      <c r="AM955" s="276"/>
    </row>
    <row r="956" spans="1:47" s="245" customFormat="1" ht="30" customHeight="1" x14ac:dyDescent="0.25">
      <c r="A956" s="186"/>
      <c r="B956" s="186">
        <v>4</v>
      </c>
      <c r="C956" s="187">
        <v>1005</v>
      </c>
      <c r="D956" s="136">
        <v>13389</v>
      </c>
      <c r="E956" s="136">
        <v>8470</v>
      </c>
      <c r="F956" s="188"/>
      <c r="G956" s="186" t="s">
        <v>105</v>
      </c>
      <c r="H956" s="189" t="s">
        <v>94</v>
      </c>
      <c r="I956" s="189"/>
      <c r="J956" s="189" t="s">
        <v>69</v>
      </c>
      <c r="K956" s="190">
        <v>2.5</v>
      </c>
      <c r="L956" s="190">
        <v>2.5</v>
      </c>
      <c r="M956" s="190">
        <v>2</v>
      </c>
      <c r="N956" s="190"/>
      <c r="O956" s="190">
        <v>2</v>
      </c>
      <c r="P956" s="190"/>
      <c r="Q956" s="190"/>
      <c r="R956" s="188">
        <f t="shared" si="194"/>
        <v>2</v>
      </c>
      <c r="S956" s="191" t="s">
        <v>70</v>
      </c>
      <c r="T956" s="192" t="s">
        <v>58</v>
      </c>
      <c r="U956" s="193">
        <v>44824</v>
      </c>
      <c r="V956" s="193">
        <v>44921</v>
      </c>
      <c r="W956" s="194">
        <v>1</v>
      </c>
      <c r="X956" s="195"/>
      <c r="Y956" s="196">
        <f t="shared" si="199"/>
        <v>14</v>
      </c>
      <c r="Z956" s="219">
        <v>135</v>
      </c>
      <c r="AA956" s="219">
        <v>12.25</v>
      </c>
      <c r="AB956" s="197">
        <f t="shared" si="195"/>
        <v>270</v>
      </c>
      <c r="AC956" s="197">
        <f t="shared" si="203"/>
        <v>24.5</v>
      </c>
      <c r="AD956" s="197">
        <f t="shared" si="200"/>
        <v>189</v>
      </c>
      <c r="AE956" s="197">
        <f t="shared" si="204"/>
        <v>81</v>
      </c>
      <c r="AF956" s="197">
        <f t="shared" si="201"/>
        <v>343</v>
      </c>
      <c r="AG956" s="197">
        <f t="shared" si="196"/>
        <v>613</v>
      </c>
      <c r="AH956" s="198">
        <v>613</v>
      </c>
      <c r="AI956" s="197">
        <f t="shared" si="197"/>
        <v>0</v>
      </c>
      <c r="AJ956" s="244"/>
      <c r="AK956" s="269"/>
      <c r="AL956" s="276"/>
      <c r="AM956" s="276"/>
    </row>
    <row r="957" spans="1:47" ht="30" customHeight="1" x14ac:dyDescent="0.25">
      <c r="A957" s="189"/>
      <c r="B957" s="186">
        <v>4</v>
      </c>
      <c r="C957" s="159">
        <v>1030</v>
      </c>
      <c r="D957" s="376">
        <v>13467</v>
      </c>
      <c r="E957" s="376">
        <v>8716</v>
      </c>
      <c r="F957" s="190"/>
      <c r="G957" s="189" t="s">
        <v>105</v>
      </c>
      <c r="H957" s="186" t="s">
        <v>60</v>
      </c>
      <c r="I957" s="186"/>
      <c r="J957" s="186" t="s">
        <v>61</v>
      </c>
      <c r="K957" s="188">
        <v>2.5</v>
      </c>
      <c r="L957" s="188">
        <v>2.5</v>
      </c>
      <c r="M957" s="188">
        <v>2</v>
      </c>
      <c r="N957" s="188"/>
      <c r="O957" s="188">
        <f t="shared" ref="O957:O962" si="205">M957-N957</f>
        <v>2</v>
      </c>
      <c r="P957" s="188"/>
      <c r="Q957" s="188"/>
      <c r="R957" s="188">
        <f t="shared" si="194"/>
        <v>12.5</v>
      </c>
      <c r="S957" s="191" t="s">
        <v>62</v>
      </c>
      <c r="T957" s="199" t="s">
        <v>58</v>
      </c>
      <c r="U957" s="200">
        <v>44827</v>
      </c>
      <c r="V957" s="200">
        <v>45001</v>
      </c>
      <c r="W957" s="201">
        <v>1</v>
      </c>
      <c r="X957" s="202"/>
      <c r="Y957" s="196">
        <f t="shared" si="199"/>
        <v>25</v>
      </c>
      <c r="Z957" s="219">
        <v>7.5</v>
      </c>
      <c r="AA957" s="219">
        <v>0.7</v>
      </c>
      <c r="AB957" s="197">
        <f t="shared" si="195"/>
        <v>93.75</v>
      </c>
      <c r="AC957" s="197">
        <f t="shared" si="203"/>
        <v>8.75</v>
      </c>
      <c r="AD957" s="197">
        <f t="shared" si="200"/>
        <v>65.625</v>
      </c>
      <c r="AE957" s="197">
        <f t="shared" si="204"/>
        <v>28.125</v>
      </c>
      <c r="AF957" s="197">
        <f t="shared" si="201"/>
        <v>218.75</v>
      </c>
      <c r="AG957" s="197">
        <f t="shared" si="196"/>
        <v>312.5</v>
      </c>
      <c r="AH957" s="197">
        <v>264.375</v>
      </c>
      <c r="AI957" s="197">
        <f t="shared" si="197"/>
        <v>48.125</v>
      </c>
      <c r="AJ957" s="146"/>
      <c r="AR957" s="363">
        <f>SUMIF('[27]Sc Shedule '!$D$3:$D$2546,D957,'[27]Sc Shedule '!$AC$3:$AC$2546)</f>
        <v>312.5</v>
      </c>
      <c r="AS957" s="363">
        <f ca="1">SUMIF($D$91:$D$2561,D957,$AG$91:$AG$2559)</f>
        <v>312.5</v>
      </c>
      <c r="AT957" s="363">
        <f ca="1">AR957-AS957</f>
        <v>0</v>
      </c>
      <c r="AU957" s="365"/>
    </row>
    <row r="958" spans="1:47" ht="30" customHeight="1" x14ac:dyDescent="0.25">
      <c r="A958" s="186"/>
      <c r="B958" s="186">
        <v>4</v>
      </c>
      <c r="C958" s="187">
        <v>1200</v>
      </c>
      <c r="D958" s="136">
        <v>13686</v>
      </c>
      <c r="E958" s="136">
        <v>8132</v>
      </c>
      <c r="F958" s="188"/>
      <c r="G958" s="186" t="s">
        <v>117</v>
      </c>
      <c r="H958" s="186" t="s">
        <v>94</v>
      </c>
      <c r="I958" s="186"/>
      <c r="J958" s="186" t="s">
        <v>69</v>
      </c>
      <c r="K958" s="188">
        <v>2.5</v>
      </c>
      <c r="L958" s="188">
        <v>1.3</v>
      </c>
      <c r="M958" s="188">
        <v>2</v>
      </c>
      <c r="N958" s="188"/>
      <c r="O958" s="188">
        <f t="shared" si="205"/>
        <v>2</v>
      </c>
      <c r="P958" s="188"/>
      <c r="Q958" s="188"/>
      <c r="R958" s="188">
        <f t="shared" si="194"/>
        <v>2</v>
      </c>
      <c r="S958" s="191" t="s">
        <v>70</v>
      </c>
      <c r="T958" s="199" t="s">
        <v>58</v>
      </c>
      <c r="U958" s="200">
        <v>44847</v>
      </c>
      <c r="V958" s="200">
        <v>44854</v>
      </c>
      <c r="W958" s="201">
        <v>1</v>
      </c>
      <c r="X958" s="202"/>
      <c r="Y958" s="196">
        <f t="shared" si="199"/>
        <v>1.1428571428571428</v>
      </c>
      <c r="Z958" s="197">
        <v>135</v>
      </c>
      <c r="AA958" s="197">
        <v>12.25</v>
      </c>
      <c r="AB958" s="197">
        <f t="shared" si="195"/>
        <v>270</v>
      </c>
      <c r="AC958" s="197">
        <f t="shared" si="203"/>
        <v>24.5</v>
      </c>
      <c r="AD958" s="197">
        <f t="shared" si="200"/>
        <v>189</v>
      </c>
      <c r="AE958" s="197">
        <f t="shared" si="204"/>
        <v>81</v>
      </c>
      <c r="AF958" s="197">
        <f t="shared" si="201"/>
        <v>28</v>
      </c>
      <c r="AG958" s="197">
        <f t="shared" si="196"/>
        <v>298</v>
      </c>
      <c r="AH958" s="197">
        <v>298</v>
      </c>
      <c r="AI958" s="197">
        <f t="shared" si="197"/>
        <v>0</v>
      </c>
      <c r="AJ958" s="146"/>
      <c r="AR958" s="111"/>
      <c r="AS958" s="111"/>
      <c r="AT958" s="111"/>
    </row>
    <row r="959" spans="1:47" ht="30" customHeight="1" x14ac:dyDescent="0.25">
      <c r="A959" s="186"/>
      <c r="B959" s="186">
        <v>4</v>
      </c>
      <c r="C959" s="187">
        <v>1199</v>
      </c>
      <c r="D959" s="136">
        <v>13685</v>
      </c>
      <c r="E959" s="136">
        <v>8126</v>
      </c>
      <c r="F959" s="188"/>
      <c r="G959" s="186" t="s">
        <v>117</v>
      </c>
      <c r="H959" s="186" t="s">
        <v>94</v>
      </c>
      <c r="I959" s="186"/>
      <c r="J959" s="186" t="s">
        <v>69</v>
      </c>
      <c r="K959" s="188">
        <v>1.8</v>
      </c>
      <c r="L959" s="188">
        <v>1.3</v>
      </c>
      <c r="M959" s="188">
        <v>2</v>
      </c>
      <c r="N959" s="188"/>
      <c r="O959" s="188">
        <f t="shared" si="205"/>
        <v>2</v>
      </c>
      <c r="P959" s="188"/>
      <c r="Q959" s="188"/>
      <c r="R959" s="188">
        <f t="shared" si="194"/>
        <v>2</v>
      </c>
      <c r="S959" s="191" t="s">
        <v>70</v>
      </c>
      <c r="T959" s="199" t="s">
        <v>58</v>
      </c>
      <c r="U959" s="200">
        <v>44847</v>
      </c>
      <c r="V959" s="200">
        <v>44853</v>
      </c>
      <c r="W959" s="201">
        <v>1</v>
      </c>
      <c r="X959" s="202"/>
      <c r="Y959" s="196">
        <f t="shared" si="199"/>
        <v>1</v>
      </c>
      <c r="Z959" s="197">
        <v>135</v>
      </c>
      <c r="AA959" s="197">
        <v>12.25</v>
      </c>
      <c r="AB959" s="197">
        <f t="shared" si="195"/>
        <v>270</v>
      </c>
      <c r="AC959" s="197">
        <f t="shared" si="203"/>
        <v>24.5</v>
      </c>
      <c r="AD959" s="197">
        <f t="shared" si="200"/>
        <v>189</v>
      </c>
      <c r="AE959" s="197">
        <f t="shared" si="204"/>
        <v>81</v>
      </c>
      <c r="AF959" s="197">
        <f t="shared" si="201"/>
        <v>24.5</v>
      </c>
      <c r="AG959" s="197">
        <f t="shared" si="196"/>
        <v>294.5</v>
      </c>
      <c r="AH959" s="197">
        <v>294.5</v>
      </c>
      <c r="AI959" s="197">
        <f t="shared" si="197"/>
        <v>0</v>
      </c>
      <c r="AJ959" s="146"/>
      <c r="AR959" s="111"/>
      <c r="AS959" s="111"/>
      <c r="AT959" s="111"/>
    </row>
    <row r="960" spans="1:47" ht="30" customHeight="1" x14ac:dyDescent="0.25">
      <c r="A960" s="186"/>
      <c r="B960" s="186">
        <v>4</v>
      </c>
      <c r="C960" s="187">
        <v>1171</v>
      </c>
      <c r="D960" s="136">
        <v>13656</v>
      </c>
      <c r="E960" s="136">
        <v>8135</v>
      </c>
      <c r="F960" s="188"/>
      <c r="G960" s="186" t="s">
        <v>117</v>
      </c>
      <c r="H960" s="186" t="s">
        <v>94</v>
      </c>
      <c r="I960" s="186"/>
      <c r="J960" s="186" t="s">
        <v>69</v>
      </c>
      <c r="K960" s="188">
        <v>1.8</v>
      </c>
      <c r="L960" s="188">
        <v>1.3</v>
      </c>
      <c r="M960" s="188">
        <v>2</v>
      </c>
      <c r="N960" s="188"/>
      <c r="O960" s="188">
        <f t="shared" si="205"/>
        <v>2</v>
      </c>
      <c r="P960" s="188"/>
      <c r="Q960" s="188"/>
      <c r="R960" s="188">
        <f t="shared" si="194"/>
        <v>2</v>
      </c>
      <c r="S960" s="191" t="s">
        <v>70</v>
      </c>
      <c r="T960" s="199" t="s">
        <v>58</v>
      </c>
      <c r="U960" s="200">
        <v>44844</v>
      </c>
      <c r="V960" s="200">
        <v>44855</v>
      </c>
      <c r="W960" s="201">
        <v>1</v>
      </c>
      <c r="X960" s="202"/>
      <c r="Y960" s="196">
        <f t="shared" si="199"/>
        <v>1.7142857142857142</v>
      </c>
      <c r="Z960" s="197">
        <v>135</v>
      </c>
      <c r="AA960" s="197">
        <v>12.25</v>
      </c>
      <c r="AB960" s="197">
        <f t="shared" si="195"/>
        <v>270</v>
      </c>
      <c r="AC960" s="197">
        <f t="shared" si="203"/>
        <v>24.5</v>
      </c>
      <c r="AD960" s="197">
        <f t="shared" si="200"/>
        <v>189</v>
      </c>
      <c r="AE960" s="197">
        <f t="shared" si="204"/>
        <v>81</v>
      </c>
      <c r="AF960" s="197">
        <f t="shared" si="201"/>
        <v>42</v>
      </c>
      <c r="AG960" s="197">
        <f t="shared" si="196"/>
        <v>312</v>
      </c>
      <c r="AH960" s="197">
        <v>312</v>
      </c>
      <c r="AI960" s="197">
        <f t="shared" si="197"/>
        <v>0</v>
      </c>
      <c r="AJ960" s="147"/>
      <c r="AR960" s="111"/>
      <c r="AS960" s="111"/>
      <c r="AT960" s="111"/>
    </row>
    <row r="961" spans="1:39" s="111" customFormat="1" ht="30" customHeight="1" x14ac:dyDescent="0.25">
      <c r="A961" s="189"/>
      <c r="B961" s="189">
        <v>4</v>
      </c>
      <c r="C961" s="159">
        <v>1098</v>
      </c>
      <c r="D961" s="376">
        <v>13531</v>
      </c>
      <c r="E961" s="376">
        <v>8081</v>
      </c>
      <c r="F961" s="190"/>
      <c r="G961" s="189" t="s">
        <v>117</v>
      </c>
      <c r="H961" s="186" t="s">
        <v>94</v>
      </c>
      <c r="I961" s="186"/>
      <c r="J961" s="186" t="s">
        <v>69</v>
      </c>
      <c r="K961" s="188">
        <v>1.8</v>
      </c>
      <c r="L961" s="188">
        <v>1.3</v>
      </c>
      <c r="M961" s="188">
        <v>2</v>
      </c>
      <c r="N961" s="188"/>
      <c r="O961" s="188">
        <f t="shared" si="205"/>
        <v>2</v>
      </c>
      <c r="P961" s="188"/>
      <c r="Q961" s="188"/>
      <c r="R961" s="188">
        <f t="shared" si="194"/>
        <v>2</v>
      </c>
      <c r="S961" s="191" t="s">
        <v>70</v>
      </c>
      <c r="T961" s="199" t="s">
        <v>58</v>
      </c>
      <c r="U961" s="200">
        <v>44834</v>
      </c>
      <c r="V961" s="200">
        <v>44841</v>
      </c>
      <c r="W961" s="201">
        <v>1</v>
      </c>
      <c r="X961" s="202"/>
      <c r="Y961" s="196">
        <f t="shared" si="199"/>
        <v>1.1428571428571428</v>
      </c>
      <c r="Z961" s="197">
        <v>135</v>
      </c>
      <c r="AA961" s="197">
        <v>12.25</v>
      </c>
      <c r="AB961" s="197">
        <f t="shared" si="195"/>
        <v>270</v>
      </c>
      <c r="AC961" s="197">
        <f t="shared" si="203"/>
        <v>24.5</v>
      </c>
      <c r="AD961" s="197">
        <f t="shared" si="200"/>
        <v>189</v>
      </c>
      <c r="AE961" s="197">
        <f t="shared" si="204"/>
        <v>81</v>
      </c>
      <c r="AF961" s="197">
        <f t="shared" si="201"/>
        <v>28</v>
      </c>
      <c r="AG961" s="197">
        <f t="shared" si="196"/>
        <v>298</v>
      </c>
      <c r="AH961" s="197">
        <v>298</v>
      </c>
      <c r="AI961" s="197">
        <f t="shared" si="197"/>
        <v>0</v>
      </c>
      <c r="AJ961" s="146"/>
      <c r="AK961" s="265"/>
      <c r="AL961" s="272"/>
      <c r="AM961" s="272"/>
    </row>
    <row r="962" spans="1:39" s="111" customFormat="1" ht="30" customHeight="1" x14ac:dyDescent="0.25">
      <c r="A962" s="189"/>
      <c r="B962" s="189">
        <v>4</v>
      </c>
      <c r="C962" s="159">
        <v>1224</v>
      </c>
      <c r="D962" s="376">
        <v>13762</v>
      </c>
      <c r="E962" s="376">
        <v>8222</v>
      </c>
      <c r="F962" s="190"/>
      <c r="G962" s="189" t="s">
        <v>105</v>
      </c>
      <c r="H962" s="186" t="s">
        <v>94</v>
      </c>
      <c r="I962" s="186"/>
      <c r="J962" s="186" t="s">
        <v>69</v>
      </c>
      <c r="K962" s="188">
        <v>2.5</v>
      </c>
      <c r="L962" s="188">
        <v>1.3</v>
      </c>
      <c r="M962" s="188">
        <v>2</v>
      </c>
      <c r="N962" s="188"/>
      <c r="O962" s="188">
        <f t="shared" si="205"/>
        <v>2</v>
      </c>
      <c r="P962" s="188"/>
      <c r="Q962" s="188"/>
      <c r="R962" s="188">
        <f t="shared" si="194"/>
        <v>2</v>
      </c>
      <c r="S962" s="191" t="s">
        <v>70</v>
      </c>
      <c r="T962" s="199" t="s">
        <v>58</v>
      </c>
      <c r="U962" s="200">
        <v>44849</v>
      </c>
      <c r="V962" s="200">
        <v>44875</v>
      </c>
      <c r="W962" s="201">
        <v>1</v>
      </c>
      <c r="X962" s="202"/>
      <c r="Y962" s="196">
        <f t="shared" si="199"/>
        <v>3.8571428571428572</v>
      </c>
      <c r="Z962" s="197">
        <v>135</v>
      </c>
      <c r="AA962" s="197">
        <v>12.25</v>
      </c>
      <c r="AB962" s="197">
        <f t="shared" si="195"/>
        <v>270</v>
      </c>
      <c r="AC962" s="197">
        <f t="shared" si="203"/>
        <v>24.5</v>
      </c>
      <c r="AD962" s="197">
        <f t="shared" si="200"/>
        <v>189</v>
      </c>
      <c r="AE962" s="197">
        <f t="shared" si="204"/>
        <v>81</v>
      </c>
      <c r="AF962" s="197">
        <f t="shared" si="201"/>
        <v>94.5</v>
      </c>
      <c r="AG962" s="197">
        <f t="shared" si="196"/>
        <v>364.5</v>
      </c>
      <c r="AH962" s="197">
        <v>364.5</v>
      </c>
      <c r="AI962" s="197">
        <f t="shared" si="197"/>
        <v>0</v>
      </c>
      <c r="AJ962" s="146"/>
      <c r="AK962" s="265"/>
      <c r="AL962" s="272"/>
      <c r="AM962" s="272"/>
    </row>
    <row r="963" spans="1:39" s="111" customFormat="1" ht="30" customHeight="1" x14ac:dyDescent="0.25">
      <c r="A963" s="189"/>
      <c r="B963" s="189">
        <v>4</v>
      </c>
      <c r="C963" s="159">
        <v>1169</v>
      </c>
      <c r="D963" s="376">
        <v>13654</v>
      </c>
      <c r="E963" s="376">
        <v>8256</v>
      </c>
      <c r="F963" s="190"/>
      <c r="G963" s="189" t="s">
        <v>117</v>
      </c>
      <c r="H963" s="189" t="s">
        <v>36</v>
      </c>
      <c r="I963" s="189"/>
      <c r="J963" s="189" t="s">
        <v>435</v>
      </c>
      <c r="K963" s="190">
        <v>5</v>
      </c>
      <c r="L963" s="190">
        <v>1.3</v>
      </c>
      <c r="M963" s="190">
        <v>2</v>
      </c>
      <c r="N963" s="190"/>
      <c r="O963" s="190">
        <v>2</v>
      </c>
      <c r="P963" s="190"/>
      <c r="Q963" s="190"/>
      <c r="R963" s="188">
        <f t="shared" si="194"/>
        <v>10</v>
      </c>
      <c r="S963" s="159" t="s">
        <v>41</v>
      </c>
      <c r="T963" s="192" t="s">
        <v>58</v>
      </c>
      <c r="U963" s="193">
        <v>44844</v>
      </c>
      <c r="V963" s="193">
        <v>44884</v>
      </c>
      <c r="W963" s="194">
        <v>1</v>
      </c>
      <c r="X963" s="195"/>
      <c r="Y963" s="196">
        <f t="shared" si="199"/>
        <v>5.8571428571428568</v>
      </c>
      <c r="Z963" s="198">
        <v>14</v>
      </c>
      <c r="AA963" s="198">
        <v>0.84</v>
      </c>
      <c r="AB963" s="197">
        <f t="shared" si="195"/>
        <v>140</v>
      </c>
      <c r="AC963" s="197">
        <f t="shared" si="203"/>
        <v>8.4</v>
      </c>
      <c r="AD963" s="197">
        <f t="shared" si="200"/>
        <v>98</v>
      </c>
      <c r="AE963" s="197">
        <f t="shared" si="204"/>
        <v>42</v>
      </c>
      <c r="AF963" s="197">
        <f t="shared" si="201"/>
        <v>49.199999999999996</v>
      </c>
      <c r="AG963" s="197">
        <f t="shared" si="196"/>
        <v>189.2</v>
      </c>
      <c r="AH963" s="198">
        <v>189.2</v>
      </c>
      <c r="AI963" s="197">
        <f t="shared" si="197"/>
        <v>0</v>
      </c>
      <c r="AJ963" s="146"/>
      <c r="AK963" s="265"/>
      <c r="AL963" s="272"/>
      <c r="AM963" s="272"/>
    </row>
    <row r="964" spans="1:39" s="111" customFormat="1" ht="30" customHeight="1" x14ac:dyDescent="0.25">
      <c r="A964" s="189"/>
      <c r="B964" s="189">
        <v>4</v>
      </c>
      <c r="C964" s="159">
        <v>1212</v>
      </c>
      <c r="D964" s="376">
        <v>13698</v>
      </c>
      <c r="E964" s="376">
        <v>8126</v>
      </c>
      <c r="F964" s="190"/>
      <c r="G964" s="189" t="s">
        <v>117</v>
      </c>
      <c r="H964" s="189" t="s">
        <v>36</v>
      </c>
      <c r="I964" s="189"/>
      <c r="J964" s="189" t="s">
        <v>435</v>
      </c>
      <c r="K964" s="190">
        <v>6.3</v>
      </c>
      <c r="L964" s="190">
        <v>1.3</v>
      </c>
      <c r="M964" s="190">
        <v>2</v>
      </c>
      <c r="N964" s="190"/>
      <c r="O964" s="190">
        <v>2</v>
      </c>
      <c r="P964" s="190"/>
      <c r="Q964" s="190"/>
      <c r="R964" s="188">
        <f t="shared" si="194"/>
        <v>12.6</v>
      </c>
      <c r="S964" s="159" t="s">
        <v>41</v>
      </c>
      <c r="T964" s="192" t="s">
        <v>58</v>
      </c>
      <c r="U964" s="193">
        <v>44849</v>
      </c>
      <c r="V964" s="193">
        <v>44853</v>
      </c>
      <c r="W964" s="194">
        <v>1</v>
      </c>
      <c r="X964" s="195"/>
      <c r="Y964" s="196">
        <f t="shared" si="199"/>
        <v>0.7142857142857143</v>
      </c>
      <c r="Z964" s="198">
        <v>14</v>
      </c>
      <c r="AA964" s="198">
        <v>0.84</v>
      </c>
      <c r="AB964" s="197">
        <f t="shared" si="195"/>
        <v>176.4</v>
      </c>
      <c r="AC964" s="197">
        <f t="shared" si="203"/>
        <v>10.584</v>
      </c>
      <c r="AD964" s="197">
        <f t="shared" si="200"/>
        <v>123.47999999999998</v>
      </c>
      <c r="AE964" s="197">
        <f t="shared" si="204"/>
        <v>52.919999999999995</v>
      </c>
      <c r="AF964" s="197">
        <f t="shared" si="201"/>
        <v>7.56</v>
      </c>
      <c r="AG964" s="197">
        <f t="shared" si="196"/>
        <v>183.95999999999998</v>
      </c>
      <c r="AH964" s="198">
        <v>183.95999999999998</v>
      </c>
      <c r="AI964" s="197">
        <f t="shared" si="197"/>
        <v>0</v>
      </c>
      <c r="AJ964" s="146"/>
      <c r="AK964" s="265"/>
      <c r="AL964" s="272"/>
      <c r="AM964" s="272"/>
    </row>
    <row r="965" spans="1:39" s="111" customFormat="1" ht="30" customHeight="1" x14ac:dyDescent="0.25">
      <c r="A965" s="189"/>
      <c r="B965" s="189">
        <v>4</v>
      </c>
      <c r="C965" s="159">
        <v>1170</v>
      </c>
      <c r="D965" s="376">
        <v>13655</v>
      </c>
      <c r="E965" s="376">
        <v>8136</v>
      </c>
      <c r="F965" s="190"/>
      <c r="G965" s="189" t="s">
        <v>117</v>
      </c>
      <c r="H965" s="189" t="s">
        <v>36</v>
      </c>
      <c r="I965" s="189"/>
      <c r="J965" s="189" t="s">
        <v>435</v>
      </c>
      <c r="K965" s="190">
        <v>10</v>
      </c>
      <c r="L965" s="190">
        <v>1.3</v>
      </c>
      <c r="M965" s="190">
        <v>2</v>
      </c>
      <c r="N965" s="190"/>
      <c r="O965" s="190">
        <v>2</v>
      </c>
      <c r="P965" s="190"/>
      <c r="Q965" s="190"/>
      <c r="R965" s="188">
        <f t="shared" si="194"/>
        <v>20</v>
      </c>
      <c r="S965" s="159" t="s">
        <v>41</v>
      </c>
      <c r="T965" s="192" t="s">
        <v>58</v>
      </c>
      <c r="U965" s="193">
        <v>44844</v>
      </c>
      <c r="V965" s="193">
        <v>44855</v>
      </c>
      <c r="W965" s="194">
        <v>1</v>
      </c>
      <c r="X965" s="195"/>
      <c r="Y965" s="196">
        <f t="shared" si="199"/>
        <v>1.7142857142857142</v>
      </c>
      <c r="Z965" s="198">
        <v>14</v>
      </c>
      <c r="AA965" s="198">
        <v>0.84</v>
      </c>
      <c r="AB965" s="197">
        <f t="shared" si="195"/>
        <v>280</v>
      </c>
      <c r="AC965" s="197">
        <f t="shared" si="203"/>
        <v>16.8</v>
      </c>
      <c r="AD965" s="197">
        <f t="shared" si="200"/>
        <v>196</v>
      </c>
      <c r="AE965" s="197">
        <f t="shared" si="204"/>
        <v>84</v>
      </c>
      <c r="AF965" s="197">
        <f t="shared" si="201"/>
        <v>28.799999999999997</v>
      </c>
      <c r="AG965" s="197">
        <f t="shared" si="196"/>
        <v>308.8</v>
      </c>
      <c r="AH965" s="198">
        <v>308.8</v>
      </c>
      <c r="AI965" s="197">
        <f t="shared" si="197"/>
        <v>0</v>
      </c>
      <c r="AJ965" s="147"/>
      <c r="AK965" s="265"/>
      <c r="AL965" s="272"/>
      <c r="AM965" s="272"/>
    </row>
    <row r="966" spans="1:39" s="111" customFormat="1" ht="30" customHeight="1" x14ac:dyDescent="0.25">
      <c r="A966" s="189"/>
      <c r="B966" s="189">
        <v>4</v>
      </c>
      <c r="C966" s="159">
        <v>1225</v>
      </c>
      <c r="D966" s="376">
        <v>13763</v>
      </c>
      <c r="E966" s="376">
        <v>8222</v>
      </c>
      <c r="F966" s="190"/>
      <c r="G966" s="189" t="s">
        <v>105</v>
      </c>
      <c r="H966" s="186" t="s">
        <v>60</v>
      </c>
      <c r="I966" s="186"/>
      <c r="J966" s="186" t="s">
        <v>61</v>
      </c>
      <c r="K966" s="188">
        <v>9.3000000000000007</v>
      </c>
      <c r="L966" s="188">
        <v>2.5</v>
      </c>
      <c r="M966" s="188">
        <v>2.5</v>
      </c>
      <c r="N966" s="188"/>
      <c r="O966" s="188">
        <f t="shared" ref="O966:O979" si="206">M966-N966</f>
        <v>2.5</v>
      </c>
      <c r="P966" s="188"/>
      <c r="Q966" s="188"/>
      <c r="R966" s="188">
        <f t="shared" si="194"/>
        <v>58.125</v>
      </c>
      <c r="S966" s="191" t="s">
        <v>62</v>
      </c>
      <c r="T966" s="199" t="s">
        <v>58</v>
      </c>
      <c r="U966" s="200">
        <v>44850</v>
      </c>
      <c r="V966" s="200">
        <v>44875</v>
      </c>
      <c r="W966" s="201">
        <v>1</v>
      </c>
      <c r="X966" s="202"/>
      <c r="Y966" s="196">
        <f t="shared" si="199"/>
        <v>3.7142857142857144</v>
      </c>
      <c r="Z966" s="219">
        <v>7.5</v>
      </c>
      <c r="AA966" s="219">
        <v>0.7</v>
      </c>
      <c r="AB966" s="197">
        <f t="shared" si="195"/>
        <v>435.9375</v>
      </c>
      <c r="AC966" s="197">
        <f t="shared" si="203"/>
        <v>40.6875</v>
      </c>
      <c r="AD966" s="197">
        <f t="shared" si="200"/>
        <v>305.15625</v>
      </c>
      <c r="AE966" s="197">
        <f t="shared" si="204"/>
        <v>130.78125</v>
      </c>
      <c r="AF966" s="197">
        <f t="shared" si="201"/>
        <v>151.125</v>
      </c>
      <c r="AG966" s="197">
        <f t="shared" si="196"/>
        <v>587.0625</v>
      </c>
      <c r="AH966" s="197">
        <v>587.0625</v>
      </c>
      <c r="AI966" s="197">
        <f t="shared" si="197"/>
        <v>0</v>
      </c>
      <c r="AJ966" s="148"/>
      <c r="AK966" s="265"/>
      <c r="AL966" s="272"/>
      <c r="AM966" s="272"/>
    </row>
    <row r="967" spans="1:39" s="111" customFormat="1" ht="30" customHeight="1" x14ac:dyDescent="0.25">
      <c r="A967" s="189"/>
      <c r="B967" s="189">
        <v>4</v>
      </c>
      <c r="C967" s="159">
        <v>1247</v>
      </c>
      <c r="D967" s="376">
        <v>13785</v>
      </c>
      <c r="E967" s="376">
        <v>8223</v>
      </c>
      <c r="F967" s="190"/>
      <c r="G967" s="189" t="s">
        <v>105</v>
      </c>
      <c r="H967" s="186" t="s">
        <v>60</v>
      </c>
      <c r="I967" s="186"/>
      <c r="J967" s="186" t="s">
        <v>61</v>
      </c>
      <c r="K967" s="188">
        <v>6.8</v>
      </c>
      <c r="L967" s="188">
        <v>2.5</v>
      </c>
      <c r="M967" s="188">
        <v>2</v>
      </c>
      <c r="N967" s="188"/>
      <c r="O967" s="188">
        <f t="shared" si="206"/>
        <v>2</v>
      </c>
      <c r="P967" s="188"/>
      <c r="Q967" s="188"/>
      <c r="R967" s="188">
        <f t="shared" ref="R967:R1005" si="207">IF(S967="m3",K967*L967*O967,IF(S967="m2-LxH",K967*O967,IF(S967="m2-LxW",K967*L967*P967,IF(S967="rm",O967,IF(S967="lm",K967,IF(S967="unit",Q967,))))))</f>
        <v>34</v>
      </c>
      <c r="S967" s="191" t="s">
        <v>62</v>
      </c>
      <c r="T967" s="199" t="s">
        <v>58</v>
      </c>
      <c r="U967" s="200">
        <v>44853</v>
      </c>
      <c r="V967" s="200">
        <v>44876</v>
      </c>
      <c r="W967" s="201">
        <v>1</v>
      </c>
      <c r="X967" s="202"/>
      <c r="Y967" s="196">
        <f t="shared" si="199"/>
        <v>3.4285714285714284</v>
      </c>
      <c r="Z967" s="219">
        <v>7.5</v>
      </c>
      <c r="AA967" s="219">
        <v>0.7</v>
      </c>
      <c r="AB967" s="197">
        <f t="shared" ref="AB967:AB1030" si="208">Z967*R967</f>
        <v>255</v>
      </c>
      <c r="AC967" s="197">
        <f t="shared" si="203"/>
        <v>23.799999999999997</v>
      </c>
      <c r="AD967" s="197">
        <f t="shared" si="200"/>
        <v>178.49999999999997</v>
      </c>
      <c r="AE967" s="197">
        <f t="shared" si="204"/>
        <v>76.5</v>
      </c>
      <c r="AF967" s="197">
        <f t="shared" si="201"/>
        <v>81.599999999999994</v>
      </c>
      <c r="AG967" s="197">
        <f t="shared" ref="AG967:AG1003" si="209">AD967+AE967+AF967</f>
        <v>336.59999999999997</v>
      </c>
      <c r="AH967" s="197">
        <v>336.59999999999997</v>
      </c>
      <c r="AI967" s="197">
        <f t="shared" ref="AI967:AI1006" si="210">AG967-AH967</f>
        <v>0</v>
      </c>
      <c r="AJ967" s="157"/>
      <c r="AK967" s="265"/>
      <c r="AL967" s="272"/>
      <c r="AM967" s="272"/>
    </row>
    <row r="968" spans="1:39" s="111" customFormat="1" ht="30" customHeight="1" x14ac:dyDescent="0.25">
      <c r="A968" s="186"/>
      <c r="B968" s="186">
        <v>4</v>
      </c>
      <c r="C968" s="187">
        <v>1425</v>
      </c>
      <c r="D968" s="136">
        <v>13913</v>
      </c>
      <c r="E968" s="136">
        <v>8445</v>
      </c>
      <c r="F968" s="188"/>
      <c r="G968" s="186" t="s">
        <v>105</v>
      </c>
      <c r="H968" s="186" t="s">
        <v>94</v>
      </c>
      <c r="I968" s="186"/>
      <c r="J968" s="186" t="s">
        <v>69</v>
      </c>
      <c r="K968" s="188">
        <v>1</v>
      </c>
      <c r="L968" s="188">
        <v>0.6</v>
      </c>
      <c r="M968" s="188">
        <v>2</v>
      </c>
      <c r="N968" s="188"/>
      <c r="O968" s="188">
        <f t="shared" si="206"/>
        <v>2</v>
      </c>
      <c r="P968" s="188"/>
      <c r="Q968" s="188"/>
      <c r="R968" s="188">
        <f t="shared" si="207"/>
        <v>2</v>
      </c>
      <c r="S968" s="191" t="s">
        <v>70</v>
      </c>
      <c r="T968" s="199" t="s">
        <v>58</v>
      </c>
      <c r="U968" s="200">
        <v>44877</v>
      </c>
      <c r="V968" s="200">
        <v>44946</v>
      </c>
      <c r="W968" s="201">
        <v>1</v>
      </c>
      <c r="X968" s="202"/>
      <c r="Y968" s="196">
        <f t="shared" si="199"/>
        <v>10</v>
      </c>
      <c r="Z968" s="219">
        <v>135</v>
      </c>
      <c r="AA968" s="219">
        <v>12.25</v>
      </c>
      <c r="AB968" s="197">
        <f t="shared" si="208"/>
        <v>270</v>
      </c>
      <c r="AC968" s="197">
        <f t="shared" si="203"/>
        <v>24.5</v>
      </c>
      <c r="AD968" s="197">
        <f t="shared" si="200"/>
        <v>189</v>
      </c>
      <c r="AE968" s="197">
        <f t="shared" si="204"/>
        <v>81</v>
      </c>
      <c r="AF968" s="197">
        <f t="shared" si="201"/>
        <v>245</v>
      </c>
      <c r="AG968" s="197">
        <f t="shared" si="209"/>
        <v>515</v>
      </c>
      <c r="AH968" s="197">
        <v>515</v>
      </c>
      <c r="AI968" s="197">
        <f t="shared" si="210"/>
        <v>0</v>
      </c>
      <c r="AJ968" s="157"/>
      <c r="AK968" s="265"/>
      <c r="AL968" s="272"/>
      <c r="AM968" s="272"/>
    </row>
    <row r="969" spans="1:39" s="213" customFormat="1" ht="30" customHeight="1" x14ac:dyDescent="0.25">
      <c r="A969" s="186"/>
      <c r="B969" s="186">
        <v>4</v>
      </c>
      <c r="C969" s="187">
        <v>1491</v>
      </c>
      <c r="D969" s="136">
        <v>13978</v>
      </c>
      <c r="E969" s="136">
        <v>8281</v>
      </c>
      <c r="F969" s="188"/>
      <c r="G969" s="186" t="s">
        <v>117</v>
      </c>
      <c r="H969" s="186" t="s">
        <v>94</v>
      </c>
      <c r="I969" s="186"/>
      <c r="J969" s="186" t="s">
        <v>69</v>
      </c>
      <c r="K969" s="188">
        <v>1.8</v>
      </c>
      <c r="L969" s="188">
        <v>1</v>
      </c>
      <c r="M969" s="188">
        <v>1</v>
      </c>
      <c r="N969" s="188"/>
      <c r="O969" s="188">
        <f t="shared" si="206"/>
        <v>1</v>
      </c>
      <c r="P969" s="188"/>
      <c r="Q969" s="188"/>
      <c r="R969" s="188">
        <f t="shared" si="207"/>
        <v>1</v>
      </c>
      <c r="S969" s="191" t="s">
        <v>70</v>
      </c>
      <c r="T969" s="199" t="s">
        <v>58</v>
      </c>
      <c r="U969" s="200">
        <v>44889</v>
      </c>
      <c r="V969" s="200">
        <v>44892</v>
      </c>
      <c r="W969" s="201">
        <v>1</v>
      </c>
      <c r="X969" s="202"/>
      <c r="Y969" s="196">
        <f t="shared" si="199"/>
        <v>0.5714285714285714</v>
      </c>
      <c r="Z969" s="219">
        <v>135</v>
      </c>
      <c r="AA969" s="219">
        <v>12.25</v>
      </c>
      <c r="AB969" s="197">
        <f t="shared" si="208"/>
        <v>135</v>
      </c>
      <c r="AC969" s="197">
        <f t="shared" si="203"/>
        <v>12.25</v>
      </c>
      <c r="AD969" s="197">
        <f t="shared" si="200"/>
        <v>94.5</v>
      </c>
      <c r="AE969" s="197">
        <f t="shared" si="204"/>
        <v>40.5</v>
      </c>
      <c r="AF969" s="197">
        <f t="shared" si="201"/>
        <v>7</v>
      </c>
      <c r="AG969" s="197">
        <f t="shared" si="209"/>
        <v>142</v>
      </c>
      <c r="AH969" s="197">
        <v>142</v>
      </c>
      <c r="AI969" s="197">
        <f t="shared" si="210"/>
        <v>0</v>
      </c>
      <c r="AJ969" s="157"/>
      <c r="AK969" s="268"/>
      <c r="AL969" s="275"/>
      <c r="AM969" s="275"/>
    </row>
    <row r="970" spans="1:39" s="213" customFormat="1" ht="30" customHeight="1" x14ac:dyDescent="0.25">
      <c r="A970" s="186"/>
      <c r="B970" s="186">
        <v>5</v>
      </c>
      <c r="C970" s="187">
        <v>356</v>
      </c>
      <c r="D970" s="136">
        <v>12512</v>
      </c>
      <c r="E970" s="136">
        <v>8148</v>
      </c>
      <c r="F970" s="188"/>
      <c r="G970" s="186" t="s">
        <v>124</v>
      </c>
      <c r="H970" s="186" t="s">
        <v>36</v>
      </c>
      <c r="I970" s="186"/>
      <c r="J970" s="186" t="s">
        <v>42</v>
      </c>
      <c r="K970" s="188">
        <v>7.5</v>
      </c>
      <c r="L970" s="188">
        <v>1.3</v>
      </c>
      <c r="M970" s="188">
        <v>3</v>
      </c>
      <c r="N970" s="188">
        <v>1</v>
      </c>
      <c r="O970" s="188">
        <f t="shared" si="206"/>
        <v>2</v>
      </c>
      <c r="P970" s="188"/>
      <c r="Q970" s="188"/>
      <c r="R970" s="188">
        <f t="shared" si="207"/>
        <v>15</v>
      </c>
      <c r="S970" s="191" t="s">
        <v>41</v>
      </c>
      <c r="T970" s="199" t="s">
        <v>58</v>
      </c>
      <c r="U970" s="200">
        <v>44736</v>
      </c>
      <c r="V970" s="200">
        <v>44859</v>
      </c>
      <c r="W970" s="201">
        <v>1</v>
      </c>
      <c r="X970" s="202"/>
      <c r="Y970" s="196">
        <f t="shared" si="199"/>
        <v>17.714285714285715</v>
      </c>
      <c r="Z970" s="219">
        <v>14</v>
      </c>
      <c r="AA970" s="219"/>
      <c r="AB970" s="197">
        <f t="shared" si="208"/>
        <v>210</v>
      </c>
      <c r="AC970" s="197">
        <f t="shared" si="203"/>
        <v>0</v>
      </c>
      <c r="AD970" s="197">
        <f t="shared" si="200"/>
        <v>147</v>
      </c>
      <c r="AE970" s="197">
        <f t="shared" si="204"/>
        <v>63</v>
      </c>
      <c r="AF970" s="197">
        <f t="shared" si="201"/>
        <v>0</v>
      </c>
      <c r="AG970" s="197">
        <f t="shared" si="209"/>
        <v>210</v>
      </c>
      <c r="AH970" s="197">
        <v>210</v>
      </c>
      <c r="AI970" s="197">
        <f t="shared" si="210"/>
        <v>0</v>
      </c>
      <c r="AJ970" s="157"/>
      <c r="AK970" s="268"/>
      <c r="AL970" s="275"/>
      <c r="AM970" s="275"/>
    </row>
    <row r="971" spans="1:39" s="245" customFormat="1" ht="30" customHeight="1" x14ac:dyDescent="0.25">
      <c r="A971" s="186"/>
      <c r="B971" s="186">
        <v>5</v>
      </c>
      <c r="C971" s="187">
        <v>171</v>
      </c>
      <c r="D971" s="136">
        <v>12168</v>
      </c>
      <c r="E971" s="136">
        <v>7600</v>
      </c>
      <c r="F971" s="188"/>
      <c r="G971" s="186" t="s">
        <v>124</v>
      </c>
      <c r="H971" s="186" t="s">
        <v>36</v>
      </c>
      <c r="I971" s="186"/>
      <c r="J971" s="186" t="s">
        <v>42</v>
      </c>
      <c r="K971" s="188">
        <v>1.8</v>
      </c>
      <c r="L971" s="188">
        <v>1.3</v>
      </c>
      <c r="M971" s="188">
        <v>3</v>
      </c>
      <c r="N971" s="188">
        <v>1</v>
      </c>
      <c r="O971" s="188">
        <f t="shared" si="206"/>
        <v>2</v>
      </c>
      <c r="P971" s="188"/>
      <c r="Q971" s="188"/>
      <c r="R971" s="188">
        <f t="shared" si="207"/>
        <v>3.6</v>
      </c>
      <c r="S971" s="191" t="s">
        <v>41</v>
      </c>
      <c r="T971" s="199" t="s">
        <v>58</v>
      </c>
      <c r="U971" s="200">
        <v>44720</v>
      </c>
      <c r="V971" s="200">
        <v>44747</v>
      </c>
      <c r="W971" s="201">
        <v>1</v>
      </c>
      <c r="X971" s="202"/>
      <c r="Y971" s="196">
        <f t="shared" si="199"/>
        <v>4</v>
      </c>
      <c r="Z971" s="219">
        <v>14</v>
      </c>
      <c r="AA971" s="219">
        <v>0.84</v>
      </c>
      <c r="AB971" s="197">
        <f t="shared" si="208"/>
        <v>50.4</v>
      </c>
      <c r="AC971" s="197">
        <f t="shared" si="203"/>
        <v>3.024</v>
      </c>
      <c r="AD971" s="197">
        <f t="shared" si="200"/>
        <v>35.28</v>
      </c>
      <c r="AE971" s="197">
        <f t="shared" si="204"/>
        <v>15.120000000000001</v>
      </c>
      <c r="AF971" s="197">
        <f t="shared" si="201"/>
        <v>12.096</v>
      </c>
      <c r="AG971" s="197">
        <f t="shared" si="209"/>
        <v>62.496000000000009</v>
      </c>
      <c r="AH971" s="197">
        <v>62.496000000000009</v>
      </c>
      <c r="AI971" s="197">
        <f t="shared" si="210"/>
        <v>0</v>
      </c>
      <c r="AJ971" s="244"/>
      <c r="AK971" s="269"/>
      <c r="AL971" s="276"/>
      <c r="AM971" s="276"/>
    </row>
    <row r="972" spans="1:39" s="245" customFormat="1" ht="30" customHeight="1" x14ac:dyDescent="0.25">
      <c r="A972" s="186"/>
      <c r="B972" s="186">
        <v>5</v>
      </c>
      <c r="C972" s="187">
        <v>170</v>
      </c>
      <c r="D972" s="136">
        <v>12167</v>
      </c>
      <c r="E972" s="136">
        <v>6720</v>
      </c>
      <c r="F972" s="188"/>
      <c r="G972" s="186" t="s">
        <v>124</v>
      </c>
      <c r="H972" s="186" t="s">
        <v>36</v>
      </c>
      <c r="I972" s="186"/>
      <c r="J972" s="186" t="s">
        <v>42</v>
      </c>
      <c r="K972" s="188">
        <v>1.8</v>
      </c>
      <c r="L972" s="188">
        <v>1.8</v>
      </c>
      <c r="M972" s="188">
        <v>3</v>
      </c>
      <c r="N972" s="188">
        <v>1</v>
      </c>
      <c r="O972" s="188">
        <f t="shared" si="206"/>
        <v>2</v>
      </c>
      <c r="P972" s="188"/>
      <c r="Q972" s="188"/>
      <c r="R972" s="188">
        <f t="shared" si="207"/>
        <v>3.6</v>
      </c>
      <c r="S972" s="191" t="s">
        <v>41</v>
      </c>
      <c r="T972" s="199" t="s">
        <v>58</v>
      </c>
      <c r="U972" s="200">
        <v>44720</v>
      </c>
      <c r="V972" s="200">
        <v>44830</v>
      </c>
      <c r="W972" s="201">
        <v>1</v>
      </c>
      <c r="X972" s="202"/>
      <c r="Y972" s="196">
        <f t="shared" si="199"/>
        <v>15.857142857142858</v>
      </c>
      <c r="Z972" s="220">
        <v>18</v>
      </c>
      <c r="AA972" s="219">
        <v>1.05</v>
      </c>
      <c r="AB972" s="197">
        <f t="shared" si="208"/>
        <v>64.8</v>
      </c>
      <c r="AC972" s="197">
        <f t="shared" si="203"/>
        <v>3.7800000000000002</v>
      </c>
      <c r="AD972" s="197">
        <f t="shared" si="200"/>
        <v>45.36</v>
      </c>
      <c r="AE972" s="197">
        <f t="shared" si="204"/>
        <v>19.440000000000001</v>
      </c>
      <c r="AF972" s="197">
        <f t="shared" si="201"/>
        <v>59.940000000000005</v>
      </c>
      <c r="AG972" s="197">
        <f t="shared" si="209"/>
        <v>124.74000000000001</v>
      </c>
      <c r="AH972" s="197">
        <v>124.74000000000001</v>
      </c>
      <c r="AI972" s="197">
        <f t="shared" si="210"/>
        <v>0</v>
      </c>
      <c r="AJ972" s="244"/>
      <c r="AK972" s="269"/>
      <c r="AL972" s="276"/>
      <c r="AM972" s="276"/>
    </row>
    <row r="973" spans="1:39" s="245" customFormat="1" ht="30" customHeight="1" x14ac:dyDescent="0.25">
      <c r="A973" s="216"/>
      <c r="B973" s="186">
        <v>5</v>
      </c>
      <c r="C973" s="243">
        <v>593</v>
      </c>
      <c r="D973" s="378">
        <v>12811</v>
      </c>
      <c r="E973" s="378">
        <v>8126</v>
      </c>
      <c r="F973" s="215"/>
      <c r="G973" s="216" t="s">
        <v>124</v>
      </c>
      <c r="H973" s="216" t="s">
        <v>36</v>
      </c>
      <c r="I973" s="216"/>
      <c r="J973" s="216" t="s">
        <v>42</v>
      </c>
      <c r="K973" s="215">
        <v>4</v>
      </c>
      <c r="L973" s="215">
        <v>1.3</v>
      </c>
      <c r="M973" s="215">
        <v>3</v>
      </c>
      <c r="N973" s="188">
        <v>1</v>
      </c>
      <c r="O973" s="188">
        <f t="shared" si="206"/>
        <v>2</v>
      </c>
      <c r="P973" s="215"/>
      <c r="Q973" s="215"/>
      <c r="R973" s="188">
        <f t="shared" si="207"/>
        <v>8</v>
      </c>
      <c r="S973" s="243" t="s">
        <v>41</v>
      </c>
      <c r="T973" s="252" t="s">
        <v>58</v>
      </c>
      <c r="U973" s="253">
        <v>44768</v>
      </c>
      <c r="V973" s="253">
        <v>44853</v>
      </c>
      <c r="W973" s="254">
        <v>1</v>
      </c>
      <c r="X973" s="255"/>
      <c r="Y973" s="196">
        <f t="shared" ref="Y973:Y1004" si="211">IF(T973="on hire",$C$5-U973+1,IF(T973="off hired",V973-U973+1,0))/7</f>
        <v>12.285714285714286</v>
      </c>
      <c r="Z973" s="220">
        <v>14</v>
      </c>
      <c r="AA973" s="220">
        <v>0.84</v>
      </c>
      <c r="AB973" s="197">
        <f t="shared" si="208"/>
        <v>112</v>
      </c>
      <c r="AC973" s="197">
        <f t="shared" si="203"/>
        <v>6.72</v>
      </c>
      <c r="AD973" s="197">
        <f t="shared" ref="AD973:AD1004" si="212">0.7*R973*Z973</f>
        <v>78.399999999999991</v>
      </c>
      <c r="AE973" s="197">
        <f t="shared" si="204"/>
        <v>33.6</v>
      </c>
      <c r="AF973" s="197">
        <f t="shared" ref="AF973:AF1004" si="213">IF(Y973&gt;X973,(Y973-X973)*R973*AA973,0)</f>
        <v>82.56</v>
      </c>
      <c r="AG973" s="197">
        <f t="shared" si="209"/>
        <v>194.56</v>
      </c>
      <c r="AH973" s="197">
        <v>194.56</v>
      </c>
      <c r="AI973" s="197">
        <f t="shared" si="210"/>
        <v>0</v>
      </c>
      <c r="AJ973" s="244"/>
      <c r="AK973" s="269"/>
      <c r="AL973" s="276"/>
      <c r="AM973" s="276"/>
    </row>
    <row r="974" spans="1:39" s="111" customFormat="1" ht="30" customHeight="1" x14ac:dyDescent="0.25">
      <c r="A974" s="186"/>
      <c r="B974" s="186">
        <v>5</v>
      </c>
      <c r="C974" s="187">
        <v>596</v>
      </c>
      <c r="D974" s="136">
        <v>12816</v>
      </c>
      <c r="E974" s="136">
        <v>7749</v>
      </c>
      <c r="F974" s="188"/>
      <c r="G974" s="186" t="s">
        <v>124</v>
      </c>
      <c r="H974" s="186" t="s">
        <v>36</v>
      </c>
      <c r="I974" s="186"/>
      <c r="J974" s="186" t="s">
        <v>69</v>
      </c>
      <c r="K974" s="188">
        <v>1.3</v>
      </c>
      <c r="L974" s="188">
        <v>1.3</v>
      </c>
      <c r="M974" s="188">
        <v>3</v>
      </c>
      <c r="N974" s="188">
        <v>1</v>
      </c>
      <c r="O974" s="188">
        <f t="shared" si="206"/>
        <v>2</v>
      </c>
      <c r="P974" s="188"/>
      <c r="Q974" s="188"/>
      <c r="R974" s="188">
        <f t="shared" si="207"/>
        <v>2</v>
      </c>
      <c r="S974" s="191" t="s">
        <v>70</v>
      </c>
      <c r="T974" s="199" t="s">
        <v>58</v>
      </c>
      <c r="U974" s="200">
        <v>44768</v>
      </c>
      <c r="V974" s="200">
        <v>44776</v>
      </c>
      <c r="W974" s="201">
        <v>1</v>
      </c>
      <c r="X974" s="202"/>
      <c r="Y974" s="196">
        <f t="shared" si="211"/>
        <v>1.2857142857142858</v>
      </c>
      <c r="Z974" s="220">
        <v>135</v>
      </c>
      <c r="AA974" s="219"/>
      <c r="AB974" s="197">
        <f t="shared" si="208"/>
        <v>270</v>
      </c>
      <c r="AC974" s="197">
        <f t="shared" si="203"/>
        <v>0</v>
      </c>
      <c r="AD974" s="197">
        <f t="shared" si="212"/>
        <v>189</v>
      </c>
      <c r="AE974" s="197">
        <f t="shared" si="204"/>
        <v>81</v>
      </c>
      <c r="AF974" s="197">
        <f t="shared" si="213"/>
        <v>0</v>
      </c>
      <c r="AG974" s="197">
        <f t="shared" si="209"/>
        <v>270</v>
      </c>
      <c r="AH974" s="197">
        <v>270</v>
      </c>
      <c r="AI974" s="197">
        <f t="shared" si="210"/>
        <v>0</v>
      </c>
      <c r="AJ974" s="146"/>
      <c r="AK974" s="265"/>
      <c r="AL974" s="272"/>
      <c r="AM974" s="272"/>
    </row>
    <row r="975" spans="1:39" s="245" customFormat="1" ht="30" customHeight="1" x14ac:dyDescent="0.25">
      <c r="A975" s="186"/>
      <c r="B975" s="186">
        <v>5</v>
      </c>
      <c r="C975" s="187">
        <v>596</v>
      </c>
      <c r="D975" s="136">
        <v>12816</v>
      </c>
      <c r="E975" s="136">
        <v>7749</v>
      </c>
      <c r="F975" s="188"/>
      <c r="G975" s="186" t="s">
        <v>124</v>
      </c>
      <c r="H975" s="186" t="s">
        <v>36</v>
      </c>
      <c r="I975" s="186"/>
      <c r="J975" s="186" t="s">
        <v>69</v>
      </c>
      <c r="K975" s="188">
        <v>1.3</v>
      </c>
      <c r="L975" s="188">
        <v>1.3</v>
      </c>
      <c r="M975" s="188">
        <v>3</v>
      </c>
      <c r="N975" s="188">
        <v>1</v>
      </c>
      <c r="O975" s="188">
        <f t="shared" si="206"/>
        <v>2</v>
      </c>
      <c r="P975" s="188"/>
      <c r="Q975" s="188"/>
      <c r="R975" s="188">
        <f t="shared" si="207"/>
        <v>2</v>
      </c>
      <c r="S975" s="191" t="s">
        <v>70</v>
      </c>
      <c r="T975" s="199" t="s">
        <v>58</v>
      </c>
      <c r="U975" s="200">
        <v>44768</v>
      </c>
      <c r="V975" s="200">
        <v>44776</v>
      </c>
      <c r="W975" s="201">
        <v>1</v>
      </c>
      <c r="X975" s="202"/>
      <c r="Y975" s="196">
        <f t="shared" si="211"/>
        <v>1.2857142857142858</v>
      </c>
      <c r="Z975" s="220">
        <v>135</v>
      </c>
      <c r="AA975" s="219"/>
      <c r="AB975" s="197">
        <f t="shared" si="208"/>
        <v>270</v>
      </c>
      <c r="AC975" s="197">
        <f t="shared" si="203"/>
        <v>0</v>
      </c>
      <c r="AD975" s="197">
        <f t="shared" si="212"/>
        <v>189</v>
      </c>
      <c r="AE975" s="197">
        <f t="shared" si="204"/>
        <v>81</v>
      </c>
      <c r="AF975" s="197">
        <f t="shared" si="213"/>
        <v>0</v>
      </c>
      <c r="AG975" s="197">
        <f t="shared" si="209"/>
        <v>270</v>
      </c>
      <c r="AH975" s="197">
        <v>270</v>
      </c>
      <c r="AI975" s="197">
        <f t="shared" si="210"/>
        <v>0</v>
      </c>
      <c r="AJ975" s="244"/>
      <c r="AK975" s="269"/>
      <c r="AL975" s="276"/>
      <c r="AM975" s="276"/>
    </row>
    <row r="976" spans="1:39" s="213" customFormat="1" ht="30" customHeight="1" x14ac:dyDescent="0.25">
      <c r="A976" s="186"/>
      <c r="B976" s="186">
        <v>5</v>
      </c>
      <c r="C976" s="187">
        <v>781</v>
      </c>
      <c r="D976" s="136">
        <v>13041</v>
      </c>
      <c r="E976" s="136">
        <v>7900</v>
      </c>
      <c r="F976" s="188"/>
      <c r="G976" s="186" t="s">
        <v>124</v>
      </c>
      <c r="H976" s="186" t="s">
        <v>36</v>
      </c>
      <c r="I976" s="186"/>
      <c r="J976" s="186" t="s">
        <v>69</v>
      </c>
      <c r="K976" s="188">
        <v>2.5</v>
      </c>
      <c r="L976" s="188">
        <v>1.3</v>
      </c>
      <c r="M976" s="188">
        <v>2</v>
      </c>
      <c r="N976" s="188">
        <v>0</v>
      </c>
      <c r="O976" s="188">
        <f t="shared" si="206"/>
        <v>2</v>
      </c>
      <c r="P976" s="188"/>
      <c r="Q976" s="188"/>
      <c r="R976" s="188">
        <f t="shared" si="207"/>
        <v>2</v>
      </c>
      <c r="S976" s="191" t="s">
        <v>70</v>
      </c>
      <c r="T976" s="199" t="s">
        <v>58</v>
      </c>
      <c r="U976" s="200">
        <v>44793</v>
      </c>
      <c r="V976" s="200">
        <v>44824</v>
      </c>
      <c r="W976" s="201">
        <v>1</v>
      </c>
      <c r="X976" s="202"/>
      <c r="Y976" s="196">
        <f t="shared" si="211"/>
        <v>4.5714285714285712</v>
      </c>
      <c r="Z976" s="220">
        <v>135</v>
      </c>
      <c r="AA976" s="219"/>
      <c r="AB976" s="197">
        <f t="shared" si="208"/>
        <v>270</v>
      </c>
      <c r="AC976" s="197">
        <f t="shared" si="203"/>
        <v>0</v>
      </c>
      <c r="AD976" s="197">
        <f t="shared" si="212"/>
        <v>189</v>
      </c>
      <c r="AE976" s="197">
        <f t="shared" si="204"/>
        <v>81</v>
      </c>
      <c r="AF976" s="197">
        <f t="shared" si="213"/>
        <v>0</v>
      </c>
      <c r="AG976" s="197">
        <f t="shared" si="209"/>
        <v>270</v>
      </c>
      <c r="AH976" s="197">
        <v>270</v>
      </c>
      <c r="AI976" s="197">
        <f t="shared" si="210"/>
        <v>0</v>
      </c>
      <c r="AJ976" s="146"/>
      <c r="AK976" s="268"/>
      <c r="AL976" s="275"/>
      <c r="AM976" s="275"/>
    </row>
    <row r="977" spans="1:39" s="213" customFormat="1" ht="30" customHeight="1" x14ac:dyDescent="0.25">
      <c r="A977" s="186"/>
      <c r="B977" s="186">
        <v>5</v>
      </c>
      <c r="C977" s="187">
        <v>597</v>
      </c>
      <c r="D977" s="136">
        <v>12817</v>
      </c>
      <c r="E977" s="136">
        <v>8182</v>
      </c>
      <c r="F977" s="188"/>
      <c r="G977" s="186" t="s">
        <v>124</v>
      </c>
      <c r="H977" s="186" t="s">
        <v>36</v>
      </c>
      <c r="I977" s="186"/>
      <c r="J977" s="186" t="s">
        <v>69</v>
      </c>
      <c r="K977" s="188">
        <v>1.3</v>
      </c>
      <c r="L977" s="188">
        <v>1.3</v>
      </c>
      <c r="M977" s="188">
        <v>3</v>
      </c>
      <c r="N977" s="188">
        <v>1</v>
      </c>
      <c r="O977" s="188">
        <f t="shared" si="206"/>
        <v>2</v>
      </c>
      <c r="P977" s="188"/>
      <c r="Q977" s="188"/>
      <c r="R977" s="188">
        <f t="shared" si="207"/>
        <v>2</v>
      </c>
      <c r="S977" s="191" t="s">
        <v>70</v>
      </c>
      <c r="T977" s="199" t="s">
        <v>58</v>
      </c>
      <c r="U977" s="200">
        <v>44768</v>
      </c>
      <c r="V977" s="200">
        <v>44865</v>
      </c>
      <c r="W977" s="201">
        <v>1</v>
      </c>
      <c r="X977" s="202"/>
      <c r="Y977" s="196">
        <f t="shared" si="211"/>
        <v>14</v>
      </c>
      <c r="Z977" s="220">
        <v>135</v>
      </c>
      <c r="AA977" s="219">
        <v>12.25</v>
      </c>
      <c r="AB977" s="197">
        <f t="shared" si="208"/>
        <v>270</v>
      </c>
      <c r="AC977" s="197">
        <f t="shared" si="203"/>
        <v>24.5</v>
      </c>
      <c r="AD977" s="197">
        <f t="shared" si="212"/>
        <v>189</v>
      </c>
      <c r="AE977" s="197">
        <f t="shared" si="204"/>
        <v>81</v>
      </c>
      <c r="AF977" s="197">
        <f t="shared" si="213"/>
        <v>343</v>
      </c>
      <c r="AG977" s="197">
        <f t="shared" si="209"/>
        <v>613</v>
      </c>
      <c r="AH977" s="197">
        <v>613</v>
      </c>
      <c r="AI977" s="197">
        <f t="shared" si="210"/>
        <v>0</v>
      </c>
      <c r="AJ977" s="146"/>
      <c r="AK977" s="268"/>
      <c r="AL977" s="275"/>
      <c r="AM977" s="275"/>
    </row>
    <row r="978" spans="1:39" s="213" customFormat="1" ht="30" customHeight="1" x14ac:dyDescent="0.25">
      <c r="A978" s="186"/>
      <c r="B978" s="186">
        <v>5</v>
      </c>
      <c r="C978" s="187">
        <v>810</v>
      </c>
      <c r="D978" s="136">
        <v>13073</v>
      </c>
      <c r="E978" s="136">
        <v>6711</v>
      </c>
      <c r="F978" s="188"/>
      <c r="G978" s="186" t="s">
        <v>124</v>
      </c>
      <c r="H978" s="186" t="s">
        <v>36</v>
      </c>
      <c r="I978" s="186"/>
      <c r="J978" s="186" t="s">
        <v>69</v>
      </c>
      <c r="K978" s="188">
        <v>1.8</v>
      </c>
      <c r="L978" s="188">
        <v>1.3</v>
      </c>
      <c r="M978" s="188">
        <v>2</v>
      </c>
      <c r="N978" s="188"/>
      <c r="O978" s="188">
        <f t="shared" si="206"/>
        <v>2</v>
      </c>
      <c r="P978" s="188"/>
      <c r="Q978" s="188"/>
      <c r="R978" s="188">
        <f t="shared" si="207"/>
        <v>2</v>
      </c>
      <c r="S978" s="191" t="s">
        <v>70</v>
      </c>
      <c r="T978" s="199" t="s">
        <v>58</v>
      </c>
      <c r="U978" s="200">
        <v>44797</v>
      </c>
      <c r="V978" s="200">
        <v>44827</v>
      </c>
      <c r="W978" s="201">
        <v>1</v>
      </c>
      <c r="X978" s="202"/>
      <c r="Y978" s="196">
        <f t="shared" si="211"/>
        <v>4.4285714285714288</v>
      </c>
      <c r="Z978" s="220">
        <v>135</v>
      </c>
      <c r="AA978" s="219">
        <v>12.25</v>
      </c>
      <c r="AB978" s="197">
        <f t="shared" si="208"/>
        <v>270</v>
      </c>
      <c r="AC978" s="197">
        <f t="shared" si="203"/>
        <v>24.5</v>
      </c>
      <c r="AD978" s="197">
        <f t="shared" si="212"/>
        <v>189</v>
      </c>
      <c r="AE978" s="197">
        <f t="shared" si="204"/>
        <v>81</v>
      </c>
      <c r="AF978" s="197">
        <f t="shared" si="213"/>
        <v>108.5</v>
      </c>
      <c r="AG978" s="197">
        <f t="shared" si="209"/>
        <v>378.5</v>
      </c>
      <c r="AH978" s="197">
        <v>378.5</v>
      </c>
      <c r="AI978" s="197">
        <f t="shared" si="210"/>
        <v>0</v>
      </c>
      <c r="AJ978" s="146"/>
      <c r="AK978" s="268"/>
      <c r="AL978" s="275"/>
      <c r="AM978" s="275"/>
    </row>
    <row r="979" spans="1:39" s="213" customFormat="1" ht="30" customHeight="1" x14ac:dyDescent="0.25">
      <c r="A979" s="186"/>
      <c r="B979" s="186">
        <v>5</v>
      </c>
      <c r="C979" s="187">
        <v>821</v>
      </c>
      <c r="D979" s="136">
        <v>13090</v>
      </c>
      <c r="E979" s="136">
        <v>7900</v>
      </c>
      <c r="F979" s="188"/>
      <c r="G979" s="186" t="s">
        <v>124</v>
      </c>
      <c r="H979" s="186" t="s">
        <v>36</v>
      </c>
      <c r="I979" s="186"/>
      <c r="J979" s="186" t="s">
        <v>435</v>
      </c>
      <c r="K979" s="188">
        <v>4</v>
      </c>
      <c r="L979" s="188">
        <v>1.3</v>
      </c>
      <c r="M979" s="188">
        <v>3.5</v>
      </c>
      <c r="N979" s="188"/>
      <c r="O979" s="188">
        <f t="shared" si="206"/>
        <v>3.5</v>
      </c>
      <c r="P979" s="188"/>
      <c r="Q979" s="188"/>
      <c r="R979" s="188">
        <f t="shared" si="207"/>
        <v>14</v>
      </c>
      <c r="S979" s="191" t="s">
        <v>41</v>
      </c>
      <c r="T979" s="199" t="s">
        <v>58</v>
      </c>
      <c r="U979" s="200">
        <v>44798</v>
      </c>
      <c r="V979" s="200">
        <v>44824</v>
      </c>
      <c r="W979" s="201">
        <v>1</v>
      </c>
      <c r="X979" s="202"/>
      <c r="Y979" s="196">
        <f t="shared" si="211"/>
        <v>3.8571428571428572</v>
      </c>
      <c r="Z979" s="219">
        <v>14</v>
      </c>
      <c r="AA979" s="219">
        <v>0.84</v>
      </c>
      <c r="AB979" s="197">
        <f t="shared" si="208"/>
        <v>196</v>
      </c>
      <c r="AC979" s="197">
        <f t="shared" si="203"/>
        <v>11.76</v>
      </c>
      <c r="AD979" s="197">
        <f t="shared" si="212"/>
        <v>137.19999999999999</v>
      </c>
      <c r="AE979" s="197">
        <f t="shared" si="204"/>
        <v>58.800000000000004</v>
      </c>
      <c r="AF979" s="197">
        <f t="shared" si="213"/>
        <v>45.36</v>
      </c>
      <c r="AG979" s="197">
        <f t="shared" si="209"/>
        <v>241.36</v>
      </c>
      <c r="AH979" s="197">
        <v>241.36</v>
      </c>
      <c r="AI979" s="197">
        <f t="shared" si="210"/>
        <v>0</v>
      </c>
      <c r="AJ979" s="146"/>
      <c r="AK979" s="268"/>
      <c r="AL979" s="275"/>
      <c r="AM979" s="275"/>
    </row>
    <row r="980" spans="1:39" s="111" customFormat="1" ht="30" customHeight="1" x14ac:dyDescent="0.25">
      <c r="A980" s="189"/>
      <c r="B980" s="186">
        <v>5</v>
      </c>
      <c r="C980" s="159">
        <v>963</v>
      </c>
      <c r="D980" s="376">
        <v>13338</v>
      </c>
      <c r="E980" s="136">
        <v>6733</v>
      </c>
      <c r="F980" s="190"/>
      <c r="G980" s="189" t="s">
        <v>124</v>
      </c>
      <c r="H980" s="189" t="s">
        <v>94</v>
      </c>
      <c r="I980" s="189"/>
      <c r="J980" s="189" t="s">
        <v>69</v>
      </c>
      <c r="K980" s="190">
        <v>1.8</v>
      </c>
      <c r="L980" s="190">
        <v>1.3</v>
      </c>
      <c r="M980" s="190">
        <v>2</v>
      </c>
      <c r="N980" s="190"/>
      <c r="O980" s="190">
        <v>2</v>
      </c>
      <c r="P980" s="190"/>
      <c r="Q980" s="190"/>
      <c r="R980" s="188">
        <f t="shared" si="207"/>
        <v>2</v>
      </c>
      <c r="S980" s="191" t="s">
        <v>70</v>
      </c>
      <c r="T980" s="192" t="s">
        <v>58</v>
      </c>
      <c r="U980" s="193">
        <v>44819</v>
      </c>
      <c r="V980" s="193">
        <v>44832</v>
      </c>
      <c r="W980" s="194">
        <v>1</v>
      </c>
      <c r="X980" s="195"/>
      <c r="Y980" s="196">
        <f t="shared" si="211"/>
        <v>2</v>
      </c>
      <c r="Z980" s="219">
        <v>135</v>
      </c>
      <c r="AA980" s="219">
        <v>12.25</v>
      </c>
      <c r="AB980" s="197">
        <f t="shared" si="208"/>
        <v>270</v>
      </c>
      <c r="AC980" s="197">
        <f t="shared" si="203"/>
        <v>24.5</v>
      </c>
      <c r="AD980" s="197">
        <f t="shared" si="212"/>
        <v>189</v>
      </c>
      <c r="AE980" s="197">
        <f t="shared" si="204"/>
        <v>81</v>
      </c>
      <c r="AF980" s="197">
        <f t="shared" si="213"/>
        <v>49</v>
      </c>
      <c r="AG980" s="197">
        <f t="shared" si="209"/>
        <v>319</v>
      </c>
      <c r="AH980" s="198">
        <v>319</v>
      </c>
      <c r="AI980" s="197">
        <f t="shared" si="210"/>
        <v>0</v>
      </c>
      <c r="AJ980" s="157"/>
      <c r="AK980" s="265"/>
      <c r="AL980" s="272"/>
      <c r="AM980" s="272"/>
    </row>
    <row r="981" spans="1:39" s="111" customFormat="1" ht="30" customHeight="1" x14ac:dyDescent="0.25">
      <c r="A981" s="189"/>
      <c r="B981" s="189">
        <v>5</v>
      </c>
      <c r="C981" s="159">
        <v>1284</v>
      </c>
      <c r="D981" s="376">
        <v>13723</v>
      </c>
      <c r="E981" s="376">
        <v>8155</v>
      </c>
      <c r="F981" s="190"/>
      <c r="G981" s="189" t="s">
        <v>124</v>
      </c>
      <c r="H981" s="186" t="s">
        <v>94</v>
      </c>
      <c r="I981" s="186"/>
      <c r="J981" s="186" t="s">
        <v>69</v>
      </c>
      <c r="K981" s="188">
        <v>2</v>
      </c>
      <c r="L981" s="188">
        <v>1.3</v>
      </c>
      <c r="M981" s="188">
        <v>2</v>
      </c>
      <c r="N981" s="188"/>
      <c r="O981" s="188">
        <f t="shared" ref="O981:O995" si="214">M981-N981</f>
        <v>2</v>
      </c>
      <c r="P981" s="188"/>
      <c r="Q981" s="188"/>
      <c r="R981" s="188">
        <f t="shared" si="207"/>
        <v>2</v>
      </c>
      <c r="S981" s="191" t="s">
        <v>70</v>
      </c>
      <c r="T981" s="199" t="s">
        <v>58</v>
      </c>
      <c r="U981" s="200">
        <v>44858</v>
      </c>
      <c r="V981" s="200">
        <v>44861</v>
      </c>
      <c r="W981" s="201">
        <v>1</v>
      </c>
      <c r="X981" s="202"/>
      <c r="Y981" s="196">
        <f t="shared" si="211"/>
        <v>0.5714285714285714</v>
      </c>
      <c r="Z981" s="197">
        <v>135</v>
      </c>
      <c r="AA981" s="197">
        <v>12.25</v>
      </c>
      <c r="AB981" s="197">
        <f t="shared" si="208"/>
        <v>270</v>
      </c>
      <c r="AC981" s="197">
        <f t="shared" si="203"/>
        <v>24.5</v>
      </c>
      <c r="AD981" s="197">
        <f t="shared" si="212"/>
        <v>189</v>
      </c>
      <c r="AE981" s="197">
        <f t="shared" si="204"/>
        <v>81</v>
      </c>
      <c r="AF981" s="197">
        <f t="shared" si="213"/>
        <v>14</v>
      </c>
      <c r="AG981" s="197">
        <f t="shared" si="209"/>
        <v>284</v>
      </c>
      <c r="AH981" s="197">
        <v>284</v>
      </c>
      <c r="AI981" s="197">
        <f t="shared" si="210"/>
        <v>0</v>
      </c>
      <c r="AJ981" s="157"/>
      <c r="AK981" s="265"/>
      <c r="AL981" s="272"/>
      <c r="AM981" s="272"/>
    </row>
    <row r="982" spans="1:39" s="245" customFormat="1" ht="30" customHeight="1" x14ac:dyDescent="0.25">
      <c r="A982" s="186"/>
      <c r="B982" s="186">
        <v>5</v>
      </c>
      <c r="C982" s="187">
        <v>1302</v>
      </c>
      <c r="D982" s="136">
        <v>13740</v>
      </c>
      <c r="E982" s="136">
        <v>8203</v>
      </c>
      <c r="F982" s="188"/>
      <c r="G982" s="186" t="s">
        <v>597</v>
      </c>
      <c r="H982" s="216" t="s">
        <v>36</v>
      </c>
      <c r="I982" s="216"/>
      <c r="J982" s="216" t="s">
        <v>42</v>
      </c>
      <c r="K982" s="215">
        <v>9.5</v>
      </c>
      <c r="L982" s="215">
        <v>1.3</v>
      </c>
      <c r="M982" s="215">
        <v>2</v>
      </c>
      <c r="N982" s="188"/>
      <c r="O982" s="188">
        <f t="shared" si="214"/>
        <v>2</v>
      </c>
      <c r="P982" s="215"/>
      <c r="Q982" s="215"/>
      <c r="R982" s="188">
        <f t="shared" si="207"/>
        <v>19</v>
      </c>
      <c r="S982" s="243" t="s">
        <v>41</v>
      </c>
      <c r="T982" s="199" t="s">
        <v>58</v>
      </c>
      <c r="U982" s="253">
        <v>44861</v>
      </c>
      <c r="V982" s="253">
        <v>44870</v>
      </c>
      <c r="W982" s="254">
        <v>1</v>
      </c>
      <c r="X982" s="255"/>
      <c r="Y982" s="196">
        <f t="shared" si="211"/>
        <v>1.4285714285714286</v>
      </c>
      <c r="Z982" s="220">
        <v>14</v>
      </c>
      <c r="AA982" s="220">
        <v>0.84</v>
      </c>
      <c r="AB982" s="197">
        <f t="shared" si="208"/>
        <v>266</v>
      </c>
      <c r="AC982" s="197">
        <f t="shared" si="203"/>
        <v>15.959999999999999</v>
      </c>
      <c r="AD982" s="197">
        <f t="shared" si="212"/>
        <v>186.2</v>
      </c>
      <c r="AE982" s="197">
        <f t="shared" si="204"/>
        <v>79.8</v>
      </c>
      <c r="AF982" s="197">
        <f t="shared" si="213"/>
        <v>22.799999999999997</v>
      </c>
      <c r="AG982" s="197">
        <f t="shared" si="209"/>
        <v>288.8</v>
      </c>
      <c r="AH982" s="197">
        <v>288.8</v>
      </c>
      <c r="AI982" s="197">
        <f t="shared" si="210"/>
        <v>0</v>
      </c>
      <c r="AJ982" s="244"/>
      <c r="AK982" s="269"/>
      <c r="AL982" s="276"/>
      <c r="AM982" s="276"/>
    </row>
    <row r="983" spans="1:39" s="245" customFormat="1" ht="30" customHeight="1" x14ac:dyDescent="0.25">
      <c r="A983" s="186"/>
      <c r="B983" s="186">
        <v>6</v>
      </c>
      <c r="C983" s="187">
        <v>384</v>
      </c>
      <c r="D983" s="136">
        <v>12543</v>
      </c>
      <c r="E983" s="136">
        <v>6725</v>
      </c>
      <c r="F983" s="188"/>
      <c r="G983" s="186" t="s">
        <v>114</v>
      </c>
      <c r="H983" s="186" t="s">
        <v>36</v>
      </c>
      <c r="I983" s="186"/>
      <c r="J983" s="186" t="s">
        <v>42</v>
      </c>
      <c r="K983" s="188">
        <v>27</v>
      </c>
      <c r="L983" s="188">
        <v>1.3</v>
      </c>
      <c r="M983" s="188">
        <v>3.5</v>
      </c>
      <c r="N983" s="188">
        <v>1</v>
      </c>
      <c r="O983" s="188">
        <f t="shared" si="214"/>
        <v>2.5</v>
      </c>
      <c r="P983" s="188"/>
      <c r="Q983" s="188"/>
      <c r="R983" s="188">
        <f t="shared" si="207"/>
        <v>67.5</v>
      </c>
      <c r="S983" s="191" t="s">
        <v>41</v>
      </c>
      <c r="T983" s="199"/>
      <c r="U983" s="200">
        <v>44740</v>
      </c>
      <c r="V983" s="200"/>
      <c r="W983" s="201">
        <v>1</v>
      </c>
      <c r="X983" s="202"/>
      <c r="Y983" s="196">
        <f t="shared" si="211"/>
        <v>0</v>
      </c>
      <c r="Z983" s="219">
        <v>14</v>
      </c>
      <c r="AA983" s="219"/>
      <c r="AB983" s="197">
        <f t="shared" si="208"/>
        <v>945</v>
      </c>
      <c r="AC983" s="197">
        <f t="shared" si="203"/>
        <v>0</v>
      </c>
      <c r="AD983" s="197">
        <f t="shared" si="212"/>
        <v>661.5</v>
      </c>
      <c r="AE983" s="197">
        <f t="shared" si="204"/>
        <v>0</v>
      </c>
      <c r="AF983" s="197">
        <f t="shared" si="213"/>
        <v>0</v>
      </c>
      <c r="AG983" s="197">
        <f t="shared" si="209"/>
        <v>661.5</v>
      </c>
      <c r="AH983" s="197">
        <v>661.5</v>
      </c>
      <c r="AI983" s="197">
        <f t="shared" si="210"/>
        <v>0</v>
      </c>
      <c r="AJ983" s="244"/>
      <c r="AK983" s="269"/>
      <c r="AL983" s="276"/>
      <c r="AM983" s="276"/>
    </row>
    <row r="984" spans="1:39" s="245" customFormat="1" ht="30" customHeight="1" x14ac:dyDescent="0.25">
      <c r="A984" s="186"/>
      <c r="B984" s="186">
        <v>6</v>
      </c>
      <c r="C984" s="187"/>
      <c r="D984" s="136">
        <v>12132</v>
      </c>
      <c r="E984" s="136">
        <v>7821</v>
      </c>
      <c r="F984" s="188"/>
      <c r="G984" s="186" t="s">
        <v>55</v>
      </c>
      <c r="H984" s="186" t="s">
        <v>36</v>
      </c>
      <c r="I984" s="186"/>
      <c r="J984" s="186" t="s">
        <v>42</v>
      </c>
      <c r="K984" s="188">
        <v>3</v>
      </c>
      <c r="L984" s="188">
        <v>1.3</v>
      </c>
      <c r="M984" s="188">
        <v>3</v>
      </c>
      <c r="N984" s="188">
        <v>1</v>
      </c>
      <c r="O984" s="188">
        <f t="shared" si="214"/>
        <v>2</v>
      </c>
      <c r="P984" s="188"/>
      <c r="Q984" s="188"/>
      <c r="R984" s="188">
        <f t="shared" si="207"/>
        <v>6</v>
      </c>
      <c r="S984" s="191" t="s">
        <v>41</v>
      </c>
      <c r="T984" s="199" t="s">
        <v>58</v>
      </c>
      <c r="U984" s="200">
        <v>44711</v>
      </c>
      <c r="V984" s="200">
        <v>44783</v>
      </c>
      <c r="W984" s="201">
        <v>1</v>
      </c>
      <c r="X984" s="202"/>
      <c r="Y984" s="196">
        <f t="shared" si="211"/>
        <v>10.428571428571429</v>
      </c>
      <c r="Z984" s="219">
        <v>14</v>
      </c>
      <c r="AA984" s="219"/>
      <c r="AB984" s="197">
        <f t="shared" si="208"/>
        <v>84</v>
      </c>
      <c r="AC984" s="197">
        <f t="shared" si="203"/>
        <v>0</v>
      </c>
      <c r="AD984" s="197">
        <f t="shared" si="212"/>
        <v>58.79999999999999</v>
      </c>
      <c r="AE984" s="197">
        <f t="shared" si="204"/>
        <v>25.199999999999996</v>
      </c>
      <c r="AF984" s="197">
        <f t="shared" si="213"/>
        <v>0</v>
      </c>
      <c r="AG984" s="197">
        <f t="shared" si="209"/>
        <v>83.999999999999986</v>
      </c>
      <c r="AH984" s="197">
        <v>83.999999999999986</v>
      </c>
      <c r="AI984" s="197">
        <f t="shared" si="210"/>
        <v>0</v>
      </c>
      <c r="AJ984" s="244"/>
      <c r="AK984" s="269"/>
      <c r="AL984" s="276"/>
      <c r="AM984" s="276"/>
    </row>
    <row r="985" spans="1:39" s="245" customFormat="1" ht="30" customHeight="1" x14ac:dyDescent="0.25">
      <c r="A985" s="186"/>
      <c r="B985" s="186">
        <v>6</v>
      </c>
      <c r="C985" s="187"/>
      <c r="D985" s="136">
        <v>12130</v>
      </c>
      <c r="E985" s="136">
        <v>7562</v>
      </c>
      <c r="F985" s="188"/>
      <c r="G985" s="186" t="s">
        <v>55</v>
      </c>
      <c r="H985" s="186" t="s">
        <v>36</v>
      </c>
      <c r="I985" s="186"/>
      <c r="J985" s="186" t="s">
        <v>42</v>
      </c>
      <c r="K985" s="188">
        <v>1.6</v>
      </c>
      <c r="L985" s="188">
        <v>1.3</v>
      </c>
      <c r="M985" s="188">
        <v>3</v>
      </c>
      <c r="N985" s="188">
        <v>1</v>
      </c>
      <c r="O985" s="188">
        <f t="shared" si="214"/>
        <v>2</v>
      </c>
      <c r="P985" s="188"/>
      <c r="Q985" s="188"/>
      <c r="R985" s="188">
        <f t="shared" si="207"/>
        <v>3.2</v>
      </c>
      <c r="S985" s="191" t="s">
        <v>41</v>
      </c>
      <c r="T985" s="199" t="s">
        <v>58</v>
      </c>
      <c r="U985" s="200">
        <v>44711</v>
      </c>
      <c r="V985" s="200">
        <v>44717</v>
      </c>
      <c r="W985" s="201">
        <v>1</v>
      </c>
      <c r="X985" s="202"/>
      <c r="Y985" s="196">
        <f t="shared" si="211"/>
        <v>1</v>
      </c>
      <c r="Z985" s="219">
        <v>14</v>
      </c>
      <c r="AA985" s="219"/>
      <c r="AB985" s="197">
        <f t="shared" si="208"/>
        <v>44.800000000000004</v>
      </c>
      <c r="AC985" s="197">
        <f t="shared" si="203"/>
        <v>0</v>
      </c>
      <c r="AD985" s="197">
        <f t="shared" si="212"/>
        <v>31.359999999999996</v>
      </c>
      <c r="AE985" s="197">
        <f t="shared" si="204"/>
        <v>13.44</v>
      </c>
      <c r="AF985" s="197">
        <f t="shared" si="213"/>
        <v>0</v>
      </c>
      <c r="AG985" s="197">
        <f t="shared" si="209"/>
        <v>44.8</v>
      </c>
      <c r="AH985" s="197">
        <v>44.8</v>
      </c>
      <c r="AI985" s="197">
        <f t="shared" si="210"/>
        <v>0</v>
      </c>
      <c r="AJ985" s="244"/>
      <c r="AK985" s="269"/>
      <c r="AL985" s="276"/>
      <c r="AM985" s="276"/>
    </row>
    <row r="986" spans="1:39" s="245" customFormat="1" ht="30" customHeight="1" x14ac:dyDescent="0.25">
      <c r="A986" s="186"/>
      <c r="B986" s="186">
        <v>6</v>
      </c>
      <c r="C986" s="187" t="s">
        <v>126</v>
      </c>
      <c r="D986" s="136">
        <v>12219</v>
      </c>
      <c r="E986" s="136">
        <v>7811</v>
      </c>
      <c r="F986" s="188"/>
      <c r="G986" s="186" t="s">
        <v>55</v>
      </c>
      <c r="H986" s="186" t="s">
        <v>36</v>
      </c>
      <c r="I986" s="186"/>
      <c r="J986" s="186" t="s">
        <v>42</v>
      </c>
      <c r="K986" s="188">
        <v>1.8</v>
      </c>
      <c r="L986" s="188">
        <v>1.3</v>
      </c>
      <c r="M986" s="188">
        <v>4</v>
      </c>
      <c r="N986" s="188">
        <v>1</v>
      </c>
      <c r="O986" s="188">
        <f t="shared" si="214"/>
        <v>3</v>
      </c>
      <c r="P986" s="188"/>
      <c r="Q986" s="188"/>
      <c r="R986" s="188">
        <f t="shared" si="207"/>
        <v>5.4</v>
      </c>
      <c r="S986" s="191" t="s">
        <v>41</v>
      </c>
      <c r="T986" s="199" t="s">
        <v>58</v>
      </c>
      <c r="U986" s="200">
        <v>44715</v>
      </c>
      <c r="V986" s="200">
        <v>44779</v>
      </c>
      <c r="W986" s="201">
        <v>1</v>
      </c>
      <c r="X986" s="202"/>
      <c r="Y986" s="196">
        <f t="shared" si="211"/>
        <v>9.2857142857142865</v>
      </c>
      <c r="Z986" s="219">
        <v>14</v>
      </c>
      <c r="AA986" s="219"/>
      <c r="AB986" s="197">
        <f t="shared" si="208"/>
        <v>75.600000000000009</v>
      </c>
      <c r="AC986" s="197">
        <f t="shared" si="203"/>
        <v>0</v>
      </c>
      <c r="AD986" s="197">
        <f t="shared" si="212"/>
        <v>52.919999999999995</v>
      </c>
      <c r="AE986" s="197">
        <f t="shared" si="204"/>
        <v>22.68</v>
      </c>
      <c r="AF986" s="197">
        <f t="shared" si="213"/>
        <v>0</v>
      </c>
      <c r="AG986" s="197">
        <f t="shared" si="209"/>
        <v>75.599999999999994</v>
      </c>
      <c r="AH986" s="197">
        <v>75.599999999999994</v>
      </c>
      <c r="AI986" s="197">
        <f t="shared" si="210"/>
        <v>0</v>
      </c>
      <c r="AJ986" s="146"/>
      <c r="AK986" s="269"/>
      <c r="AL986" s="276"/>
      <c r="AM986" s="276"/>
    </row>
    <row r="987" spans="1:39" s="213" customFormat="1" ht="30" customHeight="1" x14ac:dyDescent="0.25">
      <c r="A987" s="186"/>
      <c r="B987" s="186">
        <v>6</v>
      </c>
      <c r="C987" s="187" t="s">
        <v>127</v>
      </c>
      <c r="D987" s="136">
        <v>12219</v>
      </c>
      <c r="E987" s="136">
        <v>7811</v>
      </c>
      <c r="F987" s="188"/>
      <c r="G987" s="186" t="s">
        <v>55</v>
      </c>
      <c r="H987" s="186" t="s">
        <v>36</v>
      </c>
      <c r="I987" s="186"/>
      <c r="J987" s="186" t="s">
        <v>42</v>
      </c>
      <c r="K987" s="188">
        <v>1.8</v>
      </c>
      <c r="L987" s="188">
        <v>1.3</v>
      </c>
      <c r="M987" s="188">
        <v>4</v>
      </c>
      <c r="N987" s="188">
        <v>1</v>
      </c>
      <c r="O987" s="188">
        <f t="shared" si="214"/>
        <v>3</v>
      </c>
      <c r="P987" s="188"/>
      <c r="Q987" s="188"/>
      <c r="R987" s="188">
        <f t="shared" si="207"/>
        <v>5.4</v>
      </c>
      <c r="S987" s="191" t="s">
        <v>41</v>
      </c>
      <c r="T987" s="199" t="s">
        <v>58</v>
      </c>
      <c r="U987" s="200">
        <v>44715</v>
      </c>
      <c r="V987" s="200">
        <v>44779</v>
      </c>
      <c r="W987" s="201">
        <v>1</v>
      </c>
      <c r="X987" s="202"/>
      <c r="Y987" s="196">
        <f t="shared" si="211"/>
        <v>9.2857142857142865</v>
      </c>
      <c r="Z987" s="219">
        <v>14</v>
      </c>
      <c r="AA987" s="219"/>
      <c r="AB987" s="197">
        <f t="shared" si="208"/>
        <v>75.600000000000009</v>
      </c>
      <c r="AC987" s="197">
        <f t="shared" si="203"/>
        <v>0</v>
      </c>
      <c r="AD987" s="197">
        <f t="shared" si="212"/>
        <v>52.919999999999995</v>
      </c>
      <c r="AE987" s="197">
        <f t="shared" si="204"/>
        <v>22.68</v>
      </c>
      <c r="AF987" s="197">
        <f t="shared" si="213"/>
        <v>0</v>
      </c>
      <c r="AG987" s="197">
        <f t="shared" si="209"/>
        <v>75.599999999999994</v>
      </c>
      <c r="AH987" s="197">
        <v>75.599999999999994</v>
      </c>
      <c r="AI987" s="197">
        <f t="shared" si="210"/>
        <v>0</v>
      </c>
      <c r="AJ987" s="146"/>
      <c r="AK987" s="268"/>
      <c r="AL987" s="275"/>
      <c r="AM987" s="275"/>
    </row>
    <row r="988" spans="1:39" s="213" customFormat="1" ht="30" customHeight="1" x14ac:dyDescent="0.25">
      <c r="A988" s="186"/>
      <c r="B988" s="186">
        <v>6</v>
      </c>
      <c r="C988" s="187" t="s">
        <v>127</v>
      </c>
      <c r="D988" s="136">
        <v>12220</v>
      </c>
      <c r="E988" s="136">
        <v>7596</v>
      </c>
      <c r="F988" s="188"/>
      <c r="G988" s="186" t="s">
        <v>114</v>
      </c>
      <c r="H988" s="186" t="s">
        <v>36</v>
      </c>
      <c r="I988" s="186"/>
      <c r="J988" s="186" t="s">
        <v>42</v>
      </c>
      <c r="K988" s="188">
        <v>1.3</v>
      </c>
      <c r="L988" s="188">
        <v>1.3</v>
      </c>
      <c r="M988" s="188">
        <v>3</v>
      </c>
      <c r="N988" s="188">
        <v>1</v>
      </c>
      <c r="O988" s="188">
        <f t="shared" si="214"/>
        <v>2</v>
      </c>
      <c r="P988" s="188"/>
      <c r="Q988" s="188"/>
      <c r="R988" s="188">
        <f t="shared" si="207"/>
        <v>2.6</v>
      </c>
      <c r="S988" s="191" t="s">
        <v>41</v>
      </c>
      <c r="T988" s="199" t="s">
        <v>58</v>
      </c>
      <c r="U988" s="200">
        <v>44715</v>
      </c>
      <c r="V988" s="200">
        <v>44745</v>
      </c>
      <c r="W988" s="201">
        <v>1</v>
      </c>
      <c r="X988" s="202"/>
      <c r="Y988" s="196">
        <f t="shared" si="211"/>
        <v>4.4285714285714288</v>
      </c>
      <c r="Z988" s="219">
        <v>14</v>
      </c>
      <c r="AA988" s="219"/>
      <c r="AB988" s="197">
        <f t="shared" si="208"/>
        <v>36.4</v>
      </c>
      <c r="AC988" s="197">
        <f t="shared" si="203"/>
        <v>0</v>
      </c>
      <c r="AD988" s="197">
        <f t="shared" si="212"/>
        <v>25.479999999999997</v>
      </c>
      <c r="AE988" s="197">
        <f t="shared" si="204"/>
        <v>10.92</v>
      </c>
      <c r="AF988" s="197">
        <f t="shared" si="213"/>
        <v>0</v>
      </c>
      <c r="AG988" s="197">
        <f t="shared" si="209"/>
        <v>36.4</v>
      </c>
      <c r="AH988" s="197">
        <v>36.4</v>
      </c>
      <c r="AI988" s="197">
        <f t="shared" si="210"/>
        <v>0</v>
      </c>
      <c r="AJ988" s="147"/>
      <c r="AK988" s="268"/>
      <c r="AL988" s="275"/>
      <c r="AM988" s="275"/>
    </row>
    <row r="989" spans="1:39" s="111" customFormat="1" ht="30" customHeight="1" x14ac:dyDescent="0.25">
      <c r="A989" s="186"/>
      <c r="B989" s="186">
        <v>6</v>
      </c>
      <c r="C989" s="187" t="s">
        <v>140</v>
      </c>
      <c r="D989" s="136">
        <v>12234</v>
      </c>
      <c r="E989" s="136">
        <v>7565</v>
      </c>
      <c r="F989" s="188"/>
      <c r="G989" s="186" t="s">
        <v>114</v>
      </c>
      <c r="H989" s="186" t="s">
        <v>36</v>
      </c>
      <c r="I989" s="186"/>
      <c r="J989" s="186" t="s">
        <v>42</v>
      </c>
      <c r="K989" s="188">
        <v>1.8</v>
      </c>
      <c r="L989" s="188">
        <v>1.3</v>
      </c>
      <c r="M989" s="188">
        <v>3</v>
      </c>
      <c r="N989" s="188">
        <v>1</v>
      </c>
      <c r="O989" s="188">
        <f t="shared" si="214"/>
        <v>2</v>
      </c>
      <c r="P989" s="188"/>
      <c r="Q989" s="188"/>
      <c r="R989" s="188">
        <f t="shared" si="207"/>
        <v>3.6</v>
      </c>
      <c r="S989" s="191" t="s">
        <v>41</v>
      </c>
      <c r="T989" s="199" t="s">
        <v>58</v>
      </c>
      <c r="U989" s="200">
        <v>44717</v>
      </c>
      <c r="V989" s="200">
        <v>44728</v>
      </c>
      <c r="W989" s="201">
        <v>1</v>
      </c>
      <c r="X989" s="202"/>
      <c r="Y989" s="196">
        <f t="shared" si="211"/>
        <v>1.7142857142857142</v>
      </c>
      <c r="Z989" s="219">
        <v>14</v>
      </c>
      <c r="AA989" s="219">
        <v>0.84</v>
      </c>
      <c r="AB989" s="197">
        <f t="shared" si="208"/>
        <v>50.4</v>
      </c>
      <c r="AC989" s="197">
        <f t="shared" si="203"/>
        <v>3.024</v>
      </c>
      <c r="AD989" s="197">
        <f t="shared" si="212"/>
        <v>35.28</v>
      </c>
      <c r="AE989" s="197">
        <f t="shared" si="204"/>
        <v>15.120000000000001</v>
      </c>
      <c r="AF989" s="197">
        <f t="shared" si="213"/>
        <v>5.1839999999999993</v>
      </c>
      <c r="AG989" s="197">
        <f t="shared" si="209"/>
        <v>55.584000000000003</v>
      </c>
      <c r="AH989" s="197">
        <v>55.584000000000003</v>
      </c>
      <c r="AI989" s="197">
        <f t="shared" si="210"/>
        <v>0</v>
      </c>
      <c r="AJ989" s="147"/>
      <c r="AK989" s="265"/>
      <c r="AL989" s="272"/>
      <c r="AM989" s="272"/>
    </row>
    <row r="990" spans="1:39" s="111" customFormat="1" ht="30" customHeight="1" x14ac:dyDescent="0.25">
      <c r="A990" s="186"/>
      <c r="B990" s="186">
        <v>6</v>
      </c>
      <c r="C990" s="187">
        <v>255</v>
      </c>
      <c r="D990" s="136">
        <v>12369</v>
      </c>
      <c r="E990" s="136">
        <v>7593</v>
      </c>
      <c r="F990" s="188"/>
      <c r="G990" s="186" t="s">
        <v>114</v>
      </c>
      <c r="H990" s="186" t="s">
        <v>36</v>
      </c>
      <c r="I990" s="186"/>
      <c r="J990" s="186" t="s">
        <v>42</v>
      </c>
      <c r="K990" s="188">
        <v>25</v>
      </c>
      <c r="L990" s="188">
        <v>1.3</v>
      </c>
      <c r="M990" s="188">
        <v>4</v>
      </c>
      <c r="N990" s="188">
        <v>1</v>
      </c>
      <c r="O990" s="188">
        <f t="shared" si="214"/>
        <v>3</v>
      </c>
      <c r="P990" s="188"/>
      <c r="Q990" s="188"/>
      <c r="R990" s="188">
        <f t="shared" si="207"/>
        <v>75</v>
      </c>
      <c r="S990" s="191" t="s">
        <v>41</v>
      </c>
      <c r="T990" s="199" t="s">
        <v>58</v>
      </c>
      <c r="U990" s="200">
        <v>44728</v>
      </c>
      <c r="V990" s="200">
        <v>44741</v>
      </c>
      <c r="W990" s="201">
        <v>1</v>
      </c>
      <c r="X990" s="202"/>
      <c r="Y990" s="196">
        <f t="shared" si="211"/>
        <v>2</v>
      </c>
      <c r="Z990" s="219">
        <v>14</v>
      </c>
      <c r="AA990" s="219">
        <v>0.84</v>
      </c>
      <c r="AB990" s="197">
        <f t="shared" si="208"/>
        <v>1050</v>
      </c>
      <c r="AC990" s="197">
        <f t="shared" si="203"/>
        <v>63</v>
      </c>
      <c r="AD990" s="197">
        <f t="shared" si="212"/>
        <v>735</v>
      </c>
      <c r="AE990" s="197">
        <f t="shared" si="204"/>
        <v>315</v>
      </c>
      <c r="AF990" s="197">
        <f t="shared" si="213"/>
        <v>126</v>
      </c>
      <c r="AG990" s="197">
        <f t="shared" si="209"/>
        <v>1176</v>
      </c>
      <c r="AH990" s="197">
        <v>1176</v>
      </c>
      <c r="AI990" s="197">
        <f t="shared" si="210"/>
        <v>0</v>
      </c>
      <c r="AJ990" s="146"/>
      <c r="AK990" s="265"/>
      <c r="AL990" s="272"/>
      <c r="AM990" s="272"/>
    </row>
    <row r="991" spans="1:39" s="111" customFormat="1" ht="30" customHeight="1" x14ac:dyDescent="0.25">
      <c r="A991" s="186"/>
      <c r="B991" s="186">
        <v>6</v>
      </c>
      <c r="C991" s="187">
        <v>376</v>
      </c>
      <c r="D991" s="136">
        <v>12533</v>
      </c>
      <c r="E991" s="136">
        <v>7719</v>
      </c>
      <c r="F991" s="188"/>
      <c r="G991" s="186" t="s">
        <v>114</v>
      </c>
      <c r="H991" s="186" t="s">
        <v>36</v>
      </c>
      <c r="I991" s="186"/>
      <c r="J991" s="186" t="s">
        <v>42</v>
      </c>
      <c r="K991" s="188">
        <v>12</v>
      </c>
      <c r="L991" s="188">
        <v>1.3</v>
      </c>
      <c r="M991" s="188">
        <v>3</v>
      </c>
      <c r="N991" s="188">
        <v>1</v>
      </c>
      <c r="O991" s="188">
        <f t="shared" si="214"/>
        <v>2</v>
      </c>
      <c r="P991" s="188"/>
      <c r="Q991" s="188"/>
      <c r="R991" s="188">
        <f t="shared" si="207"/>
        <v>24</v>
      </c>
      <c r="S991" s="191" t="s">
        <v>41</v>
      </c>
      <c r="T991" s="199" t="s">
        <v>58</v>
      </c>
      <c r="U991" s="200">
        <v>44740</v>
      </c>
      <c r="V991" s="200">
        <v>44757</v>
      </c>
      <c r="W991" s="201">
        <v>1</v>
      </c>
      <c r="X991" s="202"/>
      <c r="Y991" s="196">
        <f t="shared" si="211"/>
        <v>2.5714285714285716</v>
      </c>
      <c r="Z991" s="219">
        <v>14</v>
      </c>
      <c r="AA991" s="219">
        <v>0.84</v>
      </c>
      <c r="AB991" s="197">
        <f t="shared" si="208"/>
        <v>336</v>
      </c>
      <c r="AC991" s="197">
        <f t="shared" si="203"/>
        <v>20.16</v>
      </c>
      <c r="AD991" s="197">
        <f t="shared" si="212"/>
        <v>235.19999999999996</v>
      </c>
      <c r="AE991" s="197">
        <f t="shared" si="204"/>
        <v>100.79999999999998</v>
      </c>
      <c r="AF991" s="197">
        <f t="shared" si="213"/>
        <v>51.84</v>
      </c>
      <c r="AG991" s="197">
        <f t="shared" si="209"/>
        <v>387.83999999999992</v>
      </c>
      <c r="AH991" s="197">
        <v>387.83999999999992</v>
      </c>
      <c r="AI991" s="197">
        <f t="shared" si="210"/>
        <v>0</v>
      </c>
      <c r="AJ991" s="146"/>
      <c r="AK991" s="265"/>
      <c r="AL991" s="272"/>
      <c r="AM991" s="272"/>
    </row>
    <row r="992" spans="1:39" s="111" customFormat="1" ht="30" customHeight="1" x14ac:dyDescent="0.25">
      <c r="A992" s="186"/>
      <c r="B992" s="186">
        <v>6</v>
      </c>
      <c r="C992" s="187">
        <v>145</v>
      </c>
      <c r="D992" s="136">
        <v>12240</v>
      </c>
      <c r="E992" s="136">
        <v>7713</v>
      </c>
      <c r="F992" s="188"/>
      <c r="G992" s="186" t="s">
        <v>114</v>
      </c>
      <c r="H992" s="186" t="s">
        <v>36</v>
      </c>
      <c r="I992" s="186"/>
      <c r="J992" s="186" t="s">
        <v>42</v>
      </c>
      <c r="K992" s="188">
        <v>7</v>
      </c>
      <c r="L992" s="188">
        <v>1.8</v>
      </c>
      <c r="M992" s="188">
        <v>3</v>
      </c>
      <c r="N992" s="188">
        <v>1</v>
      </c>
      <c r="O992" s="188">
        <f t="shared" si="214"/>
        <v>2</v>
      </c>
      <c r="P992" s="188"/>
      <c r="Q992" s="188"/>
      <c r="R992" s="188">
        <f t="shared" si="207"/>
        <v>14</v>
      </c>
      <c r="S992" s="191" t="s">
        <v>41</v>
      </c>
      <c r="T992" s="199" t="s">
        <v>58</v>
      </c>
      <c r="U992" s="200">
        <v>44718</v>
      </c>
      <c r="V992" s="200">
        <v>44756</v>
      </c>
      <c r="W992" s="201">
        <v>1</v>
      </c>
      <c r="X992" s="202"/>
      <c r="Y992" s="196">
        <f t="shared" si="211"/>
        <v>5.5714285714285712</v>
      </c>
      <c r="Z992" s="219">
        <v>18</v>
      </c>
      <c r="AA992" s="219"/>
      <c r="AB992" s="197">
        <f t="shared" si="208"/>
        <v>252</v>
      </c>
      <c r="AC992" s="197">
        <f t="shared" si="203"/>
        <v>0</v>
      </c>
      <c r="AD992" s="197">
        <f t="shared" si="212"/>
        <v>176.39999999999998</v>
      </c>
      <c r="AE992" s="197">
        <f t="shared" si="204"/>
        <v>75.600000000000009</v>
      </c>
      <c r="AF992" s="197">
        <f t="shared" si="213"/>
        <v>0</v>
      </c>
      <c r="AG992" s="197">
        <f t="shared" si="209"/>
        <v>252</v>
      </c>
      <c r="AH992" s="197">
        <v>252</v>
      </c>
      <c r="AI992" s="197">
        <f t="shared" si="210"/>
        <v>0</v>
      </c>
      <c r="AJ992" s="146"/>
      <c r="AK992" s="265"/>
      <c r="AL992" s="272"/>
      <c r="AM992" s="272"/>
    </row>
    <row r="993" spans="1:39" s="111" customFormat="1" ht="30" customHeight="1" x14ac:dyDescent="0.25">
      <c r="A993" s="186"/>
      <c r="B993" s="186">
        <v>6</v>
      </c>
      <c r="C993" s="187">
        <v>408</v>
      </c>
      <c r="D993" s="136">
        <v>12569</v>
      </c>
      <c r="E993" s="136">
        <v>7738</v>
      </c>
      <c r="F993" s="188"/>
      <c r="G993" s="186" t="s">
        <v>114</v>
      </c>
      <c r="H993" s="186" t="s">
        <v>94</v>
      </c>
      <c r="I993" s="186"/>
      <c r="J993" s="186" t="s">
        <v>69</v>
      </c>
      <c r="K993" s="188">
        <v>2.5</v>
      </c>
      <c r="L993" s="188">
        <v>1.8</v>
      </c>
      <c r="M993" s="188">
        <v>3</v>
      </c>
      <c r="N993" s="188">
        <v>1</v>
      </c>
      <c r="O993" s="188">
        <f t="shared" si="214"/>
        <v>2</v>
      </c>
      <c r="P993" s="188"/>
      <c r="Q993" s="188"/>
      <c r="R993" s="188">
        <f t="shared" si="207"/>
        <v>2</v>
      </c>
      <c r="S993" s="191" t="s">
        <v>70</v>
      </c>
      <c r="T993" s="199" t="s">
        <v>58</v>
      </c>
      <c r="U993" s="200">
        <v>44742</v>
      </c>
      <c r="V993" s="200">
        <v>44768</v>
      </c>
      <c r="W993" s="201">
        <v>1</v>
      </c>
      <c r="X993" s="202"/>
      <c r="Y993" s="196">
        <f t="shared" si="211"/>
        <v>3.8571428571428572</v>
      </c>
      <c r="Z993" s="219">
        <v>135</v>
      </c>
      <c r="AA993" s="219">
        <v>12.25</v>
      </c>
      <c r="AB993" s="197">
        <f t="shared" si="208"/>
        <v>270</v>
      </c>
      <c r="AC993" s="197">
        <f t="shared" si="203"/>
        <v>24.5</v>
      </c>
      <c r="AD993" s="197">
        <f t="shared" si="212"/>
        <v>189</v>
      </c>
      <c r="AE993" s="197">
        <f t="shared" si="204"/>
        <v>81</v>
      </c>
      <c r="AF993" s="197">
        <f t="shared" si="213"/>
        <v>94.5</v>
      </c>
      <c r="AG993" s="197">
        <f t="shared" si="209"/>
        <v>364.5</v>
      </c>
      <c r="AH993" s="197">
        <v>364.5</v>
      </c>
      <c r="AI993" s="197">
        <f t="shared" si="210"/>
        <v>0</v>
      </c>
      <c r="AJ993" s="147"/>
      <c r="AK993" s="265"/>
      <c r="AL993" s="272"/>
      <c r="AM993" s="272"/>
    </row>
    <row r="994" spans="1:39" s="111" customFormat="1" ht="30" customHeight="1" x14ac:dyDescent="0.25">
      <c r="A994" s="186"/>
      <c r="B994" s="186">
        <v>6</v>
      </c>
      <c r="C994" s="187">
        <v>408</v>
      </c>
      <c r="D994" s="136">
        <v>12614</v>
      </c>
      <c r="E994" s="136">
        <v>7824</v>
      </c>
      <c r="F994" s="188"/>
      <c r="G994" s="186" t="s">
        <v>114</v>
      </c>
      <c r="H994" s="186" t="s">
        <v>94</v>
      </c>
      <c r="I994" s="186"/>
      <c r="J994" s="186" t="s">
        <v>69</v>
      </c>
      <c r="K994" s="188">
        <v>1.3</v>
      </c>
      <c r="L994" s="188">
        <v>1.3</v>
      </c>
      <c r="M994" s="188">
        <v>3</v>
      </c>
      <c r="N994" s="188">
        <v>1</v>
      </c>
      <c r="O994" s="188">
        <f t="shared" si="214"/>
        <v>2</v>
      </c>
      <c r="P994" s="188"/>
      <c r="Q994" s="188"/>
      <c r="R994" s="188">
        <f t="shared" si="207"/>
        <v>2</v>
      </c>
      <c r="S994" s="191" t="s">
        <v>70</v>
      </c>
      <c r="T994" s="199" t="s">
        <v>58</v>
      </c>
      <c r="U994" s="200">
        <v>44749</v>
      </c>
      <c r="V994" s="200">
        <v>44789</v>
      </c>
      <c r="W994" s="201">
        <v>1</v>
      </c>
      <c r="X994" s="202"/>
      <c r="Y994" s="196">
        <f t="shared" si="211"/>
        <v>5.8571428571428568</v>
      </c>
      <c r="Z994" s="219">
        <v>135</v>
      </c>
      <c r="AA994" s="219">
        <v>12.25</v>
      </c>
      <c r="AB994" s="197">
        <f t="shared" si="208"/>
        <v>270</v>
      </c>
      <c r="AC994" s="197">
        <f t="shared" si="203"/>
        <v>24.5</v>
      </c>
      <c r="AD994" s="197">
        <f t="shared" si="212"/>
        <v>189</v>
      </c>
      <c r="AE994" s="197">
        <f t="shared" si="204"/>
        <v>81</v>
      </c>
      <c r="AF994" s="197">
        <f t="shared" si="213"/>
        <v>143.5</v>
      </c>
      <c r="AG994" s="197">
        <f t="shared" si="209"/>
        <v>413.5</v>
      </c>
      <c r="AH994" s="197">
        <v>413.5</v>
      </c>
      <c r="AI994" s="197">
        <f t="shared" si="210"/>
        <v>0</v>
      </c>
      <c r="AJ994" s="157"/>
      <c r="AK994" s="265"/>
      <c r="AL994" s="272"/>
      <c r="AM994" s="272"/>
    </row>
    <row r="995" spans="1:39" s="213" customFormat="1" ht="30" customHeight="1" x14ac:dyDescent="0.25">
      <c r="A995" s="216"/>
      <c r="B995" s="186">
        <v>6</v>
      </c>
      <c r="C995" s="243">
        <v>446</v>
      </c>
      <c r="D995" s="378">
        <v>12603</v>
      </c>
      <c r="E995" s="378">
        <v>8234</v>
      </c>
      <c r="F995" s="215"/>
      <c r="G995" s="216" t="s">
        <v>114</v>
      </c>
      <c r="H995" s="216" t="s">
        <v>36</v>
      </c>
      <c r="I995" s="216"/>
      <c r="J995" s="216" t="s">
        <v>42</v>
      </c>
      <c r="K995" s="215">
        <v>4</v>
      </c>
      <c r="L995" s="215">
        <v>1.3</v>
      </c>
      <c r="M995" s="215">
        <v>6</v>
      </c>
      <c r="N995" s="188">
        <v>1</v>
      </c>
      <c r="O995" s="188">
        <f t="shared" si="214"/>
        <v>5</v>
      </c>
      <c r="P995" s="215"/>
      <c r="Q995" s="215"/>
      <c r="R995" s="188">
        <f t="shared" si="207"/>
        <v>20</v>
      </c>
      <c r="S995" s="243" t="s">
        <v>41</v>
      </c>
      <c r="T995" s="252" t="s">
        <v>58</v>
      </c>
      <c r="U995" s="253">
        <v>44746</v>
      </c>
      <c r="V995" s="253">
        <v>44874</v>
      </c>
      <c r="W995" s="254">
        <v>1</v>
      </c>
      <c r="X995" s="255"/>
      <c r="Y995" s="196">
        <f t="shared" si="211"/>
        <v>18.428571428571427</v>
      </c>
      <c r="Z995" s="220">
        <v>14</v>
      </c>
      <c r="AA995" s="220">
        <v>0.84</v>
      </c>
      <c r="AB995" s="197">
        <f t="shared" si="208"/>
        <v>280</v>
      </c>
      <c r="AC995" s="197">
        <f t="shared" si="203"/>
        <v>16.8</v>
      </c>
      <c r="AD995" s="197">
        <f t="shared" si="212"/>
        <v>196</v>
      </c>
      <c r="AE995" s="197">
        <f t="shared" si="204"/>
        <v>84</v>
      </c>
      <c r="AF995" s="197">
        <f t="shared" si="213"/>
        <v>309.59999999999997</v>
      </c>
      <c r="AG995" s="197">
        <f t="shared" si="209"/>
        <v>589.59999999999991</v>
      </c>
      <c r="AH995" s="197">
        <v>589.59999999999991</v>
      </c>
      <c r="AI995" s="197">
        <f t="shared" si="210"/>
        <v>0</v>
      </c>
      <c r="AJ995" s="157"/>
      <c r="AK995" s="268"/>
      <c r="AL995" s="275"/>
      <c r="AM995" s="275"/>
    </row>
    <row r="996" spans="1:39" s="213" customFormat="1" ht="30" customHeight="1" x14ac:dyDescent="0.25">
      <c r="A996" s="186"/>
      <c r="B996" s="186">
        <v>6</v>
      </c>
      <c r="C996" s="187">
        <v>81</v>
      </c>
      <c r="D996" s="136">
        <v>12579</v>
      </c>
      <c r="E996" s="136">
        <v>8151</v>
      </c>
      <c r="F996" s="188"/>
      <c r="G996" s="186" t="s">
        <v>55</v>
      </c>
      <c r="H996" s="186" t="s">
        <v>240</v>
      </c>
      <c r="I996" s="186"/>
      <c r="J996" s="186" t="s">
        <v>80</v>
      </c>
      <c r="K996" s="188">
        <v>24.5</v>
      </c>
      <c r="L996" s="188">
        <v>0.6</v>
      </c>
      <c r="M996" s="188"/>
      <c r="N996" s="188"/>
      <c r="O996" s="188"/>
      <c r="P996" s="188">
        <v>1</v>
      </c>
      <c r="Q996" s="188"/>
      <c r="R996" s="188">
        <f t="shared" si="207"/>
        <v>14.7</v>
      </c>
      <c r="S996" s="191" t="s">
        <v>150</v>
      </c>
      <c r="T996" s="199" t="s">
        <v>58</v>
      </c>
      <c r="U996" s="200">
        <v>44743</v>
      </c>
      <c r="V996" s="200">
        <v>44861</v>
      </c>
      <c r="W996" s="201">
        <v>1</v>
      </c>
      <c r="X996" s="202"/>
      <c r="Y996" s="196">
        <f t="shared" si="211"/>
        <v>17</v>
      </c>
      <c r="Z996" s="219">
        <v>36.5</v>
      </c>
      <c r="AA996" s="219">
        <v>3.15</v>
      </c>
      <c r="AB996" s="197">
        <f t="shared" si="208"/>
        <v>536.54999999999995</v>
      </c>
      <c r="AC996" s="197">
        <f t="shared" si="203"/>
        <v>46.305</v>
      </c>
      <c r="AD996" s="197">
        <f t="shared" si="212"/>
        <v>375.58499999999998</v>
      </c>
      <c r="AE996" s="197">
        <f t="shared" si="204"/>
        <v>160.96499999999997</v>
      </c>
      <c r="AF996" s="197">
        <f t="shared" si="213"/>
        <v>787.18499999999995</v>
      </c>
      <c r="AG996" s="197">
        <f t="shared" si="209"/>
        <v>1323.7349999999999</v>
      </c>
      <c r="AH996" s="197">
        <v>1323.7349999999999</v>
      </c>
      <c r="AI996" s="197">
        <f t="shared" si="210"/>
        <v>0</v>
      </c>
      <c r="AJ996" s="146"/>
      <c r="AK996" s="268"/>
      <c r="AL996" s="275"/>
      <c r="AM996" s="275"/>
    </row>
    <row r="997" spans="1:39" s="213" customFormat="1" ht="30" customHeight="1" x14ac:dyDescent="0.25">
      <c r="A997" s="186"/>
      <c r="B997" s="186">
        <v>6</v>
      </c>
      <c r="C997" s="187">
        <v>81</v>
      </c>
      <c r="D997" s="136">
        <v>12737</v>
      </c>
      <c r="E997" s="136">
        <v>8196</v>
      </c>
      <c r="F997" s="188"/>
      <c r="G997" s="186" t="s">
        <v>114</v>
      </c>
      <c r="H997" s="186" t="s">
        <v>240</v>
      </c>
      <c r="I997" s="186"/>
      <c r="J997" s="186" t="s">
        <v>80</v>
      </c>
      <c r="K997" s="188">
        <v>28</v>
      </c>
      <c r="L997" s="188">
        <v>1</v>
      </c>
      <c r="M997" s="188"/>
      <c r="N997" s="188"/>
      <c r="O997" s="188"/>
      <c r="P997" s="188">
        <v>1</v>
      </c>
      <c r="Q997" s="188"/>
      <c r="R997" s="188">
        <f t="shared" si="207"/>
        <v>28</v>
      </c>
      <c r="S997" s="191" t="s">
        <v>150</v>
      </c>
      <c r="T997" s="199" t="s">
        <v>58</v>
      </c>
      <c r="U997" s="200">
        <v>44754</v>
      </c>
      <c r="V997" s="200">
        <v>44870</v>
      </c>
      <c r="W997" s="201">
        <v>1</v>
      </c>
      <c r="X997" s="202"/>
      <c r="Y997" s="196">
        <f t="shared" si="211"/>
        <v>16.714285714285715</v>
      </c>
      <c r="Z997" s="219">
        <v>36.5</v>
      </c>
      <c r="AA997" s="219">
        <v>3.15</v>
      </c>
      <c r="AB997" s="197">
        <f t="shared" si="208"/>
        <v>1022</v>
      </c>
      <c r="AC997" s="197">
        <f t="shared" si="203"/>
        <v>88.2</v>
      </c>
      <c r="AD997" s="197">
        <f t="shared" si="212"/>
        <v>715.4</v>
      </c>
      <c r="AE997" s="197">
        <f t="shared" si="204"/>
        <v>306.60000000000002</v>
      </c>
      <c r="AF997" s="197">
        <f t="shared" si="213"/>
        <v>1474.2</v>
      </c>
      <c r="AG997" s="197">
        <f t="shared" si="209"/>
        <v>2496.1999999999998</v>
      </c>
      <c r="AH997" s="197">
        <v>2496.1999999999998</v>
      </c>
      <c r="AI997" s="197">
        <f t="shared" si="210"/>
        <v>0</v>
      </c>
      <c r="AJ997" s="146"/>
      <c r="AK997" s="268"/>
      <c r="AL997" s="275"/>
      <c r="AM997" s="275"/>
    </row>
    <row r="998" spans="1:39" s="213" customFormat="1" ht="30" customHeight="1" x14ac:dyDescent="0.25">
      <c r="A998" s="186"/>
      <c r="B998" s="186">
        <v>6</v>
      </c>
      <c r="C998" s="187">
        <v>674</v>
      </c>
      <c r="D998" s="136">
        <v>12891</v>
      </c>
      <c r="E998" s="136">
        <v>8155</v>
      </c>
      <c r="F998" s="188"/>
      <c r="G998" s="186" t="s">
        <v>55</v>
      </c>
      <c r="H998" s="186" t="s">
        <v>36</v>
      </c>
      <c r="I998" s="186"/>
      <c r="J998" s="186" t="s">
        <v>69</v>
      </c>
      <c r="K998" s="188">
        <v>1.3</v>
      </c>
      <c r="L998" s="188">
        <v>1</v>
      </c>
      <c r="M998" s="188">
        <v>3</v>
      </c>
      <c r="N998" s="188">
        <v>1</v>
      </c>
      <c r="O998" s="188">
        <f t="shared" ref="O998:O1010" si="215">M998-N998</f>
        <v>2</v>
      </c>
      <c r="P998" s="188"/>
      <c r="Q998" s="188"/>
      <c r="R998" s="188">
        <f t="shared" si="207"/>
        <v>2</v>
      </c>
      <c r="S998" s="191" t="s">
        <v>70</v>
      </c>
      <c r="T998" s="199" t="s">
        <v>58</v>
      </c>
      <c r="U998" s="200">
        <v>44779</v>
      </c>
      <c r="V998" s="200">
        <v>44861</v>
      </c>
      <c r="W998" s="201">
        <v>1</v>
      </c>
      <c r="X998" s="202"/>
      <c r="Y998" s="196">
        <f t="shared" si="211"/>
        <v>11.857142857142858</v>
      </c>
      <c r="Z998" s="220">
        <v>135</v>
      </c>
      <c r="AA998" s="219">
        <v>12.25</v>
      </c>
      <c r="AB998" s="197">
        <f t="shared" si="208"/>
        <v>270</v>
      </c>
      <c r="AC998" s="197">
        <f t="shared" si="203"/>
        <v>24.5</v>
      </c>
      <c r="AD998" s="197">
        <f t="shared" si="212"/>
        <v>189</v>
      </c>
      <c r="AE998" s="197">
        <f t="shared" si="204"/>
        <v>81</v>
      </c>
      <c r="AF998" s="197">
        <f t="shared" si="213"/>
        <v>290.5</v>
      </c>
      <c r="AG998" s="197">
        <f t="shared" si="209"/>
        <v>560.5</v>
      </c>
      <c r="AH998" s="197">
        <v>560.5</v>
      </c>
      <c r="AI998" s="197">
        <f t="shared" si="210"/>
        <v>0</v>
      </c>
      <c r="AJ998" s="146"/>
      <c r="AK998" s="268"/>
      <c r="AL998" s="275"/>
      <c r="AM998" s="275"/>
    </row>
    <row r="999" spans="1:39" s="213" customFormat="1" ht="30" customHeight="1" x14ac:dyDescent="0.25">
      <c r="A999" s="186"/>
      <c r="B999" s="186">
        <v>6</v>
      </c>
      <c r="C999" s="187">
        <v>237</v>
      </c>
      <c r="D999" s="136">
        <v>12352</v>
      </c>
      <c r="E999" s="136">
        <v>7577</v>
      </c>
      <c r="F999" s="188"/>
      <c r="G999" s="186" t="s">
        <v>88</v>
      </c>
      <c r="H999" s="186" t="s">
        <v>94</v>
      </c>
      <c r="I999" s="186"/>
      <c r="J999" s="186" t="s">
        <v>69</v>
      </c>
      <c r="K999" s="188">
        <v>1.3</v>
      </c>
      <c r="L999" s="188">
        <v>1</v>
      </c>
      <c r="M999" s="188">
        <v>3</v>
      </c>
      <c r="N999" s="188">
        <v>1</v>
      </c>
      <c r="O999" s="188">
        <f t="shared" si="215"/>
        <v>2</v>
      </c>
      <c r="P999" s="188"/>
      <c r="Q999" s="188"/>
      <c r="R999" s="188">
        <f t="shared" si="207"/>
        <v>2</v>
      </c>
      <c r="S999" s="191" t="s">
        <v>70</v>
      </c>
      <c r="T999" s="199" t="s">
        <v>58</v>
      </c>
      <c r="U999" s="200">
        <v>44727</v>
      </c>
      <c r="V999" s="200">
        <v>44736</v>
      </c>
      <c r="W999" s="201">
        <v>1</v>
      </c>
      <c r="X999" s="202"/>
      <c r="Y999" s="196">
        <f t="shared" si="211"/>
        <v>1.4285714285714286</v>
      </c>
      <c r="Z999" s="219">
        <v>135</v>
      </c>
      <c r="AA999" s="219">
        <v>12.25</v>
      </c>
      <c r="AB999" s="197">
        <f t="shared" si="208"/>
        <v>270</v>
      </c>
      <c r="AC999" s="197">
        <f t="shared" si="203"/>
        <v>24.5</v>
      </c>
      <c r="AD999" s="197">
        <f t="shared" si="212"/>
        <v>189</v>
      </c>
      <c r="AE999" s="197">
        <f t="shared" si="204"/>
        <v>81</v>
      </c>
      <c r="AF999" s="197">
        <f t="shared" si="213"/>
        <v>35</v>
      </c>
      <c r="AG999" s="197">
        <f t="shared" si="209"/>
        <v>305</v>
      </c>
      <c r="AH999" s="197">
        <v>305</v>
      </c>
      <c r="AI999" s="197">
        <f t="shared" si="210"/>
        <v>0</v>
      </c>
      <c r="AJ999" s="146"/>
      <c r="AK999" s="268"/>
      <c r="AL999" s="275"/>
      <c r="AM999" s="275"/>
    </row>
    <row r="1000" spans="1:39" s="213" customFormat="1" ht="30" customHeight="1" x14ac:dyDescent="0.25">
      <c r="A1000" s="186"/>
      <c r="B1000" s="186">
        <v>6</v>
      </c>
      <c r="C1000" s="187">
        <v>272</v>
      </c>
      <c r="D1000" s="136">
        <v>12386</v>
      </c>
      <c r="E1000" s="136">
        <v>6710</v>
      </c>
      <c r="F1000" s="188"/>
      <c r="G1000" s="186" t="s">
        <v>98</v>
      </c>
      <c r="H1000" s="186" t="s">
        <v>94</v>
      </c>
      <c r="I1000" s="186"/>
      <c r="J1000" s="186" t="s">
        <v>69</v>
      </c>
      <c r="K1000" s="188">
        <v>1.8</v>
      </c>
      <c r="L1000" s="188">
        <v>1.3</v>
      </c>
      <c r="M1000" s="188">
        <v>4</v>
      </c>
      <c r="N1000" s="188">
        <v>1</v>
      </c>
      <c r="O1000" s="188">
        <f t="shared" si="215"/>
        <v>3</v>
      </c>
      <c r="P1000" s="188"/>
      <c r="Q1000" s="188"/>
      <c r="R1000" s="188">
        <f t="shared" si="207"/>
        <v>3</v>
      </c>
      <c r="S1000" s="191" t="s">
        <v>70</v>
      </c>
      <c r="T1000" s="199" t="s">
        <v>58</v>
      </c>
      <c r="U1000" s="200">
        <v>44729</v>
      </c>
      <c r="V1000" s="200">
        <v>44819</v>
      </c>
      <c r="W1000" s="201">
        <v>1</v>
      </c>
      <c r="X1000" s="202"/>
      <c r="Y1000" s="196">
        <f t="shared" si="211"/>
        <v>13</v>
      </c>
      <c r="Z1000" s="219">
        <v>135</v>
      </c>
      <c r="AA1000" s="219">
        <v>12.25</v>
      </c>
      <c r="AB1000" s="197">
        <f t="shared" si="208"/>
        <v>405</v>
      </c>
      <c r="AC1000" s="197">
        <f t="shared" si="203"/>
        <v>36.75</v>
      </c>
      <c r="AD1000" s="197">
        <f t="shared" si="212"/>
        <v>283.49999999999994</v>
      </c>
      <c r="AE1000" s="197">
        <f t="shared" si="204"/>
        <v>121.49999999999999</v>
      </c>
      <c r="AF1000" s="197">
        <f t="shared" si="213"/>
        <v>477.75</v>
      </c>
      <c r="AG1000" s="197">
        <f t="shared" si="209"/>
        <v>882.75</v>
      </c>
      <c r="AH1000" s="197">
        <v>882.75</v>
      </c>
      <c r="AI1000" s="197">
        <f t="shared" si="210"/>
        <v>0</v>
      </c>
      <c r="AJ1000" s="146"/>
      <c r="AK1000" s="268"/>
      <c r="AL1000" s="275"/>
      <c r="AM1000" s="275"/>
    </row>
    <row r="1001" spans="1:39" s="213" customFormat="1" ht="30" customHeight="1" x14ac:dyDescent="0.25">
      <c r="A1001" s="186"/>
      <c r="B1001" s="186">
        <v>6</v>
      </c>
      <c r="C1001" s="187">
        <v>158</v>
      </c>
      <c r="D1001" s="136">
        <v>12155</v>
      </c>
      <c r="E1001" s="136">
        <v>7599</v>
      </c>
      <c r="F1001" s="188"/>
      <c r="G1001" s="186" t="s">
        <v>88</v>
      </c>
      <c r="H1001" s="186" t="s">
        <v>36</v>
      </c>
      <c r="I1001" s="186"/>
      <c r="J1001" s="186" t="s">
        <v>42</v>
      </c>
      <c r="K1001" s="188">
        <v>1.8</v>
      </c>
      <c r="L1001" s="188">
        <v>1.3</v>
      </c>
      <c r="M1001" s="188">
        <v>3</v>
      </c>
      <c r="N1001" s="188">
        <v>1</v>
      </c>
      <c r="O1001" s="188">
        <f t="shared" si="215"/>
        <v>2</v>
      </c>
      <c r="P1001" s="188"/>
      <c r="Q1001" s="188"/>
      <c r="R1001" s="188">
        <f t="shared" si="207"/>
        <v>3.6</v>
      </c>
      <c r="S1001" s="191" t="s">
        <v>41</v>
      </c>
      <c r="T1001" s="199" t="s">
        <v>58</v>
      </c>
      <c r="U1001" s="200">
        <v>44719</v>
      </c>
      <c r="V1001" s="200">
        <v>44745</v>
      </c>
      <c r="W1001" s="201">
        <v>1</v>
      </c>
      <c r="X1001" s="202"/>
      <c r="Y1001" s="196">
        <f t="shared" si="211"/>
        <v>3.8571428571428572</v>
      </c>
      <c r="Z1001" s="219">
        <v>14</v>
      </c>
      <c r="AA1001" s="219">
        <v>0.84</v>
      </c>
      <c r="AB1001" s="197">
        <f t="shared" si="208"/>
        <v>50.4</v>
      </c>
      <c r="AC1001" s="197">
        <f t="shared" si="203"/>
        <v>3.024</v>
      </c>
      <c r="AD1001" s="197">
        <f t="shared" si="212"/>
        <v>35.28</v>
      </c>
      <c r="AE1001" s="197">
        <f t="shared" si="204"/>
        <v>15.120000000000001</v>
      </c>
      <c r="AF1001" s="197">
        <f t="shared" si="213"/>
        <v>11.664</v>
      </c>
      <c r="AG1001" s="197">
        <f t="shared" si="209"/>
        <v>62.064000000000007</v>
      </c>
      <c r="AH1001" s="197">
        <v>62.064000000000007</v>
      </c>
      <c r="AI1001" s="197">
        <f t="shared" si="210"/>
        <v>0</v>
      </c>
      <c r="AJ1001" s="146"/>
      <c r="AK1001" s="268"/>
      <c r="AL1001" s="275"/>
      <c r="AM1001" s="275"/>
    </row>
    <row r="1002" spans="1:39" s="111" customFormat="1" ht="30" customHeight="1" x14ac:dyDescent="0.25">
      <c r="A1002" s="186"/>
      <c r="B1002" s="186">
        <v>6</v>
      </c>
      <c r="C1002" s="187">
        <v>289</v>
      </c>
      <c r="D1002" s="136">
        <v>12395</v>
      </c>
      <c r="E1002" s="136">
        <v>7595</v>
      </c>
      <c r="F1002" s="188"/>
      <c r="G1002" s="186" t="s">
        <v>134</v>
      </c>
      <c r="H1002" s="186" t="s">
        <v>36</v>
      </c>
      <c r="I1002" s="186"/>
      <c r="J1002" s="186" t="s">
        <v>42</v>
      </c>
      <c r="K1002" s="188">
        <v>5</v>
      </c>
      <c r="L1002" s="188">
        <v>1.3</v>
      </c>
      <c r="M1002" s="188">
        <v>4</v>
      </c>
      <c r="N1002" s="188">
        <v>1</v>
      </c>
      <c r="O1002" s="188">
        <f t="shared" si="215"/>
        <v>3</v>
      </c>
      <c r="P1002" s="188"/>
      <c r="Q1002" s="188"/>
      <c r="R1002" s="188">
        <f t="shared" si="207"/>
        <v>15</v>
      </c>
      <c r="S1002" s="191" t="s">
        <v>41</v>
      </c>
      <c r="T1002" s="199" t="s">
        <v>58</v>
      </c>
      <c r="U1002" s="200">
        <v>44731</v>
      </c>
      <c r="V1002" s="200">
        <v>44742</v>
      </c>
      <c r="W1002" s="201">
        <v>1</v>
      </c>
      <c r="X1002" s="202"/>
      <c r="Y1002" s="196">
        <f t="shared" si="211"/>
        <v>1.7142857142857142</v>
      </c>
      <c r="Z1002" s="219">
        <v>14</v>
      </c>
      <c r="AA1002" s="219">
        <v>0.84</v>
      </c>
      <c r="AB1002" s="197">
        <f t="shared" si="208"/>
        <v>210</v>
      </c>
      <c r="AC1002" s="197">
        <f t="shared" si="203"/>
        <v>12.6</v>
      </c>
      <c r="AD1002" s="197">
        <f t="shared" si="212"/>
        <v>147</v>
      </c>
      <c r="AE1002" s="197">
        <f t="shared" si="204"/>
        <v>63</v>
      </c>
      <c r="AF1002" s="197">
        <f t="shared" si="213"/>
        <v>21.599999999999998</v>
      </c>
      <c r="AG1002" s="197">
        <f t="shared" si="209"/>
        <v>231.6</v>
      </c>
      <c r="AH1002" s="197">
        <v>231.6</v>
      </c>
      <c r="AI1002" s="197">
        <f t="shared" si="210"/>
        <v>0</v>
      </c>
      <c r="AJ1002" s="146"/>
      <c r="AK1002" s="265"/>
      <c r="AL1002" s="272"/>
      <c r="AM1002" s="272"/>
    </row>
    <row r="1003" spans="1:39" s="111" customFormat="1" ht="30" customHeight="1" x14ac:dyDescent="0.25">
      <c r="A1003" s="186"/>
      <c r="B1003" s="186">
        <v>6</v>
      </c>
      <c r="C1003" s="187">
        <v>141</v>
      </c>
      <c r="D1003" s="136">
        <v>12153</v>
      </c>
      <c r="E1003" s="136">
        <v>7564</v>
      </c>
      <c r="F1003" s="188"/>
      <c r="G1003" s="186" t="s">
        <v>88</v>
      </c>
      <c r="H1003" s="186" t="s">
        <v>36</v>
      </c>
      <c r="I1003" s="186"/>
      <c r="J1003" s="186" t="s">
        <v>42</v>
      </c>
      <c r="K1003" s="188">
        <v>5</v>
      </c>
      <c r="L1003" s="188">
        <v>1.8</v>
      </c>
      <c r="M1003" s="188">
        <v>3.5</v>
      </c>
      <c r="N1003" s="188">
        <v>1</v>
      </c>
      <c r="O1003" s="188">
        <f t="shared" si="215"/>
        <v>2.5</v>
      </c>
      <c r="P1003" s="188"/>
      <c r="Q1003" s="188"/>
      <c r="R1003" s="188">
        <f t="shared" si="207"/>
        <v>12.5</v>
      </c>
      <c r="S1003" s="191" t="s">
        <v>41</v>
      </c>
      <c r="T1003" s="199" t="s">
        <v>58</v>
      </c>
      <c r="U1003" s="200">
        <v>44718</v>
      </c>
      <c r="V1003" s="200">
        <v>44729</v>
      </c>
      <c r="W1003" s="201">
        <v>1</v>
      </c>
      <c r="X1003" s="202"/>
      <c r="Y1003" s="196">
        <f t="shared" si="211"/>
        <v>1.7142857142857142</v>
      </c>
      <c r="Z1003" s="219">
        <v>18</v>
      </c>
      <c r="AA1003" s="219"/>
      <c r="AB1003" s="197">
        <f t="shared" si="208"/>
        <v>225</v>
      </c>
      <c r="AC1003" s="197">
        <f t="shared" si="203"/>
        <v>0</v>
      </c>
      <c r="AD1003" s="197">
        <f t="shared" si="212"/>
        <v>157.5</v>
      </c>
      <c r="AE1003" s="197">
        <f t="shared" si="204"/>
        <v>67.5</v>
      </c>
      <c r="AF1003" s="197">
        <f t="shared" si="213"/>
        <v>0</v>
      </c>
      <c r="AG1003" s="197">
        <f t="shared" si="209"/>
        <v>225</v>
      </c>
      <c r="AH1003" s="197">
        <v>225</v>
      </c>
      <c r="AI1003" s="197">
        <f t="shared" si="210"/>
        <v>0</v>
      </c>
      <c r="AJ1003" s="146"/>
      <c r="AK1003" s="265"/>
      <c r="AL1003" s="272"/>
      <c r="AM1003" s="272"/>
    </row>
    <row r="1004" spans="1:39" s="111" customFormat="1" ht="30" customHeight="1" x14ac:dyDescent="0.25">
      <c r="A1004" s="186"/>
      <c r="B1004" s="186">
        <v>6</v>
      </c>
      <c r="C1004" s="187">
        <v>326</v>
      </c>
      <c r="D1004" s="136">
        <v>12423</v>
      </c>
      <c r="E1004" s="136"/>
      <c r="F1004" s="188"/>
      <c r="G1004" s="186" t="s">
        <v>134</v>
      </c>
      <c r="H1004" s="186" t="s">
        <v>60</v>
      </c>
      <c r="I1004" s="186"/>
      <c r="J1004" s="186" t="s">
        <v>61</v>
      </c>
      <c r="K1004" s="188">
        <v>9</v>
      </c>
      <c r="L1004" s="188">
        <v>6</v>
      </c>
      <c r="M1004" s="188">
        <v>9</v>
      </c>
      <c r="N1004" s="188">
        <v>1</v>
      </c>
      <c r="O1004" s="188">
        <f t="shared" si="215"/>
        <v>8</v>
      </c>
      <c r="P1004" s="188"/>
      <c r="Q1004" s="188"/>
      <c r="R1004" s="188">
        <f t="shared" si="207"/>
        <v>432</v>
      </c>
      <c r="S1004" s="191" t="s">
        <v>62</v>
      </c>
      <c r="T1004" s="199" t="s">
        <v>86</v>
      </c>
      <c r="U1004" s="200">
        <v>44734</v>
      </c>
      <c r="V1004" s="200"/>
      <c r="W1004" s="201">
        <v>1</v>
      </c>
      <c r="X1004" s="202"/>
      <c r="Y1004" s="196">
        <f t="shared" si="211"/>
        <v>40.428571428571431</v>
      </c>
      <c r="Z1004" s="219">
        <v>7.5</v>
      </c>
      <c r="AA1004" s="219">
        <v>0.7</v>
      </c>
      <c r="AB1004" s="197">
        <f t="shared" si="208"/>
        <v>3240</v>
      </c>
      <c r="AC1004" s="197">
        <f t="shared" si="203"/>
        <v>302.39999999999998</v>
      </c>
      <c r="AD1004" s="197">
        <f t="shared" si="212"/>
        <v>2268</v>
      </c>
      <c r="AE1004" s="197">
        <f t="shared" si="204"/>
        <v>0</v>
      </c>
      <c r="AF1004" s="197">
        <f t="shared" si="213"/>
        <v>12225.6</v>
      </c>
      <c r="AG1004" s="197">
        <v>6631.2</v>
      </c>
      <c r="AH1004" s="197">
        <v>6631.2</v>
      </c>
      <c r="AI1004" s="197">
        <f t="shared" si="210"/>
        <v>0</v>
      </c>
      <c r="AJ1004" s="146"/>
      <c r="AK1004" s="265"/>
      <c r="AL1004" s="272"/>
      <c r="AM1004" s="272"/>
    </row>
    <row r="1005" spans="1:39" s="111" customFormat="1" ht="30" customHeight="1" x14ac:dyDescent="0.25">
      <c r="A1005" s="186"/>
      <c r="B1005" s="186">
        <v>6</v>
      </c>
      <c r="C1005" s="187"/>
      <c r="D1005" s="136">
        <v>12423</v>
      </c>
      <c r="E1005" s="136">
        <v>7819</v>
      </c>
      <c r="F1005" s="188"/>
      <c r="G1005" s="186" t="s">
        <v>529</v>
      </c>
      <c r="H1005" s="186" t="s">
        <v>60</v>
      </c>
      <c r="I1005" s="186"/>
      <c r="J1005" s="186" t="s">
        <v>61</v>
      </c>
      <c r="K1005" s="188">
        <v>9</v>
      </c>
      <c r="L1005" s="188">
        <v>3.5</v>
      </c>
      <c r="M1005" s="188">
        <v>9</v>
      </c>
      <c r="N1005" s="188">
        <v>1</v>
      </c>
      <c r="O1005" s="188">
        <f t="shared" si="215"/>
        <v>8</v>
      </c>
      <c r="P1005" s="188"/>
      <c r="Q1005" s="188"/>
      <c r="R1005" s="188">
        <f t="shared" si="207"/>
        <v>252</v>
      </c>
      <c r="S1005" s="191" t="s">
        <v>62</v>
      </c>
      <c r="T1005" s="199" t="s">
        <v>58</v>
      </c>
      <c r="U1005" s="200">
        <v>44798</v>
      </c>
      <c r="V1005" s="200">
        <v>44834</v>
      </c>
      <c r="W1005" s="201">
        <v>1</v>
      </c>
      <c r="X1005" s="202"/>
      <c r="Y1005" s="196">
        <f>-IF(T1005="on hire",$B$5-U1005+1,IF(T1005="off hired",V1005-U1005+1,0))/7</f>
        <v>-5.2857142857142856</v>
      </c>
      <c r="Z1005" s="219">
        <v>7.5</v>
      </c>
      <c r="AA1005" s="219">
        <v>0.7</v>
      </c>
      <c r="AB1005" s="197">
        <f t="shared" si="208"/>
        <v>1890</v>
      </c>
      <c r="AC1005" s="197">
        <f t="shared" si="203"/>
        <v>176.39999999999998</v>
      </c>
      <c r="AD1005" s="197"/>
      <c r="AE1005" s="197">
        <f t="shared" si="204"/>
        <v>567</v>
      </c>
      <c r="AF1005" s="197">
        <f>-(-R1005*Y1005*AA1005)</f>
        <v>-932.4</v>
      </c>
      <c r="AG1005" s="197">
        <f>AD1005+AE1005+AF1005</f>
        <v>-365.4</v>
      </c>
      <c r="AH1005" s="197">
        <v>-365.4</v>
      </c>
      <c r="AI1005" s="197">
        <f t="shared" si="210"/>
        <v>0</v>
      </c>
      <c r="AJ1005" s="146"/>
      <c r="AK1005" s="265"/>
      <c r="AL1005" s="272"/>
      <c r="AM1005" s="272"/>
    </row>
    <row r="1006" spans="1:39" s="111" customFormat="1" ht="45" x14ac:dyDescent="0.25">
      <c r="A1006" s="186"/>
      <c r="B1006" s="186">
        <v>6</v>
      </c>
      <c r="C1006" s="187"/>
      <c r="D1006" s="136">
        <v>12423</v>
      </c>
      <c r="E1006" s="136">
        <v>8234</v>
      </c>
      <c r="F1006" s="188"/>
      <c r="G1006" s="186" t="s">
        <v>586</v>
      </c>
      <c r="H1006" s="186"/>
      <c r="I1006" s="186"/>
      <c r="J1006" s="186"/>
      <c r="K1006" s="188">
        <v>9</v>
      </c>
      <c r="L1006" s="188">
        <v>2.5</v>
      </c>
      <c r="M1006" s="188">
        <v>9</v>
      </c>
      <c r="N1006" s="188">
        <v>1</v>
      </c>
      <c r="O1006" s="188">
        <f t="shared" si="215"/>
        <v>8</v>
      </c>
      <c r="P1006" s="188"/>
      <c r="Q1006" s="188"/>
      <c r="R1006" s="188">
        <f>R1004-R1005</f>
        <v>180</v>
      </c>
      <c r="S1006" s="191" t="s">
        <v>62</v>
      </c>
      <c r="T1006" s="199" t="s">
        <v>58</v>
      </c>
      <c r="U1006" s="200">
        <v>44835</v>
      </c>
      <c r="V1006" s="200">
        <v>44874</v>
      </c>
      <c r="W1006" s="201">
        <v>1</v>
      </c>
      <c r="X1006" s="202"/>
      <c r="Y1006" s="196">
        <f>IF(T1006="on hire",$C$5-U1006+1,IF(T1006="off hired",V1006-U1006+1,0))/7</f>
        <v>5.7142857142857144</v>
      </c>
      <c r="Z1006" s="219">
        <v>7.5</v>
      </c>
      <c r="AA1006" s="219">
        <v>0.7</v>
      </c>
      <c r="AB1006" s="197">
        <f t="shared" si="208"/>
        <v>1350</v>
      </c>
      <c r="AC1006" s="197">
        <f t="shared" si="203"/>
        <v>125.99999999999999</v>
      </c>
      <c r="AD1006" s="197"/>
      <c r="AE1006" s="197">
        <f t="shared" si="204"/>
        <v>405</v>
      </c>
      <c r="AF1006" s="197">
        <f>-(-R1006*Y1006*AA1006)</f>
        <v>720</v>
      </c>
      <c r="AG1006" s="197">
        <f>AD1006+AE1006+AF1006</f>
        <v>1125</v>
      </c>
      <c r="AH1006" s="197">
        <v>1125</v>
      </c>
      <c r="AI1006" s="197">
        <f t="shared" si="210"/>
        <v>0</v>
      </c>
      <c r="AJ1006" s="146"/>
      <c r="AK1006" s="265"/>
      <c r="AL1006" s="272"/>
      <c r="AM1006" s="272"/>
    </row>
    <row r="1007" spans="1:39" s="111" customFormat="1" ht="28.5" customHeight="1" x14ac:dyDescent="0.25">
      <c r="A1007" s="186"/>
      <c r="B1007" s="186">
        <v>6</v>
      </c>
      <c r="C1007" s="187">
        <v>347</v>
      </c>
      <c r="D1007" s="136">
        <v>12526</v>
      </c>
      <c r="E1007" s="136">
        <v>7817</v>
      </c>
      <c r="F1007" s="188"/>
      <c r="G1007" s="186" t="s">
        <v>134</v>
      </c>
      <c r="H1007" s="186" t="s">
        <v>60</v>
      </c>
      <c r="I1007" s="186"/>
      <c r="J1007" s="186" t="s">
        <v>61</v>
      </c>
      <c r="K1007" s="188">
        <v>18.100000000000001</v>
      </c>
      <c r="L1007" s="188">
        <v>6.5</v>
      </c>
      <c r="M1007" s="188">
        <v>9</v>
      </c>
      <c r="N1007" s="188">
        <v>1</v>
      </c>
      <c r="O1007" s="188">
        <f t="shared" si="215"/>
        <v>8</v>
      </c>
      <c r="P1007" s="188"/>
      <c r="Q1007" s="188"/>
      <c r="R1007" s="188">
        <f t="shared" ref="R1007:R1068" si="216">IF(S1007="m3",K1007*L1007*O1007,IF(S1007="m2-LxH",K1007*O1007,IF(S1007="m2-LxW",K1007*L1007*P1007,IF(S1007="rm",O1007,IF(S1007="lm",K1007,IF(S1007="unit",Q1007,))))))</f>
        <v>941.2</v>
      </c>
      <c r="S1007" s="191" t="s">
        <v>62</v>
      </c>
      <c r="T1007" s="199" t="s">
        <v>86</v>
      </c>
      <c r="U1007" s="200">
        <v>44738</v>
      </c>
      <c r="V1007" s="200"/>
      <c r="W1007" s="201">
        <v>1</v>
      </c>
      <c r="X1007" s="202"/>
      <c r="Y1007" s="196">
        <f>IF(T1007="on hire",$C$5-U1007+1,IF(T1007="off hired",V1007-U1007+1,0))/7</f>
        <v>39.857142857142854</v>
      </c>
      <c r="Z1007" s="219">
        <v>7.5</v>
      </c>
      <c r="AA1007" s="219">
        <v>0.7</v>
      </c>
      <c r="AB1007" s="197">
        <f t="shared" si="208"/>
        <v>7059</v>
      </c>
      <c r="AC1007" s="197">
        <f t="shared" si="203"/>
        <v>658.84</v>
      </c>
      <c r="AD1007" s="197">
        <f>0.7*R1007*Z1007</f>
        <v>4941.3</v>
      </c>
      <c r="AE1007" s="197">
        <f t="shared" si="204"/>
        <v>0</v>
      </c>
      <c r="AF1007" s="197">
        <f>IF(Y1007&gt;X1007,(Y1007-X1007)*R1007*AA1007,0)</f>
        <v>26259.48</v>
      </c>
      <c r="AG1007" s="197">
        <v>14070.94</v>
      </c>
      <c r="AH1007" s="197">
        <v>14070.94</v>
      </c>
      <c r="AI1007" s="197">
        <v>0</v>
      </c>
      <c r="AJ1007" s="146"/>
      <c r="AK1007" s="265"/>
      <c r="AL1007" s="272"/>
      <c r="AM1007" s="272"/>
    </row>
    <row r="1008" spans="1:39" s="111" customFormat="1" ht="28.5" customHeight="1" x14ac:dyDescent="0.25">
      <c r="A1008" s="186"/>
      <c r="B1008" s="186">
        <v>6</v>
      </c>
      <c r="C1008" s="187"/>
      <c r="D1008" s="136">
        <v>12526</v>
      </c>
      <c r="E1008" s="136">
        <v>7817</v>
      </c>
      <c r="F1008" s="188"/>
      <c r="G1008" s="186" t="s">
        <v>529</v>
      </c>
      <c r="H1008" s="186" t="s">
        <v>60</v>
      </c>
      <c r="I1008" s="186"/>
      <c r="J1008" s="186" t="s">
        <v>61</v>
      </c>
      <c r="K1008" s="188">
        <v>18.100000000000001</v>
      </c>
      <c r="L1008" s="188">
        <v>4</v>
      </c>
      <c r="M1008" s="188">
        <v>9</v>
      </c>
      <c r="N1008" s="188">
        <v>1</v>
      </c>
      <c r="O1008" s="188">
        <f t="shared" si="215"/>
        <v>8</v>
      </c>
      <c r="P1008" s="188"/>
      <c r="Q1008" s="188"/>
      <c r="R1008" s="188">
        <f t="shared" si="216"/>
        <v>579.20000000000005</v>
      </c>
      <c r="S1008" s="191" t="s">
        <v>62</v>
      </c>
      <c r="T1008" s="199" t="s">
        <v>58</v>
      </c>
      <c r="U1008" s="200">
        <v>44799</v>
      </c>
      <c r="V1008" s="200">
        <v>44834</v>
      </c>
      <c r="W1008" s="201">
        <v>1</v>
      </c>
      <c r="X1008" s="202"/>
      <c r="Y1008" s="196">
        <f>-IF(T1008="on hire",$B$5-U1008+1,IF(T1008="off hired",V1008-U1008+1,0))/7</f>
        <v>-5.1428571428571432</v>
      </c>
      <c r="Z1008" s="219">
        <v>7.5</v>
      </c>
      <c r="AA1008" s="219">
        <v>0.7</v>
      </c>
      <c r="AB1008" s="197">
        <f t="shared" si="208"/>
        <v>4344</v>
      </c>
      <c r="AC1008" s="197">
        <f t="shared" si="203"/>
        <v>405.44</v>
      </c>
      <c r="AD1008" s="197"/>
      <c r="AE1008" s="197">
        <f t="shared" si="204"/>
        <v>1303.2</v>
      </c>
      <c r="AF1008" s="197">
        <f>-(-R1008*Y1008*AA1008)</f>
        <v>-2085.1200000000003</v>
      </c>
      <c r="AG1008" s="197">
        <f t="shared" ref="AG1008:AG1028" si="217">AD1008+AE1008+AF1008</f>
        <v>-781.9200000000003</v>
      </c>
      <c r="AH1008" s="197">
        <v>-781.9200000000003</v>
      </c>
      <c r="AI1008" s="197">
        <f t="shared" ref="AI1008:AI1028" si="218">AG1008-AH1008</f>
        <v>0</v>
      </c>
      <c r="AJ1008" s="146"/>
      <c r="AK1008" s="265"/>
      <c r="AL1008" s="272"/>
      <c r="AM1008" s="272"/>
    </row>
    <row r="1009" spans="1:39" s="111" customFormat="1" ht="28.5" customHeight="1" x14ac:dyDescent="0.25">
      <c r="A1009" s="186"/>
      <c r="B1009" s="186">
        <v>6</v>
      </c>
      <c r="C1009" s="187"/>
      <c r="D1009" s="136">
        <v>12526</v>
      </c>
      <c r="E1009" s="136">
        <v>8190</v>
      </c>
      <c r="F1009" s="188"/>
      <c r="G1009" s="186" t="s">
        <v>587</v>
      </c>
      <c r="H1009" s="186"/>
      <c r="I1009" s="186"/>
      <c r="J1009" s="186"/>
      <c r="K1009" s="188">
        <v>18.100000000000001</v>
      </c>
      <c r="L1009" s="188">
        <v>2.5</v>
      </c>
      <c r="M1009" s="188">
        <v>9</v>
      </c>
      <c r="N1009" s="188">
        <v>1</v>
      </c>
      <c r="O1009" s="188">
        <f t="shared" si="215"/>
        <v>8</v>
      </c>
      <c r="P1009" s="188"/>
      <c r="Q1009" s="188"/>
      <c r="R1009" s="188">
        <f t="shared" si="216"/>
        <v>362</v>
      </c>
      <c r="S1009" s="191" t="s">
        <v>62</v>
      </c>
      <c r="T1009" s="199" t="s">
        <v>58</v>
      </c>
      <c r="U1009" s="200">
        <v>44835</v>
      </c>
      <c r="V1009" s="200">
        <v>44868</v>
      </c>
      <c r="W1009" s="201">
        <v>1</v>
      </c>
      <c r="X1009" s="202"/>
      <c r="Y1009" s="196">
        <f t="shared" ref="Y1009:Y1029" si="219">IF(T1009="on hire",$C$5-U1009+1,IF(T1009="off hired",V1009-U1009+1,0))/7</f>
        <v>4.8571428571428568</v>
      </c>
      <c r="Z1009" s="219">
        <v>7.5</v>
      </c>
      <c r="AA1009" s="219">
        <v>0.7</v>
      </c>
      <c r="AB1009" s="197">
        <f t="shared" si="208"/>
        <v>2715</v>
      </c>
      <c r="AC1009" s="197">
        <f t="shared" si="203"/>
        <v>253.39999999999998</v>
      </c>
      <c r="AD1009" s="197"/>
      <c r="AE1009" s="197">
        <f t="shared" si="204"/>
        <v>814.5</v>
      </c>
      <c r="AF1009" s="197">
        <f>-(-R1009*Y1009*AA1009)</f>
        <v>1230.8</v>
      </c>
      <c r="AG1009" s="197">
        <f t="shared" si="217"/>
        <v>2045.3</v>
      </c>
      <c r="AH1009" s="197">
        <v>2045.3</v>
      </c>
      <c r="AI1009" s="197">
        <f t="shared" si="218"/>
        <v>0</v>
      </c>
      <c r="AJ1009" s="146"/>
      <c r="AK1009" s="265"/>
      <c r="AL1009" s="272"/>
      <c r="AM1009" s="272"/>
    </row>
    <row r="1010" spans="1:39" s="111" customFormat="1" ht="28.5" customHeight="1" x14ac:dyDescent="0.25">
      <c r="A1010" s="186"/>
      <c r="B1010" s="186">
        <v>6</v>
      </c>
      <c r="C1010" s="187">
        <v>346</v>
      </c>
      <c r="D1010" s="136">
        <v>12525</v>
      </c>
      <c r="E1010" s="136">
        <v>6710</v>
      </c>
      <c r="F1010" s="188"/>
      <c r="G1010" s="186" t="s">
        <v>134</v>
      </c>
      <c r="H1010" s="186" t="s">
        <v>60</v>
      </c>
      <c r="I1010" s="186"/>
      <c r="J1010" s="186" t="s">
        <v>61</v>
      </c>
      <c r="K1010" s="188">
        <v>17.5</v>
      </c>
      <c r="L1010" s="188">
        <v>7.5</v>
      </c>
      <c r="M1010" s="188">
        <v>9</v>
      </c>
      <c r="N1010" s="188">
        <v>1</v>
      </c>
      <c r="O1010" s="188">
        <f t="shared" si="215"/>
        <v>8</v>
      </c>
      <c r="P1010" s="188"/>
      <c r="Q1010" s="188"/>
      <c r="R1010" s="188">
        <f t="shared" si="216"/>
        <v>1050</v>
      </c>
      <c r="S1010" s="191" t="s">
        <v>62</v>
      </c>
      <c r="T1010" s="199" t="s">
        <v>58</v>
      </c>
      <c r="U1010" s="200">
        <v>44738</v>
      </c>
      <c r="V1010" s="200">
        <v>44819</v>
      </c>
      <c r="W1010" s="201">
        <v>1</v>
      </c>
      <c r="X1010" s="202"/>
      <c r="Y1010" s="196">
        <f t="shared" si="219"/>
        <v>11.714285714285714</v>
      </c>
      <c r="Z1010" s="219">
        <v>7.5</v>
      </c>
      <c r="AA1010" s="219">
        <v>0.7</v>
      </c>
      <c r="AB1010" s="197">
        <f t="shared" si="208"/>
        <v>7875</v>
      </c>
      <c r="AC1010" s="197">
        <f t="shared" si="203"/>
        <v>735</v>
      </c>
      <c r="AD1010" s="197">
        <f t="shared" ref="AD1010:AD1029" si="220">0.7*R1010*Z1010</f>
        <v>5512.5</v>
      </c>
      <c r="AE1010" s="197">
        <f t="shared" si="204"/>
        <v>2362.5</v>
      </c>
      <c r="AF1010" s="197">
        <f t="shared" ref="AF1010:AF1029" si="221">IF(Y1010&gt;X1010,(Y1010-X1010)*R1010*AA1010,0)</f>
        <v>8610</v>
      </c>
      <c r="AG1010" s="197">
        <f t="shared" si="217"/>
        <v>16485</v>
      </c>
      <c r="AH1010" s="197">
        <v>16485</v>
      </c>
      <c r="AI1010" s="197">
        <f t="shared" si="218"/>
        <v>0</v>
      </c>
      <c r="AJ1010" s="146"/>
      <c r="AK1010" s="265"/>
      <c r="AL1010" s="272"/>
      <c r="AM1010" s="272"/>
    </row>
    <row r="1011" spans="1:39" s="111" customFormat="1" ht="28.5" customHeight="1" x14ac:dyDescent="0.25">
      <c r="A1011" s="186"/>
      <c r="B1011" s="186">
        <v>6</v>
      </c>
      <c r="C1011" s="187">
        <v>208</v>
      </c>
      <c r="D1011" s="136">
        <v>12305</v>
      </c>
      <c r="E1011" s="136">
        <v>7824</v>
      </c>
      <c r="F1011" s="188"/>
      <c r="G1011" s="186" t="s">
        <v>88</v>
      </c>
      <c r="H1011" s="186" t="s">
        <v>149</v>
      </c>
      <c r="I1011" s="186"/>
      <c r="J1011" s="186" t="s">
        <v>148</v>
      </c>
      <c r="K1011" s="188">
        <v>13</v>
      </c>
      <c r="L1011" s="188">
        <v>1.3</v>
      </c>
      <c r="M1011" s="188"/>
      <c r="N1011" s="188"/>
      <c r="O1011" s="188"/>
      <c r="P1011" s="188">
        <v>1</v>
      </c>
      <c r="Q1011" s="188"/>
      <c r="R1011" s="188">
        <f t="shared" si="216"/>
        <v>16.900000000000002</v>
      </c>
      <c r="S1011" s="191" t="s">
        <v>150</v>
      </c>
      <c r="T1011" s="199" t="s">
        <v>58</v>
      </c>
      <c r="U1011" s="200">
        <v>44722</v>
      </c>
      <c r="V1011" s="200">
        <v>44789</v>
      </c>
      <c r="W1011" s="201">
        <v>1</v>
      </c>
      <c r="X1011" s="202"/>
      <c r="Y1011" s="196">
        <f t="shared" si="219"/>
        <v>9.7142857142857135</v>
      </c>
      <c r="Z1011" s="219">
        <v>7.5</v>
      </c>
      <c r="AA1011" s="219">
        <v>1.05</v>
      </c>
      <c r="AB1011" s="197">
        <f t="shared" si="208"/>
        <v>126.75000000000001</v>
      </c>
      <c r="AC1011" s="197">
        <f t="shared" si="203"/>
        <v>17.745000000000005</v>
      </c>
      <c r="AD1011" s="197">
        <f t="shared" si="220"/>
        <v>88.724999999999994</v>
      </c>
      <c r="AE1011" s="197">
        <f t="shared" si="204"/>
        <v>38.025000000000006</v>
      </c>
      <c r="AF1011" s="197">
        <f t="shared" si="221"/>
        <v>172.38000000000002</v>
      </c>
      <c r="AG1011" s="197">
        <f t="shared" si="217"/>
        <v>299.13</v>
      </c>
      <c r="AH1011" s="197">
        <v>299.13</v>
      </c>
      <c r="AI1011" s="197">
        <f t="shared" si="218"/>
        <v>0</v>
      </c>
      <c r="AJ1011" s="157"/>
      <c r="AK1011" s="265"/>
      <c r="AL1011" s="272"/>
      <c r="AM1011" s="272"/>
    </row>
    <row r="1012" spans="1:39" s="111" customFormat="1" ht="28.5" customHeight="1" x14ac:dyDescent="0.25">
      <c r="A1012" s="186"/>
      <c r="B1012" s="186">
        <v>6</v>
      </c>
      <c r="C1012" s="187"/>
      <c r="D1012" s="136">
        <v>12305</v>
      </c>
      <c r="E1012" s="136">
        <v>7824</v>
      </c>
      <c r="F1012" s="188"/>
      <c r="G1012" s="186" t="s">
        <v>88</v>
      </c>
      <c r="H1012" s="186" t="s">
        <v>149</v>
      </c>
      <c r="I1012" s="186"/>
      <c r="J1012" s="186" t="s">
        <v>148</v>
      </c>
      <c r="K1012" s="188">
        <v>13</v>
      </c>
      <c r="L1012" s="188">
        <v>1.3</v>
      </c>
      <c r="M1012" s="188"/>
      <c r="N1012" s="188"/>
      <c r="O1012" s="188"/>
      <c r="P1012" s="188">
        <v>1</v>
      </c>
      <c r="Q1012" s="188"/>
      <c r="R1012" s="188">
        <f t="shared" si="216"/>
        <v>16.900000000000002</v>
      </c>
      <c r="S1012" s="191" t="s">
        <v>150</v>
      </c>
      <c r="T1012" s="199" t="s">
        <v>58</v>
      </c>
      <c r="U1012" s="200">
        <v>44722</v>
      </c>
      <c r="V1012" s="200">
        <v>44789</v>
      </c>
      <c r="W1012" s="201">
        <v>1</v>
      </c>
      <c r="X1012" s="202"/>
      <c r="Y1012" s="196">
        <f t="shared" si="219"/>
        <v>9.7142857142857135</v>
      </c>
      <c r="Z1012" s="219">
        <v>7.5</v>
      </c>
      <c r="AA1012" s="219">
        <v>1.05</v>
      </c>
      <c r="AB1012" s="197">
        <f t="shared" si="208"/>
        <v>126.75000000000001</v>
      </c>
      <c r="AC1012" s="197">
        <f t="shared" si="203"/>
        <v>17.745000000000005</v>
      </c>
      <c r="AD1012" s="197">
        <f t="shared" si="220"/>
        <v>88.724999999999994</v>
      </c>
      <c r="AE1012" s="197">
        <f t="shared" si="204"/>
        <v>38.025000000000006</v>
      </c>
      <c r="AF1012" s="197">
        <f t="shared" si="221"/>
        <v>172.38000000000002</v>
      </c>
      <c r="AG1012" s="197">
        <f t="shared" si="217"/>
        <v>299.13</v>
      </c>
      <c r="AH1012" s="197">
        <v>299.13</v>
      </c>
      <c r="AI1012" s="197">
        <f t="shared" si="218"/>
        <v>0</v>
      </c>
      <c r="AJ1012" s="148"/>
      <c r="AK1012" s="265"/>
      <c r="AL1012" s="272"/>
      <c r="AM1012" s="272"/>
    </row>
    <row r="1013" spans="1:39" s="111" customFormat="1" ht="28.5" customHeight="1" x14ac:dyDescent="0.25">
      <c r="A1013" s="186"/>
      <c r="B1013" s="186">
        <v>6</v>
      </c>
      <c r="C1013" s="187"/>
      <c r="D1013" s="136">
        <v>12305</v>
      </c>
      <c r="E1013" s="136">
        <v>7824</v>
      </c>
      <c r="F1013" s="188"/>
      <c r="G1013" s="186" t="s">
        <v>88</v>
      </c>
      <c r="H1013" s="186" t="s">
        <v>149</v>
      </c>
      <c r="I1013" s="186"/>
      <c r="J1013" s="186" t="s">
        <v>148</v>
      </c>
      <c r="K1013" s="188">
        <v>16</v>
      </c>
      <c r="L1013" s="188">
        <v>1.3</v>
      </c>
      <c r="M1013" s="188"/>
      <c r="N1013" s="188"/>
      <c r="O1013" s="188"/>
      <c r="P1013" s="188">
        <v>1</v>
      </c>
      <c r="Q1013" s="188"/>
      <c r="R1013" s="188">
        <f t="shared" si="216"/>
        <v>20.8</v>
      </c>
      <c r="S1013" s="191" t="s">
        <v>150</v>
      </c>
      <c r="T1013" s="199" t="s">
        <v>58</v>
      </c>
      <c r="U1013" s="200">
        <v>44722</v>
      </c>
      <c r="V1013" s="200">
        <v>44789</v>
      </c>
      <c r="W1013" s="201">
        <v>1</v>
      </c>
      <c r="X1013" s="202"/>
      <c r="Y1013" s="196">
        <f t="shared" si="219"/>
        <v>9.7142857142857135</v>
      </c>
      <c r="Z1013" s="219">
        <v>7.5</v>
      </c>
      <c r="AA1013" s="219">
        <v>1.05</v>
      </c>
      <c r="AB1013" s="197">
        <f t="shared" si="208"/>
        <v>156</v>
      </c>
      <c r="AC1013" s="197">
        <f t="shared" si="203"/>
        <v>21.840000000000003</v>
      </c>
      <c r="AD1013" s="197">
        <f t="shared" si="220"/>
        <v>109.19999999999999</v>
      </c>
      <c r="AE1013" s="197">
        <f t="shared" si="204"/>
        <v>46.800000000000004</v>
      </c>
      <c r="AF1013" s="197">
        <f t="shared" si="221"/>
        <v>212.16</v>
      </c>
      <c r="AG1013" s="197">
        <f t="shared" si="217"/>
        <v>368.15999999999997</v>
      </c>
      <c r="AH1013" s="197">
        <v>368.15999999999997</v>
      </c>
      <c r="AI1013" s="197">
        <f t="shared" si="218"/>
        <v>0</v>
      </c>
      <c r="AJ1013" s="157"/>
      <c r="AK1013" s="265"/>
      <c r="AL1013" s="272"/>
      <c r="AM1013" s="272"/>
    </row>
    <row r="1014" spans="1:39" s="111" customFormat="1" ht="28.5" customHeight="1" x14ac:dyDescent="0.25">
      <c r="A1014" s="186"/>
      <c r="B1014" s="186">
        <v>6</v>
      </c>
      <c r="C1014" s="187"/>
      <c r="D1014" s="136">
        <v>12305</v>
      </c>
      <c r="E1014" s="136">
        <v>7824</v>
      </c>
      <c r="F1014" s="188"/>
      <c r="G1014" s="186" t="s">
        <v>88</v>
      </c>
      <c r="H1014" s="186" t="s">
        <v>149</v>
      </c>
      <c r="I1014" s="186"/>
      <c r="J1014" s="186" t="s">
        <v>148</v>
      </c>
      <c r="K1014" s="188">
        <v>16</v>
      </c>
      <c r="L1014" s="188">
        <v>1.3</v>
      </c>
      <c r="M1014" s="188"/>
      <c r="N1014" s="188"/>
      <c r="O1014" s="188"/>
      <c r="P1014" s="188">
        <v>1</v>
      </c>
      <c r="Q1014" s="188"/>
      <c r="R1014" s="188">
        <f t="shared" si="216"/>
        <v>20.8</v>
      </c>
      <c r="S1014" s="191" t="s">
        <v>150</v>
      </c>
      <c r="T1014" s="199" t="s">
        <v>58</v>
      </c>
      <c r="U1014" s="200">
        <v>44722</v>
      </c>
      <c r="V1014" s="200">
        <v>44789</v>
      </c>
      <c r="W1014" s="201">
        <v>1</v>
      </c>
      <c r="X1014" s="202"/>
      <c r="Y1014" s="196">
        <f t="shared" si="219"/>
        <v>9.7142857142857135</v>
      </c>
      <c r="Z1014" s="219">
        <v>7.5</v>
      </c>
      <c r="AA1014" s="219">
        <v>1.05</v>
      </c>
      <c r="AB1014" s="197">
        <f t="shared" si="208"/>
        <v>156</v>
      </c>
      <c r="AC1014" s="197">
        <f t="shared" ref="AC1014:AC1075" si="222">AA1014*R1014</f>
        <v>21.840000000000003</v>
      </c>
      <c r="AD1014" s="197">
        <f t="shared" si="220"/>
        <v>109.19999999999999</v>
      </c>
      <c r="AE1014" s="197">
        <f t="shared" si="204"/>
        <v>46.800000000000004</v>
      </c>
      <c r="AF1014" s="197">
        <f t="shared" si="221"/>
        <v>212.16</v>
      </c>
      <c r="AG1014" s="197">
        <f t="shared" si="217"/>
        <v>368.15999999999997</v>
      </c>
      <c r="AH1014" s="197">
        <v>368.15999999999997</v>
      </c>
      <c r="AI1014" s="197">
        <f t="shared" si="218"/>
        <v>0</v>
      </c>
      <c r="AJ1014" s="146"/>
      <c r="AK1014" s="265"/>
      <c r="AL1014" s="272"/>
      <c r="AM1014" s="272"/>
    </row>
    <row r="1015" spans="1:39" s="111" customFormat="1" ht="28.5" customHeight="1" x14ac:dyDescent="0.25">
      <c r="A1015" s="186"/>
      <c r="B1015" s="186">
        <v>6</v>
      </c>
      <c r="C1015" s="187"/>
      <c r="D1015" s="136">
        <v>12305</v>
      </c>
      <c r="E1015" s="136">
        <v>7824</v>
      </c>
      <c r="F1015" s="188"/>
      <c r="G1015" s="186" t="s">
        <v>88</v>
      </c>
      <c r="H1015" s="186" t="s">
        <v>149</v>
      </c>
      <c r="I1015" s="186"/>
      <c r="J1015" s="186" t="s">
        <v>148</v>
      </c>
      <c r="K1015" s="188">
        <v>16</v>
      </c>
      <c r="L1015" s="188">
        <v>1.3</v>
      </c>
      <c r="M1015" s="188"/>
      <c r="N1015" s="188"/>
      <c r="O1015" s="188"/>
      <c r="P1015" s="188">
        <v>1</v>
      </c>
      <c r="Q1015" s="188"/>
      <c r="R1015" s="188">
        <f t="shared" si="216"/>
        <v>20.8</v>
      </c>
      <c r="S1015" s="191" t="s">
        <v>150</v>
      </c>
      <c r="T1015" s="199" t="s">
        <v>58</v>
      </c>
      <c r="U1015" s="200">
        <v>44722</v>
      </c>
      <c r="V1015" s="200">
        <v>44789</v>
      </c>
      <c r="W1015" s="201">
        <v>1</v>
      </c>
      <c r="X1015" s="202"/>
      <c r="Y1015" s="196">
        <f t="shared" si="219"/>
        <v>9.7142857142857135</v>
      </c>
      <c r="Z1015" s="219">
        <v>7.5</v>
      </c>
      <c r="AA1015" s="219">
        <v>1.05</v>
      </c>
      <c r="AB1015" s="197">
        <f t="shared" si="208"/>
        <v>156</v>
      </c>
      <c r="AC1015" s="197">
        <f t="shared" si="222"/>
        <v>21.840000000000003</v>
      </c>
      <c r="AD1015" s="197">
        <f t="shared" si="220"/>
        <v>109.19999999999999</v>
      </c>
      <c r="AE1015" s="197">
        <f t="shared" ref="AE1015:AE1076" si="223">IF(T1015="off hired",0.3*R1015*Z1015*W1015,0)</f>
        <v>46.800000000000004</v>
      </c>
      <c r="AF1015" s="197">
        <f t="shared" si="221"/>
        <v>212.16</v>
      </c>
      <c r="AG1015" s="197">
        <f t="shared" si="217"/>
        <v>368.15999999999997</v>
      </c>
      <c r="AH1015" s="197">
        <v>368.15999999999997</v>
      </c>
      <c r="AI1015" s="197">
        <f t="shared" si="218"/>
        <v>0</v>
      </c>
      <c r="AJ1015" s="146"/>
      <c r="AK1015" s="265"/>
      <c r="AL1015" s="272"/>
      <c r="AM1015" s="272"/>
    </row>
    <row r="1016" spans="1:39" s="111" customFormat="1" ht="28.5" customHeight="1" x14ac:dyDescent="0.25">
      <c r="A1016" s="186"/>
      <c r="B1016" s="186">
        <v>6</v>
      </c>
      <c r="C1016" s="187"/>
      <c r="D1016" s="136">
        <v>12305</v>
      </c>
      <c r="E1016" s="136">
        <v>7824</v>
      </c>
      <c r="F1016" s="188"/>
      <c r="G1016" s="186" t="s">
        <v>88</v>
      </c>
      <c r="H1016" s="186" t="s">
        <v>149</v>
      </c>
      <c r="I1016" s="186"/>
      <c r="J1016" s="186" t="s">
        <v>148</v>
      </c>
      <c r="K1016" s="188">
        <v>16</v>
      </c>
      <c r="L1016" s="188">
        <v>1.3</v>
      </c>
      <c r="M1016" s="188"/>
      <c r="N1016" s="188"/>
      <c r="O1016" s="188"/>
      <c r="P1016" s="188">
        <v>1</v>
      </c>
      <c r="Q1016" s="188"/>
      <c r="R1016" s="188">
        <f t="shared" si="216"/>
        <v>20.8</v>
      </c>
      <c r="S1016" s="191" t="s">
        <v>150</v>
      </c>
      <c r="T1016" s="199" t="s">
        <v>58</v>
      </c>
      <c r="U1016" s="200">
        <v>44722</v>
      </c>
      <c r="V1016" s="200">
        <v>44789</v>
      </c>
      <c r="W1016" s="201">
        <v>1</v>
      </c>
      <c r="X1016" s="202"/>
      <c r="Y1016" s="196">
        <f t="shared" si="219"/>
        <v>9.7142857142857135</v>
      </c>
      <c r="Z1016" s="219">
        <v>7.5</v>
      </c>
      <c r="AA1016" s="219">
        <v>1.05</v>
      </c>
      <c r="AB1016" s="197">
        <f t="shared" si="208"/>
        <v>156</v>
      </c>
      <c r="AC1016" s="197">
        <f t="shared" si="222"/>
        <v>21.840000000000003</v>
      </c>
      <c r="AD1016" s="197">
        <f t="shared" si="220"/>
        <v>109.19999999999999</v>
      </c>
      <c r="AE1016" s="197">
        <f t="shared" si="223"/>
        <v>46.800000000000004</v>
      </c>
      <c r="AF1016" s="197">
        <f t="shared" si="221"/>
        <v>212.16</v>
      </c>
      <c r="AG1016" s="197">
        <f t="shared" si="217"/>
        <v>368.15999999999997</v>
      </c>
      <c r="AH1016" s="197">
        <v>368.15999999999997</v>
      </c>
      <c r="AI1016" s="197">
        <f t="shared" si="218"/>
        <v>0</v>
      </c>
      <c r="AJ1016" s="157"/>
      <c r="AK1016" s="265"/>
      <c r="AL1016" s="272"/>
      <c r="AM1016" s="272"/>
    </row>
    <row r="1017" spans="1:39" s="111" customFormat="1" ht="28.5" customHeight="1" x14ac:dyDescent="0.25">
      <c r="A1017" s="186"/>
      <c r="B1017" s="186">
        <v>6</v>
      </c>
      <c r="C1017" s="187">
        <v>403</v>
      </c>
      <c r="D1017" s="136">
        <v>12564</v>
      </c>
      <c r="E1017" s="136">
        <v>6733</v>
      </c>
      <c r="F1017" s="188"/>
      <c r="G1017" s="186" t="s">
        <v>88</v>
      </c>
      <c r="H1017" s="186" t="s">
        <v>94</v>
      </c>
      <c r="I1017" s="186"/>
      <c r="J1017" s="186" t="s">
        <v>69</v>
      </c>
      <c r="K1017" s="188">
        <v>1.3</v>
      </c>
      <c r="L1017" s="188">
        <v>1</v>
      </c>
      <c r="M1017" s="188">
        <v>5</v>
      </c>
      <c r="N1017" s="188">
        <v>1</v>
      </c>
      <c r="O1017" s="188">
        <f>M1017-N1017</f>
        <v>4</v>
      </c>
      <c r="P1017" s="188"/>
      <c r="Q1017" s="188"/>
      <c r="R1017" s="188">
        <f t="shared" si="216"/>
        <v>4</v>
      </c>
      <c r="S1017" s="191" t="s">
        <v>70</v>
      </c>
      <c r="T1017" s="199" t="s">
        <v>58</v>
      </c>
      <c r="U1017" s="200">
        <v>44742</v>
      </c>
      <c r="V1017" s="200">
        <v>44832</v>
      </c>
      <c r="W1017" s="201">
        <v>1</v>
      </c>
      <c r="X1017" s="202"/>
      <c r="Y1017" s="196">
        <f t="shared" si="219"/>
        <v>13</v>
      </c>
      <c r="Z1017" s="219">
        <v>135</v>
      </c>
      <c r="AA1017" s="219">
        <v>12.25</v>
      </c>
      <c r="AB1017" s="197">
        <f t="shared" si="208"/>
        <v>540</v>
      </c>
      <c r="AC1017" s="197">
        <f t="shared" si="222"/>
        <v>49</v>
      </c>
      <c r="AD1017" s="197">
        <f t="shared" si="220"/>
        <v>378</v>
      </c>
      <c r="AE1017" s="197">
        <f t="shared" si="223"/>
        <v>162</v>
      </c>
      <c r="AF1017" s="197">
        <f t="shared" si="221"/>
        <v>637</v>
      </c>
      <c r="AG1017" s="197">
        <f t="shared" si="217"/>
        <v>1177</v>
      </c>
      <c r="AH1017" s="197">
        <v>1177</v>
      </c>
      <c r="AI1017" s="197">
        <f t="shared" si="218"/>
        <v>0</v>
      </c>
      <c r="AJ1017" s="157"/>
      <c r="AK1017" s="265"/>
      <c r="AL1017" s="272"/>
      <c r="AM1017" s="272"/>
    </row>
    <row r="1018" spans="1:39" s="111" customFormat="1" ht="28.5" customHeight="1" x14ac:dyDescent="0.25">
      <c r="A1018" s="186"/>
      <c r="B1018" s="186">
        <v>6</v>
      </c>
      <c r="C1018" s="187">
        <v>423</v>
      </c>
      <c r="D1018" s="136">
        <v>12583</v>
      </c>
      <c r="E1018" s="136">
        <v>7723</v>
      </c>
      <c r="F1018" s="188"/>
      <c r="G1018" s="186" t="s">
        <v>88</v>
      </c>
      <c r="H1018" s="186" t="s">
        <v>94</v>
      </c>
      <c r="I1018" s="186"/>
      <c r="J1018" s="186" t="s">
        <v>69</v>
      </c>
      <c r="K1018" s="188">
        <v>1.3</v>
      </c>
      <c r="L1018" s="188">
        <v>0.6</v>
      </c>
      <c r="M1018" s="188">
        <v>6</v>
      </c>
      <c r="N1018" s="188">
        <v>1</v>
      </c>
      <c r="O1018" s="188">
        <f>M1018-N1018</f>
        <v>5</v>
      </c>
      <c r="P1018" s="188"/>
      <c r="Q1018" s="188"/>
      <c r="R1018" s="188">
        <f t="shared" si="216"/>
        <v>5</v>
      </c>
      <c r="S1018" s="191" t="s">
        <v>70</v>
      </c>
      <c r="T1018" s="199" t="s">
        <v>58</v>
      </c>
      <c r="U1018" s="200">
        <v>44745</v>
      </c>
      <c r="V1018" s="200">
        <v>44759</v>
      </c>
      <c r="W1018" s="201">
        <v>1</v>
      </c>
      <c r="X1018" s="202"/>
      <c r="Y1018" s="196">
        <f t="shared" si="219"/>
        <v>2.1428571428571428</v>
      </c>
      <c r="Z1018" s="219">
        <v>135</v>
      </c>
      <c r="AA1018" s="219">
        <v>12.25</v>
      </c>
      <c r="AB1018" s="197">
        <f t="shared" si="208"/>
        <v>675</v>
      </c>
      <c r="AC1018" s="197">
        <f t="shared" si="222"/>
        <v>61.25</v>
      </c>
      <c r="AD1018" s="197">
        <f t="shared" si="220"/>
        <v>472.5</v>
      </c>
      <c r="AE1018" s="197">
        <f t="shared" si="223"/>
        <v>202.5</v>
      </c>
      <c r="AF1018" s="197">
        <f t="shared" si="221"/>
        <v>131.25</v>
      </c>
      <c r="AG1018" s="197">
        <f t="shared" si="217"/>
        <v>806.25</v>
      </c>
      <c r="AH1018" s="197">
        <v>806.25</v>
      </c>
      <c r="AI1018" s="197">
        <f t="shared" si="218"/>
        <v>0</v>
      </c>
      <c r="AJ1018" s="157"/>
      <c r="AK1018" s="265"/>
      <c r="AL1018" s="272"/>
      <c r="AM1018" s="272"/>
    </row>
    <row r="1019" spans="1:39" s="111" customFormat="1" ht="28.5" customHeight="1" x14ac:dyDescent="0.25">
      <c r="A1019" s="186"/>
      <c r="B1019" s="186">
        <v>6</v>
      </c>
      <c r="C1019" s="187">
        <v>560</v>
      </c>
      <c r="D1019" s="136">
        <v>12773</v>
      </c>
      <c r="E1019" s="136">
        <v>7855</v>
      </c>
      <c r="F1019" s="188"/>
      <c r="G1019" s="186" t="s">
        <v>216</v>
      </c>
      <c r="H1019" s="186" t="s">
        <v>94</v>
      </c>
      <c r="I1019" s="186"/>
      <c r="J1019" s="186" t="s">
        <v>69</v>
      </c>
      <c r="K1019" s="188">
        <v>1.3</v>
      </c>
      <c r="L1019" s="188">
        <v>1.3</v>
      </c>
      <c r="M1019" s="188">
        <v>3</v>
      </c>
      <c r="N1019" s="188">
        <v>1</v>
      </c>
      <c r="O1019" s="188">
        <f>M1019-N1019</f>
        <v>2</v>
      </c>
      <c r="P1019" s="188"/>
      <c r="Q1019" s="188"/>
      <c r="R1019" s="188">
        <f t="shared" si="216"/>
        <v>2</v>
      </c>
      <c r="S1019" s="191" t="s">
        <v>70</v>
      </c>
      <c r="T1019" s="199" t="s">
        <v>58</v>
      </c>
      <c r="U1019" s="200">
        <v>44763</v>
      </c>
      <c r="V1019" s="200">
        <v>44802</v>
      </c>
      <c r="W1019" s="201">
        <v>1</v>
      </c>
      <c r="X1019" s="202"/>
      <c r="Y1019" s="196">
        <f t="shared" si="219"/>
        <v>5.7142857142857144</v>
      </c>
      <c r="Z1019" s="219">
        <v>135</v>
      </c>
      <c r="AA1019" s="219">
        <v>12.25</v>
      </c>
      <c r="AB1019" s="197">
        <f t="shared" si="208"/>
        <v>270</v>
      </c>
      <c r="AC1019" s="197">
        <f t="shared" si="222"/>
        <v>24.5</v>
      </c>
      <c r="AD1019" s="197">
        <f t="shared" si="220"/>
        <v>189</v>
      </c>
      <c r="AE1019" s="197">
        <f t="shared" si="223"/>
        <v>81</v>
      </c>
      <c r="AF1019" s="197">
        <f t="shared" si="221"/>
        <v>140</v>
      </c>
      <c r="AG1019" s="197">
        <f t="shared" si="217"/>
        <v>410</v>
      </c>
      <c r="AH1019" s="197">
        <v>410</v>
      </c>
      <c r="AI1019" s="197">
        <f t="shared" si="218"/>
        <v>0</v>
      </c>
      <c r="AJ1019" s="157"/>
      <c r="AK1019" s="265"/>
      <c r="AL1019" s="272"/>
      <c r="AM1019" s="272"/>
    </row>
    <row r="1020" spans="1:39" s="111" customFormat="1" ht="28.5" customHeight="1" x14ac:dyDescent="0.25">
      <c r="A1020" s="186"/>
      <c r="B1020" s="186">
        <v>6</v>
      </c>
      <c r="C1020" s="187">
        <v>560</v>
      </c>
      <c r="D1020" s="136">
        <v>12773</v>
      </c>
      <c r="E1020" s="136">
        <v>7855</v>
      </c>
      <c r="F1020" s="188"/>
      <c r="G1020" s="186" t="s">
        <v>216</v>
      </c>
      <c r="H1020" s="186" t="s">
        <v>94</v>
      </c>
      <c r="I1020" s="186"/>
      <c r="J1020" s="186" t="s">
        <v>69</v>
      </c>
      <c r="K1020" s="188">
        <v>1.8</v>
      </c>
      <c r="L1020" s="188">
        <v>1.3</v>
      </c>
      <c r="M1020" s="188">
        <v>3</v>
      </c>
      <c r="N1020" s="188">
        <v>1</v>
      </c>
      <c r="O1020" s="188">
        <f>M1020-N1020</f>
        <v>2</v>
      </c>
      <c r="P1020" s="188"/>
      <c r="Q1020" s="188"/>
      <c r="R1020" s="188">
        <f t="shared" si="216"/>
        <v>2</v>
      </c>
      <c r="S1020" s="191" t="s">
        <v>70</v>
      </c>
      <c r="T1020" s="199" t="s">
        <v>58</v>
      </c>
      <c r="U1020" s="200">
        <v>44763</v>
      </c>
      <c r="V1020" s="200">
        <v>44802</v>
      </c>
      <c r="W1020" s="201">
        <v>1</v>
      </c>
      <c r="X1020" s="202"/>
      <c r="Y1020" s="196">
        <f t="shared" si="219"/>
        <v>5.7142857142857144</v>
      </c>
      <c r="Z1020" s="219">
        <v>135</v>
      </c>
      <c r="AA1020" s="219">
        <v>12.25</v>
      </c>
      <c r="AB1020" s="197">
        <f t="shared" si="208"/>
        <v>270</v>
      </c>
      <c r="AC1020" s="197">
        <f t="shared" si="222"/>
        <v>24.5</v>
      </c>
      <c r="AD1020" s="197">
        <f t="shared" si="220"/>
        <v>189</v>
      </c>
      <c r="AE1020" s="197">
        <f t="shared" si="223"/>
        <v>81</v>
      </c>
      <c r="AF1020" s="197">
        <f t="shared" si="221"/>
        <v>140</v>
      </c>
      <c r="AG1020" s="197">
        <f t="shared" si="217"/>
        <v>410</v>
      </c>
      <c r="AH1020" s="197">
        <v>410</v>
      </c>
      <c r="AI1020" s="197">
        <f t="shared" si="218"/>
        <v>0</v>
      </c>
      <c r="AJ1020" s="157"/>
      <c r="AK1020" s="265"/>
      <c r="AL1020" s="272"/>
      <c r="AM1020" s="272"/>
    </row>
    <row r="1021" spans="1:39" s="111" customFormat="1" ht="28.5" customHeight="1" x14ac:dyDescent="0.25">
      <c r="A1021" s="216"/>
      <c r="B1021" s="186">
        <v>6</v>
      </c>
      <c r="C1021" s="243">
        <v>460</v>
      </c>
      <c r="D1021" s="378">
        <v>12615</v>
      </c>
      <c r="E1021" s="378">
        <v>7887</v>
      </c>
      <c r="F1021" s="215"/>
      <c r="G1021" s="216" t="s">
        <v>98</v>
      </c>
      <c r="H1021" s="216" t="s">
        <v>36</v>
      </c>
      <c r="I1021" s="216"/>
      <c r="J1021" s="216" t="s">
        <v>42</v>
      </c>
      <c r="K1021" s="215">
        <v>6</v>
      </c>
      <c r="L1021" s="215">
        <v>1</v>
      </c>
      <c r="M1021" s="215">
        <v>2</v>
      </c>
      <c r="N1021" s="188">
        <v>1</v>
      </c>
      <c r="O1021" s="188">
        <f>M1021-N1021</f>
        <v>1</v>
      </c>
      <c r="P1021" s="215"/>
      <c r="Q1021" s="215"/>
      <c r="R1021" s="188">
        <f t="shared" si="216"/>
        <v>6</v>
      </c>
      <c r="S1021" s="243" t="s">
        <v>41</v>
      </c>
      <c r="T1021" s="252" t="s">
        <v>58</v>
      </c>
      <c r="U1021" s="253">
        <v>44749</v>
      </c>
      <c r="V1021" s="253">
        <v>44818</v>
      </c>
      <c r="W1021" s="254">
        <v>1</v>
      </c>
      <c r="X1021" s="255"/>
      <c r="Y1021" s="196">
        <f t="shared" si="219"/>
        <v>10</v>
      </c>
      <c r="Z1021" s="220">
        <v>14</v>
      </c>
      <c r="AA1021" s="220">
        <v>0.84</v>
      </c>
      <c r="AB1021" s="197">
        <f t="shared" si="208"/>
        <v>84</v>
      </c>
      <c r="AC1021" s="197">
        <f t="shared" si="222"/>
        <v>5.04</v>
      </c>
      <c r="AD1021" s="197">
        <f t="shared" si="220"/>
        <v>58.79999999999999</v>
      </c>
      <c r="AE1021" s="197">
        <f t="shared" si="223"/>
        <v>25.199999999999996</v>
      </c>
      <c r="AF1021" s="197">
        <f t="shared" si="221"/>
        <v>50.4</v>
      </c>
      <c r="AG1021" s="197">
        <f t="shared" si="217"/>
        <v>134.39999999999998</v>
      </c>
      <c r="AH1021" s="197">
        <v>134.39999999999998</v>
      </c>
      <c r="AI1021" s="197">
        <f t="shared" si="218"/>
        <v>0</v>
      </c>
      <c r="AJ1021" s="157"/>
      <c r="AK1021" s="265"/>
      <c r="AL1021" s="272"/>
      <c r="AM1021" s="272"/>
    </row>
    <row r="1022" spans="1:39" s="111" customFormat="1" ht="28.5" customHeight="1" x14ac:dyDescent="0.25">
      <c r="A1022" s="186"/>
      <c r="B1022" s="186">
        <v>6</v>
      </c>
      <c r="C1022" s="187">
        <v>480</v>
      </c>
      <c r="D1022" s="136">
        <v>12633</v>
      </c>
      <c r="E1022" s="136">
        <v>7890</v>
      </c>
      <c r="F1022" s="188"/>
      <c r="G1022" s="186" t="s">
        <v>88</v>
      </c>
      <c r="H1022" s="186" t="s">
        <v>149</v>
      </c>
      <c r="I1022" s="186"/>
      <c r="J1022" s="186" t="s">
        <v>148</v>
      </c>
      <c r="K1022" s="188">
        <v>10</v>
      </c>
      <c r="L1022" s="188">
        <v>1.3</v>
      </c>
      <c r="M1022" s="188"/>
      <c r="N1022" s="188"/>
      <c r="O1022" s="188"/>
      <c r="P1022" s="188">
        <v>1</v>
      </c>
      <c r="Q1022" s="188"/>
      <c r="R1022" s="188">
        <f t="shared" si="216"/>
        <v>13</v>
      </c>
      <c r="S1022" s="191" t="s">
        <v>150</v>
      </c>
      <c r="T1022" s="199" t="s">
        <v>58</v>
      </c>
      <c r="U1022" s="200">
        <v>44746</v>
      </c>
      <c r="V1022" s="200">
        <v>44819</v>
      </c>
      <c r="W1022" s="201">
        <v>1</v>
      </c>
      <c r="X1022" s="202"/>
      <c r="Y1022" s="196">
        <f t="shared" si="219"/>
        <v>10.571428571428571</v>
      </c>
      <c r="Z1022" s="219">
        <v>7.5</v>
      </c>
      <c r="AA1022" s="219">
        <v>1.05</v>
      </c>
      <c r="AB1022" s="197">
        <f t="shared" si="208"/>
        <v>97.5</v>
      </c>
      <c r="AC1022" s="197">
        <f t="shared" si="222"/>
        <v>13.65</v>
      </c>
      <c r="AD1022" s="197">
        <f t="shared" si="220"/>
        <v>68.25</v>
      </c>
      <c r="AE1022" s="197">
        <f t="shared" si="223"/>
        <v>29.25</v>
      </c>
      <c r="AF1022" s="197">
        <f t="shared" si="221"/>
        <v>144.29999999999998</v>
      </c>
      <c r="AG1022" s="197">
        <f t="shared" si="217"/>
        <v>241.79999999999998</v>
      </c>
      <c r="AH1022" s="197">
        <v>241.79999999999998</v>
      </c>
      <c r="AI1022" s="197">
        <f t="shared" si="218"/>
        <v>0</v>
      </c>
      <c r="AJ1022" s="157"/>
      <c r="AK1022" s="265"/>
      <c r="AL1022" s="272"/>
      <c r="AM1022" s="272"/>
    </row>
    <row r="1023" spans="1:39" s="111" customFormat="1" ht="28.5" customHeight="1" x14ac:dyDescent="0.25">
      <c r="A1023" s="186"/>
      <c r="B1023" s="186">
        <v>6</v>
      </c>
      <c r="C1023" s="187">
        <v>480</v>
      </c>
      <c r="D1023" s="136">
        <v>12633</v>
      </c>
      <c r="E1023" s="136">
        <v>7890</v>
      </c>
      <c r="F1023" s="188"/>
      <c r="G1023" s="186" t="s">
        <v>88</v>
      </c>
      <c r="H1023" s="186" t="s">
        <v>149</v>
      </c>
      <c r="I1023" s="186"/>
      <c r="J1023" s="186" t="s">
        <v>148</v>
      </c>
      <c r="K1023" s="188">
        <v>10</v>
      </c>
      <c r="L1023" s="188">
        <v>1.3</v>
      </c>
      <c r="M1023" s="188"/>
      <c r="N1023" s="188"/>
      <c r="O1023" s="188"/>
      <c r="P1023" s="188">
        <v>1</v>
      </c>
      <c r="Q1023" s="188"/>
      <c r="R1023" s="188">
        <f t="shared" si="216"/>
        <v>13</v>
      </c>
      <c r="S1023" s="191" t="s">
        <v>150</v>
      </c>
      <c r="T1023" s="199" t="s">
        <v>58</v>
      </c>
      <c r="U1023" s="200">
        <v>44746</v>
      </c>
      <c r="V1023" s="200">
        <v>44819</v>
      </c>
      <c r="W1023" s="201">
        <v>1</v>
      </c>
      <c r="X1023" s="202"/>
      <c r="Y1023" s="196">
        <f t="shared" si="219"/>
        <v>10.571428571428571</v>
      </c>
      <c r="Z1023" s="219">
        <v>7.5</v>
      </c>
      <c r="AA1023" s="219">
        <v>1.05</v>
      </c>
      <c r="AB1023" s="197">
        <f t="shared" si="208"/>
        <v>97.5</v>
      </c>
      <c r="AC1023" s="197">
        <f t="shared" si="222"/>
        <v>13.65</v>
      </c>
      <c r="AD1023" s="197">
        <f t="shared" si="220"/>
        <v>68.25</v>
      </c>
      <c r="AE1023" s="197">
        <f t="shared" si="223"/>
        <v>29.25</v>
      </c>
      <c r="AF1023" s="197">
        <f t="shared" si="221"/>
        <v>144.29999999999998</v>
      </c>
      <c r="AG1023" s="197">
        <f t="shared" si="217"/>
        <v>241.79999999999998</v>
      </c>
      <c r="AH1023" s="197">
        <v>241.79999999999998</v>
      </c>
      <c r="AI1023" s="197">
        <f t="shared" si="218"/>
        <v>0</v>
      </c>
      <c r="AJ1023" s="157"/>
      <c r="AK1023" s="265"/>
      <c r="AL1023" s="272"/>
      <c r="AM1023" s="272"/>
    </row>
    <row r="1024" spans="1:39" s="111" customFormat="1" ht="28.5" customHeight="1" x14ac:dyDescent="0.25">
      <c r="A1024" s="186"/>
      <c r="B1024" s="186">
        <v>6</v>
      </c>
      <c r="C1024" s="187">
        <v>480</v>
      </c>
      <c r="D1024" s="136">
        <v>12633</v>
      </c>
      <c r="E1024" s="136">
        <v>7890</v>
      </c>
      <c r="F1024" s="188"/>
      <c r="G1024" s="186" t="s">
        <v>88</v>
      </c>
      <c r="H1024" s="186" t="s">
        <v>149</v>
      </c>
      <c r="I1024" s="186"/>
      <c r="J1024" s="186" t="s">
        <v>148</v>
      </c>
      <c r="K1024" s="188">
        <v>10</v>
      </c>
      <c r="L1024" s="188">
        <v>1.3</v>
      </c>
      <c r="M1024" s="188"/>
      <c r="N1024" s="188"/>
      <c r="O1024" s="188"/>
      <c r="P1024" s="188">
        <v>1</v>
      </c>
      <c r="Q1024" s="188"/>
      <c r="R1024" s="188">
        <f t="shared" si="216"/>
        <v>13</v>
      </c>
      <c r="S1024" s="191" t="s">
        <v>150</v>
      </c>
      <c r="T1024" s="199" t="s">
        <v>58</v>
      </c>
      <c r="U1024" s="200">
        <v>44746</v>
      </c>
      <c r="V1024" s="200">
        <v>44819</v>
      </c>
      <c r="W1024" s="201">
        <v>1</v>
      </c>
      <c r="X1024" s="202"/>
      <c r="Y1024" s="196">
        <f t="shared" si="219"/>
        <v>10.571428571428571</v>
      </c>
      <c r="Z1024" s="219">
        <v>7.5</v>
      </c>
      <c r="AA1024" s="219">
        <v>1.05</v>
      </c>
      <c r="AB1024" s="197">
        <f t="shared" si="208"/>
        <v>97.5</v>
      </c>
      <c r="AC1024" s="197">
        <f t="shared" si="222"/>
        <v>13.65</v>
      </c>
      <c r="AD1024" s="197">
        <f t="shared" si="220"/>
        <v>68.25</v>
      </c>
      <c r="AE1024" s="197">
        <f t="shared" si="223"/>
        <v>29.25</v>
      </c>
      <c r="AF1024" s="197">
        <f t="shared" si="221"/>
        <v>144.29999999999998</v>
      </c>
      <c r="AG1024" s="197">
        <f t="shared" si="217"/>
        <v>241.79999999999998</v>
      </c>
      <c r="AH1024" s="197">
        <v>241.79999999999998</v>
      </c>
      <c r="AI1024" s="197">
        <f t="shared" si="218"/>
        <v>0</v>
      </c>
      <c r="AJ1024" s="157"/>
      <c r="AK1024" s="265"/>
      <c r="AL1024" s="272"/>
      <c r="AM1024" s="272"/>
    </row>
    <row r="1025" spans="1:47" ht="28.5" customHeight="1" x14ac:dyDescent="0.25">
      <c r="A1025" s="186"/>
      <c r="B1025" s="186">
        <v>6</v>
      </c>
      <c r="C1025" s="187">
        <v>480</v>
      </c>
      <c r="D1025" s="136">
        <v>12633</v>
      </c>
      <c r="E1025" s="136">
        <v>7890</v>
      </c>
      <c r="F1025" s="188"/>
      <c r="G1025" s="186" t="s">
        <v>88</v>
      </c>
      <c r="H1025" s="186" t="s">
        <v>149</v>
      </c>
      <c r="I1025" s="186"/>
      <c r="J1025" s="186" t="s">
        <v>148</v>
      </c>
      <c r="K1025" s="188">
        <v>10</v>
      </c>
      <c r="L1025" s="188">
        <v>1.3</v>
      </c>
      <c r="M1025" s="188"/>
      <c r="N1025" s="188"/>
      <c r="O1025" s="188"/>
      <c r="P1025" s="188">
        <v>1</v>
      </c>
      <c r="Q1025" s="188"/>
      <c r="R1025" s="188">
        <f t="shared" si="216"/>
        <v>13</v>
      </c>
      <c r="S1025" s="191" t="s">
        <v>150</v>
      </c>
      <c r="T1025" s="199" t="s">
        <v>58</v>
      </c>
      <c r="U1025" s="200">
        <v>44746</v>
      </c>
      <c r="V1025" s="200">
        <v>44819</v>
      </c>
      <c r="W1025" s="201">
        <v>1</v>
      </c>
      <c r="X1025" s="202"/>
      <c r="Y1025" s="196">
        <f t="shared" si="219"/>
        <v>10.571428571428571</v>
      </c>
      <c r="Z1025" s="219">
        <v>7.5</v>
      </c>
      <c r="AA1025" s="219">
        <v>1.05</v>
      </c>
      <c r="AB1025" s="197">
        <f t="shared" si="208"/>
        <v>97.5</v>
      </c>
      <c r="AC1025" s="197">
        <f t="shared" si="222"/>
        <v>13.65</v>
      </c>
      <c r="AD1025" s="197">
        <f t="shared" si="220"/>
        <v>68.25</v>
      </c>
      <c r="AE1025" s="197">
        <f t="shared" si="223"/>
        <v>29.25</v>
      </c>
      <c r="AF1025" s="197">
        <f t="shared" si="221"/>
        <v>144.29999999999998</v>
      </c>
      <c r="AG1025" s="197">
        <f t="shared" si="217"/>
        <v>241.79999999999998</v>
      </c>
      <c r="AH1025" s="197">
        <v>241.79999999999998</v>
      </c>
      <c r="AI1025" s="197">
        <f t="shared" si="218"/>
        <v>0</v>
      </c>
      <c r="AJ1025" s="157"/>
      <c r="AR1025" s="111"/>
      <c r="AS1025" s="111"/>
      <c r="AT1025" s="111"/>
    </row>
    <row r="1026" spans="1:47" ht="28.5" customHeight="1" x14ac:dyDescent="0.25">
      <c r="A1026" s="186"/>
      <c r="B1026" s="186">
        <v>6</v>
      </c>
      <c r="C1026" s="187">
        <v>480</v>
      </c>
      <c r="D1026" s="136">
        <v>12633</v>
      </c>
      <c r="E1026" s="136">
        <v>7890</v>
      </c>
      <c r="F1026" s="188"/>
      <c r="G1026" s="186" t="s">
        <v>88</v>
      </c>
      <c r="H1026" s="186" t="s">
        <v>149</v>
      </c>
      <c r="I1026" s="186"/>
      <c r="J1026" s="186" t="s">
        <v>148</v>
      </c>
      <c r="K1026" s="188">
        <v>10</v>
      </c>
      <c r="L1026" s="188">
        <v>1.3</v>
      </c>
      <c r="M1026" s="188"/>
      <c r="N1026" s="188"/>
      <c r="O1026" s="188"/>
      <c r="P1026" s="188">
        <v>1</v>
      </c>
      <c r="Q1026" s="188"/>
      <c r="R1026" s="188">
        <f t="shared" si="216"/>
        <v>13</v>
      </c>
      <c r="S1026" s="191" t="s">
        <v>150</v>
      </c>
      <c r="T1026" s="199" t="s">
        <v>58</v>
      </c>
      <c r="U1026" s="200">
        <v>44746</v>
      </c>
      <c r="V1026" s="200">
        <v>44819</v>
      </c>
      <c r="W1026" s="201">
        <v>1</v>
      </c>
      <c r="X1026" s="202"/>
      <c r="Y1026" s="196">
        <f t="shared" si="219"/>
        <v>10.571428571428571</v>
      </c>
      <c r="Z1026" s="219">
        <v>7.5</v>
      </c>
      <c r="AA1026" s="219">
        <v>1.05</v>
      </c>
      <c r="AB1026" s="197">
        <f t="shared" si="208"/>
        <v>97.5</v>
      </c>
      <c r="AC1026" s="197">
        <f t="shared" si="222"/>
        <v>13.65</v>
      </c>
      <c r="AD1026" s="197">
        <f t="shared" si="220"/>
        <v>68.25</v>
      </c>
      <c r="AE1026" s="197">
        <f t="shared" si="223"/>
        <v>29.25</v>
      </c>
      <c r="AF1026" s="197">
        <f t="shared" si="221"/>
        <v>144.29999999999998</v>
      </c>
      <c r="AG1026" s="197">
        <f t="shared" si="217"/>
        <v>241.79999999999998</v>
      </c>
      <c r="AH1026" s="197">
        <v>241.79999999999998</v>
      </c>
      <c r="AI1026" s="197">
        <f t="shared" si="218"/>
        <v>0</v>
      </c>
      <c r="AJ1026" s="157"/>
      <c r="AR1026" s="111"/>
      <c r="AS1026" s="111"/>
      <c r="AT1026" s="111"/>
    </row>
    <row r="1027" spans="1:47" ht="28.5" customHeight="1" x14ac:dyDescent="0.25">
      <c r="A1027" s="186"/>
      <c r="B1027" s="186">
        <v>6</v>
      </c>
      <c r="C1027" s="187">
        <v>480</v>
      </c>
      <c r="D1027" s="136">
        <v>12633</v>
      </c>
      <c r="E1027" s="136">
        <v>7890</v>
      </c>
      <c r="F1027" s="188"/>
      <c r="G1027" s="186" t="s">
        <v>88</v>
      </c>
      <c r="H1027" s="186" t="s">
        <v>149</v>
      </c>
      <c r="I1027" s="186"/>
      <c r="J1027" s="186" t="s">
        <v>148</v>
      </c>
      <c r="K1027" s="188">
        <v>10</v>
      </c>
      <c r="L1027" s="188">
        <v>1.3</v>
      </c>
      <c r="M1027" s="188"/>
      <c r="N1027" s="188"/>
      <c r="O1027" s="188"/>
      <c r="P1027" s="188">
        <v>1</v>
      </c>
      <c r="Q1027" s="188"/>
      <c r="R1027" s="188">
        <f t="shared" si="216"/>
        <v>13</v>
      </c>
      <c r="S1027" s="191" t="s">
        <v>150</v>
      </c>
      <c r="T1027" s="199" t="s">
        <v>58</v>
      </c>
      <c r="U1027" s="200">
        <v>44746</v>
      </c>
      <c r="V1027" s="200">
        <v>44819</v>
      </c>
      <c r="W1027" s="201">
        <v>1</v>
      </c>
      <c r="X1027" s="202"/>
      <c r="Y1027" s="196">
        <f t="shared" si="219"/>
        <v>10.571428571428571</v>
      </c>
      <c r="Z1027" s="219">
        <v>7.5</v>
      </c>
      <c r="AA1027" s="219">
        <v>1.05</v>
      </c>
      <c r="AB1027" s="197">
        <f t="shared" si="208"/>
        <v>97.5</v>
      </c>
      <c r="AC1027" s="197">
        <f t="shared" si="222"/>
        <v>13.65</v>
      </c>
      <c r="AD1027" s="197">
        <f t="shared" si="220"/>
        <v>68.25</v>
      </c>
      <c r="AE1027" s="197">
        <f t="shared" si="223"/>
        <v>29.25</v>
      </c>
      <c r="AF1027" s="197">
        <f t="shared" si="221"/>
        <v>144.29999999999998</v>
      </c>
      <c r="AG1027" s="197">
        <f t="shared" si="217"/>
        <v>241.79999999999998</v>
      </c>
      <c r="AH1027" s="197">
        <v>241.79999999999998</v>
      </c>
      <c r="AI1027" s="197">
        <f t="shared" si="218"/>
        <v>0</v>
      </c>
      <c r="AJ1027" s="157"/>
      <c r="AR1027" s="111"/>
      <c r="AS1027" s="111"/>
      <c r="AT1027" s="111"/>
    </row>
    <row r="1028" spans="1:47" ht="28.5" customHeight="1" x14ac:dyDescent="0.25">
      <c r="A1028" s="186"/>
      <c r="B1028" s="186">
        <v>6</v>
      </c>
      <c r="C1028" s="187">
        <v>480</v>
      </c>
      <c r="D1028" s="136">
        <v>12633</v>
      </c>
      <c r="E1028" s="136">
        <v>7890</v>
      </c>
      <c r="F1028" s="188"/>
      <c r="G1028" s="186" t="s">
        <v>88</v>
      </c>
      <c r="H1028" s="186" t="s">
        <v>149</v>
      </c>
      <c r="I1028" s="186"/>
      <c r="J1028" s="186" t="s">
        <v>148</v>
      </c>
      <c r="K1028" s="188">
        <v>10</v>
      </c>
      <c r="L1028" s="188">
        <v>1.3</v>
      </c>
      <c r="M1028" s="188"/>
      <c r="N1028" s="188"/>
      <c r="O1028" s="188"/>
      <c r="P1028" s="188">
        <v>1</v>
      </c>
      <c r="Q1028" s="188"/>
      <c r="R1028" s="188">
        <f t="shared" si="216"/>
        <v>13</v>
      </c>
      <c r="S1028" s="191" t="s">
        <v>150</v>
      </c>
      <c r="T1028" s="199" t="s">
        <v>58</v>
      </c>
      <c r="U1028" s="200">
        <v>44746</v>
      </c>
      <c r="V1028" s="200">
        <v>44819</v>
      </c>
      <c r="W1028" s="201">
        <v>1</v>
      </c>
      <c r="X1028" s="202"/>
      <c r="Y1028" s="196">
        <f t="shared" si="219"/>
        <v>10.571428571428571</v>
      </c>
      <c r="Z1028" s="219">
        <v>7.5</v>
      </c>
      <c r="AA1028" s="219">
        <v>1.05</v>
      </c>
      <c r="AB1028" s="197">
        <f t="shared" si="208"/>
        <v>97.5</v>
      </c>
      <c r="AC1028" s="197">
        <f t="shared" si="222"/>
        <v>13.65</v>
      </c>
      <c r="AD1028" s="197">
        <f t="shared" si="220"/>
        <v>68.25</v>
      </c>
      <c r="AE1028" s="197">
        <f t="shared" si="223"/>
        <v>29.25</v>
      </c>
      <c r="AF1028" s="197">
        <f t="shared" si="221"/>
        <v>144.29999999999998</v>
      </c>
      <c r="AG1028" s="197">
        <f t="shared" si="217"/>
        <v>241.79999999999998</v>
      </c>
      <c r="AH1028" s="197">
        <v>241.79999999999998</v>
      </c>
      <c r="AI1028" s="197">
        <f t="shared" si="218"/>
        <v>0</v>
      </c>
      <c r="AJ1028" s="146"/>
      <c r="AR1028" s="111"/>
      <c r="AS1028" s="111"/>
      <c r="AT1028" s="111"/>
    </row>
    <row r="1029" spans="1:47" s="245" customFormat="1" ht="28.5" customHeight="1" x14ac:dyDescent="0.25">
      <c r="A1029" s="186"/>
      <c r="B1029" s="186">
        <v>6</v>
      </c>
      <c r="C1029" s="187">
        <v>347</v>
      </c>
      <c r="D1029" s="136">
        <v>12839</v>
      </c>
      <c r="E1029" s="136">
        <v>8263</v>
      </c>
      <c r="F1029" s="188"/>
      <c r="G1029" s="186" t="s">
        <v>88</v>
      </c>
      <c r="H1029" s="186" t="s">
        <v>60</v>
      </c>
      <c r="I1029" s="186"/>
      <c r="J1029" s="186" t="s">
        <v>61</v>
      </c>
      <c r="K1029" s="188">
        <v>6.5</v>
      </c>
      <c r="L1029" s="188">
        <v>6</v>
      </c>
      <c r="M1029" s="188">
        <v>7</v>
      </c>
      <c r="N1029" s="188">
        <v>1</v>
      </c>
      <c r="O1029" s="188">
        <f>M1029-N1029</f>
        <v>6</v>
      </c>
      <c r="P1029" s="188"/>
      <c r="Q1029" s="188"/>
      <c r="R1029" s="188">
        <f t="shared" si="216"/>
        <v>234</v>
      </c>
      <c r="S1029" s="191" t="s">
        <v>62</v>
      </c>
      <c r="T1029" s="199" t="s">
        <v>86</v>
      </c>
      <c r="U1029" s="200">
        <v>44768</v>
      </c>
      <c r="V1029" s="200"/>
      <c r="W1029" s="201">
        <v>1</v>
      </c>
      <c r="X1029" s="202"/>
      <c r="Y1029" s="196">
        <f t="shared" si="219"/>
        <v>35.571428571428569</v>
      </c>
      <c r="Z1029" s="219">
        <v>7.5</v>
      </c>
      <c r="AA1029" s="219">
        <v>0.7</v>
      </c>
      <c r="AB1029" s="197">
        <f t="shared" si="208"/>
        <v>1755</v>
      </c>
      <c r="AC1029" s="197">
        <f t="shared" si="222"/>
        <v>163.79999999999998</v>
      </c>
      <c r="AD1029" s="197">
        <f t="shared" si="220"/>
        <v>1228.4999999999998</v>
      </c>
      <c r="AE1029" s="197">
        <f t="shared" si="223"/>
        <v>0</v>
      </c>
      <c r="AF1029" s="197">
        <f t="shared" si="221"/>
        <v>5826.5999999999985</v>
      </c>
      <c r="AG1029" s="197">
        <v>2796.3</v>
      </c>
      <c r="AH1029" s="197">
        <v>2796.3</v>
      </c>
      <c r="AI1029" s="197">
        <v>0</v>
      </c>
      <c r="AJ1029" s="244"/>
      <c r="AK1029" s="269"/>
      <c r="AL1029" s="276"/>
      <c r="AM1029" s="276"/>
    </row>
    <row r="1030" spans="1:47" s="245" customFormat="1" ht="28.5" customHeight="1" x14ac:dyDescent="0.25">
      <c r="A1030" s="186"/>
      <c r="B1030" s="186">
        <v>6</v>
      </c>
      <c r="C1030" s="187"/>
      <c r="D1030" s="136">
        <v>12839</v>
      </c>
      <c r="E1030" s="136">
        <v>7818</v>
      </c>
      <c r="F1030" s="188"/>
      <c r="G1030" s="186" t="s">
        <v>529</v>
      </c>
      <c r="H1030" s="186" t="s">
        <v>60</v>
      </c>
      <c r="I1030" s="186"/>
      <c r="J1030" s="186" t="s">
        <v>61</v>
      </c>
      <c r="K1030" s="188">
        <v>6.5</v>
      </c>
      <c r="L1030" s="188">
        <v>3.5</v>
      </c>
      <c r="M1030" s="188">
        <v>7</v>
      </c>
      <c r="N1030" s="188">
        <v>1</v>
      </c>
      <c r="O1030" s="188">
        <f>M1030-N1030</f>
        <v>6</v>
      </c>
      <c r="P1030" s="188"/>
      <c r="Q1030" s="188"/>
      <c r="R1030" s="188">
        <f t="shared" si="216"/>
        <v>136.5</v>
      </c>
      <c r="S1030" s="191" t="s">
        <v>62</v>
      </c>
      <c r="T1030" s="199" t="s">
        <v>58</v>
      </c>
      <c r="U1030" s="200">
        <v>44798</v>
      </c>
      <c r="V1030" s="200">
        <v>44834</v>
      </c>
      <c r="W1030" s="201">
        <v>1</v>
      </c>
      <c r="X1030" s="202"/>
      <c r="Y1030" s="196">
        <f>-IF(T1030="on hire",$B$5-U1030+1,IF(T1030="off hired",V1030-U1030+1,0))/7</f>
        <v>-5.2857142857142856</v>
      </c>
      <c r="Z1030" s="219">
        <v>7.5</v>
      </c>
      <c r="AA1030" s="219">
        <v>0.7</v>
      </c>
      <c r="AB1030" s="197">
        <f t="shared" si="208"/>
        <v>1023.75</v>
      </c>
      <c r="AC1030" s="197">
        <f t="shared" si="222"/>
        <v>95.55</v>
      </c>
      <c r="AD1030" s="197"/>
      <c r="AE1030" s="197">
        <f t="shared" si="223"/>
        <v>307.12499999999994</v>
      </c>
      <c r="AF1030" s="197">
        <f>-(-R1030*Y1030*AA1030)</f>
        <v>-505.04999999999995</v>
      </c>
      <c r="AG1030" s="197">
        <f t="shared" ref="AG1030:AG1091" si="224">AD1030+AE1030+AF1030</f>
        <v>-197.92500000000001</v>
      </c>
      <c r="AH1030" s="197">
        <v>-197.92500000000001</v>
      </c>
      <c r="AI1030" s="197">
        <f t="shared" ref="AI1030:AI1091" si="225">AG1030-AH1030</f>
        <v>0</v>
      </c>
      <c r="AJ1030" s="146"/>
      <c r="AK1030" s="269"/>
      <c r="AL1030" s="276"/>
      <c r="AM1030" s="276"/>
    </row>
    <row r="1031" spans="1:47" ht="45" x14ac:dyDescent="0.25">
      <c r="A1031" s="186"/>
      <c r="B1031" s="186">
        <v>6</v>
      </c>
      <c r="C1031" s="187"/>
      <c r="D1031" s="136">
        <v>12839</v>
      </c>
      <c r="E1031" s="136">
        <v>8263</v>
      </c>
      <c r="F1031" s="188"/>
      <c r="G1031" s="186" t="s">
        <v>588</v>
      </c>
      <c r="H1031" s="186"/>
      <c r="I1031" s="186"/>
      <c r="J1031" s="186"/>
      <c r="K1031" s="188">
        <v>6.5</v>
      </c>
      <c r="L1031" s="188">
        <v>2.5</v>
      </c>
      <c r="M1031" s="188">
        <v>7</v>
      </c>
      <c r="N1031" s="188">
        <v>1</v>
      </c>
      <c r="O1031" s="188">
        <f>M1031-N1031</f>
        <v>6</v>
      </c>
      <c r="P1031" s="188"/>
      <c r="Q1031" s="188"/>
      <c r="R1031" s="188">
        <f t="shared" si="216"/>
        <v>97.5</v>
      </c>
      <c r="S1031" s="191" t="s">
        <v>62</v>
      </c>
      <c r="T1031" s="199" t="s">
        <v>58</v>
      </c>
      <c r="U1031" s="200">
        <v>44835</v>
      </c>
      <c r="V1031" s="200">
        <v>44887</v>
      </c>
      <c r="W1031" s="201">
        <v>1</v>
      </c>
      <c r="X1031" s="202"/>
      <c r="Y1031" s="196">
        <f>IF(T1031="on hire",$C$5-U1031+1,IF(T1031="off hired",V1031-U1031+1,0))/7</f>
        <v>7.5714285714285712</v>
      </c>
      <c r="Z1031" s="219">
        <v>7.5</v>
      </c>
      <c r="AA1031" s="219">
        <v>0.7</v>
      </c>
      <c r="AB1031" s="197">
        <f t="shared" ref="AB1031:AB1092" si="226">Z1031*R1031</f>
        <v>731.25</v>
      </c>
      <c r="AC1031" s="197">
        <f t="shared" si="222"/>
        <v>68.25</v>
      </c>
      <c r="AD1031" s="197"/>
      <c r="AE1031" s="197">
        <f t="shared" si="223"/>
        <v>219.375</v>
      </c>
      <c r="AF1031" s="197">
        <f>-(-R1031*Y1031*AA1031)</f>
        <v>516.74999999999989</v>
      </c>
      <c r="AG1031" s="197">
        <f t="shared" si="224"/>
        <v>736.12499999999989</v>
      </c>
      <c r="AH1031" s="197">
        <v>736.12499999999989</v>
      </c>
      <c r="AI1031" s="197">
        <f t="shared" si="225"/>
        <v>0</v>
      </c>
      <c r="AJ1031" s="146"/>
      <c r="AR1031" s="111"/>
      <c r="AS1031" s="111"/>
      <c r="AT1031" s="111"/>
    </row>
    <row r="1032" spans="1:47" s="245" customFormat="1" ht="30.75" customHeight="1" x14ac:dyDescent="0.25">
      <c r="A1032" s="189"/>
      <c r="B1032" s="186">
        <v>6</v>
      </c>
      <c r="C1032" s="159">
        <v>954</v>
      </c>
      <c r="D1032" s="376">
        <v>13329</v>
      </c>
      <c r="E1032" s="376">
        <v>4749</v>
      </c>
      <c r="F1032" s="190"/>
      <c r="G1032" s="189" t="s">
        <v>88</v>
      </c>
      <c r="H1032" s="189" t="s">
        <v>94</v>
      </c>
      <c r="I1032" s="189"/>
      <c r="J1032" s="189" t="s">
        <v>69</v>
      </c>
      <c r="K1032" s="190">
        <v>1.8</v>
      </c>
      <c r="L1032" s="190">
        <v>1.8</v>
      </c>
      <c r="M1032" s="190">
        <v>2</v>
      </c>
      <c r="N1032" s="190"/>
      <c r="O1032" s="190">
        <v>2</v>
      </c>
      <c r="P1032" s="190"/>
      <c r="Q1032" s="190"/>
      <c r="R1032" s="188">
        <f t="shared" si="216"/>
        <v>2</v>
      </c>
      <c r="S1032" s="191" t="s">
        <v>70</v>
      </c>
      <c r="T1032" s="192" t="s">
        <v>58</v>
      </c>
      <c r="U1032" s="193">
        <v>44818</v>
      </c>
      <c r="V1032" s="193">
        <v>44835</v>
      </c>
      <c r="W1032" s="194">
        <v>1</v>
      </c>
      <c r="X1032" s="195"/>
      <c r="Y1032" s="196">
        <f>IF(T1032="on hire",$C$5-U1032+1,IF(T1032="off hired",V1032-U1032+1,0))/7</f>
        <v>2.5714285714285716</v>
      </c>
      <c r="Z1032" s="219">
        <v>135</v>
      </c>
      <c r="AA1032" s="219">
        <v>12.25</v>
      </c>
      <c r="AB1032" s="197">
        <f t="shared" si="226"/>
        <v>270</v>
      </c>
      <c r="AC1032" s="197">
        <f t="shared" si="222"/>
        <v>24.5</v>
      </c>
      <c r="AD1032" s="197">
        <f>0.7*R1032*Z1032</f>
        <v>189</v>
      </c>
      <c r="AE1032" s="197">
        <f t="shared" si="223"/>
        <v>81</v>
      </c>
      <c r="AF1032" s="197">
        <f>IF(Y1032&gt;X1032,(Y1032-X1032)*R1032*AA1032,0)</f>
        <v>63.000000000000007</v>
      </c>
      <c r="AG1032" s="197">
        <f t="shared" si="224"/>
        <v>333</v>
      </c>
      <c r="AH1032" s="198">
        <v>333</v>
      </c>
      <c r="AI1032" s="197">
        <f t="shared" si="225"/>
        <v>0</v>
      </c>
      <c r="AJ1032" s="146"/>
      <c r="AK1032" s="269"/>
      <c r="AL1032" s="276"/>
      <c r="AM1032" s="276"/>
    </row>
    <row r="1033" spans="1:47" ht="30.75" customHeight="1" x14ac:dyDescent="0.25">
      <c r="A1033" s="186"/>
      <c r="B1033" s="186">
        <v>6</v>
      </c>
      <c r="C1033" s="187">
        <v>723</v>
      </c>
      <c r="D1033" s="136">
        <v>13006</v>
      </c>
      <c r="E1033" s="136">
        <v>8628</v>
      </c>
      <c r="F1033" s="188"/>
      <c r="G1033" s="186" t="s">
        <v>518</v>
      </c>
      <c r="H1033" s="186" t="s">
        <v>153</v>
      </c>
      <c r="I1033" s="186"/>
      <c r="J1033" s="186" t="s">
        <v>435</v>
      </c>
      <c r="K1033" s="188">
        <v>13</v>
      </c>
      <c r="L1033" s="188">
        <v>1.3</v>
      </c>
      <c r="M1033" s="188">
        <v>9</v>
      </c>
      <c r="N1033" s="188">
        <v>1</v>
      </c>
      <c r="O1033" s="188">
        <f t="shared" ref="O1033:O1044" si="227">M1033-N1033</f>
        <v>8</v>
      </c>
      <c r="P1033" s="188"/>
      <c r="Q1033" s="188"/>
      <c r="R1033" s="188">
        <f t="shared" si="216"/>
        <v>104</v>
      </c>
      <c r="S1033" s="191" t="s">
        <v>41</v>
      </c>
      <c r="T1033" s="199" t="s">
        <v>58</v>
      </c>
      <c r="U1033" s="200">
        <v>44782</v>
      </c>
      <c r="V1033" s="200">
        <v>44959</v>
      </c>
      <c r="W1033" s="201">
        <v>1</v>
      </c>
      <c r="X1033" s="202"/>
      <c r="Y1033" s="196">
        <f>IF(T1033="on hire",$C$5-U1033+1,IF(T1033="off hired",V1033-U1033+1,0))/7</f>
        <v>25.428571428571427</v>
      </c>
      <c r="Z1033" s="219">
        <v>14</v>
      </c>
      <c r="AA1033" s="219">
        <v>0.84</v>
      </c>
      <c r="AB1033" s="197">
        <f t="shared" si="226"/>
        <v>1456</v>
      </c>
      <c r="AC1033" s="197">
        <f t="shared" si="222"/>
        <v>87.36</v>
      </c>
      <c r="AD1033" s="197">
        <f>0.7*R1033*Z1033</f>
        <v>1019.1999999999999</v>
      </c>
      <c r="AE1033" s="197">
        <f t="shared" si="223"/>
        <v>436.8</v>
      </c>
      <c r="AF1033" s="197">
        <f>IF(Y1033&gt;X1033,(Y1033-X1033)*R1033*AA1033,0)</f>
        <v>2221.4399999999996</v>
      </c>
      <c r="AG1033" s="143">
        <f t="shared" si="224"/>
        <v>3677.4399999999996</v>
      </c>
      <c r="AH1033" s="197">
        <v>3677.4399999999996</v>
      </c>
      <c r="AI1033" s="197">
        <f t="shared" si="225"/>
        <v>0</v>
      </c>
      <c r="AJ1033" s="147"/>
      <c r="AT1033" s="111"/>
      <c r="AU1033" s="365"/>
    </row>
    <row r="1034" spans="1:47" ht="30.75" customHeight="1" x14ac:dyDescent="0.25">
      <c r="A1034" s="186"/>
      <c r="B1034" s="186">
        <v>6</v>
      </c>
      <c r="C1034" s="187"/>
      <c r="D1034" s="136"/>
      <c r="E1034" s="136">
        <v>8421</v>
      </c>
      <c r="F1034" s="188"/>
      <c r="G1034" s="154" t="s">
        <v>529</v>
      </c>
      <c r="H1034" s="154"/>
      <c r="I1034" s="154"/>
      <c r="J1034" s="154"/>
      <c r="K1034" s="155">
        <v>7</v>
      </c>
      <c r="L1034" s="155">
        <v>1.3</v>
      </c>
      <c r="M1034" s="155">
        <v>9</v>
      </c>
      <c r="N1034" s="155">
        <v>1</v>
      </c>
      <c r="O1034" s="155">
        <f t="shared" si="227"/>
        <v>8</v>
      </c>
      <c r="P1034" s="155"/>
      <c r="Q1034" s="155"/>
      <c r="R1034" s="155">
        <f t="shared" si="216"/>
        <v>56</v>
      </c>
      <c r="S1034" s="227" t="s">
        <v>41</v>
      </c>
      <c r="T1034" s="228" t="s">
        <v>58</v>
      </c>
      <c r="U1034" s="229">
        <v>44937</v>
      </c>
      <c r="V1034" s="229">
        <v>44959</v>
      </c>
      <c r="W1034" s="230">
        <v>1</v>
      </c>
      <c r="X1034" s="156"/>
      <c r="Y1034" s="231">
        <f>-IF(T1034="on hire",$B$5-U1034+1,IF(T1034="off hired",V1034-U1034+1,0))/7</f>
        <v>-3.2857142857142856</v>
      </c>
      <c r="Z1034" s="232">
        <v>14</v>
      </c>
      <c r="AA1034" s="232">
        <v>0.84</v>
      </c>
      <c r="AB1034" s="233">
        <f t="shared" si="226"/>
        <v>784</v>
      </c>
      <c r="AC1034" s="233">
        <f t="shared" si="222"/>
        <v>47.04</v>
      </c>
      <c r="AD1034" s="233"/>
      <c r="AE1034" s="367">
        <v>0</v>
      </c>
      <c r="AF1034" s="233">
        <f>-(-R1034*Y1034*AA1034)</f>
        <v>-154.56</v>
      </c>
      <c r="AG1034" s="143">
        <f t="shared" si="224"/>
        <v>-154.56</v>
      </c>
      <c r="AH1034" s="233">
        <v>-154.56</v>
      </c>
      <c r="AI1034" s="233">
        <f t="shared" si="225"/>
        <v>0</v>
      </c>
      <c r="AJ1034" s="147"/>
      <c r="AT1034" s="111"/>
      <c r="AU1034" s="365"/>
    </row>
    <row r="1035" spans="1:47" ht="30.75" customHeight="1" x14ac:dyDescent="0.25">
      <c r="A1035" s="186"/>
      <c r="B1035" s="186">
        <v>6</v>
      </c>
      <c r="C1035" s="187">
        <v>723</v>
      </c>
      <c r="D1035" s="136">
        <v>13006</v>
      </c>
      <c r="E1035" s="136">
        <v>8628</v>
      </c>
      <c r="F1035" s="188"/>
      <c r="G1035" s="186" t="s">
        <v>518</v>
      </c>
      <c r="H1035" s="186" t="s">
        <v>153</v>
      </c>
      <c r="I1035" s="186"/>
      <c r="J1035" s="186" t="s">
        <v>147</v>
      </c>
      <c r="K1035" s="188">
        <v>13</v>
      </c>
      <c r="L1035" s="188">
        <v>2.5</v>
      </c>
      <c r="M1035" s="188">
        <v>9</v>
      </c>
      <c r="N1035" s="188">
        <v>1</v>
      </c>
      <c r="O1035" s="188">
        <f t="shared" si="227"/>
        <v>8</v>
      </c>
      <c r="P1035" s="188"/>
      <c r="Q1035" s="188"/>
      <c r="R1035" s="188">
        <f t="shared" si="216"/>
        <v>260</v>
      </c>
      <c r="S1035" s="191" t="s">
        <v>62</v>
      </c>
      <c r="T1035" s="199" t="s">
        <v>58</v>
      </c>
      <c r="U1035" s="200">
        <v>44782</v>
      </c>
      <c r="V1035" s="200">
        <v>44959</v>
      </c>
      <c r="W1035" s="201">
        <v>1</v>
      </c>
      <c r="X1035" s="202"/>
      <c r="Y1035" s="196">
        <f>IF(T1035="on hire",$C$5-U1035+1,IF(T1035="off hired",V1035-U1035+1,0))/7</f>
        <v>25.428571428571427</v>
      </c>
      <c r="Z1035" s="219">
        <v>5.25</v>
      </c>
      <c r="AA1035" s="219">
        <v>0.35</v>
      </c>
      <c r="AB1035" s="197">
        <f t="shared" si="226"/>
        <v>1365</v>
      </c>
      <c r="AC1035" s="197">
        <f t="shared" si="222"/>
        <v>91</v>
      </c>
      <c r="AD1035" s="197">
        <f>0.7*R1035*Z1035</f>
        <v>955.5</v>
      </c>
      <c r="AE1035" s="197">
        <f t="shared" si="223"/>
        <v>409.5</v>
      </c>
      <c r="AF1035" s="197">
        <f>IF(Y1035&gt;X1035,(Y1035-X1035)*R1035*AA1035,0)</f>
        <v>2313.9999999999995</v>
      </c>
      <c r="AG1035" s="143">
        <f t="shared" si="224"/>
        <v>3678.9999999999995</v>
      </c>
      <c r="AH1035" s="197">
        <v>3678.9999999999995</v>
      </c>
      <c r="AI1035" s="197">
        <f t="shared" si="225"/>
        <v>0</v>
      </c>
      <c r="AJ1035" s="147"/>
      <c r="AT1035" s="111"/>
      <c r="AU1035" s="365"/>
    </row>
    <row r="1036" spans="1:47" ht="30.75" customHeight="1" x14ac:dyDescent="0.25">
      <c r="A1036" s="186"/>
      <c r="B1036" s="186">
        <v>6</v>
      </c>
      <c r="C1036" s="187"/>
      <c r="D1036" s="136"/>
      <c r="E1036" s="136">
        <v>8421</v>
      </c>
      <c r="F1036" s="188"/>
      <c r="G1036" s="154" t="s">
        <v>529</v>
      </c>
      <c r="H1036" s="154"/>
      <c r="I1036" s="154"/>
      <c r="J1036" s="154"/>
      <c r="K1036" s="155">
        <v>7</v>
      </c>
      <c r="L1036" s="155">
        <v>2.5</v>
      </c>
      <c r="M1036" s="155">
        <v>9</v>
      </c>
      <c r="N1036" s="155">
        <v>1</v>
      </c>
      <c r="O1036" s="155">
        <f t="shared" si="227"/>
        <v>8</v>
      </c>
      <c r="P1036" s="155"/>
      <c r="Q1036" s="155"/>
      <c r="R1036" s="155">
        <f t="shared" si="216"/>
        <v>140</v>
      </c>
      <c r="S1036" s="227" t="s">
        <v>62</v>
      </c>
      <c r="T1036" s="228" t="s">
        <v>58</v>
      </c>
      <c r="U1036" s="229">
        <v>44937</v>
      </c>
      <c r="V1036" s="229">
        <v>44959</v>
      </c>
      <c r="W1036" s="230">
        <v>1</v>
      </c>
      <c r="X1036" s="156"/>
      <c r="Y1036" s="231">
        <f>-IF(T1036="on hire",$B$5-U1036+1,IF(T1036="off hired",V1036-U1036+1,0))/7</f>
        <v>-3.2857142857142856</v>
      </c>
      <c r="Z1036" s="232">
        <v>5.25</v>
      </c>
      <c r="AA1036" s="232">
        <v>0.35</v>
      </c>
      <c r="AB1036" s="233">
        <f t="shared" si="226"/>
        <v>735</v>
      </c>
      <c r="AC1036" s="233">
        <f t="shared" si="222"/>
        <v>49</v>
      </c>
      <c r="AD1036" s="233"/>
      <c r="AE1036" s="367">
        <v>0</v>
      </c>
      <c r="AF1036" s="233">
        <f>-(-R1036*Y1036*AA1036)</f>
        <v>-161</v>
      </c>
      <c r="AG1036" s="143">
        <f t="shared" si="224"/>
        <v>-161</v>
      </c>
      <c r="AH1036" s="233">
        <v>-161</v>
      </c>
      <c r="AI1036" s="233">
        <f t="shared" si="225"/>
        <v>0</v>
      </c>
      <c r="AJ1036" s="147"/>
      <c r="AT1036" s="111"/>
      <c r="AU1036" s="365"/>
    </row>
    <row r="1037" spans="1:47" ht="30.75" customHeight="1" x14ac:dyDescent="0.25">
      <c r="A1037" s="186"/>
      <c r="B1037" s="186">
        <v>6</v>
      </c>
      <c r="C1037" s="187">
        <v>723</v>
      </c>
      <c r="D1037" s="136">
        <v>13010</v>
      </c>
      <c r="E1037" s="136">
        <v>8612</v>
      </c>
      <c r="F1037" s="188"/>
      <c r="G1037" s="186" t="s">
        <v>519</v>
      </c>
      <c r="H1037" s="186" t="s">
        <v>153</v>
      </c>
      <c r="I1037" s="186"/>
      <c r="J1037" s="186" t="s">
        <v>435</v>
      </c>
      <c r="K1037" s="188">
        <v>6</v>
      </c>
      <c r="L1037" s="188">
        <v>1.3</v>
      </c>
      <c r="M1037" s="188">
        <v>9</v>
      </c>
      <c r="N1037" s="188">
        <v>1</v>
      </c>
      <c r="O1037" s="188">
        <f t="shared" si="227"/>
        <v>8</v>
      </c>
      <c r="P1037" s="188"/>
      <c r="Q1037" s="188"/>
      <c r="R1037" s="188">
        <f t="shared" si="216"/>
        <v>48</v>
      </c>
      <c r="S1037" s="191" t="s">
        <v>41</v>
      </c>
      <c r="T1037" s="199" t="s">
        <v>58</v>
      </c>
      <c r="U1037" s="200">
        <v>44783</v>
      </c>
      <c r="V1037" s="200">
        <v>44952</v>
      </c>
      <c r="W1037" s="201">
        <v>1</v>
      </c>
      <c r="X1037" s="202"/>
      <c r="Y1037" s="196">
        <f>IF(T1037="on hire",$C$5-U1037+1,IF(T1037="off hired",V1037-U1037+1,0))/7</f>
        <v>24.285714285714285</v>
      </c>
      <c r="Z1037" s="219">
        <v>14</v>
      </c>
      <c r="AA1037" s="219">
        <v>0.84</v>
      </c>
      <c r="AB1037" s="197">
        <f t="shared" si="226"/>
        <v>672</v>
      </c>
      <c r="AC1037" s="197">
        <f t="shared" si="222"/>
        <v>40.32</v>
      </c>
      <c r="AD1037" s="197">
        <f>0.7*R1037*Z1037</f>
        <v>470.39999999999992</v>
      </c>
      <c r="AE1037" s="197">
        <f t="shared" si="223"/>
        <v>201.59999999999997</v>
      </c>
      <c r="AF1037" s="197">
        <f>IF(Y1037&gt;X1037,(Y1037-X1037)*R1037*AA1037,0)</f>
        <v>979.2</v>
      </c>
      <c r="AG1037" s="143">
        <f t="shared" si="224"/>
        <v>1651.1999999999998</v>
      </c>
      <c r="AH1037" s="197">
        <v>1651.1999999999998</v>
      </c>
      <c r="AI1037" s="197">
        <f t="shared" si="225"/>
        <v>0</v>
      </c>
      <c r="AJ1037" s="147"/>
      <c r="AR1037" s="111"/>
      <c r="AS1037" s="111"/>
      <c r="AT1037" s="111"/>
    </row>
    <row r="1038" spans="1:47" ht="32.25" customHeight="1" x14ac:dyDescent="0.25">
      <c r="A1038" s="186"/>
      <c r="B1038" s="186">
        <v>6</v>
      </c>
      <c r="C1038" s="187">
        <v>723</v>
      </c>
      <c r="D1038" s="136">
        <v>13010</v>
      </c>
      <c r="E1038" s="136">
        <v>8612</v>
      </c>
      <c r="F1038" s="188"/>
      <c r="G1038" s="186" t="s">
        <v>519</v>
      </c>
      <c r="H1038" s="186" t="s">
        <v>153</v>
      </c>
      <c r="I1038" s="186"/>
      <c r="J1038" s="186" t="s">
        <v>147</v>
      </c>
      <c r="K1038" s="188">
        <v>6</v>
      </c>
      <c r="L1038" s="188">
        <v>2.5</v>
      </c>
      <c r="M1038" s="188">
        <v>9</v>
      </c>
      <c r="N1038" s="188">
        <v>1</v>
      </c>
      <c r="O1038" s="188">
        <f t="shared" si="227"/>
        <v>8</v>
      </c>
      <c r="P1038" s="188"/>
      <c r="Q1038" s="188"/>
      <c r="R1038" s="188">
        <f t="shared" si="216"/>
        <v>120</v>
      </c>
      <c r="S1038" s="191" t="s">
        <v>62</v>
      </c>
      <c r="T1038" s="199" t="s">
        <v>58</v>
      </c>
      <c r="U1038" s="200">
        <v>44783</v>
      </c>
      <c r="V1038" s="200">
        <v>44952</v>
      </c>
      <c r="W1038" s="201">
        <v>1</v>
      </c>
      <c r="X1038" s="202"/>
      <c r="Y1038" s="196">
        <f>IF(T1038="on hire",$C$5-U1038+1,IF(T1038="off hired",V1038-U1038+1,0))/7</f>
        <v>24.285714285714285</v>
      </c>
      <c r="Z1038" s="219">
        <v>5.25</v>
      </c>
      <c r="AA1038" s="219">
        <v>0.35</v>
      </c>
      <c r="AB1038" s="197">
        <f t="shared" si="226"/>
        <v>630</v>
      </c>
      <c r="AC1038" s="197">
        <f t="shared" si="222"/>
        <v>42</v>
      </c>
      <c r="AD1038" s="197">
        <f>0.7*R1038*Z1038</f>
        <v>441</v>
      </c>
      <c r="AE1038" s="197">
        <f t="shared" si="223"/>
        <v>189</v>
      </c>
      <c r="AF1038" s="197">
        <f>IF(Y1038&gt;X1038,(Y1038-X1038)*R1038*AA1038,0)</f>
        <v>1019.9999999999999</v>
      </c>
      <c r="AG1038" s="143">
        <f t="shared" si="224"/>
        <v>1650</v>
      </c>
      <c r="AH1038" s="197">
        <v>1650</v>
      </c>
      <c r="AI1038" s="197">
        <f t="shared" si="225"/>
        <v>0</v>
      </c>
      <c r="AJ1038" s="146"/>
      <c r="AR1038" s="111"/>
      <c r="AS1038" s="111"/>
      <c r="AT1038" s="111"/>
    </row>
    <row r="1039" spans="1:47" ht="28.5" customHeight="1" x14ac:dyDescent="0.25">
      <c r="A1039" s="186"/>
      <c r="B1039" s="186">
        <v>6</v>
      </c>
      <c r="C1039" s="187">
        <v>724</v>
      </c>
      <c r="D1039" s="136">
        <v>13008</v>
      </c>
      <c r="E1039" s="136">
        <v>8596</v>
      </c>
      <c r="F1039" s="188"/>
      <c r="G1039" s="186" t="s">
        <v>519</v>
      </c>
      <c r="H1039" s="186" t="s">
        <v>153</v>
      </c>
      <c r="I1039" s="186"/>
      <c r="J1039" s="186" t="s">
        <v>435</v>
      </c>
      <c r="K1039" s="188">
        <v>45</v>
      </c>
      <c r="L1039" s="188">
        <v>1.3</v>
      </c>
      <c r="M1039" s="188">
        <v>9</v>
      </c>
      <c r="N1039" s="188">
        <v>1</v>
      </c>
      <c r="O1039" s="188">
        <f t="shared" si="227"/>
        <v>8</v>
      </c>
      <c r="P1039" s="188"/>
      <c r="Q1039" s="188"/>
      <c r="R1039" s="188">
        <f t="shared" si="216"/>
        <v>360</v>
      </c>
      <c r="S1039" s="191" t="s">
        <v>41</v>
      </c>
      <c r="T1039" s="199" t="s">
        <v>58</v>
      </c>
      <c r="U1039" s="200">
        <v>44784</v>
      </c>
      <c r="V1039" s="200">
        <v>44981</v>
      </c>
      <c r="W1039" s="201">
        <v>1</v>
      </c>
      <c r="X1039" s="202"/>
      <c r="Y1039" s="196">
        <f>IF(T1039="on hire",$C$5-U1039+1,IF(T1039="off hired",V1039-U1039+1,0))/7</f>
        <v>28.285714285714285</v>
      </c>
      <c r="Z1039" s="219">
        <v>14</v>
      </c>
      <c r="AA1039" s="219">
        <v>0.84</v>
      </c>
      <c r="AB1039" s="197">
        <f t="shared" si="226"/>
        <v>5040</v>
      </c>
      <c r="AC1039" s="197">
        <f t="shared" si="222"/>
        <v>302.39999999999998</v>
      </c>
      <c r="AD1039" s="197">
        <f>0.7*R1039*Z1039</f>
        <v>3527.9999999999995</v>
      </c>
      <c r="AE1039" s="197">
        <f t="shared" si="223"/>
        <v>1512</v>
      </c>
      <c r="AF1039" s="197">
        <f>IF(Y1039&gt;X1039,(Y1039-X1039)*R1039*AA1039,0)</f>
        <v>8553.6</v>
      </c>
      <c r="AG1039" s="143">
        <f t="shared" si="224"/>
        <v>13593.6</v>
      </c>
      <c r="AH1039" s="197">
        <v>13593.6</v>
      </c>
      <c r="AI1039" s="197">
        <f t="shared" si="225"/>
        <v>0</v>
      </c>
      <c r="AJ1039" s="146"/>
      <c r="AT1039" s="111"/>
      <c r="AU1039" s="365"/>
    </row>
    <row r="1040" spans="1:47" ht="28.5" customHeight="1" x14ac:dyDescent="0.25">
      <c r="A1040" s="135"/>
      <c r="B1040" s="135">
        <v>6</v>
      </c>
      <c r="C1040" s="187"/>
      <c r="D1040" s="136"/>
      <c r="E1040" s="136">
        <v>8467</v>
      </c>
      <c r="F1040" s="155"/>
      <c r="G1040" s="154" t="s">
        <v>529</v>
      </c>
      <c r="H1040" s="154"/>
      <c r="I1040" s="154"/>
      <c r="J1040" s="154"/>
      <c r="K1040" s="155">
        <v>13</v>
      </c>
      <c r="L1040" s="155">
        <v>1.3</v>
      </c>
      <c r="M1040" s="155">
        <v>9</v>
      </c>
      <c r="N1040" s="155">
        <v>1</v>
      </c>
      <c r="O1040" s="155">
        <f t="shared" si="227"/>
        <v>8</v>
      </c>
      <c r="P1040" s="155"/>
      <c r="Q1040" s="155"/>
      <c r="R1040" s="155">
        <f t="shared" si="216"/>
        <v>104</v>
      </c>
      <c r="S1040" s="227" t="s">
        <v>41</v>
      </c>
      <c r="T1040" s="228" t="s">
        <v>58</v>
      </c>
      <c r="U1040" s="229">
        <v>44921</v>
      </c>
      <c r="V1040" s="229">
        <v>44981</v>
      </c>
      <c r="W1040" s="230">
        <v>1</v>
      </c>
      <c r="X1040" s="156"/>
      <c r="Y1040" s="231">
        <f>-IF(T1040="on hire",$B$5-U1040+1,IF(T1040="off hired",V1040-U1040+1,0))/7</f>
        <v>-8.7142857142857135</v>
      </c>
      <c r="Z1040" s="232">
        <v>14</v>
      </c>
      <c r="AA1040" s="232">
        <v>0.84</v>
      </c>
      <c r="AB1040" s="233">
        <f t="shared" si="226"/>
        <v>1456</v>
      </c>
      <c r="AC1040" s="233">
        <f t="shared" si="222"/>
        <v>87.36</v>
      </c>
      <c r="AD1040" s="233"/>
      <c r="AE1040" s="367">
        <v>0</v>
      </c>
      <c r="AF1040" s="233">
        <f>-(-R1040*Y1040*AA1040)</f>
        <v>-761.28</v>
      </c>
      <c r="AG1040" s="143">
        <f t="shared" si="224"/>
        <v>-761.28</v>
      </c>
      <c r="AH1040" s="233">
        <v>-761.28</v>
      </c>
      <c r="AI1040" s="233">
        <f t="shared" si="225"/>
        <v>0</v>
      </c>
      <c r="AJ1040" s="146"/>
      <c r="AT1040" s="111"/>
      <c r="AU1040" s="365"/>
    </row>
    <row r="1041" spans="1:47" ht="28.5" customHeight="1" x14ac:dyDescent="0.25">
      <c r="A1041" s="135"/>
      <c r="B1041" s="135">
        <v>6</v>
      </c>
      <c r="C1041" s="187"/>
      <c r="D1041" s="136"/>
      <c r="E1041" s="136">
        <v>8402</v>
      </c>
      <c r="F1041" s="155"/>
      <c r="G1041" s="154" t="s">
        <v>529</v>
      </c>
      <c r="H1041" s="154"/>
      <c r="I1041" s="154"/>
      <c r="J1041" s="154"/>
      <c r="K1041" s="155">
        <v>14.5</v>
      </c>
      <c r="L1041" s="155">
        <v>1.3</v>
      </c>
      <c r="M1041" s="155">
        <v>9</v>
      </c>
      <c r="N1041" s="155">
        <v>1</v>
      </c>
      <c r="O1041" s="155">
        <f t="shared" si="227"/>
        <v>8</v>
      </c>
      <c r="P1041" s="155"/>
      <c r="Q1041" s="155"/>
      <c r="R1041" s="155">
        <f t="shared" si="216"/>
        <v>116</v>
      </c>
      <c r="S1041" s="227" t="s">
        <v>41</v>
      </c>
      <c r="T1041" s="228" t="s">
        <v>58</v>
      </c>
      <c r="U1041" s="229">
        <v>44928</v>
      </c>
      <c r="V1041" s="229">
        <v>44981</v>
      </c>
      <c r="W1041" s="230">
        <v>1</v>
      </c>
      <c r="X1041" s="156"/>
      <c r="Y1041" s="231">
        <f>-IF(T1041="on hire",$B$5-U1041+1,IF(T1041="off hired",V1041-U1041+1,0))/7</f>
        <v>-7.7142857142857144</v>
      </c>
      <c r="Z1041" s="232">
        <v>14</v>
      </c>
      <c r="AA1041" s="232">
        <v>0.84</v>
      </c>
      <c r="AB1041" s="233">
        <f t="shared" si="226"/>
        <v>1624</v>
      </c>
      <c r="AC1041" s="233">
        <f t="shared" si="222"/>
        <v>97.44</v>
      </c>
      <c r="AD1041" s="233"/>
      <c r="AE1041" s="367">
        <v>0</v>
      </c>
      <c r="AF1041" s="233">
        <f>-(-R1041*Y1041*AA1041)</f>
        <v>-751.68</v>
      </c>
      <c r="AG1041" s="143">
        <f t="shared" si="224"/>
        <v>-751.68</v>
      </c>
      <c r="AH1041" s="233">
        <v>-751.68</v>
      </c>
      <c r="AI1041" s="233">
        <f t="shared" si="225"/>
        <v>0</v>
      </c>
      <c r="AJ1041" s="146"/>
      <c r="AT1041" s="111"/>
      <c r="AU1041" s="365"/>
    </row>
    <row r="1042" spans="1:47" ht="28.5" customHeight="1" x14ac:dyDescent="0.25">
      <c r="A1042" s="135"/>
      <c r="B1042" s="135">
        <v>6</v>
      </c>
      <c r="C1042" s="187">
        <v>724</v>
      </c>
      <c r="D1042" s="136">
        <v>13008</v>
      </c>
      <c r="E1042" s="136">
        <v>8596</v>
      </c>
      <c r="F1042" s="136"/>
      <c r="G1042" s="135" t="s">
        <v>519</v>
      </c>
      <c r="H1042" s="135" t="s">
        <v>153</v>
      </c>
      <c r="I1042" s="135"/>
      <c r="J1042" s="135" t="s">
        <v>147</v>
      </c>
      <c r="K1042" s="136">
        <v>45</v>
      </c>
      <c r="L1042" s="136">
        <v>2.5</v>
      </c>
      <c r="M1042" s="136">
        <v>9</v>
      </c>
      <c r="N1042" s="136">
        <v>1</v>
      </c>
      <c r="O1042" s="136">
        <f t="shared" si="227"/>
        <v>8</v>
      </c>
      <c r="P1042" s="136"/>
      <c r="Q1042" s="136"/>
      <c r="R1042" s="136">
        <f t="shared" si="216"/>
        <v>900</v>
      </c>
      <c r="S1042" s="137" t="s">
        <v>62</v>
      </c>
      <c r="T1042" s="138" t="s">
        <v>58</v>
      </c>
      <c r="U1042" s="139">
        <v>44784</v>
      </c>
      <c r="V1042" s="139">
        <v>44981</v>
      </c>
      <c r="W1042" s="140">
        <v>1</v>
      </c>
      <c r="X1042" s="141"/>
      <c r="Y1042" s="142">
        <f>IF(T1042="on hire",$C$5-U1042+1,IF(T1042="off hired",V1042-U1042+1,0))/7</f>
        <v>28.285714285714285</v>
      </c>
      <c r="Z1042" s="204">
        <v>5.25</v>
      </c>
      <c r="AA1042" s="204">
        <v>0.35</v>
      </c>
      <c r="AB1042" s="143">
        <f t="shared" si="226"/>
        <v>4725</v>
      </c>
      <c r="AC1042" s="143">
        <f t="shared" si="222"/>
        <v>315</v>
      </c>
      <c r="AD1042" s="143">
        <f>0.7*R1042*Z1042</f>
        <v>3307.5</v>
      </c>
      <c r="AE1042" s="143">
        <f t="shared" si="223"/>
        <v>1417.5</v>
      </c>
      <c r="AF1042" s="143">
        <f>IF(Y1042&gt;X1042,(Y1042-X1042)*R1042*AA1042,0)</f>
        <v>8909.9999999999982</v>
      </c>
      <c r="AG1042" s="143">
        <f t="shared" si="224"/>
        <v>13634.999999999998</v>
      </c>
      <c r="AH1042" s="143">
        <v>13634.999999999998</v>
      </c>
      <c r="AI1042" s="143">
        <f t="shared" si="225"/>
        <v>0</v>
      </c>
      <c r="AJ1042" s="146"/>
      <c r="AT1042" s="111"/>
      <c r="AU1042" s="365"/>
    </row>
    <row r="1043" spans="1:47" ht="32.25" customHeight="1" x14ac:dyDescent="0.25">
      <c r="A1043" s="135"/>
      <c r="B1043" s="135">
        <v>6</v>
      </c>
      <c r="C1043" s="187"/>
      <c r="D1043" s="136"/>
      <c r="E1043" s="136">
        <v>8467</v>
      </c>
      <c r="F1043" s="155"/>
      <c r="G1043" s="154" t="s">
        <v>529</v>
      </c>
      <c r="H1043" s="154"/>
      <c r="I1043" s="154"/>
      <c r="J1043" s="154"/>
      <c r="K1043" s="155">
        <v>13</v>
      </c>
      <c r="L1043" s="155">
        <v>2.5</v>
      </c>
      <c r="M1043" s="155">
        <v>9</v>
      </c>
      <c r="N1043" s="155">
        <v>1</v>
      </c>
      <c r="O1043" s="155">
        <f t="shared" si="227"/>
        <v>8</v>
      </c>
      <c r="P1043" s="155"/>
      <c r="Q1043" s="155"/>
      <c r="R1043" s="155">
        <f t="shared" si="216"/>
        <v>260</v>
      </c>
      <c r="S1043" s="227" t="s">
        <v>62</v>
      </c>
      <c r="T1043" s="228" t="s">
        <v>58</v>
      </c>
      <c r="U1043" s="229">
        <v>44921</v>
      </c>
      <c r="V1043" s="229">
        <v>44981</v>
      </c>
      <c r="W1043" s="230">
        <v>1</v>
      </c>
      <c r="X1043" s="156"/>
      <c r="Y1043" s="231">
        <f>-IF(T1043="on hire",$B$5-U1043+1,IF(T1043="off hired",V1043-U1043+1,0))/7</f>
        <v>-8.7142857142857135</v>
      </c>
      <c r="Z1043" s="232">
        <v>5.25</v>
      </c>
      <c r="AA1043" s="232">
        <v>0.35</v>
      </c>
      <c r="AB1043" s="233">
        <f t="shared" si="226"/>
        <v>1365</v>
      </c>
      <c r="AC1043" s="233">
        <f t="shared" si="222"/>
        <v>91</v>
      </c>
      <c r="AD1043" s="233"/>
      <c r="AE1043" s="367">
        <v>0</v>
      </c>
      <c r="AF1043" s="233">
        <f>-(-R1043*Y1043*AA1043)</f>
        <v>-792.99999999999977</v>
      </c>
      <c r="AG1043" s="143">
        <f t="shared" si="224"/>
        <v>-792.99999999999977</v>
      </c>
      <c r="AH1043" s="233">
        <v>-792.99999999999977</v>
      </c>
      <c r="AI1043" s="233">
        <f t="shared" si="225"/>
        <v>0</v>
      </c>
      <c r="AJ1043" s="146"/>
      <c r="AT1043" s="111"/>
      <c r="AU1043" s="365"/>
    </row>
    <row r="1044" spans="1:47" ht="32.25" customHeight="1" x14ac:dyDescent="0.25">
      <c r="A1044" s="135"/>
      <c r="B1044" s="135">
        <v>6</v>
      </c>
      <c r="C1044" s="187"/>
      <c r="D1044" s="136"/>
      <c r="E1044" s="136">
        <v>8402</v>
      </c>
      <c r="F1044" s="155"/>
      <c r="G1044" s="154" t="s">
        <v>529</v>
      </c>
      <c r="H1044" s="154"/>
      <c r="I1044" s="154"/>
      <c r="J1044" s="154"/>
      <c r="K1044" s="155">
        <v>14.5</v>
      </c>
      <c r="L1044" s="155">
        <v>2.5</v>
      </c>
      <c r="M1044" s="155">
        <v>9</v>
      </c>
      <c r="N1044" s="155">
        <v>1</v>
      </c>
      <c r="O1044" s="155">
        <f t="shared" si="227"/>
        <v>8</v>
      </c>
      <c r="P1044" s="155"/>
      <c r="Q1044" s="155"/>
      <c r="R1044" s="155">
        <f t="shared" si="216"/>
        <v>290</v>
      </c>
      <c r="S1044" s="227" t="s">
        <v>62</v>
      </c>
      <c r="T1044" s="228" t="s">
        <v>58</v>
      </c>
      <c r="U1044" s="229">
        <v>44928</v>
      </c>
      <c r="V1044" s="229">
        <v>44981</v>
      </c>
      <c r="W1044" s="230">
        <v>1</v>
      </c>
      <c r="X1044" s="156"/>
      <c r="Y1044" s="231">
        <f>-IF(T1044="on hire",$B$5-U1044+1,IF(T1044="off hired",V1044-U1044+1,0))/7</f>
        <v>-7.7142857142857144</v>
      </c>
      <c r="Z1044" s="232">
        <v>5.25</v>
      </c>
      <c r="AA1044" s="232">
        <v>0.35</v>
      </c>
      <c r="AB1044" s="233">
        <f t="shared" si="226"/>
        <v>1522.5</v>
      </c>
      <c r="AC1044" s="233">
        <f t="shared" si="222"/>
        <v>101.5</v>
      </c>
      <c r="AD1044" s="233"/>
      <c r="AE1044" s="367">
        <v>0</v>
      </c>
      <c r="AF1044" s="233">
        <f>-(-R1044*Y1044*AA1044)</f>
        <v>-783</v>
      </c>
      <c r="AG1044" s="143">
        <f t="shared" si="224"/>
        <v>-783</v>
      </c>
      <c r="AH1044" s="233">
        <v>-783</v>
      </c>
      <c r="AI1044" s="233">
        <f t="shared" si="225"/>
        <v>0</v>
      </c>
      <c r="AJ1044" s="146"/>
      <c r="AT1044" s="111"/>
      <c r="AU1044" s="365"/>
    </row>
    <row r="1045" spans="1:47" ht="32.25" customHeight="1" x14ac:dyDescent="0.25">
      <c r="A1045" s="135"/>
      <c r="B1045" s="135">
        <v>6</v>
      </c>
      <c r="C1045" s="187" t="s">
        <v>451</v>
      </c>
      <c r="D1045" s="136">
        <v>13009</v>
      </c>
      <c r="E1045" s="136">
        <v>8405</v>
      </c>
      <c r="F1045" s="136"/>
      <c r="G1045" s="135" t="s">
        <v>524</v>
      </c>
      <c r="H1045" s="135" t="s">
        <v>155</v>
      </c>
      <c r="I1045" s="135"/>
      <c r="J1045" s="135" t="s">
        <v>435</v>
      </c>
      <c r="K1045" s="136">
        <v>3</v>
      </c>
      <c r="L1045" s="136">
        <v>24</v>
      </c>
      <c r="M1045" s="136"/>
      <c r="N1045" s="136"/>
      <c r="O1045" s="136"/>
      <c r="P1045" s="136">
        <v>1</v>
      </c>
      <c r="Q1045" s="136"/>
      <c r="R1045" s="136">
        <f t="shared" si="216"/>
        <v>72</v>
      </c>
      <c r="S1045" s="137" t="s">
        <v>150</v>
      </c>
      <c r="T1045" s="138" t="s">
        <v>58</v>
      </c>
      <c r="U1045" s="139">
        <v>44784</v>
      </c>
      <c r="V1045" s="139">
        <v>44928</v>
      </c>
      <c r="W1045" s="140">
        <v>1</v>
      </c>
      <c r="X1045" s="141"/>
      <c r="Y1045" s="142">
        <f>IF(T1045="on hire",$C$5-U1045+1,IF(T1045="off hired",V1045-U1045+1,0))/7</f>
        <v>20.714285714285715</v>
      </c>
      <c r="Z1045" s="204">
        <v>81</v>
      </c>
      <c r="AA1045" s="204">
        <v>1.82</v>
      </c>
      <c r="AB1045" s="143">
        <f t="shared" si="226"/>
        <v>5832</v>
      </c>
      <c r="AC1045" s="143">
        <f t="shared" si="222"/>
        <v>131.04</v>
      </c>
      <c r="AD1045" s="143">
        <f>0.7*R1045*Z1045</f>
        <v>4082.4</v>
      </c>
      <c r="AE1045" s="143">
        <f t="shared" si="223"/>
        <v>1749.6</v>
      </c>
      <c r="AF1045" s="143">
        <f>IF(Y1045&gt;X1045,(Y1045-X1045)*R1045*AA1045,0)</f>
        <v>2714.4000000000005</v>
      </c>
      <c r="AG1045" s="143">
        <f t="shared" si="224"/>
        <v>8546.4000000000015</v>
      </c>
      <c r="AH1045" s="143">
        <v>8546.4000000000015</v>
      </c>
      <c r="AI1045" s="143">
        <f t="shared" si="225"/>
        <v>0</v>
      </c>
      <c r="AJ1045" s="146"/>
      <c r="AT1045" s="111"/>
      <c r="AU1045" s="365"/>
    </row>
    <row r="1046" spans="1:47" ht="32.25" customHeight="1" x14ac:dyDescent="0.25">
      <c r="A1046" s="135"/>
      <c r="B1046" s="135">
        <v>6</v>
      </c>
      <c r="C1046" s="187"/>
      <c r="D1046" s="136"/>
      <c r="E1046" s="136">
        <v>8468</v>
      </c>
      <c r="F1046" s="155"/>
      <c r="G1046" s="154" t="s">
        <v>529</v>
      </c>
      <c r="H1046" s="154"/>
      <c r="I1046" s="154"/>
      <c r="J1046" s="154"/>
      <c r="K1046" s="155">
        <v>3</v>
      </c>
      <c r="L1046" s="155">
        <v>6</v>
      </c>
      <c r="M1046" s="155"/>
      <c r="N1046" s="155"/>
      <c r="O1046" s="155">
        <f>M1046-N1046</f>
        <v>0</v>
      </c>
      <c r="P1046" s="155">
        <v>1</v>
      </c>
      <c r="Q1046" s="155"/>
      <c r="R1046" s="155">
        <f t="shared" si="216"/>
        <v>18</v>
      </c>
      <c r="S1046" s="227" t="s">
        <v>150</v>
      </c>
      <c r="T1046" s="228" t="s">
        <v>58</v>
      </c>
      <c r="U1046" s="229">
        <v>44921</v>
      </c>
      <c r="V1046" s="229">
        <v>44928</v>
      </c>
      <c r="W1046" s="230">
        <v>1</v>
      </c>
      <c r="X1046" s="156"/>
      <c r="Y1046" s="231">
        <f>-IF(T1046="on hire",$B$5-U1046+1,IF(T1046="off hired",V1046-U1046+1,0))/7</f>
        <v>-1.1428571428571428</v>
      </c>
      <c r="Z1046" s="232">
        <v>81</v>
      </c>
      <c r="AA1046" s="232">
        <v>1.82</v>
      </c>
      <c r="AB1046" s="233">
        <f t="shared" si="226"/>
        <v>1458</v>
      </c>
      <c r="AC1046" s="233">
        <f t="shared" si="222"/>
        <v>32.76</v>
      </c>
      <c r="AD1046" s="233"/>
      <c r="AE1046" s="367">
        <v>0</v>
      </c>
      <c r="AF1046" s="233">
        <f>-(-R1046*Y1046*AA1046)</f>
        <v>-37.44</v>
      </c>
      <c r="AG1046" s="143">
        <f t="shared" si="224"/>
        <v>-37.44</v>
      </c>
      <c r="AH1046" s="233">
        <v>-37.44</v>
      </c>
      <c r="AI1046" s="233">
        <f t="shared" si="225"/>
        <v>0</v>
      </c>
      <c r="AJ1046" s="146"/>
      <c r="AT1046" s="111"/>
      <c r="AU1046" s="365"/>
    </row>
    <row r="1047" spans="1:47" ht="32.25" customHeight="1" x14ac:dyDescent="0.25">
      <c r="A1047" s="135"/>
      <c r="B1047" s="135">
        <v>6</v>
      </c>
      <c r="C1047" s="187" t="s">
        <v>451</v>
      </c>
      <c r="D1047" s="136">
        <v>13009</v>
      </c>
      <c r="E1047" s="136">
        <v>8405</v>
      </c>
      <c r="F1047" s="136"/>
      <c r="G1047" s="135" t="s">
        <v>524</v>
      </c>
      <c r="H1047" s="135" t="s">
        <v>155</v>
      </c>
      <c r="I1047" s="135"/>
      <c r="J1047" s="135" t="s">
        <v>435</v>
      </c>
      <c r="K1047" s="136">
        <v>6</v>
      </c>
      <c r="L1047" s="136">
        <v>8</v>
      </c>
      <c r="M1047" s="136"/>
      <c r="N1047" s="136"/>
      <c r="O1047" s="136"/>
      <c r="P1047" s="136">
        <v>1</v>
      </c>
      <c r="Q1047" s="136"/>
      <c r="R1047" s="136">
        <f t="shared" si="216"/>
        <v>48</v>
      </c>
      <c r="S1047" s="137" t="s">
        <v>150</v>
      </c>
      <c r="T1047" s="138" t="s">
        <v>58</v>
      </c>
      <c r="U1047" s="139">
        <v>44784</v>
      </c>
      <c r="V1047" s="139">
        <v>44928</v>
      </c>
      <c r="W1047" s="140">
        <v>1</v>
      </c>
      <c r="X1047" s="141"/>
      <c r="Y1047" s="142">
        <f>IF(T1047="on hire",$C$5-U1047+1,IF(T1047="off hired",V1047-U1047+1,0))/7</f>
        <v>20.714285714285715</v>
      </c>
      <c r="Z1047" s="204">
        <v>81</v>
      </c>
      <c r="AA1047" s="204">
        <v>1.82</v>
      </c>
      <c r="AB1047" s="143">
        <f t="shared" si="226"/>
        <v>3888</v>
      </c>
      <c r="AC1047" s="143">
        <f t="shared" si="222"/>
        <v>87.36</v>
      </c>
      <c r="AD1047" s="143">
        <f>0.7*R1047*Z1047</f>
        <v>2721.5999999999995</v>
      </c>
      <c r="AE1047" s="143">
        <f t="shared" si="223"/>
        <v>1166.3999999999999</v>
      </c>
      <c r="AF1047" s="143">
        <f>IF(Y1047&gt;X1047,(Y1047-X1047)*R1047*AA1047,0)</f>
        <v>1809.6000000000001</v>
      </c>
      <c r="AG1047" s="143">
        <f t="shared" si="224"/>
        <v>5697.5999999999995</v>
      </c>
      <c r="AH1047" s="143">
        <v>5697.5999999999995</v>
      </c>
      <c r="AI1047" s="143">
        <f t="shared" si="225"/>
        <v>0</v>
      </c>
      <c r="AJ1047" s="147"/>
      <c r="AT1047" s="111"/>
      <c r="AU1047" s="365"/>
    </row>
    <row r="1048" spans="1:47" ht="32.25" customHeight="1" x14ac:dyDescent="0.25">
      <c r="A1048" s="135"/>
      <c r="B1048" s="135">
        <v>6</v>
      </c>
      <c r="C1048" s="187"/>
      <c r="D1048" s="136"/>
      <c r="E1048" s="136">
        <v>8468</v>
      </c>
      <c r="F1048" s="155"/>
      <c r="G1048" s="154" t="s">
        <v>529</v>
      </c>
      <c r="H1048" s="154"/>
      <c r="I1048" s="154"/>
      <c r="J1048" s="154"/>
      <c r="K1048" s="155">
        <v>6</v>
      </c>
      <c r="L1048" s="155">
        <v>2</v>
      </c>
      <c r="M1048" s="155"/>
      <c r="N1048" s="155"/>
      <c r="O1048" s="155">
        <f>M1048-N1048</f>
        <v>0</v>
      </c>
      <c r="P1048" s="155">
        <v>1</v>
      </c>
      <c r="Q1048" s="155"/>
      <c r="R1048" s="155">
        <f t="shared" si="216"/>
        <v>12</v>
      </c>
      <c r="S1048" s="227" t="s">
        <v>150</v>
      </c>
      <c r="T1048" s="228" t="s">
        <v>58</v>
      </c>
      <c r="U1048" s="229">
        <v>44921</v>
      </c>
      <c r="V1048" s="229">
        <v>44928</v>
      </c>
      <c r="W1048" s="230">
        <v>1</v>
      </c>
      <c r="X1048" s="156"/>
      <c r="Y1048" s="231">
        <f>-IF(T1048="on hire",$B$5-U1048+1,IF(T1048="off hired",V1048-U1048+1,0))/7</f>
        <v>-1.1428571428571428</v>
      </c>
      <c r="Z1048" s="232">
        <v>81</v>
      </c>
      <c r="AA1048" s="232">
        <v>1.82</v>
      </c>
      <c r="AB1048" s="233">
        <f t="shared" si="226"/>
        <v>972</v>
      </c>
      <c r="AC1048" s="233">
        <f t="shared" si="222"/>
        <v>21.84</v>
      </c>
      <c r="AD1048" s="233"/>
      <c r="AE1048" s="367">
        <v>0</v>
      </c>
      <c r="AF1048" s="233">
        <f>-(-R1048*Y1048*AA1048)</f>
        <v>-24.96</v>
      </c>
      <c r="AG1048" s="143">
        <f t="shared" si="224"/>
        <v>-24.96</v>
      </c>
      <c r="AH1048" s="233">
        <v>-24.96</v>
      </c>
      <c r="AI1048" s="233">
        <f t="shared" si="225"/>
        <v>0</v>
      </c>
      <c r="AJ1048" s="146"/>
      <c r="AT1048" s="111"/>
      <c r="AU1048" s="365"/>
    </row>
    <row r="1049" spans="1:47" ht="32.25" customHeight="1" x14ac:dyDescent="0.25">
      <c r="A1049" s="186"/>
      <c r="B1049" s="186">
        <v>6</v>
      </c>
      <c r="C1049" s="187" t="s">
        <v>452</v>
      </c>
      <c r="D1049" s="136">
        <v>13011</v>
      </c>
      <c r="E1049" s="136">
        <v>8437</v>
      </c>
      <c r="F1049" s="188"/>
      <c r="G1049" s="186" t="s">
        <v>525</v>
      </c>
      <c r="H1049" s="186" t="s">
        <v>155</v>
      </c>
      <c r="I1049" s="186"/>
      <c r="J1049" s="186" t="s">
        <v>435</v>
      </c>
      <c r="K1049" s="188">
        <v>3</v>
      </c>
      <c r="L1049" s="188">
        <v>6</v>
      </c>
      <c r="M1049" s="188"/>
      <c r="N1049" s="188"/>
      <c r="O1049" s="188"/>
      <c r="P1049" s="188">
        <v>1</v>
      </c>
      <c r="Q1049" s="188"/>
      <c r="R1049" s="188">
        <f t="shared" si="216"/>
        <v>18</v>
      </c>
      <c r="S1049" s="191" t="s">
        <v>150</v>
      </c>
      <c r="T1049" s="199" t="s">
        <v>58</v>
      </c>
      <c r="U1049" s="200">
        <v>44783</v>
      </c>
      <c r="V1049" s="200">
        <v>44944</v>
      </c>
      <c r="W1049" s="201">
        <v>1</v>
      </c>
      <c r="X1049" s="202"/>
      <c r="Y1049" s="196">
        <f t="shared" ref="Y1049:Y1080" si="228">IF(T1049="on hire",$C$5-U1049+1,IF(T1049="off hired",V1049-U1049+1,0))/7</f>
        <v>23.142857142857142</v>
      </c>
      <c r="Z1049" s="219">
        <v>81</v>
      </c>
      <c r="AA1049" s="219">
        <v>1.82</v>
      </c>
      <c r="AB1049" s="197">
        <f t="shared" si="226"/>
        <v>1458</v>
      </c>
      <c r="AC1049" s="197">
        <f t="shared" si="222"/>
        <v>32.76</v>
      </c>
      <c r="AD1049" s="197">
        <f t="shared" ref="AD1049:AD1080" si="229">0.7*R1049*Z1049</f>
        <v>1020.6</v>
      </c>
      <c r="AE1049" s="197">
        <f t="shared" si="223"/>
        <v>437.4</v>
      </c>
      <c r="AF1049" s="197">
        <f t="shared" ref="AF1049:AF1080" si="230">IF(Y1049&gt;X1049,(Y1049-X1049)*R1049*AA1049,0)</f>
        <v>758.16</v>
      </c>
      <c r="AG1049" s="197">
        <f t="shared" si="224"/>
        <v>2216.16</v>
      </c>
      <c r="AH1049" s="197">
        <v>2216.16</v>
      </c>
      <c r="AI1049" s="197">
        <f t="shared" si="225"/>
        <v>0</v>
      </c>
      <c r="AJ1049" s="146"/>
      <c r="AR1049" s="111"/>
      <c r="AS1049" s="111"/>
      <c r="AT1049" s="111"/>
    </row>
    <row r="1050" spans="1:47" s="213" customFormat="1" ht="32.25" customHeight="1" x14ac:dyDescent="0.25">
      <c r="A1050" s="186"/>
      <c r="B1050" s="186">
        <v>6</v>
      </c>
      <c r="C1050" s="187" t="s">
        <v>452</v>
      </c>
      <c r="D1050" s="136">
        <v>13011</v>
      </c>
      <c r="E1050" s="136">
        <v>8437</v>
      </c>
      <c r="F1050" s="188"/>
      <c r="G1050" s="186" t="s">
        <v>525</v>
      </c>
      <c r="H1050" s="186" t="s">
        <v>155</v>
      </c>
      <c r="I1050" s="186"/>
      <c r="J1050" s="186" t="s">
        <v>435</v>
      </c>
      <c r="K1050" s="188">
        <v>6</v>
      </c>
      <c r="L1050" s="188">
        <v>2</v>
      </c>
      <c r="M1050" s="188"/>
      <c r="N1050" s="188"/>
      <c r="O1050" s="188"/>
      <c r="P1050" s="188">
        <v>1</v>
      </c>
      <c r="Q1050" s="188"/>
      <c r="R1050" s="188">
        <f t="shared" si="216"/>
        <v>12</v>
      </c>
      <c r="S1050" s="191" t="s">
        <v>150</v>
      </c>
      <c r="T1050" s="199" t="s">
        <v>58</v>
      </c>
      <c r="U1050" s="200">
        <v>44783</v>
      </c>
      <c r="V1050" s="200">
        <v>44944</v>
      </c>
      <c r="W1050" s="201">
        <v>1</v>
      </c>
      <c r="X1050" s="202"/>
      <c r="Y1050" s="196">
        <f t="shared" si="228"/>
        <v>23.142857142857142</v>
      </c>
      <c r="Z1050" s="219">
        <v>81</v>
      </c>
      <c r="AA1050" s="219">
        <v>1.82</v>
      </c>
      <c r="AB1050" s="197">
        <f t="shared" si="226"/>
        <v>972</v>
      </c>
      <c r="AC1050" s="197">
        <f t="shared" si="222"/>
        <v>21.84</v>
      </c>
      <c r="AD1050" s="197">
        <f t="shared" si="229"/>
        <v>680.39999999999986</v>
      </c>
      <c r="AE1050" s="197">
        <f t="shared" si="223"/>
        <v>291.59999999999997</v>
      </c>
      <c r="AF1050" s="197">
        <f t="shared" si="230"/>
        <v>505.44000000000005</v>
      </c>
      <c r="AG1050" s="197">
        <f t="shared" si="224"/>
        <v>1477.4399999999998</v>
      </c>
      <c r="AH1050" s="197">
        <v>1477.4399999999998</v>
      </c>
      <c r="AI1050" s="197">
        <f t="shared" si="225"/>
        <v>0</v>
      </c>
      <c r="AJ1050" s="146"/>
      <c r="AK1050" s="268"/>
      <c r="AL1050" s="275"/>
      <c r="AM1050" s="275"/>
    </row>
    <row r="1051" spans="1:47" s="213" customFormat="1" ht="32.25" customHeight="1" x14ac:dyDescent="0.25">
      <c r="A1051" s="186"/>
      <c r="B1051" s="186">
        <v>6</v>
      </c>
      <c r="C1051" s="187" t="s">
        <v>453</v>
      </c>
      <c r="D1051" s="136">
        <v>13007</v>
      </c>
      <c r="E1051" s="136">
        <v>8422</v>
      </c>
      <c r="F1051" s="188"/>
      <c r="G1051" s="186" t="s">
        <v>526</v>
      </c>
      <c r="H1051" s="186" t="s">
        <v>155</v>
      </c>
      <c r="I1051" s="186"/>
      <c r="J1051" s="186" t="s">
        <v>435</v>
      </c>
      <c r="K1051" s="188">
        <v>3</v>
      </c>
      <c r="L1051" s="188">
        <v>6</v>
      </c>
      <c r="M1051" s="188"/>
      <c r="N1051" s="188"/>
      <c r="O1051" s="188"/>
      <c r="P1051" s="188">
        <v>1</v>
      </c>
      <c r="Q1051" s="188"/>
      <c r="R1051" s="188">
        <f t="shared" si="216"/>
        <v>18</v>
      </c>
      <c r="S1051" s="191" t="s">
        <v>150</v>
      </c>
      <c r="T1051" s="199" t="s">
        <v>58</v>
      </c>
      <c r="U1051" s="200">
        <v>44782</v>
      </c>
      <c r="V1051" s="200">
        <v>44937</v>
      </c>
      <c r="W1051" s="201">
        <v>1</v>
      </c>
      <c r="X1051" s="202"/>
      <c r="Y1051" s="196">
        <f t="shared" si="228"/>
        <v>22.285714285714285</v>
      </c>
      <c r="Z1051" s="219">
        <v>81</v>
      </c>
      <c r="AA1051" s="219">
        <v>1.82</v>
      </c>
      <c r="AB1051" s="197">
        <f t="shared" si="226"/>
        <v>1458</v>
      </c>
      <c r="AC1051" s="197">
        <f t="shared" si="222"/>
        <v>32.76</v>
      </c>
      <c r="AD1051" s="197">
        <f t="shared" si="229"/>
        <v>1020.6</v>
      </c>
      <c r="AE1051" s="197">
        <f t="shared" si="223"/>
        <v>437.4</v>
      </c>
      <c r="AF1051" s="197">
        <f t="shared" si="230"/>
        <v>730.07999999999993</v>
      </c>
      <c r="AG1051" s="197">
        <f t="shared" si="224"/>
        <v>2188.08</v>
      </c>
      <c r="AH1051" s="197">
        <v>2188.08</v>
      </c>
      <c r="AI1051" s="197">
        <f t="shared" si="225"/>
        <v>0</v>
      </c>
      <c r="AJ1051" s="146"/>
      <c r="AK1051" s="268"/>
      <c r="AL1051" s="275"/>
      <c r="AM1051" s="275"/>
    </row>
    <row r="1052" spans="1:47" ht="32.25" customHeight="1" x14ac:dyDescent="0.25">
      <c r="A1052" s="186"/>
      <c r="B1052" s="186">
        <v>6</v>
      </c>
      <c r="C1052" s="187" t="s">
        <v>454</v>
      </c>
      <c r="D1052" s="136">
        <v>13007</v>
      </c>
      <c r="E1052" s="136">
        <v>8422</v>
      </c>
      <c r="F1052" s="188"/>
      <c r="G1052" s="186" t="s">
        <v>525</v>
      </c>
      <c r="H1052" s="186" t="s">
        <v>155</v>
      </c>
      <c r="I1052" s="186"/>
      <c r="J1052" s="186" t="s">
        <v>435</v>
      </c>
      <c r="K1052" s="188">
        <v>6</v>
      </c>
      <c r="L1052" s="188">
        <v>2</v>
      </c>
      <c r="M1052" s="188"/>
      <c r="N1052" s="188"/>
      <c r="O1052" s="188"/>
      <c r="P1052" s="188">
        <v>1</v>
      </c>
      <c r="Q1052" s="188"/>
      <c r="R1052" s="188">
        <f t="shared" si="216"/>
        <v>12</v>
      </c>
      <c r="S1052" s="191" t="s">
        <v>150</v>
      </c>
      <c r="T1052" s="199" t="s">
        <v>58</v>
      </c>
      <c r="U1052" s="200">
        <v>44782</v>
      </c>
      <c r="V1052" s="200">
        <v>44937</v>
      </c>
      <c r="W1052" s="201">
        <v>1</v>
      </c>
      <c r="X1052" s="202"/>
      <c r="Y1052" s="196">
        <f t="shared" si="228"/>
        <v>22.285714285714285</v>
      </c>
      <c r="Z1052" s="219">
        <v>81</v>
      </c>
      <c r="AA1052" s="219">
        <v>1.82</v>
      </c>
      <c r="AB1052" s="197">
        <f t="shared" si="226"/>
        <v>972</v>
      </c>
      <c r="AC1052" s="197">
        <f t="shared" si="222"/>
        <v>21.84</v>
      </c>
      <c r="AD1052" s="197">
        <f t="shared" si="229"/>
        <v>680.39999999999986</v>
      </c>
      <c r="AE1052" s="197">
        <f t="shared" si="223"/>
        <v>291.59999999999997</v>
      </c>
      <c r="AF1052" s="197">
        <f t="shared" si="230"/>
        <v>486.72</v>
      </c>
      <c r="AG1052" s="197">
        <f t="shared" si="224"/>
        <v>1458.7199999999998</v>
      </c>
      <c r="AH1052" s="197">
        <v>1458.7199999999998</v>
      </c>
      <c r="AI1052" s="197">
        <f t="shared" si="225"/>
        <v>0</v>
      </c>
      <c r="AJ1052" s="146"/>
      <c r="AR1052" s="111"/>
      <c r="AS1052" s="111"/>
      <c r="AT1052" s="111"/>
    </row>
    <row r="1053" spans="1:47" ht="32.25" customHeight="1" x14ac:dyDescent="0.25">
      <c r="A1053" s="186"/>
      <c r="B1053" s="186">
        <v>6</v>
      </c>
      <c r="C1053" s="187">
        <v>1054</v>
      </c>
      <c r="D1053" s="136">
        <v>13493</v>
      </c>
      <c r="E1053" s="136">
        <v>8089</v>
      </c>
      <c r="F1053" s="188"/>
      <c r="G1053" s="186" t="s">
        <v>114</v>
      </c>
      <c r="H1053" s="186" t="s">
        <v>206</v>
      </c>
      <c r="I1053" s="186"/>
      <c r="J1053" s="186" t="s">
        <v>206</v>
      </c>
      <c r="K1053" s="188">
        <v>1.8</v>
      </c>
      <c r="L1053" s="188">
        <v>1</v>
      </c>
      <c r="M1053" s="188">
        <v>2</v>
      </c>
      <c r="N1053" s="188"/>
      <c r="O1053" s="188">
        <f>M1053-N1053</f>
        <v>2</v>
      </c>
      <c r="P1053" s="188"/>
      <c r="Q1053" s="188"/>
      <c r="R1053" s="188">
        <f t="shared" si="216"/>
        <v>2</v>
      </c>
      <c r="S1053" s="191" t="s">
        <v>70</v>
      </c>
      <c r="T1053" s="199" t="s">
        <v>58</v>
      </c>
      <c r="U1053" s="200">
        <v>44830</v>
      </c>
      <c r="V1053" s="200">
        <v>44844</v>
      </c>
      <c r="W1053" s="201">
        <v>1</v>
      </c>
      <c r="X1053" s="202"/>
      <c r="Y1053" s="196">
        <f t="shared" si="228"/>
        <v>2.1428571428571428</v>
      </c>
      <c r="Z1053" s="219">
        <v>100</v>
      </c>
      <c r="AA1053" s="219">
        <v>10.15</v>
      </c>
      <c r="AB1053" s="197">
        <f t="shared" si="226"/>
        <v>200</v>
      </c>
      <c r="AC1053" s="197">
        <f t="shared" si="222"/>
        <v>20.3</v>
      </c>
      <c r="AD1053" s="197">
        <f t="shared" si="229"/>
        <v>140</v>
      </c>
      <c r="AE1053" s="197">
        <f t="shared" si="223"/>
        <v>60</v>
      </c>
      <c r="AF1053" s="197">
        <f t="shared" si="230"/>
        <v>43.5</v>
      </c>
      <c r="AG1053" s="197">
        <f t="shared" si="224"/>
        <v>243.5</v>
      </c>
      <c r="AH1053" s="197">
        <v>243.5</v>
      </c>
      <c r="AI1053" s="197">
        <f t="shared" si="225"/>
        <v>0</v>
      </c>
      <c r="AJ1053" s="146"/>
      <c r="AR1053" s="111"/>
      <c r="AS1053" s="111"/>
      <c r="AT1053" s="111"/>
    </row>
    <row r="1054" spans="1:47" ht="32.25" customHeight="1" x14ac:dyDescent="0.25">
      <c r="A1054" s="186"/>
      <c r="B1054" s="186">
        <v>6</v>
      </c>
      <c r="C1054" s="187">
        <v>1013</v>
      </c>
      <c r="D1054" s="136">
        <v>13396</v>
      </c>
      <c r="E1054" s="136">
        <v>8172</v>
      </c>
      <c r="F1054" s="188"/>
      <c r="G1054" s="186" t="s">
        <v>114</v>
      </c>
      <c r="H1054" s="186" t="s">
        <v>206</v>
      </c>
      <c r="I1054" s="186"/>
      <c r="J1054" s="186" t="s">
        <v>206</v>
      </c>
      <c r="K1054" s="188">
        <v>1.8</v>
      </c>
      <c r="L1054" s="188">
        <v>1</v>
      </c>
      <c r="M1054" s="188">
        <v>2</v>
      </c>
      <c r="N1054" s="188"/>
      <c r="O1054" s="188">
        <f>M1054-N1054</f>
        <v>2</v>
      </c>
      <c r="P1054" s="188"/>
      <c r="Q1054" s="188"/>
      <c r="R1054" s="188">
        <f t="shared" si="216"/>
        <v>2</v>
      </c>
      <c r="S1054" s="191" t="s">
        <v>70</v>
      </c>
      <c r="T1054" s="199" t="s">
        <v>58</v>
      </c>
      <c r="U1054" s="200">
        <v>44806</v>
      </c>
      <c r="V1054" s="200">
        <v>44863</v>
      </c>
      <c r="W1054" s="201">
        <v>1</v>
      </c>
      <c r="X1054" s="202"/>
      <c r="Y1054" s="196">
        <f t="shared" si="228"/>
        <v>8.2857142857142865</v>
      </c>
      <c r="Z1054" s="219">
        <v>100</v>
      </c>
      <c r="AA1054" s="219">
        <v>10.15</v>
      </c>
      <c r="AB1054" s="197">
        <f t="shared" si="226"/>
        <v>200</v>
      </c>
      <c r="AC1054" s="197">
        <f t="shared" si="222"/>
        <v>20.3</v>
      </c>
      <c r="AD1054" s="197">
        <f t="shared" si="229"/>
        <v>140</v>
      </c>
      <c r="AE1054" s="197">
        <f t="shared" si="223"/>
        <v>60</v>
      </c>
      <c r="AF1054" s="197">
        <f t="shared" si="230"/>
        <v>168.20000000000002</v>
      </c>
      <c r="AG1054" s="197">
        <f t="shared" si="224"/>
        <v>368.20000000000005</v>
      </c>
      <c r="AH1054" s="197">
        <v>368.20000000000005</v>
      </c>
      <c r="AI1054" s="197">
        <f t="shared" si="225"/>
        <v>0</v>
      </c>
      <c r="AJ1054" s="146"/>
      <c r="AR1054" s="111"/>
      <c r="AS1054" s="111"/>
      <c r="AT1054" s="111"/>
    </row>
    <row r="1055" spans="1:47" ht="32.25" customHeight="1" x14ac:dyDescent="0.25">
      <c r="A1055" s="186"/>
      <c r="B1055" s="186">
        <v>6</v>
      </c>
      <c r="C1055" s="187">
        <v>1017</v>
      </c>
      <c r="D1055" s="136">
        <v>13452</v>
      </c>
      <c r="E1055" s="136">
        <v>6749</v>
      </c>
      <c r="F1055" s="188"/>
      <c r="G1055" s="186" t="s">
        <v>114</v>
      </c>
      <c r="H1055" s="189" t="s">
        <v>94</v>
      </c>
      <c r="I1055" s="189"/>
      <c r="J1055" s="189" t="s">
        <v>69</v>
      </c>
      <c r="K1055" s="190">
        <v>2.5</v>
      </c>
      <c r="L1055" s="190">
        <v>1.3</v>
      </c>
      <c r="M1055" s="190">
        <v>2.5</v>
      </c>
      <c r="N1055" s="190"/>
      <c r="O1055" s="190">
        <v>2.5</v>
      </c>
      <c r="P1055" s="190"/>
      <c r="Q1055" s="190"/>
      <c r="R1055" s="188">
        <f t="shared" si="216"/>
        <v>2.5</v>
      </c>
      <c r="S1055" s="191" t="s">
        <v>70</v>
      </c>
      <c r="T1055" s="192" t="s">
        <v>58</v>
      </c>
      <c r="U1055" s="193">
        <v>44825</v>
      </c>
      <c r="V1055" s="193">
        <v>44835</v>
      </c>
      <c r="W1055" s="194">
        <v>1</v>
      </c>
      <c r="X1055" s="195"/>
      <c r="Y1055" s="196">
        <f t="shared" si="228"/>
        <v>1.5714285714285714</v>
      </c>
      <c r="Z1055" s="219">
        <v>135</v>
      </c>
      <c r="AA1055" s="219">
        <v>12.25</v>
      </c>
      <c r="AB1055" s="197">
        <f t="shared" si="226"/>
        <v>337.5</v>
      </c>
      <c r="AC1055" s="197">
        <f t="shared" si="222"/>
        <v>30.625</v>
      </c>
      <c r="AD1055" s="197">
        <f t="shared" si="229"/>
        <v>236.25</v>
      </c>
      <c r="AE1055" s="197">
        <f t="shared" si="223"/>
        <v>101.25</v>
      </c>
      <c r="AF1055" s="197">
        <f t="shared" si="230"/>
        <v>48.125</v>
      </c>
      <c r="AG1055" s="197">
        <f t="shared" si="224"/>
        <v>385.625</v>
      </c>
      <c r="AH1055" s="198">
        <v>385.625</v>
      </c>
      <c r="AI1055" s="197">
        <f t="shared" si="225"/>
        <v>0</v>
      </c>
      <c r="AJ1055" s="146"/>
      <c r="AR1055" s="111"/>
      <c r="AS1055" s="111"/>
      <c r="AT1055" s="111"/>
    </row>
    <row r="1056" spans="1:47" ht="32.25" customHeight="1" x14ac:dyDescent="0.25">
      <c r="A1056" s="186"/>
      <c r="B1056" s="186">
        <v>6</v>
      </c>
      <c r="C1056" s="187">
        <v>1018</v>
      </c>
      <c r="D1056" s="136">
        <v>13453</v>
      </c>
      <c r="E1056" s="136">
        <v>6744</v>
      </c>
      <c r="F1056" s="188"/>
      <c r="G1056" s="186" t="s">
        <v>114</v>
      </c>
      <c r="H1056" s="189" t="s">
        <v>94</v>
      </c>
      <c r="I1056" s="189"/>
      <c r="J1056" s="189" t="s">
        <v>69</v>
      </c>
      <c r="K1056" s="190">
        <v>1.8</v>
      </c>
      <c r="L1056" s="190">
        <v>1.8</v>
      </c>
      <c r="M1056" s="190">
        <v>2.5</v>
      </c>
      <c r="N1056" s="190"/>
      <c r="O1056" s="190">
        <v>2.5</v>
      </c>
      <c r="P1056" s="190"/>
      <c r="Q1056" s="190"/>
      <c r="R1056" s="188">
        <f t="shared" si="216"/>
        <v>2.5</v>
      </c>
      <c r="S1056" s="191" t="s">
        <v>70</v>
      </c>
      <c r="T1056" s="192" t="s">
        <v>58</v>
      </c>
      <c r="U1056" s="193">
        <v>44826</v>
      </c>
      <c r="V1056" s="193">
        <v>44834</v>
      </c>
      <c r="W1056" s="194">
        <v>1</v>
      </c>
      <c r="X1056" s="195"/>
      <c r="Y1056" s="196">
        <f t="shared" si="228"/>
        <v>1.2857142857142858</v>
      </c>
      <c r="Z1056" s="219">
        <v>135</v>
      </c>
      <c r="AA1056" s="219">
        <v>12.25</v>
      </c>
      <c r="AB1056" s="197">
        <f t="shared" si="226"/>
        <v>337.5</v>
      </c>
      <c r="AC1056" s="197">
        <f t="shared" si="222"/>
        <v>30.625</v>
      </c>
      <c r="AD1056" s="197">
        <f t="shared" si="229"/>
        <v>236.25</v>
      </c>
      <c r="AE1056" s="197">
        <f t="shared" si="223"/>
        <v>101.25</v>
      </c>
      <c r="AF1056" s="197">
        <f t="shared" si="230"/>
        <v>39.375</v>
      </c>
      <c r="AG1056" s="197">
        <f t="shared" si="224"/>
        <v>376.875</v>
      </c>
      <c r="AH1056" s="198">
        <v>376.875</v>
      </c>
      <c r="AI1056" s="197">
        <f t="shared" si="225"/>
        <v>0</v>
      </c>
      <c r="AJ1056" s="146"/>
      <c r="AR1056" s="111"/>
      <c r="AS1056" s="111"/>
      <c r="AT1056" s="111"/>
    </row>
    <row r="1057" spans="1:47" ht="32.25" customHeight="1" x14ac:dyDescent="0.25">
      <c r="A1057" s="186"/>
      <c r="B1057" s="186">
        <v>6</v>
      </c>
      <c r="C1057" s="187">
        <v>256</v>
      </c>
      <c r="D1057" s="136">
        <v>13356</v>
      </c>
      <c r="E1057" s="136">
        <v>6747</v>
      </c>
      <c r="F1057" s="188"/>
      <c r="G1057" s="186" t="s">
        <v>541</v>
      </c>
      <c r="H1057" s="186" t="s">
        <v>240</v>
      </c>
      <c r="I1057" s="186"/>
      <c r="J1057" s="186" t="s">
        <v>80</v>
      </c>
      <c r="K1057" s="188">
        <v>3</v>
      </c>
      <c r="L1057" s="188">
        <v>1</v>
      </c>
      <c r="M1057" s="188"/>
      <c r="N1057" s="188"/>
      <c r="O1057" s="188"/>
      <c r="P1057" s="188">
        <v>1</v>
      </c>
      <c r="Q1057" s="188"/>
      <c r="R1057" s="188">
        <f t="shared" si="216"/>
        <v>3</v>
      </c>
      <c r="S1057" s="191" t="s">
        <v>150</v>
      </c>
      <c r="T1057" s="199" t="s">
        <v>58</v>
      </c>
      <c r="U1057" s="200">
        <v>44820</v>
      </c>
      <c r="V1057" s="200">
        <v>44834</v>
      </c>
      <c r="W1057" s="201">
        <v>1</v>
      </c>
      <c r="X1057" s="202"/>
      <c r="Y1057" s="196">
        <f t="shared" si="228"/>
        <v>2.1428571428571428</v>
      </c>
      <c r="Z1057" s="219">
        <v>36.5</v>
      </c>
      <c r="AA1057" s="219">
        <v>3.15</v>
      </c>
      <c r="AB1057" s="197">
        <f t="shared" si="226"/>
        <v>109.5</v>
      </c>
      <c r="AC1057" s="197">
        <f t="shared" si="222"/>
        <v>9.4499999999999993</v>
      </c>
      <c r="AD1057" s="197">
        <f t="shared" si="229"/>
        <v>76.649999999999991</v>
      </c>
      <c r="AE1057" s="197">
        <f t="shared" si="223"/>
        <v>32.849999999999994</v>
      </c>
      <c r="AF1057" s="197">
        <f t="shared" si="230"/>
        <v>20.25</v>
      </c>
      <c r="AG1057" s="197">
        <f t="shared" si="224"/>
        <v>129.75</v>
      </c>
      <c r="AH1057" s="197">
        <v>129.75</v>
      </c>
      <c r="AI1057" s="197">
        <f t="shared" si="225"/>
        <v>0</v>
      </c>
      <c r="AJ1057" s="157"/>
      <c r="AR1057" s="111"/>
      <c r="AS1057" s="111"/>
      <c r="AT1057" s="111"/>
    </row>
    <row r="1058" spans="1:47" ht="32.25" customHeight="1" x14ac:dyDescent="0.25">
      <c r="A1058" s="186"/>
      <c r="B1058" s="186">
        <v>6</v>
      </c>
      <c r="C1058" s="187">
        <v>256</v>
      </c>
      <c r="D1058" s="136">
        <v>13356</v>
      </c>
      <c r="E1058" s="136">
        <v>6747</v>
      </c>
      <c r="F1058" s="188"/>
      <c r="G1058" s="186" t="s">
        <v>541</v>
      </c>
      <c r="H1058" s="186" t="s">
        <v>240</v>
      </c>
      <c r="I1058" s="186"/>
      <c r="J1058" s="186" t="s">
        <v>80</v>
      </c>
      <c r="K1058" s="188">
        <v>3</v>
      </c>
      <c r="L1058" s="188">
        <v>1</v>
      </c>
      <c r="M1058" s="188"/>
      <c r="N1058" s="188"/>
      <c r="O1058" s="188"/>
      <c r="P1058" s="188">
        <v>1</v>
      </c>
      <c r="Q1058" s="188"/>
      <c r="R1058" s="188">
        <f t="shared" si="216"/>
        <v>3</v>
      </c>
      <c r="S1058" s="191" t="s">
        <v>150</v>
      </c>
      <c r="T1058" s="199" t="s">
        <v>58</v>
      </c>
      <c r="U1058" s="200">
        <v>44820</v>
      </c>
      <c r="V1058" s="200">
        <v>44834</v>
      </c>
      <c r="W1058" s="201">
        <v>1</v>
      </c>
      <c r="X1058" s="202"/>
      <c r="Y1058" s="196">
        <f t="shared" si="228"/>
        <v>2.1428571428571428</v>
      </c>
      <c r="Z1058" s="219">
        <v>36.5</v>
      </c>
      <c r="AA1058" s="219">
        <v>3.15</v>
      </c>
      <c r="AB1058" s="197">
        <f t="shared" si="226"/>
        <v>109.5</v>
      </c>
      <c r="AC1058" s="197">
        <f t="shared" si="222"/>
        <v>9.4499999999999993</v>
      </c>
      <c r="AD1058" s="197">
        <f t="shared" si="229"/>
        <v>76.649999999999991</v>
      </c>
      <c r="AE1058" s="197">
        <f t="shared" si="223"/>
        <v>32.849999999999994</v>
      </c>
      <c r="AF1058" s="197">
        <f t="shared" si="230"/>
        <v>20.25</v>
      </c>
      <c r="AG1058" s="197">
        <f t="shared" si="224"/>
        <v>129.75</v>
      </c>
      <c r="AH1058" s="197">
        <v>129.75</v>
      </c>
      <c r="AI1058" s="197">
        <f t="shared" si="225"/>
        <v>0</v>
      </c>
      <c r="AJ1058" s="146"/>
      <c r="AR1058" s="111"/>
      <c r="AS1058" s="111"/>
      <c r="AT1058" s="111"/>
    </row>
    <row r="1059" spans="1:47" ht="32.25" customHeight="1" x14ac:dyDescent="0.25">
      <c r="A1059" s="186"/>
      <c r="B1059" s="186">
        <v>6</v>
      </c>
      <c r="C1059" s="187">
        <v>256</v>
      </c>
      <c r="D1059" s="136">
        <v>13356</v>
      </c>
      <c r="E1059" s="136">
        <v>6747</v>
      </c>
      <c r="F1059" s="188"/>
      <c r="G1059" s="186" t="s">
        <v>541</v>
      </c>
      <c r="H1059" s="186" t="s">
        <v>240</v>
      </c>
      <c r="I1059" s="186"/>
      <c r="J1059" s="186" t="s">
        <v>80</v>
      </c>
      <c r="K1059" s="188">
        <v>3</v>
      </c>
      <c r="L1059" s="188">
        <v>1</v>
      </c>
      <c r="M1059" s="188"/>
      <c r="N1059" s="188"/>
      <c r="O1059" s="188"/>
      <c r="P1059" s="188">
        <v>1</v>
      </c>
      <c r="Q1059" s="188"/>
      <c r="R1059" s="188">
        <f t="shared" si="216"/>
        <v>3</v>
      </c>
      <c r="S1059" s="191" t="s">
        <v>150</v>
      </c>
      <c r="T1059" s="199" t="s">
        <v>58</v>
      </c>
      <c r="U1059" s="200">
        <v>44820</v>
      </c>
      <c r="V1059" s="200">
        <v>44834</v>
      </c>
      <c r="W1059" s="201">
        <v>1</v>
      </c>
      <c r="X1059" s="202"/>
      <c r="Y1059" s="196">
        <f t="shared" si="228"/>
        <v>2.1428571428571428</v>
      </c>
      <c r="Z1059" s="219">
        <v>36.5</v>
      </c>
      <c r="AA1059" s="219">
        <v>3.15</v>
      </c>
      <c r="AB1059" s="197">
        <f t="shared" si="226"/>
        <v>109.5</v>
      </c>
      <c r="AC1059" s="197">
        <f t="shared" si="222"/>
        <v>9.4499999999999993</v>
      </c>
      <c r="AD1059" s="197">
        <f t="shared" si="229"/>
        <v>76.649999999999991</v>
      </c>
      <c r="AE1059" s="197">
        <f t="shared" si="223"/>
        <v>32.849999999999994</v>
      </c>
      <c r="AF1059" s="197">
        <f t="shared" si="230"/>
        <v>20.25</v>
      </c>
      <c r="AG1059" s="197">
        <f t="shared" si="224"/>
        <v>129.75</v>
      </c>
      <c r="AH1059" s="197">
        <v>129.75</v>
      </c>
      <c r="AI1059" s="197">
        <f t="shared" si="225"/>
        <v>0</v>
      </c>
      <c r="AJ1059" s="146"/>
      <c r="AR1059" s="111"/>
      <c r="AS1059" s="111"/>
      <c r="AT1059" s="111"/>
    </row>
    <row r="1060" spans="1:47" ht="32.25" customHeight="1" x14ac:dyDescent="0.25">
      <c r="A1060" s="189"/>
      <c r="B1060" s="189">
        <v>6</v>
      </c>
      <c r="C1060" s="159">
        <v>1194</v>
      </c>
      <c r="D1060" s="376">
        <v>13679</v>
      </c>
      <c r="E1060" s="376">
        <v>8494</v>
      </c>
      <c r="F1060" s="190"/>
      <c r="G1060" s="189" t="s">
        <v>88</v>
      </c>
      <c r="H1060" s="186" t="s">
        <v>94</v>
      </c>
      <c r="I1060" s="186"/>
      <c r="J1060" s="186" t="s">
        <v>69</v>
      </c>
      <c r="K1060" s="188">
        <v>1.8</v>
      </c>
      <c r="L1060" s="188">
        <v>1.3</v>
      </c>
      <c r="M1060" s="188">
        <v>2</v>
      </c>
      <c r="N1060" s="188"/>
      <c r="O1060" s="188">
        <f>M1060-N1060</f>
        <v>2</v>
      </c>
      <c r="P1060" s="188"/>
      <c r="Q1060" s="188"/>
      <c r="R1060" s="188">
        <f t="shared" si="216"/>
        <v>2</v>
      </c>
      <c r="S1060" s="191" t="s">
        <v>70</v>
      </c>
      <c r="T1060" s="199" t="s">
        <v>58</v>
      </c>
      <c r="U1060" s="200">
        <v>44846</v>
      </c>
      <c r="V1060" s="200">
        <v>44931</v>
      </c>
      <c r="W1060" s="201">
        <v>1</v>
      </c>
      <c r="X1060" s="202"/>
      <c r="Y1060" s="196">
        <f t="shared" si="228"/>
        <v>12.285714285714286</v>
      </c>
      <c r="Z1060" s="197">
        <v>135</v>
      </c>
      <c r="AA1060" s="197">
        <v>12.25</v>
      </c>
      <c r="AB1060" s="197">
        <f t="shared" si="226"/>
        <v>270</v>
      </c>
      <c r="AC1060" s="197">
        <f t="shared" si="222"/>
        <v>24.5</v>
      </c>
      <c r="AD1060" s="197">
        <f t="shared" si="229"/>
        <v>189</v>
      </c>
      <c r="AE1060" s="197">
        <f t="shared" si="223"/>
        <v>81</v>
      </c>
      <c r="AF1060" s="197">
        <f t="shared" si="230"/>
        <v>301</v>
      </c>
      <c r="AG1060" s="197">
        <f t="shared" si="224"/>
        <v>571</v>
      </c>
      <c r="AH1060" s="197">
        <v>571</v>
      </c>
      <c r="AI1060" s="197">
        <f t="shared" si="225"/>
        <v>0</v>
      </c>
      <c r="AJ1060" s="146"/>
      <c r="AR1060" s="111"/>
      <c r="AS1060" s="111"/>
      <c r="AT1060" s="111"/>
    </row>
    <row r="1061" spans="1:47" ht="32.25" customHeight="1" x14ac:dyDescent="0.25">
      <c r="A1061" s="189"/>
      <c r="B1061" s="189">
        <v>6</v>
      </c>
      <c r="C1061" s="159">
        <v>1230</v>
      </c>
      <c r="D1061" s="376">
        <v>13768</v>
      </c>
      <c r="E1061" s="376">
        <v>8234</v>
      </c>
      <c r="F1061" s="190"/>
      <c r="G1061" s="189" t="s">
        <v>114</v>
      </c>
      <c r="H1061" s="186" t="s">
        <v>94</v>
      </c>
      <c r="I1061" s="186"/>
      <c r="J1061" s="186" t="s">
        <v>69</v>
      </c>
      <c r="K1061" s="188">
        <v>1.3</v>
      </c>
      <c r="L1061" s="188">
        <v>1.3</v>
      </c>
      <c r="M1061" s="188">
        <v>2</v>
      </c>
      <c r="N1061" s="188"/>
      <c r="O1061" s="188">
        <f>M1061-N1061</f>
        <v>2</v>
      </c>
      <c r="P1061" s="188"/>
      <c r="Q1061" s="188"/>
      <c r="R1061" s="188">
        <f t="shared" si="216"/>
        <v>2.6</v>
      </c>
      <c r="S1061" s="191" t="s">
        <v>41</v>
      </c>
      <c r="T1061" s="199" t="s">
        <v>58</v>
      </c>
      <c r="U1061" s="200">
        <v>44850</v>
      </c>
      <c r="V1061" s="200">
        <v>44874</v>
      </c>
      <c r="W1061" s="201">
        <v>1</v>
      </c>
      <c r="X1061" s="202"/>
      <c r="Y1061" s="196">
        <f t="shared" si="228"/>
        <v>3.5714285714285716</v>
      </c>
      <c r="Z1061" s="197">
        <v>14</v>
      </c>
      <c r="AA1061" s="197">
        <v>0.84</v>
      </c>
      <c r="AB1061" s="197">
        <f t="shared" si="226"/>
        <v>36.4</v>
      </c>
      <c r="AC1061" s="197">
        <f t="shared" si="222"/>
        <v>2.1840000000000002</v>
      </c>
      <c r="AD1061" s="197">
        <f t="shared" si="229"/>
        <v>25.479999999999997</v>
      </c>
      <c r="AE1061" s="197">
        <f t="shared" si="223"/>
        <v>10.92</v>
      </c>
      <c r="AF1061" s="197">
        <f t="shared" si="230"/>
        <v>7.8000000000000007</v>
      </c>
      <c r="AG1061" s="197">
        <f t="shared" si="224"/>
        <v>44.2</v>
      </c>
      <c r="AH1061" s="197">
        <v>44.2</v>
      </c>
      <c r="AI1061" s="197">
        <f t="shared" si="225"/>
        <v>0</v>
      </c>
      <c r="AJ1061" s="157"/>
      <c r="AR1061" s="111"/>
      <c r="AS1061" s="111"/>
      <c r="AT1061" s="111"/>
    </row>
    <row r="1062" spans="1:47" ht="32.25" customHeight="1" x14ac:dyDescent="0.25">
      <c r="A1062" s="189"/>
      <c r="B1062" s="189">
        <v>6</v>
      </c>
      <c r="C1062" s="159">
        <v>1282</v>
      </c>
      <c r="D1062" s="376">
        <v>13721</v>
      </c>
      <c r="E1062" s="376">
        <v>8155</v>
      </c>
      <c r="F1062" s="190"/>
      <c r="G1062" s="189" t="s">
        <v>114</v>
      </c>
      <c r="H1062" s="186" t="s">
        <v>94</v>
      </c>
      <c r="I1062" s="186"/>
      <c r="J1062" s="186" t="s">
        <v>69</v>
      </c>
      <c r="K1062" s="188">
        <v>1.8</v>
      </c>
      <c r="L1062" s="188">
        <v>1.8</v>
      </c>
      <c r="M1062" s="188">
        <v>2</v>
      </c>
      <c r="N1062" s="188"/>
      <c r="O1062" s="188">
        <f>M1062-N1062</f>
        <v>2</v>
      </c>
      <c r="P1062" s="188"/>
      <c r="Q1062" s="188"/>
      <c r="R1062" s="188">
        <f t="shared" si="216"/>
        <v>2</v>
      </c>
      <c r="S1062" s="191" t="s">
        <v>70</v>
      </c>
      <c r="T1062" s="199" t="s">
        <v>58</v>
      </c>
      <c r="U1062" s="200">
        <v>44858</v>
      </c>
      <c r="V1062" s="200">
        <v>44861</v>
      </c>
      <c r="W1062" s="201">
        <v>1</v>
      </c>
      <c r="X1062" s="202"/>
      <c r="Y1062" s="196">
        <f t="shared" si="228"/>
        <v>0.5714285714285714</v>
      </c>
      <c r="Z1062" s="197">
        <v>135</v>
      </c>
      <c r="AA1062" s="197">
        <v>12.25</v>
      </c>
      <c r="AB1062" s="197">
        <f t="shared" si="226"/>
        <v>270</v>
      </c>
      <c r="AC1062" s="197">
        <f t="shared" si="222"/>
        <v>24.5</v>
      </c>
      <c r="AD1062" s="197">
        <f t="shared" si="229"/>
        <v>189</v>
      </c>
      <c r="AE1062" s="197">
        <f t="shared" si="223"/>
        <v>81</v>
      </c>
      <c r="AF1062" s="197">
        <f t="shared" si="230"/>
        <v>14</v>
      </c>
      <c r="AG1062" s="197">
        <f t="shared" si="224"/>
        <v>284</v>
      </c>
      <c r="AH1062" s="197">
        <v>284</v>
      </c>
      <c r="AI1062" s="197">
        <f t="shared" si="225"/>
        <v>0</v>
      </c>
      <c r="AJ1062" s="157"/>
      <c r="AR1062" s="111"/>
      <c r="AS1062" s="111"/>
      <c r="AT1062" s="111"/>
    </row>
    <row r="1063" spans="1:47" s="245" customFormat="1" ht="32.25" customHeight="1" x14ac:dyDescent="0.25">
      <c r="A1063" s="189"/>
      <c r="B1063" s="189">
        <v>6</v>
      </c>
      <c r="C1063" s="159">
        <v>1062</v>
      </c>
      <c r="D1063" s="376">
        <v>13499</v>
      </c>
      <c r="E1063" s="376">
        <v>8237</v>
      </c>
      <c r="F1063" s="190"/>
      <c r="G1063" s="189" t="s">
        <v>88</v>
      </c>
      <c r="H1063" s="189" t="s">
        <v>36</v>
      </c>
      <c r="I1063" s="189"/>
      <c r="J1063" s="189" t="s">
        <v>435</v>
      </c>
      <c r="K1063" s="190">
        <v>5</v>
      </c>
      <c r="L1063" s="190">
        <v>0.6</v>
      </c>
      <c r="M1063" s="190">
        <v>3</v>
      </c>
      <c r="N1063" s="190"/>
      <c r="O1063" s="190">
        <v>3</v>
      </c>
      <c r="P1063" s="190"/>
      <c r="Q1063" s="190"/>
      <c r="R1063" s="188">
        <f t="shared" si="216"/>
        <v>15</v>
      </c>
      <c r="S1063" s="159" t="s">
        <v>41</v>
      </c>
      <c r="T1063" s="192" t="s">
        <v>58</v>
      </c>
      <c r="U1063" s="193">
        <v>44830</v>
      </c>
      <c r="V1063" s="193">
        <v>44880</v>
      </c>
      <c r="W1063" s="194">
        <v>1</v>
      </c>
      <c r="X1063" s="195"/>
      <c r="Y1063" s="196">
        <f t="shared" si="228"/>
        <v>7.2857142857142856</v>
      </c>
      <c r="Z1063" s="198">
        <v>14</v>
      </c>
      <c r="AA1063" s="198">
        <v>0.84</v>
      </c>
      <c r="AB1063" s="197">
        <f t="shared" si="226"/>
        <v>210</v>
      </c>
      <c r="AC1063" s="197">
        <f t="shared" si="222"/>
        <v>12.6</v>
      </c>
      <c r="AD1063" s="197">
        <f t="shared" si="229"/>
        <v>147</v>
      </c>
      <c r="AE1063" s="197">
        <f t="shared" si="223"/>
        <v>63</v>
      </c>
      <c r="AF1063" s="197">
        <f t="shared" si="230"/>
        <v>91.799999999999983</v>
      </c>
      <c r="AG1063" s="197">
        <f t="shared" si="224"/>
        <v>301.79999999999995</v>
      </c>
      <c r="AH1063" s="198">
        <v>301.79999999999995</v>
      </c>
      <c r="AI1063" s="197">
        <f t="shared" si="225"/>
        <v>0</v>
      </c>
      <c r="AJ1063" s="244"/>
      <c r="AK1063" s="269"/>
      <c r="AL1063" s="276"/>
      <c r="AM1063" s="276"/>
    </row>
    <row r="1064" spans="1:47" s="245" customFormat="1" ht="32.25" customHeight="1" x14ac:dyDescent="0.25">
      <c r="A1064" s="189"/>
      <c r="B1064" s="189">
        <v>6</v>
      </c>
      <c r="C1064" s="159">
        <v>1067</v>
      </c>
      <c r="D1064" s="376">
        <v>13504</v>
      </c>
      <c r="E1064" s="376">
        <v>8099</v>
      </c>
      <c r="F1064" s="190"/>
      <c r="G1064" s="189" t="s">
        <v>114</v>
      </c>
      <c r="H1064" s="189" t="s">
        <v>36</v>
      </c>
      <c r="I1064" s="189"/>
      <c r="J1064" s="189" t="s">
        <v>435</v>
      </c>
      <c r="K1064" s="190">
        <v>4</v>
      </c>
      <c r="L1064" s="190">
        <v>1</v>
      </c>
      <c r="M1064" s="190">
        <v>2</v>
      </c>
      <c r="N1064" s="190"/>
      <c r="O1064" s="190">
        <v>2</v>
      </c>
      <c r="P1064" s="190"/>
      <c r="Q1064" s="190"/>
      <c r="R1064" s="188">
        <f t="shared" si="216"/>
        <v>8</v>
      </c>
      <c r="S1064" s="159" t="s">
        <v>41</v>
      </c>
      <c r="T1064" s="192" t="s">
        <v>58</v>
      </c>
      <c r="U1064" s="193">
        <v>44831</v>
      </c>
      <c r="V1064" s="193">
        <v>44846</v>
      </c>
      <c r="W1064" s="194">
        <v>1</v>
      </c>
      <c r="X1064" s="195"/>
      <c r="Y1064" s="196">
        <f t="shared" si="228"/>
        <v>2.2857142857142856</v>
      </c>
      <c r="Z1064" s="198">
        <v>14</v>
      </c>
      <c r="AA1064" s="198">
        <v>0.84</v>
      </c>
      <c r="AB1064" s="197">
        <f t="shared" si="226"/>
        <v>112</v>
      </c>
      <c r="AC1064" s="197">
        <f t="shared" si="222"/>
        <v>6.72</v>
      </c>
      <c r="AD1064" s="197">
        <f t="shared" si="229"/>
        <v>78.399999999999991</v>
      </c>
      <c r="AE1064" s="197">
        <f t="shared" si="223"/>
        <v>33.6</v>
      </c>
      <c r="AF1064" s="197">
        <f t="shared" si="230"/>
        <v>15.36</v>
      </c>
      <c r="AG1064" s="197">
        <f t="shared" si="224"/>
        <v>127.36</v>
      </c>
      <c r="AH1064" s="198">
        <v>127.36</v>
      </c>
      <c r="AI1064" s="197">
        <f t="shared" si="225"/>
        <v>0</v>
      </c>
      <c r="AJ1064" s="244"/>
      <c r="AK1064" s="269"/>
      <c r="AL1064" s="276"/>
      <c r="AM1064" s="276"/>
    </row>
    <row r="1065" spans="1:47" s="245" customFormat="1" ht="32.25" customHeight="1" x14ac:dyDescent="0.25">
      <c r="A1065" s="189"/>
      <c r="B1065" s="189">
        <v>6</v>
      </c>
      <c r="C1065" s="159">
        <v>1067</v>
      </c>
      <c r="D1065" s="376">
        <v>13504</v>
      </c>
      <c r="E1065" s="376">
        <v>8099</v>
      </c>
      <c r="F1065" s="190"/>
      <c r="G1065" s="189" t="s">
        <v>114</v>
      </c>
      <c r="H1065" s="189" t="s">
        <v>36</v>
      </c>
      <c r="I1065" s="189"/>
      <c r="J1065" s="189" t="s">
        <v>435</v>
      </c>
      <c r="K1065" s="190">
        <v>4</v>
      </c>
      <c r="L1065" s="190">
        <v>1</v>
      </c>
      <c r="M1065" s="190">
        <v>2</v>
      </c>
      <c r="N1065" s="190"/>
      <c r="O1065" s="190">
        <v>2</v>
      </c>
      <c r="P1065" s="190"/>
      <c r="Q1065" s="190"/>
      <c r="R1065" s="188">
        <f t="shared" si="216"/>
        <v>8</v>
      </c>
      <c r="S1065" s="159" t="s">
        <v>41</v>
      </c>
      <c r="T1065" s="192" t="s">
        <v>58</v>
      </c>
      <c r="U1065" s="193">
        <v>44831</v>
      </c>
      <c r="V1065" s="193">
        <v>44846</v>
      </c>
      <c r="W1065" s="194">
        <v>1</v>
      </c>
      <c r="X1065" s="195"/>
      <c r="Y1065" s="196">
        <f t="shared" si="228"/>
        <v>2.2857142857142856</v>
      </c>
      <c r="Z1065" s="198">
        <v>14</v>
      </c>
      <c r="AA1065" s="198">
        <v>0.84</v>
      </c>
      <c r="AB1065" s="197">
        <f t="shared" si="226"/>
        <v>112</v>
      </c>
      <c r="AC1065" s="197">
        <f t="shared" si="222"/>
        <v>6.72</v>
      </c>
      <c r="AD1065" s="197">
        <f t="shared" si="229"/>
        <v>78.399999999999991</v>
      </c>
      <c r="AE1065" s="197">
        <f t="shared" si="223"/>
        <v>33.6</v>
      </c>
      <c r="AF1065" s="197">
        <f t="shared" si="230"/>
        <v>15.36</v>
      </c>
      <c r="AG1065" s="197">
        <f t="shared" si="224"/>
        <v>127.36</v>
      </c>
      <c r="AH1065" s="198">
        <v>127.36</v>
      </c>
      <c r="AI1065" s="197">
        <f t="shared" si="225"/>
        <v>0</v>
      </c>
      <c r="AJ1065" s="146"/>
      <c r="AK1065" s="269"/>
      <c r="AL1065" s="276"/>
      <c r="AM1065" s="276"/>
    </row>
    <row r="1066" spans="1:47" s="245" customFormat="1" ht="32.25" customHeight="1" x14ac:dyDescent="0.25">
      <c r="A1066" s="189"/>
      <c r="B1066" s="189">
        <v>6</v>
      </c>
      <c r="C1066" s="159">
        <v>1067</v>
      </c>
      <c r="D1066" s="376">
        <v>13504</v>
      </c>
      <c r="E1066" s="376">
        <v>8099</v>
      </c>
      <c r="F1066" s="190"/>
      <c r="G1066" s="189" t="s">
        <v>114</v>
      </c>
      <c r="H1066" s="189" t="s">
        <v>36</v>
      </c>
      <c r="I1066" s="189"/>
      <c r="J1066" s="189" t="s">
        <v>435</v>
      </c>
      <c r="K1066" s="190">
        <v>4</v>
      </c>
      <c r="L1066" s="190">
        <v>1</v>
      </c>
      <c r="M1066" s="190">
        <v>2</v>
      </c>
      <c r="N1066" s="190"/>
      <c r="O1066" s="190">
        <v>2</v>
      </c>
      <c r="P1066" s="190"/>
      <c r="Q1066" s="190"/>
      <c r="R1066" s="188">
        <f t="shared" si="216"/>
        <v>8</v>
      </c>
      <c r="S1066" s="159" t="s">
        <v>41</v>
      </c>
      <c r="T1066" s="192" t="s">
        <v>58</v>
      </c>
      <c r="U1066" s="193">
        <v>44831</v>
      </c>
      <c r="V1066" s="193">
        <v>44846</v>
      </c>
      <c r="W1066" s="194">
        <v>1</v>
      </c>
      <c r="X1066" s="195"/>
      <c r="Y1066" s="196">
        <f t="shared" si="228"/>
        <v>2.2857142857142856</v>
      </c>
      <c r="Z1066" s="198">
        <v>14</v>
      </c>
      <c r="AA1066" s="198">
        <v>0.84</v>
      </c>
      <c r="AB1066" s="197">
        <f t="shared" si="226"/>
        <v>112</v>
      </c>
      <c r="AC1066" s="197">
        <f t="shared" si="222"/>
        <v>6.72</v>
      </c>
      <c r="AD1066" s="197">
        <f t="shared" si="229"/>
        <v>78.399999999999991</v>
      </c>
      <c r="AE1066" s="197">
        <f t="shared" si="223"/>
        <v>33.6</v>
      </c>
      <c r="AF1066" s="197">
        <f t="shared" si="230"/>
        <v>15.36</v>
      </c>
      <c r="AG1066" s="197">
        <f t="shared" si="224"/>
        <v>127.36</v>
      </c>
      <c r="AH1066" s="198">
        <v>127.36</v>
      </c>
      <c r="AI1066" s="197">
        <f t="shared" si="225"/>
        <v>0</v>
      </c>
      <c r="AJ1066" s="244"/>
      <c r="AK1066" s="269"/>
      <c r="AL1066" s="276"/>
      <c r="AM1066" s="276"/>
    </row>
    <row r="1067" spans="1:47" s="245" customFormat="1" ht="32.25" customHeight="1" x14ac:dyDescent="0.25">
      <c r="A1067" s="189"/>
      <c r="B1067" s="189">
        <v>6</v>
      </c>
      <c r="C1067" s="159">
        <v>1178</v>
      </c>
      <c r="D1067" s="376">
        <v>13663</v>
      </c>
      <c r="E1067" s="376">
        <v>8635</v>
      </c>
      <c r="F1067" s="190"/>
      <c r="G1067" s="189" t="s">
        <v>114</v>
      </c>
      <c r="H1067" s="189" t="s">
        <v>36</v>
      </c>
      <c r="I1067" s="189"/>
      <c r="J1067" s="189" t="s">
        <v>435</v>
      </c>
      <c r="K1067" s="190">
        <v>4</v>
      </c>
      <c r="L1067" s="190">
        <v>1</v>
      </c>
      <c r="M1067" s="190">
        <v>2.5</v>
      </c>
      <c r="N1067" s="190"/>
      <c r="O1067" s="190">
        <v>2.5</v>
      </c>
      <c r="P1067" s="190"/>
      <c r="Q1067" s="190"/>
      <c r="R1067" s="188">
        <f t="shared" si="216"/>
        <v>10</v>
      </c>
      <c r="S1067" s="159" t="s">
        <v>41</v>
      </c>
      <c r="T1067" s="192" t="s">
        <v>58</v>
      </c>
      <c r="U1067" s="193">
        <v>44844</v>
      </c>
      <c r="V1067" s="193">
        <v>44962</v>
      </c>
      <c r="W1067" s="194">
        <v>1</v>
      </c>
      <c r="X1067" s="195"/>
      <c r="Y1067" s="196">
        <f t="shared" si="228"/>
        <v>17</v>
      </c>
      <c r="Z1067" s="198">
        <v>14</v>
      </c>
      <c r="AA1067" s="198">
        <v>0.84</v>
      </c>
      <c r="AB1067" s="197">
        <f t="shared" si="226"/>
        <v>140</v>
      </c>
      <c r="AC1067" s="197">
        <f t="shared" si="222"/>
        <v>8.4</v>
      </c>
      <c r="AD1067" s="197">
        <f t="shared" si="229"/>
        <v>98</v>
      </c>
      <c r="AE1067" s="197">
        <f t="shared" si="223"/>
        <v>42</v>
      </c>
      <c r="AF1067" s="197">
        <f t="shared" si="230"/>
        <v>142.79999999999998</v>
      </c>
      <c r="AG1067" s="197">
        <f t="shared" si="224"/>
        <v>282.79999999999995</v>
      </c>
      <c r="AH1067" s="198">
        <v>282.79999999999995</v>
      </c>
      <c r="AI1067" s="197">
        <f t="shared" si="225"/>
        <v>0</v>
      </c>
      <c r="AJ1067" s="244"/>
      <c r="AK1067" s="269"/>
      <c r="AL1067" s="276"/>
      <c r="AM1067" s="276"/>
      <c r="AR1067" s="363"/>
      <c r="AS1067" s="363"/>
      <c r="AT1067" s="111"/>
      <c r="AU1067" s="365"/>
    </row>
    <row r="1068" spans="1:47" s="245" customFormat="1" ht="32.25" customHeight="1" x14ac:dyDescent="0.25">
      <c r="A1068" s="189"/>
      <c r="B1068" s="189">
        <v>6</v>
      </c>
      <c r="C1068" s="159">
        <v>1177</v>
      </c>
      <c r="D1068" s="376">
        <v>13662</v>
      </c>
      <c r="E1068" s="376">
        <v>8253</v>
      </c>
      <c r="F1068" s="190"/>
      <c r="G1068" s="189" t="s">
        <v>114</v>
      </c>
      <c r="H1068" s="189" t="s">
        <v>36</v>
      </c>
      <c r="I1068" s="189"/>
      <c r="J1068" s="189" t="s">
        <v>435</v>
      </c>
      <c r="K1068" s="190">
        <v>7.5</v>
      </c>
      <c r="L1068" s="190">
        <v>1.3</v>
      </c>
      <c r="M1068" s="190">
        <v>2.5</v>
      </c>
      <c r="N1068" s="190"/>
      <c r="O1068" s="190">
        <v>2.5</v>
      </c>
      <c r="P1068" s="190"/>
      <c r="Q1068" s="190"/>
      <c r="R1068" s="188">
        <f t="shared" si="216"/>
        <v>18.75</v>
      </c>
      <c r="S1068" s="159" t="s">
        <v>41</v>
      </c>
      <c r="T1068" s="192" t="s">
        <v>58</v>
      </c>
      <c r="U1068" s="193">
        <v>44844</v>
      </c>
      <c r="V1068" s="193">
        <v>44883</v>
      </c>
      <c r="W1068" s="194">
        <v>1</v>
      </c>
      <c r="X1068" s="195"/>
      <c r="Y1068" s="196">
        <f t="shared" si="228"/>
        <v>5.7142857142857144</v>
      </c>
      <c r="Z1068" s="198">
        <v>14</v>
      </c>
      <c r="AA1068" s="198">
        <v>0.84</v>
      </c>
      <c r="AB1068" s="197">
        <f t="shared" si="226"/>
        <v>262.5</v>
      </c>
      <c r="AC1068" s="197">
        <f t="shared" si="222"/>
        <v>15.75</v>
      </c>
      <c r="AD1068" s="197">
        <f t="shared" si="229"/>
        <v>183.75</v>
      </c>
      <c r="AE1068" s="197">
        <f t="shared" si="223"/>
        <v>78.75</v>
      </c>
      <c r="AF1068" s="197">
        <f t="shared" si="230"/>
        <v>90</v>
      </c>
      <c r="AG1068" s="197">
        <f t="shared" si="224"/>
        <v>352.5</v>
      </c>
      <c r="AH1068" s="198">
        <v>352.5</v>
      </c>
      <c r="AI1068" s="197">
        <f t="shared" si="225"/>
        <v>0</v>
      </c>
      <c r="AJ1068" s="244"/>
      <c r="AK1068" s="269"/>
      <c r="AL1068" s="276"/>
      <c r="AM1068" s="276"/>
    </row>
    <row r="1069" spans="1:47" s="213" customFormat="1" ht="32.25" customHeight="1" x14ac:dyDescent="0.25">
      <c r="A1069" s="189"/>
      <c r="B1069" s="189">
        <v>6</v>
      </c>
      <c r="C1069" s="159">
        <v>1269</v>
      </c>
      <c r="D1069" s="376">
        <v>13707</v>
      </c>
      <c r="E1069" s="376">
        <v>8490</v>
      </c>
      <c r="F1069" s="190"/>
      <c r="G1069" s="189" t="s">
        <v>580</v>
      </c>
      <c r="H1069" s="189" t="s">
        <v>36</v>
      </c>
      <c r="I1069" s="189"/>
      <c r="J1069" s="189" t="s">
        <v>435</v>
      </c>
      <c r="K1069" s="190">
        <v>27</v>
      </c>
      <c r="L1069" s="190">
        <v>1.3</v>
      </c>
      <c r="M1069" s="190">
        <v>1.5</v>
      </c>
      <c r="N1069" s="190"/>
      <c r="O1069" s="190">
        <v>1.5</v>
      </c>
      <c r="P1069" s="190"/>
      <c r="Q1069" s="190"/>
      <c r="R1069" s="188">
        <f t="shared" ref="R1069:R1134" si="231">IF(S1069="m3",K1069*L1069*O1069,IF(S1069="m2-LxH",K1069*O1069,IF(S1069="m2-LxW",K1069*L1069*P1069,IF(S1069="rm",O1069,IF(S1069="lm",K1069,IF(S1069="unit",Q1069,))))))</f>
        <v>40.5</v>
      </c>
      <c r="S1069" s="159" t="s">
        <v>41</v>
      </c>
      <c r="T1069" s="192" t="s">
        <v>58</v>
      </c>
      <c r="U1069" s="193">
        <v>44855</v>
      </c>
      <c r="V1069" s="193">
        <v>44929</v>
      </c>
      <c r="W1069" s="194">
        <v>1</v>
      </c>
      <c r="X1069" s="195"/>
      <c r="Y1069" s="196">
        <f t="shared" si="228"/>
        <v>10.714285714285714</v>
      </c>
      <c r="Z1069" s="198">
        <v>14</v>
      </c>
      <c r="AA1069" s="198">
        <v>0.84</v>
      </c>
      <c r="AB1069" s="197">
        <f t="shared" si="226"/>
        <v>567</v>
      </c>
      <c r="AC1069" s="197">
        <f t="shared" si="222"/>
        <v>34.019999999999996</v>
      </c>
      <c r="AD1069" s="197">
        <f t="shared" si="229"/>
        <v>396.9</v>
      </c>
      <c r="AE1069" s="197">
        <f t="shared" si="223"/>
        <v>170.1</v>
      </c>
      <c r="AF1069" s="197">
        <f t="shared" si="230"/>
        <v>364.49999999999994</v>
      </c>
      <c r="AG1069" s="197">
        <f t="shared" si="224"/>
        <v>931.5</v>
      </c>
      <c r="AH1069" s="198">
        <v>931.5</v>
      </c>
      <c r="AI1069" s="197">
        <f t="shared" si="225"/>
        <v>0</v>
      </c>
      <c r="AJ1069" s="146"/>
      <c r="AK1069" s="268"/>
      <c r="AL1069" s="275"/>
      <c r="AM1069" s="275"/>
    </row>
    <row r="1070" spans="1:47" s="213" customFormat="1" ht="32.25" customHeight="1" x14ac:dyDescent="0.25">
      <c r="A1070" s="186"/>
      <c r="B1070" s="186">
        <v>6</v>
      </c>
      <c r="C1070" s="187">
        <v>1401</v>
      </c>
      <c r="D1070" s="136">
        <v>13889</v>
      </c>
      <c r="E1070" s="136">
        <v>8277</v>
      </c>
      <c r="F1070" s="188"/>
      <c r="G1070" s="186" t="s">
        <v>114</v>
      </c>
      <c r="H1070" s="186" t="s">
        <v>94</v>
      </c>
      <c r="I1070" s="186"/>
      <c r="J1070" s="186" t="s">
        <v>69</v>
      </c>
      <c r="K1070" s="188">
        <v>2.5</v>
      </c>
      <c r="L1070" s="188">
        <v>1.8</v>
      </c>
      <c r="M1070" s="188">
        <v>3</v>
      </c>
      <c r="N1070" s="188"/>
      <c r="O1070" s="188">
        <f>M1070-N1070</f>
        <v>3</v>
      </c>
      <c r="P1070" s="188"/>
      <c r="Q1070" s="188"/>
      <c r="R1070" s="188">
        <f t="shared" si="231"/>
        <v>3</v>
      </c>
      <c r="S1070" s="191" t="s">
        <v>70</v>
      </c>
      <c r="T1070" s="199" t="s">
        <v>58</v>
      </c>
      <c r="U1070" s="200">
        <v>44875</v>
      </c>
      <c r="V1070" s="200">
        <v>44891</v>
      </c>
      <c r="W1070" s="201">
        <v>1</v>
      </c>
      <c r="X1070" s="202"/>
      <c r="Y1070" s="196">
        <f t="shared" si="228"/>
        <v>2.4285714285714284</v>
      </c>
      <c r="Z1070" s="219">
        <v>135</v>
      </c>
      <c r="AA1070" s="219">
        <v>12.25</v>
      </c>
      <c r="AB1070" s="197">
        <f t="shared" si="226"/>
        <v>405</v>
      </c>
      <c r="AC1070" s="197">
        <f t="shared" si="222"/>
        <v>36.75</v>
      </c>
      <c r="AD1070" s="197">
        <f t="shared" si="229"/>
        <v>283.49999999999994</v>
      </c>
      <c r="AE1070" s="197">
        <f t="shared" si="223"/>
        <v>121.49999999999999</v>
      </c>
      <c r="AF1070" s="197">
        <f t="shared" si="230"/>
        <v>89.249999999999986</v>
      </c>
      <c r="AG1070" s="197">
        <f t="shared" si="224"/>
        <v>494.24999999999994</v>
      </c>
      <c r="AH1070" s="197">
        <v>494.24999999999994</v>
      </c>
      <c r="AI1070" s="197">
        <f t="shared" si="225"/>
        <v>0</v>
      </c>
      <c r="AJ1070" s="146"/>
      <c r="AK1070" s="268"/>
      <c r="AL1070" s="275"/>
      <c r="AM1070" s="275"/>
    </row>
    <row r="1071" spans="1:47" s="213" customFormat="1" ht="32.25" customHeight="1" x14ac:dyDescent="0.25">
      <c r="A1071" s="186"/>
      <c r="B1071" s="186">
        <v>6</v>
      </c>
      <c r="C1071" s="187">
        <v>1400</v>
      </c>
      <c r="D1071" s="136">
        <v>13888</v>
      </c>
      <c r="E1071" s="136">
        <v>8277</v>
      </c>
      <c r="F1071" s="188"/>
      <c r="G1071" s="186" t="s">
        <v>114</v>
      </c>
      <c r="H1071" s="186" t="s">
        <v>94</v>
      </c>
      <c r="I1071" s="186"/>
      <c r="J1071" s="186" t="s">
        <v>69</v>
      </c>
      <c r="K1071" s="188">
        <v>2.5</v>
      </c>
      <c r="L1071" s="188">
        <v>1.3</v>
      </c>
      <c r="M1071" s="188">
        <v>3</v>
      </c>
      <c r="N1071" s="188"/>
      <c r="O1071" s="188">
        <f>M1071-N1071</f>
        <v>3</v>
      </c>
      <c r="P1071" s="188"/>
      <c r="Q1071" s="188"/>
      <c r="R1071" s="188">
        <f t="shared" si="231"/>
        <v>3</v>
      </c>
      <c r="S1071" s="191" t="s">
        <v>70</v>
      </c>
      <c r="T1071" s="199" t="s">
        <v>58</v>
      </c>
      <c r="U1071" s="200">
        <v>44875</v>
      </c>
      <c r="V1071" s="200">
        <v>44891</v>
      </c>
      <c r="W1071" s="201">
        <v>1</v>
      </c>
      <c r="X1071" s="202"/>
      <c r="Y1071" s="196">
        <f t="shared" si="228"/>
        <v>2.4285714285714284</v>
      </c>
      <c r="Z1071" s="219">
        <v>135</v>
      </c>
      <c r="AA1071" s="219">
        <v>12.25</v>
      </c>
      <c r="AB1071" s="197">
        <f t="shared" si="226"/>
        <v>405</v>
      </c>
      <c r="AC1071" s="197">
        <f t="shared" si="222"/>
        <v>36.75</v>
      </c>
      <c r="AD1071" s="197">
        <f t="shared" si="229"/>
        <v>283.49999999999994</v>
      </c>
      <c r="AE1071" s="197">
        <f t="shared" si="223"/>
        <v>121.49999999999999</v>
      </c>
      <c r="AF1071" s="197">
        <f t="shared" si="230"/>
        <v>89.249999999999986</v>
      </c>
      <c r="AG1071" s="197">
        <f t="shared" si="224"/>
        <v>494.24999999999994</v>
      </c>
      <c r="AH1071" s="197">
        <v>494.24999999999994</v>
      </c>
      <c r="AI1071" s="197">
        <f t="shared" si="225"/>
        <v>0</v>
      </c>
      <c r="AJ1071" s="146"/>
      <c r="AK1071" s="268"/>
      <c r="AL1071" s="275"/>
      <c r="AM1071" s="275"/>
    </row>
    <row r="1072" spans="1:47" s="213" customFormat="1" ht="32.25" customHeight="1" x14ac:dyDescent="0.25">
      <c r="A1072" s="186"/>
      <c r="B1072" s="186">
        <v>6</v>
      </c>
      <c r="C1072" s="187">
        <v>1492</v>
      </c>
      <c r="D1072" s="136">
        <v>13979</v>
      </c>
      <c r="E1072" s="136">
        <v>8275</v>
      </c>
      <c r="F1072" s="188"/>
      <c r="G1072" s="186" t="s">
        <v>114</v>
      </c>
      <c r="H1072" s="186" t="s">
        <v>94</v>
      </c>
      <c r="I1072" s="186"/>
      <c r="J1072" s="186" t="s">
        <v>69</v>
      </c>
      <c r="K1072" s="188">
        <v>1.8</v>
      </c>
      <c r="L1072" s="188">
        <v>1.3</v>
      </c>
      <c r="M1072" s="188">
        <v>2</v>
      </c>
      <c r="N1072" s="188"/>
      <c r="O1072" s="188">
        <f>M1072-N1072</f>
        <v>2</v>
      </c>
      <c r="P1072" s="188"/>
      <c r="Q1072" s="188"/>
      <c r="R1072" s="188">
        <f t="shared" si="231"/>
        <v>2</v>
      </c>
      <c r="S1072" s="191" t="s">
        <v>70</v>
      </c>
      <c r="T1072" s="199" t="s">
        <v>58</v>
      </c>
      <c r="U1072" s="200">
        <v>44889</v>
      </c>
      <c r="V1072" s="200">
        <v>44891</v>
      </c>
      <c r="W1072" s="201">
        <v>1</v>
      </c>
      <c r="X1072" s="202"/>
      <c r="Y1072" s="196">
        <f t="shared" si="228"/>
        <v>0.42857142857142855</v>
      </c>
      <c r="Z1072" s="219">
        <v>135</v>
      </c>
      <c r="AA1072" s="219">
        <v>12.25</v>
      </c>
      <c r="AB1072" s="197">
        <f t="shared" si="226"/>
        <v>270</v>
      </c>
      <c r="AC1072" s="197">
        <f t="shared" si="222"/>
        <v>24.5</v>
      </c>
      <c r="AD1072" s="197">
        <f t="shared" si="229"/>
        <v>189</v>
      </c>
      <c r="AE1072" s="197">
        <f t="shared" si="223"/>
        <v>81</v>
      </c>
      <c r="AF1072" s="197">
        <f t="shared" si="230"/>
        <v>10.5</v>
      </c>
      <c r="AG1072" s="197">
        <f t="shared" si="224"/>
        <v>280.5</v>
      </c>
      <c r="AH1072" s="197">
        <v>280.5</v>
      </c>
      <c r="AI1072" s="197">
        <f t="shared" si="225"/>
        <v>0</v>
      </c>
      <c r="AJ1072" s="147"/>
      <c r="AK1072" s="268"/>
      <c r="AL1072" s="275"/>
      <c r="AM1072" s="275"/>
    </row>
    <row r="1073" spans="1:47" s="213" customFormat="1" ht="32.25" customHeight="1" x14ac:dyDescent="0.25">
      <c r="A1073" s="186"/>
      <c r="B1073" s="186">
        <v>6</v>
      </c>
      <c r="C1073" s="187">
        <v>1475</v>
      </c>
      <c r="D1073" s="136">
        <v>13963</v>
      </c>
      <c r="E1073" s="136">
        <v>8612</v>
      </c>
      <c r="F1073" s="188"/>
      <c r="G1073" s="186" t="s">
        <v>88</v>
      </c>
      <c r="H1073" s="216" t="s">
        <v>36</v>
      </c>
      <c r="I1073" s="216"/>
      <c r="J1073" s="216" t="s">
        <v>42</v>
      </c>
      <c r="K1073" s="215">
        <v>2</v>
      </c>
      <c r="L1073" s="215">
        <v>1.3</v>
      </c>
      <c r="M1073" s="215">
        <v>6</v>
      </c>
      <c r="N1073" s="188"/>
      <c r="O1073" s="188">
        <f>M1073-N1073</f>
        <v>6</v>
      </c>
      <c r="P1073" s="215"/>
      <c r="Q1073" s="215"/>
      <c r="R1073" s="188">
        <f t="shared" si="231"/>
        <v>12</v>
      </c>
      <c r="S1073" s="243" t="s">
        <v>41</v>
      </c>
      <c r="T1073" s="199" t="s">
        <v>58</v>
      </c>
      <c r="U1073" s="253">
        <v>44886</v>
      </c>
      <c r="V1073" s="253">
        <v>44952</v>
      </c>
      <c r="W1073" s="254">
        <v>1</v>
      </c>
      <c r="X1073" s="255"/>
      <c r="Y1073" s="196">
        <f t="shared" si="228"/>
        <v>9.5714285714285712</v>
      </c>
      <c r="Z1073" s="220">
        <v>14</v>
      </c>
      <c r="AA1073" s="220">
        <v>0.84</v>
      </c>
      <c r="AB1073" s="197">
        <f t="shared" si="226"/>
        <v>168</v>
      </c>
      <c r="AC1073" s="197">
        <f t="shared" si="222"/>
        <v>10.08</v>
      </c>
      <c r="AD1073" s="197">
        <f t="shared" si="229"/>
        <v>117.59999999999998</v>
      </c>
      <c r="AE1073" s="197">
        <f t="shared" si="223"/>
        <v>50.399999999999991</v>
      </c>
      <c r="AF1073" s="197">
        <f t="shared" si="230"/>
        <v>96.48</v>
      </c>
      <c r="AG1073" s="197">
        <f t="shared" si="224"/>
        <v>264.47999999999996</v>
      </c>
      <c r="AH1073" s="197">
        <v>264.47999999999996</v>
      </c>
      <c r="AI1073" s="197">
        <f t="shared" si="225"/>
        <v>0</v>
      </c>
      <c r="AJ1073" s="146"/>
      <c r="AK1073" s="268"/>
      <c r="AL1073" s="275"/>
      <c r="AM1073" s="275"/>
    </row>
    <row r="1074" spans="1:47" s="213" customFormat="1" ht="32.25" customHeight="1" x14ac:dyDescent="0.25">
      <c r="A1074" s="186"/>
      <c r="B1074" s="186">
        <v>6</v>
      </c>
      <c r="C1074" s="187">
        <v>1333</v>
      </c>
      <c r="D1074" s="136">
        <v>13821</v>
      </c>
      <c r="E1074" s="136">
        <v>8244</v>
      </c>
      <c r="F1074" s="188"/>
      <c r="G1074" s="186" t="s">
        <v>114</v>
      </c>
      <c r="H1074" s="189" t="s">
        <v>36</v>
      </c>
      <c r="I1074" s="189"/>
      <c r="J1074" s="189" t="s">
        <v>435</v>
      </c>
      <c r="K1074" s="190">
        <v>3</v>
      </c>
      <c r="L1074" s="190">
        <v>1.8</v>
      </c>
      <c r="M1074" s="190">
        <v>1.75</v>
      </c>
      <c r="N1074" s="190"/>
      <c r="O1074" s="190">
        <v>1.75</v>
      </c>
      <c r="P1074" s="190"/>
      <c r="Q1074" s="190"/>
      <c r="R1074" s="188">
        <f t="shared" si="231"/>
        <v>5.25</v>
      </c>
      <c r="S1074" s="159" t="s">
        <v>41</v>
      </c>
      <c r="T1074" s="199" t="s">
        <v>58</v>
      </c>
      <c r="U1074" s="193">
        <v>44865</v>
      </c>
      <c r="V1074" s="193">
        <v>44881</v>
      </c>
      <c r="W1074" s="194">
        <v>1</v>
      </c>
      <c r="X1074" s="195"/>
      <c r="Y1074" s="196">
        <f t="shared" si="228"/>
        <v>2.4285714285714284</v>
      </c>
      <c r="Z1074" s="203">
        <v>18</v>
      </c>
      <c r="AA1074" s="203">
        <v>1.05</v>
      </c>
      <c r="AB1074" s="197">
        <f t="shared" si="226"/>
        <v>94.5</v>
      </c>
      <c r="AC1074" s="197">
        <f t="shared" si="222"/>
        <v>5.5125000000000002</v>
      </c>
      <c r="AD1074" s="197">
        <f t="shared" si="229"/>
        <v>66.149999999999991</v>
      </c>
      <c r="AE1074" s="197">
        <f t="shared" si="223"/>
        <v>28.349999999999998</v>
      </c>
      <c r="AF1074" s="197">
        <f t="shared" si="230"/>
        <v>13.387499999999999</v>
      </c>
      <c r="AG1074" s="197">
        <f t="shared" si="224"/>
        <v>107.88749999999999</v>
      </c>
      <c r="AH1074" s="198">
        <v>107.88749999999999</v>
      </c>
      <c r="AI1074" s="197">
        <f t="shared" si="225"/>
        <v>0</v>
      </c>
      <c r="AJ1074" s="146"/>
      <c r="AK1074" s="268"/>
      <c r="AL1074" s="275"/>
      <c r="AM1074" s="275"/>
    </row>
    <row r="1075" spans="1:47" s="213" customFormat="1" ht="32.25" customHeight="1" x14ac:dyDescent="0.25">
      <c r="A1075" s="186"/>
      <c r="B1075" s="186">
        <v>6</v>
      </c>
      <c r="C1075" s="187">
        <v>1370</v>
      </c>
      <c r="D1075" s="136">
        <v>13858</v>
      </c>
      <c r="E1075" s="136">
        <v>8404</v>
      </c>
      <c r="F1075" s="188"/>
      <c r="G1075" s="186" t="s">
        <v>88</v>
      </c>
      <c r="H1075" s="186" t="s">
        <v>240</v>
      </c>
      <c r="I1075" s="186"/>
      <c r="J1075" s="186" t="s">
        <v>80</v>
      </c>
      <c r="K1075" s="188">
        <v>56</v>
      </c>
      <c r="L1075" s="188">
        <v>0.6</v>
      </c>
      <c r="M1075" s="188"/>
      <c r="N1075" s="188"/>
      <c r="O1075" s="188"/>
      <c r="P1075" s="188">
        <v>1</v>
      </c>
      <c r="Q1075" s="188"/>
      <c r="R1075" s="188">
        <f t="shared" si="231"/>
        <v>33.6</v>
      </c>
      <c r="S1075" s="191" t="s">
        <v>150</v>
      </c>
      <c r="T1075" s="199" t="s">
        <v>58</v>
      </c>
      <c r="U1075" s="200">
        <v>44869</v>
      </c>
      <c r="V1075" s="200">
        <v>44928</v>
      </c>
      <c r="W1075" s="201">
        <v>1</v>
      </c>
      <c r="X1075" s="202"/>
      <c r="Y1075" s="196">
        <f t="shared" si="228"/>
        <v>8.5714285714285712</v>
      </c>
      <c r="Z1075" s="219">
        <v>36.5</v>
      </c>
      <c r="AA1075" s="219">
        <v>3.15</v>
      </c>
      <c r="AB1075" s="197">
        <f t="shared" si="226"/>
        <v>1226.4000000000001</v>
      </c>
      <c r="AC1075" s="197">
        <f t="shared" si="222"/>
        <v>105.84</v>
      </c>
      <c r="AD1075" s="197">
        <f t="shared" si="229"/>
        <v>858.48</v>
      </c>
      <c r="AE1075" s="197">
        <f t="shared" si="223"/>
        <v>367.92</v>
      </c>
      <c r="AF1075" s="197">
        <f t="shared" si="230"/>
        <v>907.19999999999993</v>
      </c>
      <c r="AG1075" s="197">
        <f t="shared" si="224"/>
        <v>2133.6</v>
      </c>
      <c r="AH1075" s="197">
        <v>2133.6</v>
      </c>
      <c r="AI1075" s="197">
        <f t="shared" si="225"/>
        <v>0</v>
      </c>
      <c r="AJ1075" s="146"/>
      <c r="AK1075" s="268"/>
      <c r="AL1075" s="275"/>
      <c r="AM1075" s="275"/>
    </row>
    <row r="1076" spans="1:47" s="122" customFormat="1" ht="32.25" customHeight="1" x14ac:dyDescent="0.25">
      <c r="A1076" s="186"/>
      <c r="B1076" s="186">
        <v>6</v>
      </c>
      <c r="C1076" s="187">
        <v>1475</v>
      </c>
      <c r="D1076" s="136">
        <v>13963</v>
      </c>
      <c r="E1076" s="136">
        <v>8612</v>
      </c>
      <c r="F1076" s="188"/>
      <c r="G1076" s="186" t="s">
        <v>88</v>
      </c>
      <c r="H1076" s="186" t="s">
        <v>240</v>
      </c>
      <c r="I1076" s="186"/>
      <c r="J1076" s="186" t="s">
        <v>80</v>
      </c>
      <c r="K1076" s="188">
        <v>15</v>
      </c>
      <c r="L1076" s="188">
        <v>0.6</v>
      </c>
      <c r="M1076" s="188"/>
      <c r="N1076" s="188"/>
      <c r="O1076" s="188"/>
      <c r="P1076" s="188">
        <v>1</v>
      </c>
      <c r="Q1076" s="188"/>
      <c r="R1076" s="188">
        <f t="shared" si="231"/>
        <v>9</v>
      </c>
      <c r="S1076" s="191" t="s">
        <v>150</v>
      </c>
      <c r="T1076" s="199" t="s">
        <v>58</v>
      </c>
      <c r="U1076" s="200">
        <v>44886</v>
      </c>
      <c r="V1076" s="200">
        <v>44952</v>
      </c>
      <c r="W1076" s="201">
        <v>1</v>
      </c>
      <c r="X1076" s="202"/>
      <c r="Y1076" s="196">
        <f t="shared" si="228"/>
        <v>9.5714285714285712</v>
      </c>
      <c r="Z1076" s="219">
        <v>36.5</v>
      </c>
      <c r="AA1076" s="219">
        <v>3.15</v>
      </c>
      <c r="AB1076" s="197">
        <f t="shared" si="226"/>
        <v>328.5</v>
      </c>
      <c r="AC1076" s="197">
        <f t="shared" ref="AC1076:AC1141" si="232">AA1076*R1076</f>
        <v>28.349999999999998</v>
      </c>
      <c r="AD1076" s="197">
        <f t="shared" si="229"/>
        <v>229.95</v>
      </c>
      <c r="AE1076" s="197">
        <f t="shared" si="223"/>
        <v>98.55</v>
      </c>
      <c r="AF1076" s="197">
        <f t="shared" si="230"/>
        <v>271.34999999999997</v>
      </c>
      <c r="AG1076" s="197">
        <f t="shared" si="224"/>
        <v>599.84999999999991</v>
      </c>
      <c r="AH1076" s="197">
        <v>599.84999999999991</v>
      </c>
      <c r="AI1076" s="197">
        <f t="shared" si="225"/>
        <v>0</v>
      </c>
      <c r="AJ1076" s="157"/>
      <c r="AK1076" s="267"/>
      <c r="AL1076" s="274"/>
      <c r="AM1076" s="274"/>
    </row>
    <row r="1077" spans="1:47" s="213" customFormat="1" ht="32.25" customHeight="1" x14ac:dyDescent="0.25">
      <c r="A1077" s="186"/>
      <c r="B1077" s="186">
        <v>6</v>
      </c>
      <c r="C1077" s="187">
        <v>1475</v>
      </c>
      <c r="D1077" s="136">
        <v>13963</v>
      </c>
      <c r="E1077" s="136">
        <v>8612</v>
      </c>
      <c r="F1077" s="188"/>
      <c r="G1077" s="186" t="s">
        <v>88</v>
      </c>
      <c r="H1077" s="186" t="s">
        <v>240</v>
      </c>
      <c r="I1077" s="186"/>
      <c r="J1077" s="186" t="s">
        <v>80</v>
      </c>
      <c r="K1077" s="188">
        <v>15</v>
      </c>
      <c r="L1077" s="188">
        <v>0.6</v>
      </c>
      <c r="M1077" s="188"/>
      <c r="N1077" s="188"/>
      <c r="O1077" s="188"/>
      <c r="P1077" s="188">
        <v>1</v>
      </c>
      <c r="Q1077" s="188"/>
      <c r="R1077" s="188">
        <f t="shared" si="231"/>
        <v>9</v>
      </c>
      <c r="S1077" s="191" t="s">
        <v>150</v>
      </c>
      <c r="T1077" s="199" t="s">
        <v>58</v>
      </c>
      <c r="U1077" s="200">
        <v>44886</v>
      </c>
      <c r="V1077" s="200">
        <v>44952</v>
      </c>
      <c r="W1077" s="201">
        <v>1</v>
      </c>
      <c r="X1077" s="202"/>
      <c r="Y1077" s="196">
        <f t="shared" si="228"/>
        <v>9.5714285714285712</v>
      </c>
      <c r="Z1077" s="219">
        <v>36.5</v>
      </c>
      <c r="AA1077" s="219">
        <v>3.15</v>
      </c>
      <c r="AB1077" s="197">
        <f t="shared" si="226"/>
        <v>328.5</v>
      </c>
      <c r="AC1077" s="197">
        <f t="shared" si="232"/>
        <v>28.349999999999998</v>
      </c>
      <c r="AD1077" s="197">
        <f t="shared" si="229"/>
        <v>229.95</v>
      </c>
      <c r="AE1077" s="197">
        <f t="shared" ref="AE1077:AE1142" si="233">IF(T1077="off hired",0.3*R1077*Z1077*W1077,0)</f>
        <v>98.55</v>
      </c>
      <c r="AF1077" s="197">
        <f t="shared" si="230"/>
        <v>271.34999999999997</v>
      </c>
      <c r="AG1077" s="197">
        <f t="shared" si="224"/>
        <v>599.84999999999991</v>
      </c>
      <c r="AH1077" s="197">
        <v>599.84999999999991</v>
      </c>
      <c r="AI1077" s="197">
        <f t="shared" si="225"/>
        <v>0</v>
      </c>
      <c r="AJ1077" s="146"/>
      <c r="AK1077" s="268"/>
      <c r="AL1077" s="275"/>
      <c r="AM1077" s="275"/>
    </row>
    <row r="1078" spans="1:47" s="213" customFormat="1" ht="32.25" customHeight="1" x14ac:dyDescent="0.25">
      <c r="A1078" s="186"/>
      <c r="B1078" s="186">
        <v>6</v>
      </c>
      <c r="C1078" s="187">
        <v>1583</v>
      </c>
      <c r="D1078" s="136">
        <v>14115</v>
      </c>
      <c r="E1078" s="136">
        <v>8771</v>
      </c>
      <c r="F1078" s="188"/>
      <c r="G1078" s="186" t="s">
        <v>114</v>
      </c>
      <c r="H1078" s="216" t="s">
        <v>36</v>
      </c>
      <c r="I1078" s="216"/>
      <c r="J1078" s="216" t="s">
        <v>42</v>
      </c>
      <c r="K1078" s="215">
        <v>4</v>
      </c>
      <c r="L1078" s="215">
        <v>1</v>
      </c>
      <c r="M1078" s="215">
        <v>2</v>
      </c>
      <c r="N1078" s="188"/>
      <c r="O1078" s="188">
        <f t="shared" ref="O1078:O1118" si="234">M1078-N1078</f>
        <v>2</v>
      </c>
      <c r="P1078" s="215"/>
      <c r="Q1078" s="215"/>
      <c r="R1078" s="188">
        <f t="shared" si="231"/>
        <v>8</v>
      </c>
      <c r="S1078" s="243" t="s">
        <v>41</v>
      </c>
      <c r="T1078" s="199" t="s">
        <v>58</v>
      </c>
      <c r="U1078" s="253">
        <v>44907</v>
      </c>
      <c r="V1078" s="253">
        <v>44988</v>
      </c>
      <c r="W1078" s="254">
        <v>1</v>
      </c>
      <c r="X1078" s="255"/>
      <c r="Y1078" s="196">
        <f t="shared" si="228"/>
        <v>11.714285714285714</v>
      </c>
      <c r="Z1078" s="220">
        <v>14</v>
      </c>
      <c r="AA1078" s="220">
        <v>0.84</v>
      </c>
      <c r="AB1078" s="197">
        <f t="shared" si="226"/>
        <v>112</v>
      </c>
      <c r="AC1078" s="197">
        <f t="shared" si="232"/>
        <v>6.72</v>
      </c>
      <c r="AD1078" s="197">
        <f t="shared" si="229"/>
        <v>78.399999999999991</v>
      </c>
      <c r="AE1078" s="197">
        <f t="shared" si="233"/>
        <v>33.6</v>
      </c>
      <c r="AF1078" s="197">
        <f t="shared" si="230"/>
        <v>78.72</v>
      </c>
      <c r="AG1078" s="197">
        <f t="shared" si="224"/>
        <v>190.72</v>
      </c>
      <c r="AH1078" s="197">
        <v>154.24</v>
      </c>
      <c r="AI1078" s="197">
        <f t="shared" si="225"/>
        <v>36.47999999999999</v>
      </c>
      <c r="AJ1078" s="146"/>
      <c r="AK1078" s="268"/>
      <c r="AL1078" s="275"/>
      <c r="AM1078" s="275"/>
      <c r="AR1078" s="363">
        <f>SUMIF('[27]Sc Shedule '!$D$3:$D$2546,D1078,'[27]Sc Shedule '!$AC$3:$AC$2546)</f>
        <v>190.72</v>
      </c>
      <c r="AS1078" s="363">
        <f t="shared" ref="AS1078:AS1079" ca="1" si="235">SUMIF($D$91:$D$2561,D1078,$AG$91:$AG$2559)</f>
        <v>190.72</v>
      </c>
      <c r="AT1078" s="363">
        <f t="shared" ref="AT1078:AT1079" ca="1" si="236">AR1078-AS1078</f>
        <v>0</v>
      </c>
      <c r="AU1078" s="365"/>
    </row>
    <row r="1079" spans="1:47" s="245" customFormat="1" ht="32.25" customHeight="1" x14ac:dyDescent="0.25">
      <c r="A1079" s="186"/>
      <c r="B1079" s="186">
        <v>6</v>
      </c>
      <c r="C1079" s="187">
        <v>1656</v>
      </c>
      <c r="D1079" s="136">
        <v>14191</v>
      </c>
      <c r="E1079" s="136">
        <v>8782</v>
      </c>
      <c r="F1079" s="188"/>
      <c r="G1079" s="186" t="s">
        <v>88</v>
      </c>
      <c r="H1079" s="216" t="s">
        <v>36</v>
      </c>
      <c r="I1079" s="216"/>
      <c r="J1079" s="216" t="s">
        <v>42</v>
      </c>
      <c r="K1079" s="215">
        <v>16.5</v>
      </c>
      <c r="L1079" s="215">
        <v>1</v>
      </c>
      <c r="M1079" s="215">
        <v>1</v>
      </c>
      <c r="N1079" s="188"/>
      <c r="O1079" s="188">
        <f t="shared" si="234"/>
        <v>1</v>
      </c>
      <c r="P1079" s="215"/>
      <c r="Q1079" s="215"/>
      <c r="R1079" s="188">
        <f t="shared" si="231"/>
        <v>16.5</v>
      </c>
      <c r="S1079" s="243" t="s">
        <v>41</v>
      </c>
      <c r="T1079" s="199" t="s">
        <v>58</v>
      </c>
      <c r="U1079" s="253">
        <v>44918</v>
      </c>
      <c r="V1079" s="253">
        <v>44991</v>
      </c>
      <c r="W1079" s="254">
        <v>1</v>
      </c>
      <c r="X1079" s="255"/>
      <c r="Y1079" s="196">
        <f t="shared" si="228"/>
        <v>10.571428571428571</v>
      </c>
      <c r="Z1079" s="220">
        <v>14</v>
      </c>
      <c r="AA1079" s="220">
        <v>0.84</v>
      </c>
      <c r="AB1079" s="197">
        <f t="shared" si="226"/>
        <v>231</v>
      </c>
      <c r="AC1079" s="197">
        <f t="shared" si="232"/>
        <v>13.86</v>
      </c>
      <c r="AD1079" s="197">
        <f t="shared" si="229"/>
        <v>161.69999999999999</v>
      </c>
      <c r="AE1079" s="197">
        <f t="shared" si="233"/>
        <v>69.3</v>
      </c>
      <c r="AF1079" s="197">
        <f t="shared" si="230"/>
        <v>146.51999999999998</v>
      </c>
      <c r="AG1079" s="197">
        <f t="shared" si="224"/>
        <v>377.52</v>
      </c>
      <c r="AH1079" s="197">
        <v>296.33999999999997</v>
      </c>
      <c r="AI1079" s="197">
        <f t="shared" si="225"/>
        <v>81.180000000000007</v>
      </c>
      <c r="AJ1079" s="244"/>
      <c r="AK1079" s="269"/>
      <c r="AL1079" s="276"/>
      <c r="AM1079" s="276"/>
      <c r="AR1079" s="363">
        <f>SUMIF('[27]Sc Shedule '!$D$3:$D$2546,D1079,'[27]Sc Shedule '!$AC$3:$AC$2546)</f>
        <v>377.52</v>
      </c>
      <c r="AS1079" s="363">
        <f t="shared" ca="1" si="235"/>
        <v>377.52</v>
      </c>
      <c r="AT1079" s="363">
        <f t="shared" ca="1" si="236"/>
        <v>0</v>
      </c>
      <c r="AU1079" s="365"/>
    </row>
    <row r="1080" spans="1:47" s="245" customFormat="1" ht="32.25" customHeight="1" x14ac:dyDescent="0.25">
      <c r="A1080" s="186"/>
      <c r="B1080" s="186">
        <v>6</v>
      </c>
      <c r="C1080" s="187">
        <v>1522</v>
      </c>
      <c r="D1080" s="136">
        <v>14060</v>
      </c>
      <c r="E1080" s="136">
        <v>8559</v>
      </c>
      <c r="F1080" s="188"/>
      <c r="G1080" s="186" t="s">
        <v>88</v>
      </c>
      <c r="H1080" s="186" t="s">
        <v>60</v>
      </c>
      <c r="I1080" s="186"/>
      <c r="J1080" s="186" t="s">
        <v>61</v>
      </c>
      <c r="K1080" s="188">
        <v>12</v>
      </c>
      <c r="L1080" s="188">
        <v>2.6</v>
      </c>
      <c r="M1080" s="188">
        <v>5</v>
      </c>
      <c r="N1080" s="188"/>
      <c r="O1080" s="188">
        <f t="shared" si="234"/>
        <v>5</v>
      </c>
      <c r="P1080" s="188"/>
      <c r="Q1080" s="188"/>
      <c r="R1080" s="188">
        <f t="shared" si="231"/>
        <v>156</v>
      </c>
      <c r="S1080" s="191" t="s">
        <v>62</v>
      </c>
      <c r="T1080" s="199" t="s">
        <v>58</v>
      </c>
      <c r="U1080" s="200">
        <v>44898</v>
      </c>
      <c r="V1080" s="200">
        <v>44968</v>
      </c>
      <c r="W1080" s="201">
        <v>1</v>
      </c>
      <c r="X1080" s="202"/>
      <c r="Y1080" s="196">
        <f t="shared" si="228"/>
        <v>10.142857142857142</v>
      </c>
      <c r="Z1080" s="219">
        <v>7.5</v>
      </c>
      <c r="AA1080" s="219">
        <v>0.7</v>
      </c>
      <c r="AB1080" s="197">
        <f t="shared" si="226"/>
        <v>1170</v>
      </c>
      <c r="AC1080" s="197">
        <f t="shared" si="232"/>
        <v>109.19999999999999</v>
      </c>
      <c r="AD1080" s="197">
        <f t="shared" si="229"/>
        <v>818.99999999999989</v>
      </c>
      <c r="AE1080" s="197">
        <f t="shared" si="233"/>
        <v>351</v>
      </c>
      <c r="AF1080" s="197">
        <f t="shared" si="230"/>
        <v>1107.5999999999999</v>
      </c>
      <c r="AG1080" s="197">
        <f t="shared" si="224"/>
        <v>2277.6</v>
      </c>
      <c r="AH1080" s="197">
        <v>2277.6</v>
      </c>
      <c r="AI1080" s="197">
        <f t="shared" si="225"/>
        <v>0</v>
      </c>
      <c r="AJ1080" s="244"/>
      <c r="AK1080" s="269"/>
      <c r="AL1080" s="276"/>
      <c r="AM1080" s="276"/>
      <c r="AR1080" s="363"/>
      <c r="AS1080" s="363"/>
      <c r="AT1080" s="111"/>
      <c r="AU1080" s="365"/>
    </row>
    <row r="1081" spans="1:47" s="213" customFormat="1" ht="32.25" customHeight="1" x14ac:dyDescent="0.25">
      <c r="A1081" s="186"/>
      <c r="B1081" s="186">
        <v>6</v>
      </c>
      <c r="C1081" s="187">
        <v>1676</v>
      </c>
      <c r="D1081" s="136">
        <v>14261</v>
      </c>
      <c r="E1081" s="136">
        <v>8417</v>
      </c>
      <c r="F1081" s="188"/>
      <c r="G1081" s="186" t="s">
        <v>88</v>
      </c>
      <c r="H1081" s="186" t="s">
        <v>60</v>
      </c>
      <c r="I1081" s="186"/>
      <c r="J1081" s="186" t="s">
        <v>61</v>
      </c>
      <c r="K1081" s="188">
        <v>2.5</v>
      </c>
      <c r="L1081" s="188">
        <v>2.5</v>
      </c>
      <c r="M1081" s="188">
        <v>8</v>
      </c>
      <c r="N1081" s="188"/>
      <c r="O1081" s="188">
        <f t="shared" si="234"/>
        <v>8</v>
      </c>
      <c r="P1081" s="188"/>
      <c r="Q1081" s="188"/>
      <c r="R1081" s="188">
        <f t="shared" si="231"/>
        <v>50</v>
      </c>
      <c r="S1081" s="191" t="s">
        <v>62</v>
      </c>
      <c r="T1081" s="199" t="s">
        <v>58</v>
      </c>
      <c r="U1081" s="200">
        <v>44922</v>
      </c>
      <c r="V1081" s="200">
        <v>44937</v>
      </c>
      <c r="W1081" s="201">
        <v>1</v>
      </c>
      <c r="X1081" s="202"/>
      <c r="Y1081" s="196">
        <f t="shared" ref="Y1081:Y1112" si="237">IF(T1081="on hire",$C$5-U1081+1,IF(T1081="off hired",V1081-U1081+1,0))/7</f>
        <v>2.2857142857142856</v>
      </c>
      <c r="Z1081" s="219">
        <v>7.5</v>
      </c>
      <c r="AA1081" s="219">
        <v>0.7</v>
      </c>
      <c r="AB1081" s="197">
        <f t="shared" si="226"/>
        <v>375</v>
      </c>
      <c r="AC1081" s="197">
        <f t="shared" si="232"/>
        <v>35</v>
      </c>
      <c r="AD1081" s="197">
        <f t="shared" ref="AD1081:AD1112" si="238">0.7*R1081*Z1081</f>
        <v>262.5</v>
      </c>
      <c r="AE1081" s="197">
        <f t="shared" si="233"/>
        <v>112.5</v>
      </c>
      <c r="AF1081" s="197">
        <f t="shared" ref="AF1081:AF1112" si="239">IF(Y1081&gt;X1081,(Y1081-X1081)*R1081*AA1081,0)</f>
        <v>79.999999999999986</v>
      </c>
      <c r="AG1081" s="197">
        <f t="shared" si="224"/>
        <v>455</v>
      </c>
      <c r="AH1081" s="197">
        <v>455</v>
      </c>
      <c r="AI1081" s="197">
        <f t="shared" si="225"/>
        <v>0</v>
      </c>
      <c r="AJ1081" s="146"/>
      <c r="AK1081" s="268"/>
      <c r="AL1081" s="275"/>
      <c r="AM1081" s="275"/>
    </row>
    <row r="1082" spans="1:47" s="245" customFormat="1" ht="32.25" customHeight="1" x14ac:dyDescent="0.25">
      <c r="A1082" s="186"/>
      <c r="B1082" s="186">
        <v>6</v>
      </c>
      <c r="C1082" s="187">
        <v>1597</v>
      </c>
      <c r="D1082" s="136">
        <v>14132</v>
      </c>
      <c r="E1082" s="136">
        <v>8621</v>
      </c>
      <c r="F1082" s="188"/>
      <c r="G1082" s="186" t="s">
        <v>635</v>
      </c>
      <c r="H1082" s="186" t="s">
        <v>153</v>
      </c>
      <c r="I1082" s="186"/>
      <c r="J1082" s="186" t="s">
        <v>435</v>
      </c>
      <c r="K1082" s="188">
        <v>10</v>
      </c>
      <c r="L1082" s="188">
        <v>2.6</v>
      </c>
      <c r="M1082" s="188">
        <v>6</v>
      </c>
      <c r="N1082" s="188"/>
      <c r="O1082" s="188">
        <f t="shared" si="234"/>
        <v>6</v>
      </c>
      <c r="P1082" s="188"/>
      <c r="Q1082" s="188"/>
      <c r="R1082" s="188">
        <f t="shared" si="231"/>
        <v>60</v>
      </c>
      <c r="S1082" s="191" t="s">
        <v>41</v>
      </c>
      <c r="T1082" s="199" t="s">
        <v>58</v>
      </c>
      <c r="U1082" s="200">
        <v>44909</v>
      </c>
      <c r="V1082" s="200">
        <v>44958</v>
      </c>
      <c r="W1082" s="201">
        <v>1</v>
      </c>
      <c r="X1082" s="202"/>
      <c r="Y1082" s="196">
        <f t="shared" si="237"/>
        <v>7.1428571428571432</v>
      </c>
      <c r="Z1082" s="219">
        <v>26</v>
      </c>
      <c r="AA1082" s="219">
        <v>2.1</v>
      </c>
      <c r="AB1082" s="197">
        <f t="shared" si="226"/>
        <v>1560</v>
      </c>
      <c r="AC1082" s="197">
        <f t="shared" si="232"/>
        <v>126</v>
      </c>
      <c r="AD1082" s="197">
        <f t="shared" si="238"/>
        <v>1092</v>
      </c>
      <c r="AE1082" s="197">
        <f t="shared" si="233"/>
        <v>468</v>
      </c>
      <c r="AF1082" s="197">
        <f t="shared" si="239"/>
        <v>900.00000000000011</v>
      </c>
      <c r="AG1082" s="197">
        <f t="shared" si="224"/>
        <v>2460</v>
      </c>
      <c r="AH1082" s="197">
        <v>2460</v>
      </c>
      <c r="AI1082" s="197">
        <f t="shared" si="225"/>
        <v>0</v>
      </c>
      <c r="AJ1082" s="146"/>
      <c r="AK1082" s="269"/>
      <c r="AL1082" s="276"/>
      <c r="AM1082" s="276"/>
      <c r="AR1082" s="363"/>
      <c r="AS1082" s="363"/>
      <c r="AT1082" s="111"/>
      <c r="AU1082" s="365"/>
    </row>
    <row r="1083" spans="1:47" s="245" customFormat="1" ht="32.25" customHeight="1" x14ac:dyDescent="0.25">
      <c r="A1083" s="186"/>
      <c r="B1083" s="186">
        <v>6</v>
      </c>
      <c r="C1083" s="187">
        <v>1597</v>
      </c>
      <c r="D1083" s="136">
        <v>14132</v>
      </c>
      <c r="E1083" s="136">
        <v>8621</v>
      </c>
      <c r="F1083" s="188"/>
      <c r="G1083" s="186" t="s">
        <v>635</v>
      </c>
      <c r="H1083" s="186" t="s">
        <v>153</v>
      </c>
      <c r="I1083" s="186"/>
      <c r="J1083" s="186" t="s">
        <v>147</v>
      </c>
      <c r="K1083" s="188">
        <v>2.6</v>
      </c>
      <c r="L1083" s="188">
        <v>1.3</v>
      </c>
      <c r="M1083" s="188">
        <v>3</v>
      </c>
      <c r="N1083" s="188"/>
      <c r="O1083" s="188">
        <f t="shared" si="234"/>
        <v>3</v>
      </c>
      <c r="P1083" s="188"/>
      <c r="Q1083" s="188"/>
      <c r="R1083" s="188">
        <f t="shared" si="231"/>
        <v>10.14</v>
      </c>
      <c r="S1083" s="191" t="s">
        <v>62</v>
      </c>
      <c r="T1083" s="199" t="s">
        <v>58</v>
      </c>
      <c r="U1083" s="200">
        <v>44909</v>
      </c>
      <c r="V1083" s="200">
        <v>44958</v>
      </c>
      <c r="W1083" s="201">
        <v>1</v>
      </c>
      <c r="X1083" s="202"/>
      <c r="Y1083" s="196">
        <f t="shared" si="237"/>
        <v>7.1428571428571432</v>
      </c>
      <c r="Z1083" s="219">
        <v>5.25</v>
      </c>
      <c r="AA1083" s="219">
        <v>0.35</v>
      </c>
      <c r="AB1083" s="197">
        <f t="shared" si="226"/>
        <v>53.234999999999999</v>
      </c>
      <c r="AC1083" s="197">
        <f t="shared" si="232"/>
        <v>3.5489999999999999</v>
      </c>
      <c r="AD1083" s="197">
        <f t="shared" si="238"/>
        <v>37.264499999999998</v>
      </c>
      <c r="AE1083" s="197">
        <f t="shared" si="233"/>
        <v>15.970500000000001</v>
      </c>
      <c r="AF1083" s="197">
        <f t="shared" si="239"/>
        <v>25.349999999999998</v>
      </c>
      <c r="AG1083" s="197">
        <f t="shared" si="224"/>
        <v>78.584999999999994</v>
      </c>
      <c r="AH1083" s="197">
        <v>78.584999999999994</v>
      </c>
      <c r="AI1083" s="197">
        <f t="shared" si="225"/>
        <v>0</v>
      </c>
      <c r="AJ1083" s="244"/>
      <c r="AK1083" s="269"/>
      <c r="AL1083" s="276"/>
      <c r="AM1083" s="276"/>
      <c r="AR1083" s="363"/>
      <c r="AS1083" s="363"/>
      <c r="AT1083" s="111"/>
      <c r="AU1083" s="365"/>
    </row>
    <row r="1084" spans="1:47" s="245" customFormat="1" ht="30" customHeight="1" x14ac:dyDescent="0.25">
      <c r="A1084" s="186"/>
      <c r="B1084" s="186">
        <v>6</v>
      </c>
      <c r="C1084" s="187">
        <v>1597</v>
      </c>
      <c r="D1084" s="136">
        <v>14132</v>
      </c>
      <c r="E1084" s="136">
        <v>8621</v>
      </c>
      <c r="F1084" s="188"/>
      <c r="G1084" s="186" t="s">
        <v>635</v>
      </c>
      <c r="H1084" s="186" t="s">
        <v>153</v>
      </c>
      <c r="I1084" s="186"/>
      <c r="J1084" s="186" t="s">
        <v>147</v>
      </c>
      <c r="K1084" s="188">
        <v>2.6</v>
      </c>
      <c r="L1084" s="188">
        <v>1.3</v>
      </c>
      <c r="M1084" s="188">
        <v>3</v>
      </c>
      <c r="N1084" s="188"/>
      <c r="O1084" s="188">
        <f t="shared" si="234"/>
        <v>3</v>
      </c>
      <c r="P1084" s="188"/>
      <c r="Q1084" s="188"/>
      <c r="R1084" s="188">
        <f t="shared" si="231"/>
        <v>10.14</v>
      </c>
      <c r="S1084" s="191" t="s">
        <v>62</v>
      </c>
      <c r="T1084" s="199" t="s">
        <v>58</v>
      </c>
      <c r="U1084" s="200">
        <v>44909</v>
      </c>
      <c r="V1084" s="200">
        <v>44958</v>
      </c>
      <c r="W1084" s="201">
        <v>1</v>
      </c>
      <c r="X1084" s="202"/>
      <c r="Y1084" s="196">
        <f t="shared" si="237"/>
        <v>7.1428571428571432</v>
      </c>
      <c r="Z1084" s="219">
        <v>5.25</v>
      </c>
      <c r="AA1084" s="219">
        <v>0.35</v>
      </c>
      <c r="AB1084" s="197">
        <f t="shared" si="226"/>
        <v>53.234999999999999</v>
      </c>
      <c r="AC1084" s="197">
        <f t="shared" si="232"/>
        <v>3.5489999999999999</v>
      </c>
      <c r="AD1084" s="197">
        <f t="shared" si="238"/>
        <v>37.264499999999998</v>
      </c>
      <c r="AE1084" s="197">
        <f t="shared" si="233"/>
        <v>15.970500000000001</v>
      </c>
      <c r="AF1084" s="197">
        <f t="shared" si="239"/>
        <v>25.349999999999998</v>
      </c>
      <c r="AG1084" s="197">
        <f t="shared" si="224"/>
        <v>78.584999999999994</v>
      </c>
      <c r="AH1084" s="197">
        <v>78.584999999999994</v>
      </c>
      <c r="AI1084" s="197">
        <f t="shared" si="225"/>
        <v>0</v>
      </c>
      <c r="AJ1084" s="244"/>
      <c r="AK1084" s="269"/>
      <c r="AL1084" s="276"/>
      <c r="AM1084" s="276"/>
      <c r="AR1084" s="363"/>
      <c r="AS1084" s="363"/>
      <c r="AT1084" s="111"/>
      <c r="AU1084" s="365"/>
    </row>
    <row r="1085" spans="1:47" ht="30" customHeight="1" x14ac:dyDescent="0.25">
      <c r="A1085" s="186"/>
      <c r="B1085" s="186">
        <v>7</v>
      </c>
      <c r="C1085" s="187"/>
      <c r="D1085" s="136">
        <v>12082</v>
      </c>
      <c r="E1085" s="136">
        <v>7821</v>
      </c>
      <c r="F1085" s="188"/>
      <c r="G1085" s="186" t="s">
        <v>44</v>
      </c>
      <c r="H1085" s="186" t="s">
        <v>36</v>
      </c>
      <c r="I1085" s="186"/>
      <c r="J1085" s="186" t="s">
        <v>42</v>
      </c>
      <c r="K1085" s="188">
        <v>14</v>
      </c>
      <c r="L1085" s="188">
        <v>1.3</v>
      </c>
      <c r="M1085" s="188">
        <v>5</v>
      </c>
      <c r="N1085" s="188">
        <v>1</v>
      </c>
      <c r="O1085" s="188">
        <f t="shared" si="234"/>
        <v>4</v>
      </c>
      <c r="P1085" s="188"/>
      <c r="Q1085" s="188"/>
      <c r="R1085" s="188">
        <f t="shared" si="231"/>
        <v>56</v>
      </c>
      <c r="S1085" s="191" t="s">
        <v>41</v>
      </c>
      <c r="T1085" s="199" t="s">
        <v>58</v>
      </c>
      <c r="U1085" s="200">
        <v>44700</v>
      </c>
      <c r="V1085" s="200">
        <v>44783</v>
      </c>
      <c r="W1085" s="201">
        <v>1</v>
      </c>
      <c r="X1085" s="202"/>
      <c r="Y1085" s="196">
        <f t="shared" si="237"/>
        <v>12</v>
      </c>
      <c r="Z1085" s="219">
        <v>14</v>
      </c>
      <c r="AA1085" s="219"/>
      <c r="AB1085" s="197">
        <f t="shared" si="226"/>
        <v>784</v>
      </c>
      <c r="AC1085" s="197">
        <f t="shared" si="232"/>
        <v>0</v>
      </c>
      <c r="AD1085" s="197">
        <f t="shared" si="238"/>
        <v>548.79999999999995</v>
      </c>
      <c r="AE1085" s="197">
        <f t="shared" si="233"/>
        <v>235.20000000000002</v>
      </c>
      <c r="AF1085" s="197">
        <f t="shared" si="239"/>
        <v>0</v>
      </c>
      <c r="AG1085" s="197">
        <f t="shared" si="224"/>
        <v>784</v>
      </c>
      <c r="AH1085" s="197">
        <v>784</v>
      </c>
      <c r="AI1085" s="197">
        <f t="shared" si="225"/>
        <v>0</v>
      </c>
      <c r="AJ1085" s="146"/>
      <c r="AR1085" s="111"/>
      <c r="AS1085" s="111"/>
      <c r="AT1085" s="111"/>
    </row>
    <row r="1086" spans="1:47" ht="30" customHeight="1" x14ac:dyDescent="0.25">
      <c r="A1086" s="186"/>
      <c r="B1086" s="186">
        <v>7</v>
      </c>
      <c r="C1086" s="187"/>
      <c r="D1086" s="136">
        <v>12091</v>
      </c>
      <c r="E1086" s="136">
        <v>7597</v>
      </c>
      <c r="F1086" s="188"/>
      <c r="G1086" s="186" t="s">
        <v>46</v>
      </c>
      <c r="H1086" s="186" t="s">
        <v>36</v>
      </c>
      <c r="I1086" s="186"/>
      <c r="J1086" s="186" t="s">
        <v>42</v>
      </c>
      <c r="K1086" s="188">
        <v>1.3</v>
      </c>
      <c r="L1086" s="188">
        <v>1.3</v>
      </c>
      <c r="M1086" s="188">
        <v>4</v>
      </c>
      <c r="N1086" s="188">
        <v>1</v>
      </c>
      <c r="O1086" s="188">
        <f t="shared" si="234"/>
        <v>3</v>
      </c>
      <c r="P1086" s="188"/>
      <c r="Q1086" s="188"/>
      <c r="R1086" s="188">
        <f t="shared" si="231"/>
        <v>3.9000000000000004</v>
      </c>
      <c r="S1086" s="191" t="s">
        <v>41</v>
      </c>
      <c r="T1086" s="199" t="s">
        <v>58</v>
      </c>
      <c r="U1086" s="200">
        <v>44703</v>
      </c>
      <c r="V1086" s="200">
        <v>44748</v>
      </c>
      <c r="W1086" s="201">
        <v>1</v>
      </c>
      <c r="X1086" s="202"/>
      <c r="Y1086" s="196">
        <f t="shared" si="237"/>
        <v>6.5714285714285712</v>
      </c>
      <c r="Z1086" s="219">
        <v>14</v>
      </c>
      <c r="AA1086" s="219"/>
      <c r="AB1086" s="197">
        <f t="shared" si="226"/>
        <v>54.600000000000009</v>
      </c>
      <c r="AC1086" s="197">
        <f t="shared" si="232"/>
        <v>0</v>
      </c>
      <c r="AD1086" s="197">
        <f t="shared" si="238"/>
        <v>38.22</v>
      </c>
      <c r="AE1086" s="197">
        <f t="shared" si="233"/>
        <v>16.380000000000003</v>
      </c>
      <c r="AF1086" s="197">
        <f t="shared" si="239"/>
        <v>0</v>
      </c>
      <c r="AG1086" s="197">
        <f t="shared" si="224"/>
        <v>54.6</v>
      </c>
      <c r="AH1086" s="197">
        <v>54.6</v>
      </c>
      <c r="AI1086" s="197">
        <f t="shared" si="225"/>
        <v>0</v>
      </c>
      <c r="AJ1086" s="157"/>
      <c r="AR1086" s="111"/>
      <c r="AS1086" s="111"/>
      <c r="AT1086" s="111"/>
    </row>
    <row r="1087" spans="1:47" ht="30" customHeight="1" x14ac:dyDescent="0.25">
      <c r="A1087" s="186"/>
      <c r="B1087" s="186">
        <v>7</v>
      </c>
      <c r="C1087" s="187"/>
      <c r="D1087" s="136">
        <v>12090</v>
      </c>
      <c r="E1087" s="136">
        <v>7824</v>
      </c>
      <c r="F1087" s="188"/>
      <c r="G1087" s="186" t="s">
        <v>47</v>
      </c>
      <c r="H1087" s="186" t="s">
        <v>36</v>
      </c>
      <c r="I1087" s="186"/>
      <c r="J1087" s="186" t="s">
        <v>42</v>
      </c>
      <c r="K1087" s="188">
        <v>7.5</v>
      </c>
      <c r="L1087" s="188">
        <v>1.3</v>
      </c>
      <c r="M1087" s="188">
        <v>4</v>
      </c>
      <c r="N1087" s="188">
        <v>1</v>
      </c>
      <c r="O1087" s="188">
        <f t="shared" si="234"/>
        <v>3</v>
      </c>
      <c r="P1087" s="188"/>
      <c r="Q1087" s="188"/>
      <c r="R1087" s="188">
        <f t="shared" si="231"/>
        <v>22.5</v>
      </c>
      <c r="S1087" s="191" t="s">
        <v>41</v>
      </c>
      <c r="T1087" s="199" t="s">
        <v>58</v>
      </c>
      <c r="U1087" s="200">
        <v>44704</v>
      </c>
      <c r="V1087" s="200">
        <v>44789</v>
      </c>
      <c r="W1087" s="201">
        <v>1</v>
      </c>
      <c r="X1087" s="202"/>
      <c r="Y1087" s="196">
        <f t="shared" si="237"/>
        <v>12.285714285714286</v>
      </c>
      <c r="Z1087" s="219">
        <v>14</v>
      </c>
      <c r="AA1087" s="219"/>
      <c r="AB1087" s="197">
        <f t="shared" si="226"/>
        <v>315</v>
      </c>
      <c r="AC1087" s="197">
        <f t="shared" si="232"/>
        <v>0</v>
      </c>
      <c r="AD1087" s="197">
        <f t="shared" si="238"/>
        <v>220.49999999999997</v>
      </c>
      <c r="AE1087" s="197">
        <f t="shared" si="233"/>
        <v>94.5</v>
      </c>
      <c r="AF1087" s="197">
        <f t="shared" si="239"/>
        <v>0</v>
      </c>
      <c r="AG1087" s="197">
        <f t="shared" si="224"/>
        <v>315</v>
      </c>
      <c r="AH1087" s="197">
        <v>315</v>
      </c>
      <c r="AI1087" s="197">
        <f t="shared" si="225"/>
        <v>0</v>
      </c>
      <c r="AJ1087" s="146"/>
      <c r="AR1087" s="111"/>
      <c r="AS1087" s="111"/>
      <c r="AT1087" s="111"/>
    </row>
    <row r="1088" spans="1:47" ht="30" customHeight="1" x14ac:dyDescent="0.25">
      <c r="A1088" s="186"/>
      <c r="B1088" s="186">
        <v>7</v>
      </c>
      <c r="C1088" s="187"/>
      <c r="D1088" s="136">
        <v>12089</v>
      </c>
      <c r="E1088" s="136">
        <v>6720</v>
      </c>
      <c r="F1088" s="188"/>
      <c r="G1088" s="186" t="s">
        <v>48</v>
      </c>
      <c r="H1088" s="186" t="s">
        <v>36</v>
      </c>
      <c r="I1088" s="186"/>
      <c r="J1088" s="186" t="s">
        <v>42</v>
      </c>
      <c r="K1088" s="188">
        <v>5</v>
      </c>
      <c r="L1088" s="188">
        <v>1.3</v>
      </c>
      <c r="M1088" s="188">
        <v>4</v>
      </c>
      <c r="N1088" s="188">
        <v>1</v>
      </c>
      <c r="O1088" s="188">
        <f t="shared" si="234"/>
        <v>3</v>
      </c>
      <c r="P1088" s="188"/>
      <c r="Q1088" s="188"/>
      <c r="R1088" s="188">
        <f t="shared" si="231"/>
        <v>15</v>
      </c>
      <c r="S1088" s="191" t="s">
        <v>41</v>
      </c>
      <c r="T1088" s="199" t="s">
        <v>58</v>
      </c>
      <c r="U1088" s="200">
        <v>44704</v>
      </c>
      <c r="V1088" s="200">
        <v>44830</v>
      </c>
      <c r="W1088" s="201">
        <v>1</v>
      </c>
      <c r="X1088" s="202"/>
      <c r="Y1088" s="196">
        <f t="shared" si="237"/>
        <v>18.142857142857142</v>
      </c>
      <c r="Z1088" s="219">
        <v>14</v>
      </c>
      <c r="AA1088" s="219"/>
      <c r="AB1088" s="197">
        <f t="shared" si="226"/>
        <v>210</v>
      </c>
      <c r="AC1088" s="197">
        <f t="shared" si="232"/>
        <v>0</v>
      </c>
      <c r="AD1088" s="197">
        <f t="shared" si="238"/>
        <v>147</v>
      </c>
      <c r="AE1088" s="197">
        <f t="shared" si="233"/>
        <v>63</v>
      </c>
      <c r="AF1088" s="197">
        <f t="shared" si="239"/>
        <v>0</v>
      </c>
      <c r="AG1088" s="197">
        <f t="shared" si="224"/>
        <v>210</v>
      </c>
      <c r="AH1088" s="197">
        <v>210</v>
      </c>
      <c r="AI1088" s="197">
        <f t="shared" si="225"/>
        <v>0</v>
      </c>
      <c r="AJ1088" s="146"/>
      <c r="AR1088" s="111"/>
      <c r="AS1088" s="111"/>
      <c r="AT1088" s="111"/>
    </row>
    <row r="1089" spans="1:47" ht="30" customHeight="1" x14ac:dyDescent="0.25">
      <c r="A1089" s="186"/>
      <c r="B1089" s="186">
        <v>7</v>
      </c>
      <c r="C1089" s="187"/>
      <c r="D1089" s="136">
        <v>12113</v>
      </c>
      <c r="E1089" s="136">
        <v>7740</v>
      </c>
      <c r="F1089" s="188"/>
      <c r="G1089" s="186" t="s">
        <v>51</v>
      </c>
      <c r="H1089" s="186" t="s">
        <v>36</v>
      </c>
      <c r="I1089" s="186"/>
      <c r="J1089" s="186" t="s">
        <v>42</v>
      </c>
      <c r="K1089" s="188">
        <v>1.3</v>
      </c>
      <c r="L1089" s="188">
        <v>1</v>
      </c>
      <c r="M1089" s="188">
        <v>8</v>
      </c>
      <c r="N1089" s="188">
        <v>1</v>
      </c>
      <c r="O1089" s="188">
        <f t="shared" si="234"/>
        <v>7</v>
      </c>
      <c r="P1089" s="188"/>
      <c r="Q1089" s="188"/>
      <c r="R1089" s="188">
        <f t="shared" si="231"/>
        <v>9.1</v>
      </c>
      <c r="S1089" s="191" t="s">
        <v>41</v>
      </c>
      <c r="T1089" s="199" t="s">
        <v>58</v>
      </c>
      <c r="U1089" s="200">
        <v>44708</v>
      </c>
      <c r="V1089" s="200">
        <v>44771</v>
      </c>
      <c r="W1089" s="201">
        <v>1</v>
      </c>
      <c r="X1089" s="202"/>
      <c r="Y1089" s="196">
        <f t="shared" si="237"/>
        <v>9.1428571428571423</v>
      </c>
      <c r="Z1089" s="219">
        <v>14</v>
      </c>
      <c r="AA1089" s="219"/>
      <c r="AB1089" s="197">
        <f t="shared" si="226"/>
        <v>127.39999999999999</v>
      </c>
      <c r="AC1089" s="197">
        <f t="shared" si="232"/>
        <v>0</v>
      </c>
      <c r="AD1089" s="197">
        <f t="shared" si="238"/>
        <v>89.179999999999993</v>
      </c>
      <c r="AE1089" s="197">
        <f t="shared" si="233"/>
        <v>38.22</v>
      </c>
      <c r="AF1089" s="197">
        <f t="shared" si="239"/>
        <v>0</v>
      </c>
      <c r="AG1089" s="197">
        <f t="shared" si="224"/>
        <v>127.39999999999999</v>
      </c>
      <c r="AH1089" s="197">
        <v>127.39999999999999</v>
      </c>
      <c r="AI1089" s="197">
        <f t="shared" si="225"/>
        <v>0</v>
      </c>
      <c r="AJ1089" s="146"/>
      <c r="AR1089" s="111"/>
      <c r="AS1089" s="111"/>
      <c r="AT1089" s="111"/>
    </row>
    <row r="1090" spans="1:47" ht="30" customHeight="1" x14ac:dyDescent="0.25">
      <c r="A1090" s="186"/>
      <c r="B1090" s="186">
        <v>7</v>
      </c>
      <c r="C1090" s="187"/>
      <c r="D1090" s="136">
        <v>12114</v>
      </c>
      <c r="E1090" s="136">
        <v>7563</v>
      </c>
      <c r="F1090" s="188"/>
      <c r="G1090" s="186" t="s">
        <v>46</v>
      </c>
      <c r="H1090" s="186" t="s">
        <v>36</v>
      </c>
      <c r="I1090" s="186"/>
      <c r="J1090" s="186" t="s">
        <v>42</v>
      </c>
      <c r="K1090" s="188">
        <v>1.3</v>
      </c>
      <c r="L1090" s="188">
        <v>1.3</v>
      </c>
      <c r="M1090" s="188">
        <v>4</v>
      </c>
      <c r="N1090" s="188">
        <v>1</v>
      </c>
      <c r="O1090" s="188">
        <f t="shared" si="234"/>
        <v>3</v>
      </c>
      <c r="P1090" s="188"/>
      <c r="Q1090" s="188"/>
      <c r="R1090" s="188">
        <f t="shared" si="231"/>
        <v>3.9000000000000004</v>
      </c>
      <c r="S1090" s="191" t="s">
        <v>41</v>
      </c>
      <c r="T1090" s="199" t="s">
        <v>58</v>
      </c>
      <c r="U1090" s="200">
        <v>44708</v>
      </c>
      <c r="V1090" s="200">
        <v>44722</v>
      </c>
      <c r="W1090" s="201">
        <v>1</v>
      </c>
      <c r="X1090" s="202"/>
      <c r="Y1090" s="196">
        <f t="shared" si="237"/>
        <v>2.1428571428571428</v>
      </c>
      <c r="Z1090" s="219">
        <v>14</v>
      </c>
      <c r="AA1090" s="219"/>
      <c r="AB1090" s="197">
        <f t="shared" si="226"/>
        <v>54.600000000000009</v>
      </c>
      <c r="AC1090" s="197">
        <f t="shared" si="232"/>
        <v>0</v>
      </c>
      <c r="AD1090" s="197">
        <f t="shared" si="238"/>
        <v>38.22</v>
      </c>
      <c r="AE1090" s="197">
        <f t="shared" si="233"/>
        <v>16.380000000000003</v>
      </c>
      <c r="AF1090" s="197">
        <f t="shared" si="239"/>
        <v>0</v>
      </c>
      <c r="AG1090" s="197">
        <f t="shared" si="224"/>
        <v>54.6</v>
      </c>
      <c r="AH1090" s="197">
        <v>54.6</v>
      </c>
      <c r="AI1090" s="197">
        <f t="shared" si="225"/>
        <v>0</v>
      </c>
      <c r="AJ1090" s="146"/>
      <c r="AR1090" s="111"/>
      <c r="AS1090" s="111"/>
      <c r="AT1090" s="111"/>
    </row>
    <row r="1091" spans="1:47" ht="30" customHeight="1" x14ac:dyDescent="0.25">
      <c r="A1091" s="186"/>
      <c r="B1091" s="186">
        <v>7</v>
      </c>
      <c r="C1091" s="187"/>
      <c r="D1091" s="136">
        <v>12129</v>
      </c>
      <c r="E1091" s="136">
        <v>7726</v>
      </c>
      <c r="F1091" s="188"/>
      <c r="G1091" s="186" t="s">
        <v>56</v>
      </c>
      <c r="H1091" s="186" t="s">
        <v>36</v>
      </c>
      <c r="I1091" s="186"/>
      <c r="J1091" s="186" t="s">
        <v>42</v>
      </c>
      <c r="K1091" s="188">
        <v>1.6</v>
      </c>
      <c r="L1091" s="188">
        <v>1.3</v>
      </c>
      <c r="M1091" s="188">
        <v>8</v>
      </c>
      <c r="N1091" s="188">
        <v>1</v>
      </c>
      <c r="O1091" s="188">
        <f t="shared" si="234"/>
        <v>7</v>
      </c>
      <c r="P1091" s="188"/>
      <c r="Q1091" s="188"/>
      <c r="R1091" s="188">
        <f t="shared" si="231"/>
        <v>11.200000000000001</v>
      </c>
      <c r="S1091" s="191" t="s">
        <v>41</v>
      </c>
      <c r="T1091" s="199" t="s">
        <v>58</v>
      </c>
      <c r="U1091" s="200">
        <v>44711</v>
      </c>
      <c r="V1091" s="200">
        <v>44760</v>
      </c>
      <c r="W1091" s="201">
        <v>1</v>
      </c>
      <c r="X1091" s="202"/>
      <c r="Y1091" s="196">
        <f t="shared" si="237"/>
        <v>7.1428571428571432</v>
      </c>
      <c r="Z1091" s="219">
        <v>14</v>
      </c>
      <c r="AA1091" s="219"/>
      <c r="AB1091" s="197">
        <f t="shared" si="226"/>
        <v>156.80000000000001</v>
      </c>
      <c r="AC1091" s="197">
        <f t="shared" si="232"/>
        <v>0</v>
      </c>
      <c r="AD1091" s="197">
        <f t="shared" si="238"/>
        <v>109.75999999999999</v>
      </c>
      <c r="AE1091" s="197">
        <f t="shared" si="233"/>
        <v>47.040000000000006</v>
      </c>
      <c r="AF1091" s="197">
        <f t="shared" si="239"/>
        <v>0</v>
      </c>
      <c r="AG1091" s="197">
        <f t="shared" si="224"/>
        <v>156.80000000000001</v>
      </c>
      <c r="AH1091" s="197">
        <v>156.80000000000001</v>
      </c>
      <c r="AI1091" s="197">
        <f t="shared" si="225"/>
        <v>0</v>
      </c>
      <c r="AJ1091" s="146"/>
      <c r="AR1091" s="111"/>
      <c r="AS1091" s="111"/>
      <c r="AT1091" s="111"/>
    </row>
    <row r="1092" spans="1:47" ht="30" customHeight="1" x14ac:dyDescent="0.25">
      <c r="A1092" s="186"/>
      <c r="B1092" s="186">
        <v>7</v>
      </c>
      <c r="C1092" s="187"/>
      <c r="D1092" s="136">
        <v>12092</v>
      </c>
      <c r="E1092" s="136">
        <v>7811</v>
      </c>
      <c r="F1092" s="188"/>
      <c r="G1092" s="186" t="s">
        <v>59</v>
      </c>
      <c r="H1092" s="186" t="s">
        <v>36</v>
      </c>
      <c r="I1092" s="186"/>
      <c r="J1092" s="186" t="s">
        <v>42</v>
      </c>
      <c r="K1092" s="188">
        <v>5</v>
      </c>
      <c r="L1092" s="188">
        <v>1.8</v>
      </c>
      <c r="M1092" s="188">
        <v>6</v>
      </c>
      <c r="N1092" s="188">
        <v>1</v>
      </c>
      <c r="O1092" s="188">
        <f t="shared" si="234"/>
        <v>5</v>
      </c>
      <c r="P1092" s="188"/>
      <c r="Q1092" s="188"/>
      <c r="R1092" s="188">
        <f t="shared" si="231"/>
        <v>25</v>
      </c>
      <c r="S1092" s="191" t="s">
        <v>41</v>
      </c>
      <c r="T1092" s="199" t="s">
        <v>58</v>
      </c>
      <c r="U1092" s="200">
        <v>44703</v>
      </c>
      <c r="V1092" s="200">
        <v>44779</v>
      </c>
      <c r="W1092" s="201">
        <v>1</v>
      </c>
      <c r="X1092" s="202"/>
      <c r="Y1092" s="196">
        <f t="shared" si="237"/>
        <v>11</v>
      </c>
      <c r="Z1092" s="219">
        <v>18</v>
      </c>
      <c r="AA1092" s="219"/>
      <c r="AB1092" s="197">
        <f t="shared" si="226"/>
        <v>450</v>
      </c>
      <c r="AC1092" s="197">
        <f t="shared" si="232"/>
        <v>0</v>
      </c>
      <c r="AD1092" s="197">
        <f t="shared" si="238"/>
        <v>315</v>
      </c>
      <c r="AE1092" s="197">
        <f t="shared" si="233"/>
        <v>135</v>
      </c>
      <c r="AF1092" s="197">
        <f t="shared" si="239"/>
        <v>0</v>
      </c>
      <c r="AG1092" s="197">
        <f t="shared" ref="AG1092:AG1157" si="240">AD1092+AE1092+AF1092</f>
        <v>450</v>
      </c>
      <c r="AH1092" s="197">
        <v>450</v>
      </c>
      <c r="AI1092" s="197">
        <f t="shared" ref="AI1092:AI1157" si="241">AG1092-AH1092</f>
        <v>0</v>
      </c>
      <c r="AJ1092" s="146"/>
      <c r="AR1092" s="111"/>
      <c r="AS1092" s="111"/>
      <c r="AT1092" s="111"/>
    </row>
    <row r="1093" spans="1:47" ht="30" customHeight="1" x14ac:dyDescent="0.25">
      <c r="A1093" s="186"/>
      <c r="B1093" s="186">
        <v>7</v>
      </c>
      <c r="C1093" s="187"/>
      <c r="D1093" s="136">
        <v>12112</v>
      </c>
      <c r="E1093" s="136">
        <v>7745</v>
      </c>
      <c r="F1093" s="188"/>
      <c r="G1093" s="186" t="s">
        <v>56</v>
      </c>
      <c r="H1093" s="186" t="s">
        <v>60</v>
      </c>
      <c r="I1093" s="186"/>
      <c r="J1093" s="186" t="s">
        <v>61</v>
      </c>
      <c r="K1093" s="188">
        <v>7.5</v>
      </c>
      <c r="L1093" s="188">
        <v>2.5</v>
      </c>
      <c r="M1093" s="188">
        <v>8</v>
      </c>
      <c r="N1093" s="188">
        <v>1</v>
      </c>
      <c r="O1093" s="188">
        <f t="shared" si="234"/>
        <v>7</v>
      </c>
      <c r="P1093" s="188"/>
      <c r="Q1093" s="188"/>
      <c r="R1093" s="188">
        <f t="shared" si="231"/>
        <v>131.25</v>
      </c>
      <c r="S1093" s="191" t="s">
        <v>62</v>
      </c>
      <c r="T1093" s="199" t="s">
        <v>58</v>
      </c>
      <c r="U1093" s="200">
        <v>44708</v>
      </c>
      <c r="V1093" s="200">
        <v>44770</v>
      </c>
      <c r="W1093" s="201">
        <v>1</v>
      </c>
      <c r="X1093" s="202"/>
      <c r="Y1093" s="196">
        <f t="shared" si="237"/>
        <v>9</v>
      </c>
      <c r="Z1093" s="219">
        <v>7.5</v>
      </c>
      <c r="AA1093" s="219"/>
      <c r="AB1093" s="197">
        <f t="shared" ref="AB1093:AB1158" si="242">Z1093*R1093</f>
        <v>984.375</v>
      </c>
      <c r="AC1093" s="197">
        <f t="shared" si="232"/>
        <v>0</v>
      </c>
      <c r="AD1093" s="197">
        <f t="shared" si="238"/>
        <v>689.0625</v>
      </c>
      <c r="AE1093" s="197">
        <f t="shared" si="233"/>
        <v>295.3125</v>
      </c>
      <c r="AF1093" s="197">
        <f t="shared" si="239"/>
        <v>0</v>
      </c>
      <c r="AG1093" s="197">
        <f t="shared" si="240"/>
        <v>984.375</v>
      </c>
      <c r="AH1093" s="197">
        <v>984.375</v>
      </c>
      <c r="AI1093" s="197">
        <f t="shared" si="241"/>
        <v>0</v>
      </c>
      <c r="AJ1093" s="157"/>
      <c r="AR1093" s="111"/>
      <c r="AS1093" s="111"/>
      <c r="AT1093" s="111"/>
    </row>
    <row r="1094" spans="1:47" ht="30" customHeight="1" x14ac:dyDescent="0.25">
      <c r="A1094" s="186"/>
      <c r="B1094" s="186">
        <v>7</v>
      </c>
      <c r="C1094" s="187" t="s">
        <v>125</v>
      </c>
      <c r="D1094" s="136">
        <v>12210</v>
      </c>
      <c r="E1094" s="136">
        <v>7821</v>
      </c>
      <c r="F1094" s="188"/>
      <c r="G1094" s="186" t="s">
        <v>56</v>
      </c>
      <c r="H1094" s="186" t="s">
        <v>36</v>
      </c>
      <c r="I1094" s="186"/>
      <c r="J1094" s="186" t="s">
        <v>42</v>
      </c>
      <c r="K1094" s="188">
        <v>1.8</v>
      </c>
      <c r="L1094" s="188">
        <v>1.3</v>
      </c>
      <c r="M1094" s="188">
        <v>4.5</v>
      </c>
      <c r="N1094" s="188">
        <v>1</v>
      </c>
      <c r="O1094" s="188">
        <f t="shared" si="234"/>
        <v>3.5</v>
      </c>
      <c r="P1094" s="188"/>
      <c r="Q1094" s="188"/>
      <c r="R1094" s="188">
        <f t="shared" si="231"/>
        <v>6.3</v>
      </c>
      <c r="S1094" s="191" t="s">
        <v>41</v>
      </c>
      <c r="T1094" s="199" t="s">
        <v>58</v>
      </c>
      <c r="U1094" s="200">
        <v>44714</v>
      </c>
      <c r="V1094" s="200">
        <v>44783</v>
      </c>
      <c r="W1094" s="201">
        <v>1</v>
      </c>
      <c r="X1094" s="202"/>
      <c r="Y1094" s="196">
        <f t="shared" si="237"/>
        <v>10</v>
      </c>
      <c r="Z1094" s="219">
        <v>14</v>
      </c>
      <c r="AA1094" s="219"/>
      <c r="AB1094" s="197">
        <f t="shared" si="242"/>
        <v>88.2</v>
      </c>
      <c r="AC1094" s="197">
        <f t="shared" si="232"/>
        <v>0</v>
      </c>
      <c r="AD1094" s="197">
        <f t="shared" si="238"/>
        <v>61.739999999999988</v>
      </c>
      <c r="AE1094" s="197">
        <f t="shared" si="233"/>
        <v>26.459999999999997</v>
      </c>
      <c r="AF1094" s="197">
        <f t="shared" si="239"/>
        <v>0</v>
      </c>
      <c r="AG1094" s="197">
        <f t="shared" si="240"/>
        <v>88.199999999999989</v>
      </c>
      <c r="AH1094" s="197">
        <v>88.199999999999989</v>
      </c>
      <c r="AI1094" s="197">
        <f t="shared" si="241"/>
        <v>0</v>
      </c>
      <c r="AJ1094" s="146"/>
      <c r="AR1094" s="111"/>
      <c r="AS1094" s="111"/>
      <c r="AT1094" s="111"/>
    </row>
    <row r="1095" spans="1:47" ht="30" customHeight="1" x14ac:dyDescent="0.25">
      <c r="A1095" s="186"/>
      <c r="B1095" s="186">
        <v>7</v>
      </c>
      <c r="C1095" s="187" t="s">
        <v>128</v>
      </c>
      <c r="D1095" s="136">
        <v>12224</v>
      </c>
      <c r="E1095" s="136">
        <v>7596</v>
      </c>
      <c r="F1095" s="188"/>
      <c r="G1095" s="186" t="s">
        <v>56</v>
      </c>
      <c r="H1095" s="186" t="s">
        <v>36</v>
      </c>
      <c r="I1095" s="186"/>
      <c r="J1095" s="186" t="s">
        <v>42</v>
      </c>
      <c r="K1095" s="188">
        <v>1.8</v>
      </c>
      <c r="L1095" s="188">
        <v>1.3</v>
      </c>
      <c r="M1095" s="188">
        <v>6</v>
      </c>
      <c r="N1095" s="188">
        <v>1</v>
      </c>
      <c r="O1095" s="188">
        <f t="shared" si="234"/>
        <v>5</v>
      </c>
      <c r="P1095" s="188"/>
      <c r="Q1095" s="188"/>
      <c r="R1095" s="188">
        <f t="shared" si="231"/>
        <v>9</v>
      </c>
      <c r="S1095" s="191" t="s">
        <v>41</v>
      </c>
      <c r="T1095" s="199" t="s">
        <v>58</v>
      </c>
      <c r="U1095" s="200">
        <v>44717</v>
      </c>
      <c r="V1095" s="200">
        <v>44745</v>
      </c>
      <c r="W1095" s="201">
        <v>1</v>
      </c>
      <c r="X1095" s="202"/>
      <c r="Y1095" s="196">
        <f t="shared" si="237"/>
        <v>4.1428571428571432</v>
      </c>
      <c r="Z1095" s="219">
        <v>14</v>
      </c>
      <c r="AA1095" s="219"/>
      <c r="AB1095" s="197">
        <f t="shared" si="242"/>
        <v>126</v>
      </c>
      <c r="AC1095" s="197">
        <f t="shared" si="232"/>
        <v>0</v>
      </c>
      <c r="AD1095" s="197">
        <f t="shared" si="238"/>
        <v>88.2</v>
      </c>
      <c r="AE1095" s="197">
        <f t="shared" si="233"/>
        <v>37.799999999999997</v>
      </c>
      <c r="AF1095" s="197">
        <f t="shared" si="239"/>
        <v>0</v>
      </c>
      <c r="AG1095" s="197">
        <f t="shared" si="240"/>
        <v>126</v>
      </c>
      <c r="AH1095" s="197">
        <v>126</v>
      </c>
      <c r="AI1095" s="197">
        <f t="shared" si="241"/>
        <v>0</v>
      </c>
      <c r="AJ1095" s="157"/>
      <c r="AR1095" s="111"/>
      <c r="AS1095" s="111"/>
      <c r="AT1095" s="111"/>
    </row>
    <row r="1096" spans="1:47" ht="30" customHeight="1" x14ac:dyDescent="0.25">
      <c r="A1096" s="186"/>
      <c r="B1096" s="186">
        <v>7</v>
      </c>
      <c r="C1096" s="187">
        <v>378</v>
      </c>
      <c r="D1096" s="136">
        <v>12534</v>
      </c>
      <c r="E1096" s="136">
        <v>7830</v>
      </c>
      <c r="F1096" s="188"/>
      <c r="G1096" s="186" t="s">
        <v>56</v>
      </c>
      <c r="H1096" s="186" t="s">
        <v>36</v>
      </c>
      <c r="I1096" s="186"/>
      <c r="J1096" s="186" t="s">
        <v>42</v>
      </c>
      <c r="K1096" s="188">
        <v>7.5</v>
      </c>
      <c r="L1096" s="188">
        <v>1</v>
      </c>
      <c r="M1096" s="188">
        <v>7</v>
      </c>
      <c r="N1096" s="188">
        <v>1</v>
      </c>
      <c r="O1096" s="188">
        <f t="shared" si="234"/>
        <v>6</v>
      </c>
      <c r="P1096" s="188"/>
      <c r="Q1096" s="188"/>
      <c r="R1096" s="188">
        <f t="shared" si="231"/>
        <v>45</v>
      </c>
      <c r="S1096" s="191" t="s">
        <v>41</v>
      </c>
      <c r="T1096" s="199" t="s">
        <v>58</v>
      </c>
      <c r="U1096" s="200">
        <v>44740</v>
      </c>
      <c r="V1096" s="200">
        <v>44791</v>
      </c>
      <c r="W1096" s="201">
        <v>1</v>
      </c>
      <c r="X1096" s="202"/>
      <c r="Y1096" s="196">
        <f t="shared" si="237"/>
        <v>7.4285714285714288</v>
      </c>
      <c r="Z1096" s="219">
        <v>14</v>
      </c>
      <c r="AA1096" s="219">
        <v>0.84</v>
      </c>
      <c r="AB1096" s="197">
        <f t="shared" si="242"/>
        <v>630</v>
      </c>
      <c r="AC1096" s="197">
        <f t="shared" si="232"/>
        <v>37.799999999999997</v>
      </c>
      <c r="AD1096" s="197">
        <f t="shared" si="238"/>
        <v>440.99999999999994</v>
      </c>
      <c r="AE1096" s="197">
        <f t="shared" si="233"/>
        <v>189</v>
      </c>
      <c r="AF1096" s="197">
        <f t="shared" si="239"/>
        <v>280.79999999999995</v>
      </c>
      <c r="AG1096" s="197">
        <f t="shared" si="240"/>
        <v>910.8</v>
      </c>
      <c r="AH1096" s="197">
        <v>910.8</v>
      </c>
      <c r="AI1096" s="197">
        <f t="shared" si="241"/>
        <v>0</v>
      </c>
      <c r="AJ1096" s="157"/>
      <c r="AR1096" s="111"/>
      <c r="AS1096" s="111"/>
      <c r="AT1096" s="111"/>
    </row>
    <row r="1097" spans="1:47" ht="30" customHeight="1" x14ac:dyDescent="0.25">
      <c r="A1097" s="186"/>
      <c r="B1097" s="186">
        <v>7</v>
      </c>
      <c r="C1097" s="187" t="s">
        <v>145</v>
      </c>
      <c r="D1097" s="136">
        <v>12209</v>
      </c>
      <c r="E1097" s="136">
        <v>6709</v>
      </c>
      <c r="F1097" s="188"/>
      <c r="G1097" s="186" t="s">
        <v>56</v>
      </c>
      <c r="H1097" s="186" t="s">
        <v>60</v>
      </c>
      <c r="I1097" s="186"/>
      <c r="J1097" s="186" t="s">
        <v>61</v>
      </c>
      <c r="K1097" s="188">
        <v>2.5</v>
      </c>
      <c r="L1097" s="188">
        <v>2.5</v>
      </c>
      <c r="M1097" s="188">
        <v>4.5</v>
      </c>
      <c r="N1097" s="188">
        <v>1</v>
      </c>
      <c r="O1097" s="188">
        <f t="shared" si="234"/>
        <v>3.5</v>
      </c>
      <c r="P1097" s="188"/>
      <c r="Q1097" s="188"/>
      <c r="R1097" s="188">
        <f t="shared" si="231"/>
        <v>21.875</v>
      </c>
      <c r="S1097" s="191" t="s">
        <v>62</v>
      </c>
      <c r="T1097" s="199" t="s">
        <v>58</v>
      </c>
      <c r="U1097" s="200">
        <v>44714</v>
      </c>
      <c r="V1097" s="200">
        <v>44824</v>
      </c>
      <c r="W1097" s="201">
        <v>1</v>
      </c>
      <c r="X1097" s="202"/>
      <c r="Y1097" s="196">
        <f t="shared" si="237"/>
        <v>15.857142857142858</v>
      </c>
      <c r="Z1097" s="219">
        <v>7.5</v>
      </c>
      <c r="AA1097" s="219"/>
      <c r="AB1097" s="197">
        <f t="shared" si="242"/>
        <v>164.0625</v>
      </c>
      <c r="AC1097" s="197">
        <f t="shared" si="232"/>
        <v>0</v>
      </c>
      <c r="AD1097" s="197">
        <f t="shared" si="238"/>
        <v>114.84374999999999</v>
      </c>
      <c r="AE1097" s="197">
        <f t="shared" si="233"/>
        <v>49.21875</v>
      </c>
      <c r="AF1097" s="197">
        <f t="shared" si="239"/>
        <v>0</v>
      </c>
      <c r="AG1097" s="197">
        <f t="shared" si="240"/>
        <v>164.0625</v>
      </c>
      <c r="AH1097" s="197">
        <v>164.0625</v>
      </c>
      <c r="AI1097" s="197">
        <f t="shared" si="241"/>
        <v>0</v>
      </c>
      <c r="AJ1097" s="157"/>
      <c r="AR1097" s="111"/>
      <c r="AS1097" s="111"/>
      <c r="AT1097" s="111"/>
    </row>
    <row r="1098" spans="1:47" ht="30" customHeight="1" x14ac:dyDescent="0.25">
      <c r="A1098" s="186"/>
      <c r="B1098" s="186">
        <v>7</v>
      </c>
      <c r="C1098" s="187"/>
      <c r="D1098" s="136">
        <v>12401</v>
      </c>
      <c r="E1098" s="136">
        <v>8430</v>
      </c>
      <c r="F1098" s="188"/>
      <c r="G1098" s="186" t="s">
        <v>152</v>
      </c>
      <c r="H1098" s="186" t="s">
        <v>153</v>
      </c>
      <c r="I1098" s="186"/>
      <c r="J1098" s="186" t="s">
        <v>42</v>
      </c>
      <c r="K1098" s="188">
        <v>15</v>
      </c>
      <c r="L1098" s="188">
        <v>1.3</v>
      </c>
      <c r="M1098" s="188">
        <v>7</v>
      </c>
      <c r="N1098" s="188">
        <v>1</v>
      </c>
      <c r="O1098" s="188">
        <f t="shared" si="234"/>
        <v>6</v>
      </c>
      <c r="P1098" s="188"/>
      <c r="Q1098" s="188"/>
      <c r="R1098" s="188">
        <f t="shared" si="231"/>
        <v>90</v>
      </c>
      <c r="S1098" s="191" t="s">
        <v>41</v>
      </c>
      <c r="T1098" s="199" t="s">
        <v>58</v>
      </c>
      <c r="U1098" s="200">
        <v>44729</v>
      </c>
      <c r="V1098" s="200">
        <v>44943</v>
      </c>
      <c r="W1098" s="201">
        <v>1</v>
      </c>
      <c r="X1098" s="202"/>
      <c r="Y1098" s="196">
        <f t="shared" si="237"/>
        <v>30.714285714285715</v>
      </c>
      <c r="Z1098" s="219">
        <v>14</v>
      </c>
      <c r="AA1098" s="219">
        <v>0.84</v>
      </c>
      <c r="AB1098" s="197">
        <f t="shared" si="242"/>
        <v>1260</v>
      </c>
      <c r="AC1098" s="197">
        <f t="shared" si="232"/>
        <v>75.599999999999994</v>
      </c>
      <c r="AD1098" s="197">
        <f t="shared" si="238"/>
        <v>881.99999999999989</v>
      </c>
      <c r="AE1098" s="197">
        <f t="shared" si="233"/>
        <v>378</v>
      </c>
      <c r="AF1098" s="197">
        <f t="shared" si="239"/>
        <v>2322</v>
      </c>
      <c r="AG1098" s="197">
        <f t="shared" si="240"/>
        <v>3582</v>
      </c>
      <c r="AH1098" s="197">
        <v>3582</v>
      </c>
      <c r="AI1098" s="197">
        <f t="shared" si="241"/>
        <v>0</v>
      </c>
      <c r="AJ1098" s="157"/>
      <c r="AR1098" s="111"/>
      <c r="AS1098" s="111"/>
      <c r="AT1098" s="111"/>
    </row>
    <row r="1099" spans="1:47" s="245" customFormat="1" ht="32.25" customHeight="1" x14ac:dyDescent="0.25">
      <c r="A1099" s="186"/>
      <c r="B1099" s="186">
        <v>7</v>
      </c>
      <c r="C1099" s="187"/>
      <c r="D1099" s="136">
        <v>12401</v>
      </c>
      <c r="E1099" s="136">
        <v>8430</v>
      </c>
      <c r="F1099" s="188"/>
      <c r="G1099" s="186" t="s">
        <v>152</v>
      </c>
      <c r="H1099" s="186" t="s">
        <v>153</v>
      </c>
      <c r="I1099" s="186"/>
      <c r="J1099" s="186" t="s">
        <v>42</v>
      </c>
      <c r="K1099" s="188">
        <v>15</v>
      </c>
      <c r="L1099" s="188">
        <v>1.8</v>
      </c>
      <c r="M1099" s="188">
        <v>7</v>
      </c>
      <c r="N1099" s="188">
        <v>1</v>
      </c>
      <c r="O1099" s="188">
        <f t="shared" si="234"/>
        <v>6</v>
      </c>
      <c r="P1099" s="188"/>
      <c r="Q1099" s="188"/>
      <c r="R1099" s="188">
        <f t="shared" si="231"/>
        <v>90</v>
      </c>
      <c r="S1099" s="191" t="s">
        <v>41</v>
      </c>
      <c r="T1099" s="199" t="s">
        <v>58</v>
      </c>
      <c r="U1099" s="200">
        <v>44729</v>
      </c>
      <c r="V1099" s="200">
        <v>44943</v>
      </c>
      <c r="W1099" s="201">
        <v>1</v>
      </c>
      <c r="X1099" s="202"/>
      <c r="Y1099" s="196">
        <f t="shared" si="237"/>
        <v>30.714285714285715</v>
      </c>
      <c r="Z1099" s="219">
        <v>18</v>
      </c>
      <c r="AA1099" s="219">
        <v>1.05</v>
      </c>
      <c r="AB1099" s="197">
        <f t="shared" si="242"/>
        <v>1620</v>
      </c>
      <c r="AC1099" s="197">
        <f t="shared" si="232"/>
        <v>94.5</v>
      </c>
      <c r="AD1099" s="197">
        <f t="shared" si="238"/>
        <v>1133.9999999999998</v>
      </c>
      <c r="AE1099" s="197">
        <f t="shared" si="233"/>
        <v>486</v>
      </c>
      <c r="AF1099" s="197">
        <f t="shared" si="239"/>
        <v>2902.5</v>
      </c>
      <c r="AG1099" s="197">
        <f t="shared" si="240"/>
        <v>4522.5</v>
      </c>
      <c r="AH1099" s="197">
        <v>4522.5</v>
      </c>
      <c r="AI1099" s="197">
        <f t="shared" si="241"/>
        <v>0</v>
      </c>
      <c r="AJ1099" s="244"/>
      <c r="AK1099" s="269"/>
      <c r="AL1099" s="276"/>
      <c r="AM1099" s="276"/>
    </row>
    <row r="1100" spans="1:47" s="245" customFormat="1" ht="32.25" customHeight="1" x14ac:dyDescent="0.25">
      <c r="A1100" s="186"/>
      <c r="B1100" s="186">
        <v>7</v>
      </c>
      <c r="C1100" s="187"/>
      <c r="D1100" s="136">
        <v>12401</v>
      </c>
      <c r="E1100" s="136">
        <v>8430</v>
      </c>
      <c r="F1100" s="188"/>
      <c r="G1100" s="186" t="s">
        <v>152</v>
      </c>
      <c r="H1100" s="186" t="s">
        <v>153</v>
      </c>
      <c r="I1100" s="186"/>
      <c r="J1100" s="186" t="s">
        <v>147</v>
      </c>
      <c r="K1100" s="188">
        <v>11</v>
      </c>
      <c r="L1100" s="188">
        <v>2.5</v>
      </c>
      <c r="M1100" s="188">
        <v>3</v>
      </c>
      <c r="N1100" s="188">
        <v>1</v>
      </c>
      <c r="O1100" s="188">
        <f t="shared" si="234"/>
        <v>2</v>
      </c>
      <c r="P1100" s="188"/>
      <c r="Q1100" s="188"/>
      <c r="R1100" s="188">
        <f t="shared" si="231"/>
        <v>55</v>
      </c>
      <c r="S1100" s="191" t="s">
        <v>62</v>
      </c>
      <c r="T1100" s="199" t="s">
        <v>58</v>
      </c>
      <c r="U1100" s="200">
        <v>44729</v>
      </c>
      <c r="V1100" s="200">
        <v>44943</v>
      </c>
      <c r="W1100" s="201">
        <v>1</v>
      </c>
      <c r="X1100" s="202"/>
      <c r="Y1100" s="196">
        <f t="shared" si="237"/>
        <v>30.714285714285715</v>
      </c>
      <c r="Z1100" s="219">
        <v>5.25</v>
      </c>
      <c r="AA1100" s="219">
        <v>0.35</v>
      </c>
      <c r="AB1100" s="197">
        <f t="shared" si="242"/>
        <v>288.75</v>
      </c>
      <c r="AC1100" s="197">
        <f t="shared" si="232"/>
        <v>19.25</v>
      </c>
      <c r="AD1100" s="197">
        <f t="shared" si="238"/>
        <v>202.125</v>
      </c>
      <c r="AE1100" s="197">
        <f t="shared" si="233"/>
        <v>86.625</v>
      </c>
      <c r="AF1100" s="197">
        <f t="shared" si="239"/>
        <v>591.25</v>
      </c>
      <c r="AG1100" s="197">
        <f t="shared" si="240"/>
        <v>880</v>
      </c>
      <c r="AH1100" s="197">
        <v>880</v>
      </c>
      <c r="AI1100" s="197">
        <f t="shared" si="241"/>
        <v>0</v>
      </c>
      <c r="AJ1100" s="244"/>
      <c r="AK1100" s="269"/>
      <c r="AL1100" s="276"/>
      <c r="AM1100" s="276"/>
    </row>
    <row r="1101" spans="1:47" s="245" customFormat="1" ht="32.25" customHeight="1" x14ac:dyDescent="0.25">
      <c r="A1101" s="186"/>
      <c r="B1101" s="186">
        <v>7</v>
      </c>
      <c r="C1101" s="187"/>
      <c r="D1101" s="136">
        <v>12449</v>
      </c>
      <c r="E1101" s="136">
        <v>8781</v>
      </c>
      <c r="F1101" s="188"/>
      <c r="G1101" s="186" t="s">
        <v>154</v>
      </c>
      <c r="H1101" s="186" t="s">
        <v>153</v>
      </c>
      <c r="I1101" s="186"/>
      <c r="J1101" s="186" t="s">
        <v>42</v>
      </c>
      <c r="K1101" s="188">
        <v>15</v>
      </c>
      <c r="L1101" s="188">
        <v>2.5</v>
      </c>
      <c r="M1101" s="188">
        <v>9</v>
      </c>
      <c r="N1101" s="188">
        <v>1</v>
      </c>
      <c r="O1101" s="188">
        <f t="shared" si="234"/>
        <v>8</v>
      </c>
      <c r="P1101" s="188"/>
      <c r="Q1101" s="188"/>
      <c r="R1101" s="188">
        <f t="shared" si="231"/>
        <v>120</v>
      </c>
      <c r="S1101" s="191" t="s">
        <v>41</v>
      </c>
      <c r="T1101" s="199" t="s">
        <v>58</v>
      </c>
      <c r="U1101" s="200">
        <v>44729</v>
      </c>
      <c r="V1101" s="200">
        <v>44991</v>
      </c>
      <c r="W1101" s="201">
        <v>1</v>
      </c>
      <c r="X1101" s="202"/>
      <c r="Y1101" s="196">
        <f t="shared" si="237"/>
        <v>37.571428571428569</v>
      </c>
      <c r="Z1101" s="219">
        <v>26</v>
      </c>
      <c r="AA1101" s="219">
        <v>2.1</v>
      </c>
      <c r="AB1101" s="197">
        <f t="shared" si="242"/>
        <v>3120</v>
      </c>
      <c r="AC1101" s="197">
        <f t="shared" si="232"/>
        <v>252</v>
      </c>
      <c r="AD1101" s="197">
        <f t="shared" si="238"/>
        <v>2184</v>
      </c>
      <c r="AE1101" s="197">
        <f t="shared" si="233"/>
        <v>936</v>
      </c>
      <c r="AF1101" s="197">
        <f t="shared" si="239"/>
        <v>9468</v>
      </c>
      <c r="AG1101" s="197">
        <f t="shared" si="240"/>
        <v>12588</v>
      </c>
      <c r="AH1101" s="197">
        <v>11436.000000000002</v>
      </c>
      <c r="AI1101" s="197">
        <f t="shared" si="241"/>
        <v>1151.9999999999982</v>
      </c>
      <c r="AJ1101" s="244"/>
      <c r="AK1101" s="269"/>
      <c r="AL1101" s="276"/>
      <c r="AM1101" s="276"/>
      <c r="AR1101" s="363">
        <f>SUMIF('[27]Sc Shedule '!$D$3:$D$2546,D1101,'[27]Sc Shedule '!$AC$3:$AC$2546)</f>
        <v>16728</v>
      </c>
      <c r="AS1101" s="363">
        <f t="shared" ref="AS1101:AS1102" ca="1" si="243">SUMIF($D$91:$D$2561,D1101,$AG$91:$AG$2559)</f>
        <v>16728</v>
      </c>
      <c r="AT1101" s="363">
        <f t="shared" ref="AT1101:AT1102" ca="1" si="244">AR1101-AS1101</f>
        <v>0</v>
      </c>
      <c r="AU1101" s="365"/>
    </row>
    <row r="1102" spans="1:47" s="245" customFormat="1" ht="32.25" customHeight="1" x14ac:dyDescent="0.25">
      <c r="A1102" s="186"/>
      <c r="B1102" s="186">
        <v>7</v>
      </c>
      <c r="C1102" s="187"/>
      <c r="D1102" s="136">
        <v>12449</v>
      </c>
      <c r="E1102" s="136">
        <v>8781</v>
      </c>
      <c r="F1102" s="188"/>
      <c r="G1102" s="186" t="s">
        <v>154</v>
      </c>
      <c r="H1102" s="186" t="s">
        <v>153</v>
      </c>
      <c r="I1102" s="186"/>
      <c r="J1102" s="186" t="s">
        <v>147</v>
      </c>
      <c r="K1102" s="188">
        <v>15</v>
      </c>
      <c r="L1102" s="188">
        <v>2.5</v>
      </c>
      <c r="M1102" s="188">
        <v>7</v>
      </c>
      <c r="N1102" s="188">
        <v>1</v>
      </c>
      <c r="O1102" s="188">
        <f t="shared" si="234"/>
        <v>6</v>
      </c>
      <c r="P1102" s="188"/>
      <c r="Q1102" s="188"/>
      <c r="R1102" s="188">
        <f t="shared" si="231"/>
        <v>225</v>
      </c>
      <c r="S1102" s="191" t="s">
        <v>62</v>
      </c>
      <c r="T1102" s="199" t="s">
        <v>58</v>
      </c>
      <c r="U1102" s="200">
        <v>44729</v>
      </c>
      <c r="V1102" s="200">
        <v>44991</v>
      </c>
      <c r="W1102" s="201">
        <v>1</v>
      </c>
      <c r="X1102" s="202"/>
      <c r="Y1102" s="196">
        <f t="shared" si="237"/>
        <v>37.571428571428569</v>
      </c>
      <c r="Z1102" s="219">
        <v>5.25</v>
      </c>
      <c r="AA1102" s="219">
        <v>0.35</v>
      </c>
      <c r="AB1102" s="197">
        <f t="shared" si="242"/>
        <v>1181.25</v>
      </c>
      <c r="AC1102" s="197">
        <f t="shared" si="232"/>
        <v>78.75</v>
      </c>
      <c r="AD1102" s="197">
        <f t="shared" si="238"/>
        <v>826.875</v>
      </c>
      <c r="AE1102" s="197">
        <f t="shared" si="233"/>
        <v>354.375</v>
      </c>
      <c r="AF1102" s="197">
        <f t="shared" si="239"/>
        <v>2958.7499999999995</v>
      </c>
      <c r="AG1102" s="197">
        <f t="shared" si="240"/>
        <v>4140</v>
      </c>
      <c r="AH1102" s="197">
        <v>3718.125</v>
      </c>
      <c r="AI1102" s="197">
        <f t="shared" si="241"/>
        <v>421.875</v>
      </c>
      <c r="AJ1102" s="244"/>
      <c r="AK1102" s="269"/>
      <c r="AL1102" s="276"/>
      <c r="AM1102" s="276"/>
      <c r="AR1102" s="363">
        <f>SUMIF('[27]Sc Shedule '!$D$3:$D$2546,D1102,'[27]Sc Shedule '!$AC$3:$AC$2546)</f>
        <v>16728</v>
      </c>
      <c r="AS1102" s="363">
        <f t="shared" ca="1" si="243"/>
        <v>16728</v>
      </c>
      <c r="AT1102" s="363">
        <f t="shared" ca="1" si="244"/>
        <v>0</v>
      </c>
      <c r="AU1102" s="365"/>
    </row>
    <row r="1103" spans="1:47" s="245" customFormat="1" ht="32.25" customHeight="1" x14ac:dyDescent="0.25">
      <c r="A1103" s="216"/>
      <c r="B1103" s="186">
        <v>7</v>
      </c>
      <c r="C1103" s="243">
        <v>491</v>
      </c>
      <c r="D1103" s="378">
        <v>12721</v>
      </c>
      <c r="E1103" s="378">
        <v>6744</v>
      </c>
      <c r="F1103" s="215"/>
      <c r="G1103" s="216" t="s">
        <v>56</v>
      </c>
      <c r="H1103" s="216" t="s">
        <v>36</v>
      </c>
      <c r="I1103" s="216"/>
      <c r="J1103" s="216" t="s">
        <v>42</v>
      </c>
      <c r="K1103" s="215">
        <v>7.5</v>
      </c>
      <c r="L1103" s="215">
        <v>1</v>
      </c>
      <c r="M1103" s="215">
        <v>7</v>
      </c>
      <c r="N1103" s="188">
        <v>1</v>
      </c>
      <c r="O1103" s="188">
        <f t="shared" si="234"/>
        <v>6</v>
      </c>
      <c r="P1103" s="215"/>
      <c r="Q1103" s="215"/>
      <c r="R1103" s="188">
        <f t="shared" si="231"/>
        <v>45</v>
      </c>
      <c r="S1103" s="243" t="s">
        <v>41</v>
      </c>
      <c r="T1103" s="252" t="s">
        <v>58</v>
      </c>
      <c r="U1103" s="253">
        <v>44753</v>
      </c>
      <c r="V1103" s="253">
        <v>44834</v>
      </c>
      <c r="W1103" s="254">
        <v>1</v>
      </c>
      <c r="X1103" s="255"/>
      <c r="Y1103" s="196">
        <f t="shared" si="237"/>
        <v>11.714285714285714</v>
      </c>
      <c r="Z1103" s="220">
        <v>14</v>
      </c>
      <c r="AA1103" s="220">
        <v>0.84</v>
      </c>
      <c r="AB1103" s="197">
        <f t="shared" si="242"/>
        <v>630</v>
      </c>
      <c r="AC1103" s="197">
        <f t="shared" si="232"/>
        <v>37.799999999999997</v>
      </c>
      <c r="AD1103" s="197">
        <f t="shared" si="238"/>
        <v>440.99999999999994</v>
      </c>
      <c r="AE1103" s="197">
        <f t="shared" si="233"/>
        <v>189</v>
      </c>
      <c r="AF1103" s="197">
        <f t="shared" si="239"/>
        <v>442.79999999999995</v>
      </c>
      <c r="AG1103" s="197">
        <f t="shared" si="240"/>
        <v>1072.8</v>
      </c>
      <c r="AH1103" s="197">
        <v>1072.8</v>
      </c>
      <c r="AI1103" s="197">
        <f t="shared" si="241"/>
        <v>0</v>
      </c>
      <c r="AJ1103" s="244"/>
      <c r="AK1103" s="269"/>
      <c r="AL1103" s="276"/>
      <c r="AM1103" s="276"/>
    </row>
    <row r="1104" spans="1:47" ht="32.25" customHeight="1" x14ac:dyDescent="0.25">
      <c r="A1104" s="186"/>
      <c r="B1104" s="186">
        <v>7</v>
      </c>
      <c r="C1104" s="187" t="s">
        <v>248</v>
      </c>
      <c r="D1104" s="136">
        <v>12720</v>
      </c>
      <c r="E1104" s="136">
        <v>6744</v>
      </c>
      <c r="F1104" s="188"/>
      <c r="G1104" s="186" t="s">
        <v>56</v>
      </c>
      <c r="H1104" s="186" t="s">
        <v>244</v>
      </c>
      <c r="I1104" s="186"/>
      <c r="J1104" s="186" t="s">
        <v>245</v>
      </c>
      <c r="K1104" s="188">
        <v>5</v>
      </c>
      <c r="L1104" s="188">
        <v>1.2</v>
      </c>
      <c r="M1104" s="188">
        <v>8</v>
      </c>
      <c r="N1104" s="188">
        <v>1</v>
      </c>
      <c r="O1104" s="188">
        <f t="shared" si="234"/>
        <v>7</v>
      </c>
      <c r="P1104" s="188"/>
      <c r="Q1104" s="188">
        <v>1</v>
      </c>
      <c r="R1104" s="188">
        <f t="shared" si="231"/>
        <v>1</v>
      </c>
      <c r="S1104" s="191" t="s">
        <v>246</v>
      </c>
      <c r="T1104" s="199" t="s">
        <v>58</v>
      </c>
      <c r="U1104" s="200">
        <v>44753</v>
      </c>
      <c r="V1104" s="200">
        <v>44834</v>
      </c>
      <c r="W1104" s="201">
        <v>1</v>
      </c>
      <c r="X1104" s="202"/>
      <c r="Y1104" s="196">
        <f t="shared" si="237"/>
        <v>11.714285714285714</v>
      </c>
      <c r="Z1104" s="219">
        <v>3000</v>
      </c>
      <c r="AA1104" s="219">
        <v>175</v>
      </c>
      <c r="AB1104" s="197">
        <f t="shared" si="242"/>
        <v>3000</v>
      </c>
      <c r="AC1104" s="197">
        <f t="shared" si="232"/>
        <v>175</v>
      </c>
      <c r="AD1104" s="197">
        <f t="shared" si="238"/>
        <v>2100</v>
      </c>
      <c r="AE1104" s="197">
        <f t="shared" si="233"/>
        <v>900</v>
      </c>
      <c r="AF1104" s="197">
        <f t="shared" si="239"/>
        <v>2050</v>
      </c>
      <c r="AG1104" s="197">
        <f t="shared" si="240"/>
        <v>5050</v>
      </c>
      <c r="AH1104" s="197">
        <v>5050</v>
      </c>
      <c r="AI1104" s="197">
        <f t="shared" si="241"/>
        <v>0</v>
      </c>
      <c r="AJ1104" s="157"/>
      <c r="AR1104" s="111"/>
      <c r="AS1104" s="111"/>
      <c r="AT1104" s="111"/>
    </row>
    <row r="1105" spans="1:47" ht="32.25" customHeight="1" x14ac:dyDescent="0.25">
      <c r="A1105" s="186"/>
      <c r="B1105" s="186">
        <v>7</v>
      </c>
      <c r="C1105" s="187">
        <v>624</v>
      </c>
      <c r="D1105" s="136">
        <v>12844</v>
      </c>
      <c r="E1105" s="136">
        <v>7749</v>
      </c>
      <c r="F1105" s="188"/>
      <c r="G1105" s="186" t="s">
        <v>56</v>
      </c>
      <c r="H1105" s="186" t="s">
        <v>36</v>
      </c>
      <c r="I1105" s="186"/>
      <c r="J1105" s="186" t="s">
        <v>69</v>
      </c>
      <c r="K1105" s="188">
        <v>2.5</v>
      </c>
      <c r="L1105" s="188">
        <v>1.8</v>
      </c>
      <c r="M1105" s="188">
        <v>5</v>
      </c>
      <c r="N1105" s="188">
        <v>1</v>
      </c>
      <c r="O1105" s="188">
        <f t="shared" si="234"/>
        <v>4</v>
      </c>
      <c r="P1105" s="188"/>
      <c r="Q1105" s="188"/>
      <c r="R1105" s="188">
        <f t="shared" si="231"/>
        <v>4</v>
      </c>
      <c r="S1105" s="191" t="s">
        <v>70</v>
      </c>
      <c r="T1105" s="199" t="s">
        <v>58</v>
      </c>
      <c r="U1105" s="200">
        <v>44768</v>
      </c>
      <c r="V1105" s="200">
        <v>44776</v>
      </c>
      <c r="W1105" s="201">
        <v>1</v>
      </c>
      <c r="X1105" s="202"/>
      <c r="Y1105" s="196">
        <f t="shared" si="237"/>
        <v>1.2857142857142858</v>
      </c>
      <c r="Z1105" s="220">
        <v>135</v>
      </c>
      <c r="AA1105" s="219"/>
      <c r="AB1105" s="197">
        <f t="shared" si="242"/>
        <v>540</v>
      </c>
      <c r="AC1105" s="197">
        <f t="shared" si="232"/>
        <v>0</v>
      </c>
      <c r="AD1105" s="197">
        <f t="shared" si="238"/>
        <v>378</v>
      </c>
      <c r="AE1105" s="197">
        <f t="shared" si="233"/>
        <v>162</v>
      </c>
      <c r="AF1105" s="197">
        <f t="shared" si="239"/>
        <v>0</v>
      </c>
      <c r="AG1105" s="197">
        <f t="shared" si="240"/>
        <v>540</v>
      </c>
      <c r="AH1105" s="197">
        <v>540</v>
      </c>
      <c r="AI1105" s="197">
        <f t="shared" si="241"/>
        <v>0</v>
      </c>
      <c r="AJ1105" s="146"/>
      <c r="AR1105" s="111"/>
      <c r="AS1105" s="111"/>
      <c r="AT1105" s="111"/>
    </row>
    <row r="1106" spans="1:47" ht="32.25" customHeight="1" x14ac:dyDescent="0.25">
      <c r="A1106" s="186"/>
      <c r="B1106" s="186">
        <v>7</v>
      </c>
      <c r="C1106" s="187">
        <v>758</v>
      </c>
      <c r="D1106" s="136">
        <v>13023</v>
      </c>
      <c r="E1106" s="136">
        <v>6745</v>
      </c>
      <c r="F1106" s="188"/>
      <c r="G1106" s="186" t="s">
        <v>418</v>
      </c>
      <c r="H1106" s="186" t="s">
        <v>36</v>
      </c>
      <c r="I1106" s="186"/>
      <c r="J1106" s="186" t="s">
        <v>69</v>
      </c>
      <c r="K1106" s="188">
        <v>2.5</v>
      </c>
      <c r="L1106" s="188">
        <v>2.5</v>
      </c>
      <c r="M1106" s="188">
        <v>5</v>
      </c>
      <c r="N1106" s="188">
        <v>1</v>
      </c>
      <c r="O1106" s="188">
        <f t="shared" si="234"/>
        <v>4</v>
      </c>
      <c r="P1106" s="188"/>
      <c r="Q1106" s="188"/>
      <c r="R1106" s="188">
        <f t="shared" si="231"/>
        <v>4</v>
      </c>
      <c r="S1106" s="191" t="s">
        <v>70</v>
      </c>
      <c r="T1106" s="199" t="s">
        <v>58</v>
      </c>
      <c r="U1106" s="200">
        <v>44790</v>
      </c>
      <c r="V1106" s="200">
        <v>44834</v>
      </c>
      <c r="W1106" s="201">
        <v>1</v>
      </c>
      <c r="X1106" s="202"/>
      <c r="Y1106" s="196">
        <f t="shared" si="237"/>
        <v>6.4285714285714288</v>
      </c>
      <c r="Z1106" s="220">
        <v>135</v>
      </c>
      <c r="AA1106" s="219"/>
      <c r="AB1106" s="197">
        <f t="shared" si="242"/>
        <v>540</v>
      </c>
      <c r="AC1106" s="197">
        <f t="shared" si="232"/>
        <v>0</v>
      </c>
      <c r="AD1106" s="197">
        <f t="shared" si="238"/>
        <v>378</v>
      </c>
      <c r="AE1106" s="197">
        <f t="shared" si="233"/>
        <v>162</v>
      </c>
      <c r="AF1106" s="197">
        <f t="shared" si="239"/>
        <v>0</v>
      </c>
      <c r="AG1106" s="197">
        <f t="shared" si="240"/>
        <v>540</v>
      </c>
      <c r="AH1106" s="197">
        <v>540</v>
      </c>
      <c r="AI1106" s="197">
        <f t="shared" si="241"/>
        <v>0</v>
      </c>
      <c r="AJ1106" s="146"/>
      <c r="AR1106" s="111"/>
      <c r="AS1106" s="111"/>
      <c r="AT1106" s="111"/>
    </row>
    <row r="1107" spans="1:47" ht="32.25" customHeight="1" x14ac:dyDescent="0.25">
      <c r="A1107" s="186"/>
      <c r="B1107" s="186">
        <v>7</v>
      </c>
      <c r="C1107" s="187">
        <v>707</v>
      </c>
      <c r="D1107" s="136">
        <v>12971</v>
      </c>
      <c r="E1107" s="136">
        <v>6745</v>
      </c>
      <c r="F1107" s="188"/>
      <c r="G1107" s="186" t="s">
        <v>56</v>
      </c>
      <c r="H1107" s="186" t="s">
        <v>36</v>
      </c>
      <c r="I1107" s="186"/>
      <c r="J1107" s="186" t="s">
        <v>69</v>
      </c>
      <c r="K1107" s="188">
        <v>2.5</v>
      </c>
      <c r="L1107" s="188">
        <v>1.3</v>
      </c>
      <c r="M1107" s="188">
        <v>7</v>
      </c>
      <c r="N1107" s="188">
        <v>1</v>
      </c>
      <c r="O1107" s="188">
        <f t="shared" si="234"/>
        <v>6</v>
      </c>
      <c r="P1107" s="188"/>
      <c r="Q1107" s="188"/>
      <c r="R1107" s="188">
        <f t="shared" si="231"/>
        <v>6</v>
      </c>
      <c r="S1107" s="191" t="s">
        <v>70</v>
      </c>
      <c r="T1107" s="199" t="s">
        <v>58</v>
      </c>
      <c r="U1107" s="200">
        <v>44784</v>
      </c>
      <c r="V1107" s="200">
        <v>44834</v>
      </c>
      <c r="W1107" s="201">
        <v>1</v>
      </c>
      <c r="X1107" s="202"/>
      <c r="Y1107" s="196">
        <f t="shared" si="237"/>
        <v>7.2857142857142856</v>
      </c>
      <c r="Z1107" s="220">
        <v>135</v>
      </c>
      <c r="AA1107" s="219">
        <v>12.25</v>
      </c>
      <c r="AB1107" s="197">
        <f t="shared" si="242"/>
        <v>810</v>
      </c>
      <c r="AC1107" s="197">
        <f t="shared" si="232"/>
        <v>73.5</v>
      </c>
      <c r="AD1107" s="197">
        <f t="shared" si="238"/>
        <v>566.99999999999989</v>
      </c>
      <c r="AE1107" s="197">
        <f t="shared" si="233"/>
        <v>242.99999999999997</v>
      </c>
      <c r="AF1107" s="197">
        <f t="shared" si="239"/>
        <v>535.5</v>
      </c>
      <c r="AG1107" s="197">
        <f t="shared" si="240"/>
        <v>1345.5</v>
      </c>
      <c r="AH1107" s="197">
        <v>1345.5</v>
      </c>
      <c r="AI1107" s="197">
        <f t="shared" si="241"/>
        <v>0</v>
      </c>
      <c r="AJ1107" s="146"/>
      <c r="AR1107" s="111"/>
      <c r="AS1107" s="111"/>
      <c r="AT1107" s="111"/>
    </row>
    <row r="1108" spans="1:47" ht="32.25" customHeight="1" x14ac:dyDescent="0.25">
      <c r="A1108" s="186"/>
      <c r="B1108" s="186">
        <v>7</v>
      </c>
      <c r="C1108" s="187">
        <v>712</v>
      </c>
      <c r="D1108" s="136">
        <v>12976</v>
      </c>
      <c r="E1108" s="136">
        <v>6747</v>
      </c>
      <c r="F1108" s="188"/>
      <c r="G1108" s="186" t="s">
        <v>56</v>
      </c>
      <c r="H1108" s="186" t="s">
        <v>36</v>
      </c>
      <c r="I1108" s="186"/>
      <c r="J1108" s="186" t="s">
        <v>69</v>
      </c>
      <c r="K1108" s="188">
        <v>2.5</v>
      </c>
      <c r="L1108" s="188">
        <v>1.8</v>
      </c>
      <c r="M1108" s="188">
        <v>9</v>
      </c>
      <c r="N1108" s="188">
        <v>1</v>
      </c>
      <c r="O1108" s="188">
        <f t="shared" si="234"/>
        <v>8</v>
      </c>
      <c r="P1108" s="188"/>
      <c r="Q1108" s="188"/>
      <c r="R1108" s="188">
        <f t="shared" si="231"/>
        <v>8</v>
      </c>
      <c r="S1108" s="191" t="s">
        <v>70</v>
      </c>
      <c r="T1108" s="199" t="s">
        <v>58</v>
      </c>
      <c r="U1108" s="200">
        <v>44785</v>
      </c>
      <c r="V1108" s="200">
        <v>44834</v>
      </c>
      <c r="W1108" s="201">
        <v>1</v>
      </c>
      <c r="X1108" s="202"/>
      <c r="Y1108" s="196">
        <f t="shared" si="237"/>
        <v>7.1428571428571432</v>
      </c>
      <c r="Z1108" s="220">
        <v>135</v>
      </c>
      <c r="AA1108" s="219">
        <v>12.25</v>
      </c>
      <c r="AB1108" s="197">
        <f t="shared" si="242"/>
        <v>1080</v>
      </c>
      <c r="AC1108" s="197">
        <f t="shared" si="232"/>
        <v>98</v>
      </c>
      <c r="AD1108" s="197">
        <f t="shared" si="238"/>
        <v>756</v>
      </c>
      <c r="AE1108" s="197">
        <f t="shared" si="233"/>
        <v>324</v>
      </c>
      <c r="AF1108" s="197">
        <f t="shared" si="239"/>
        <v>700</v>
      </c>
      <c r="AG1108" s="197">
        <f t="shared" si="240"/>
        <v>1780</v>
      </c>
      <c r="AH1108" s="197">
        <v>1780</v>
      </c>
      <c r="AI1108" s="197">
        <f t="shared" si="241"/>
        <v>0</v>
      </c>
      <c r="AJ1108" s="146"/>
      <c r="AR1108" s="111"/>
      <c r="AS1108" s="111"/>
      <c r="AT1108" s="111"/>
    </row>
    <row r="1109" spans="1:47" ht="32.25" customHeight="1" x14ac:dyDescent="0.25">
      <c r="A1109" s="186"/>
      <c r="B1109" s="186">
        <v>7</v>
      </c>
      <c r="C1109" s="187">
        <v>713</v>
      </c>
      <c r="D1109" s="136">
        <v>12977</v>
      </c>
      <c r="E1109" s="136">
        <v>6720</v>
      </c>
      <c r="F1109" s="188"/>
      <c r="G1109" s="186" t="s">
        <v>56</v>
      </c>
      <c r="H1109" s="186" t="s">
        <v>36</v>
      </c>
      <c r="I1109" s="186"/>
      <c r="J1109" s="186" t="s">
        <v>69</v>
      </c>
      <c r="K1109" s="188">
        <v>2.5</v>
      </c>
      <c r="L1109" s="188">
        <v>1.8</v>
      </c>
      <c r="M1109" s="188">
        <v>9</v>
      </c>
      <c r="N1109" s="188">
        <v>1</v>
      </c>
      <c r="O1109" s="188">
        <f t="shared" si="234"/>
        <v>8</v>
      </c>
      <c r="P1109" s="188"/>
      <c r="Q1109" s="188"/>
      <c r="R1109" s="188">
        <f t="shared" si="231"/>
        <v>8</v>
      </c>
      <c r="S1109" s="191" t="s">
        <v>70</v>
      </c>
      <c r="T1109" s="199" t="s">
        <v>58</v>
      </c>
      <c r="U1109" s="200">
        <v>44785</v>
      </c>
      <c r="V1109" s="200">
        <v>44830</v>
      </c>
      <c r="W1109" s="201">
        <v>1</v>
      </c>
      <c r="X1109" s="202"/>
      <c r="Y1109" s="196">
        <f t="shared" si="237"/>
        <v>6.5714285714285712</v>
      </c>
      <c r="Z1109" s="220">
        <v>135</v>
      </c>
      <c r="AA1109" s="219">
        <v>12.25</v>
      </c>
      <c r="AB1109" s="197">
        <f t="shared" si="242"/>
        <v>1080</v>
      </c>
      <c r="AC1109" s="197">
        <f t="shared" si="232"/>
        <v>98</v>
      </c>
      <c r="AD1109" s="197">
        <f t="shared" si="238"/>
        <v>756</v>
      </c>
      <c r="AE1109" s="197">
        <f t="shared" si="233"/>
        <v>324</v>
      </c>
      <c r="AF1109" s="197">
        <f t="shared" si="239"/>
        <v>644</v>
      </c>
      <c r="AG1109" s="197">
        <f t="shared" si="240"/>
        <v>1724</v>
      </c>
      <c r="AH1109" s="197">
        <v>1724</v>
      </c>
      <c r="AI1109" s="197">
        <f t="shared" si="241"/>
        <v>0</v>
      </c>
      <c r="AJ1109" s="146"/>
      <c r="AR1109" s="111"/>
      <c r="AS1109" s="111"/>
      <c r="AT1109" s="111"/>
    </row>
    <row r="1110" spans="1:47" ht="32.25" customHeight="1" x14ac:dyDescent="0.25">
      <c r="A1110" s="186"/>
      <c r="B1110" s="186">
        <v>7</v>
      </c>
      <c r="C1110" s="187">
        <v>731</v>
      </c>
      <c r="D1110" s="136">
        <v>12987</v>
      </c>
      <c r="E1110" s="136">
        <v>6725</v>
      </c>
      <c r="F1110" s="188"/>
      <c r="G1110" s="186" t="s">
        <v>426</v>
      </c>
      <c r="H1110" s="186" t="s">
        <v>36</v>
      </c>
      <c r="I1110" s="186"/>
      <c r="J1110" s="186" t="s">
        <v>69</v>
      </c>
      <c r="K1110" s="188">
        <v>2.5</v>
      </c>
      <c r="L1110" s="188">
        <v>1.8</v>
      </c>
      <c r="M1110" s="188">
        <v>5</v>
      </c>
      <c r="N1110" s="188">
        <v>1</v>
      </c>
      <c r="O1110" s="188">
        <f t="shared" si="234"/>
        <v>4</v>
      </c>
      <c r="P1110" s="188"/>
      <c r="Q1110" s="188"/>
      <c r="R1110" s="188">
        <f t="shared" si="231"/>
        <v>4</v>
      </c>
      <c r="S1110" s="191" t="s">
        <v>70</v>
      </c>
      <c r="T1110" s="199" t="s">
        <v>58</v>
      </c>
      <c r="U1110" s="200">
        <v>44786</v>
      </c>
      <c r="V1110" s="200">
        <v>44830</v>
      </c>
      <c r="W1110" s="201">
        <v>1</v>
      </c>
      <c r="X1110" s="202"/>
      <c r="Y1110" s="196">
        <f t="shared" si="237"/>
        <v>6.4285714285714288</v>
      </c>
      <c r="Z1110" s="220">
        <v>135</v>
      </c>
      <c r="AA1110" s="219">
        <v>12.25</v>
      </c>
      <c r="AB1110" s="197">
        <f t="shared" si="242"/>
        <v>540</v>
      </c>
      <c r="AC1110" s="197">
        <f t="shared" si="232"/>
        <v>49</v>
      </c>
      <c r="AD1110" s="197">
        <f t="shared" si="238"/>
        <v>378</v>
      </c>
      <c r="AE1110" s="197">
        <f t="shared" si="233"/>
        <v>162</v>
      </c>
      <c r="AF1110" s="197">
        <f t="shared" si="239"/>
        <v>315</v>
      </c>
      <c r="AG1110" s="197">
        <f t="shared" si="240"/>
        <v>855</v>
      </c>
      <c r="AH1110" s="197">
        <v>855</v>
      </c>
      <c r="AI1110" s="197">
        <f t="shared" si="241"/>
        <v>0</v>
      </c>
      <c r="AJ1110" s="146"/>
      <c r="AR1110" s="111"/>
      <c r="AS1110" s="111"/>
      <c r="AT1110" s="111"/>
    </row>
    <row r="1111" spans="1:47" ht="32.25" customHeight="1" x14ac:dyDescent="0.25">
      <c r="A1111" s="186"/>
      <c r="B1111" s="186">
        <v>7</v>
      </c>
      <c r="C1111" s="187">
        <v>730</v>
      </c>
      <c r="D1111" s="136">
        <v>12986</v>
      </c>
      <c r="E1111" s="136">
        <v>6740</v>
      </c>
      <c r="F1111" s="188"/>
      <c r="G1111" s="186" t="s">
        <v>56</v>
      </c>
      <c r="H1111" s="186" t="s">
        <v>36</v>
      </c>
      <c r="I1111" s="186"/>
      <c r="J1111" s="186" t="s">
        <v>69</v>
      </c>
      <c r="K1111" s="188">
        <v>2.5</v>
      </c>
      <c r="L1111" s="188">
        <v>2.5</v>
      </c>
      <c r="M1111" s="188">
        <v>9</v>
      </c>
      <c r="N1111" s="188">
        <v>1</v>
      </c>
      <c r="O1111" s="188">
        <f t="shared" si="234"/>
        <v>8</v>
      </c>
      <c r="P1111" s="188"/>
      <c r="Q1111" s="188"/>
      <c r="R1111" s="188">
        <f t="shared" si="231"/>
        <v>8</v>
      </c>
      <c r="S1111" s="191" t="s">
        <v>70</v>
      </c>
      <c r="T1111" s="199" t="s">
        <v>58</v>
      </c>
      <c r="U1111" s="200">
        <v>44786</v>
      </c>
      <c r="V1111" s="200">
        <v>44834</v>
      </c>
      <c r="W1111" s="201">
        <v>1</v>
      </c>
      <c r="X1111" s="202"/>
      <c r="Y1111" s="196">
        <f t="shared" si="237"/>
        <v>7</v>
      </c>
      <c r="Z1111" s="220">
        <v>135</v>
      </c>
      <c r="AA1111" s="219">
        <v>12.25</v>
      </c>
      <c r="AB1111" s="197">
        <f t="shared" si="242"/>
        <v>1080</v>
      </c>
      <c r="AC1111" s="197">
        <f t="shared" si="232"/>
        <v>98</v>
      </c>
      <c r="AD1111" s="197">
        <f t="shared" si="238"/>
        <v>756</v>
      </c>
      <c r="AE1111" s="197">
        <f t="shared" si="233"/>
        <v>324</v>
      </c>
      <c r="AF1111" s="197">
        <f t="shared" si="239"/>
        <v>686</v>
      </c>
      <c r="AG1111" s="197">
        <f t="shared" si="240"/>
        <v>1766</v>
      </c>
      <c r="AH1111" s="197">
        <v>1766</v>
      </c>
      <c r="AI1111" s="197">
        <f t="shared" si="241"/>
        <v>0</v>
      </c>
      <c r="AJ1111" s="146"/>
      <c r="AR1111" s="111"/>
      <c r="AS1111" s="111"/>
      <c r="AT1111" s="111"/>
    </row>
    <row r="1112" spans="1:47" s="213" customFormat="1" ht="32.25" customHeight="1" x14ac:dyDescent="0.25">
      <c r="A1112" s="186"/>
      <c r="B1112" s="186">
        <v>7</v>
      </c>
      <c r="C1112" s="187">
        <v>750</v>
      </c>
      <c r="D1112" s="136">
        <v>13016</v>
      </c>
      <c r="E1112" s="136">
        <v>6709</v>
      </c>
      <c r="F1112" s="188"/>
      <c r="G1112" s="186" t="s">
        <v>56</v>
      </c>
      <c r="H1112" s="186" t="s">
        <v>36</v>
      </c>
      <c r="I1112" s="186"/>
      <c r="J1112" s="186" t="s">
        <v>69</v>
      </c>
      <c r="K1112" s="188">
        <v>2.5</v>
      </c>
      <c r="L1112" s="188">
        <v>2.5</v>
      </c>
      <c r="M1112" s="188">
        <v>9</v>
      </c>
      <c r="N1112" s="188">
        <v>1</v>
      </c>
      <c r="O1112" s="188">
        <f t="shared" si="234"/>
        <v>8</v>
      </c>
      <c r="P1112" s="188"/>
      <c r="Q1112" s="188"/>
      <c r="R1112" s="188">
        <f t="shared" si="231"/>
        <v>8</v>
      </c>
      <c r="S1112" s="191" t="s">
        <v>70</v>
      </c>
      <c r="T1112" s="199" t="s">
        <v>58</v>
      </c>
      <c r="U1112" s="200">
        <v>44789</v>
      </c>
      <c r="V1112" s="200">
        <v>44824</v>
      </c>
      <c r="W1112" s="201">
        <v>1</v>
      </c>
      <c r="X1112" s="202"/>
      <c r="Y1112" s="196">
        <f t="shared" si="237"/>
        <v>5.1428571428571432</v>
      </c>
      <c r="Z1112" s="220">
        <v>135</v>
      </c>
      <c r="AA1112" s="219">
        <v>12.25</v>
      </c>
      <c r="AB1112" s="197">
        <f t="shared" si="242"/>
        <v>1080</v>
      </c>
      <c r="AC1112" s="197">
        <f t="shared" si="232"/>
        <v>98</v>
      </c>
      <c r="AD1112" s="197">
        <f t="shared" si="238"/>
        <v>756</v>
      </c>
      <c r="AE1112" s="197">
        <f t="shared" si="233"/>
        <v>324</v>
      </c>
      <c r="AF1112" s="197">
        <f t="shared" si="239"/>
        <v>504.00000000000006</v>
      </c>
      <c r="AG1112" s="197">
        <f t="shared" si="240"/>
        <v>1584</v>
      </c>
      <c r="AH1112" s="197">
        <v>1584</v>
      </c>
      <c r="AI1112" s="197">
        <f t="shared" si="241"/>
        <v>0</v>
      </c>
      <c r="AJ1112" s="146"/>
      <c r="AK1112" s="268"/>
      <c r="AL1112" s="275"/>
      <c r="AM1112" s="275"/>
    </row>
    <row r="1113" spans="1:47" s="213" customFormat="1" ht="32.25" customHeight="1" x14ac:dyDescent="0.25">
      <c r="A1113" s="186"/>
      <c r="B1113" s="186">
        <v>7</v>
      </c>
      <c r="C1113" s="187">
        <v>750</v>
      </c>
      <c r="D1113" s="136">
        <v>13016</v>
      </c>
      <c r="E1113" s="136">
        <v>6709</v>
      </c>
      <c r="F1113" s="188"/>
      <c r="G1113" s="186" t="s">
        <v>56</v>
      </c>
      <c r="H1113" s="186" t="s">
        <v>36</v>
      </c>
      <c r="I1113" s="186"/>
      <c r="J1113" s="186" t="s">
        <v>69</v>
      </c>
      <c r="K1113" s="188">
        <v>2.5</v>
      </c>
      <c r="L1113" s="188">
        <v>2.5</v>
      </c>
      <c r="M1113" s="188">
        <v>9</v>
      </c>
      <c r="N1113" s="188">
        <v>1</v>
      </c>
      <c r="O1113" s="188">
        <f t="shared" si="234"/>
        <v>8</v>
      </c>
      <c r="P1113" s="188"/>
      <c r="Q1113" s="188"/>
      <c r="R1113" s="188">
        <f t="shared" si="231"/>
        <v>8</v>
      </c>
      <c r="S1113" s="191" t="s">
        <v>70</v>
      </c>
      <c r="T1113" s="199" t="s">
        <v>58</v>
      </c>
      <c r="U1113" s="200">
        <v>44789</v>
      </c>
      <c r="V1113" s="200">
        <v>44824</v>
      </c>
      <c r="W1113" s="201">
        <v>1</v>
      </c>
      <c r="X1113" s="202"/>
      <c r="Y1113" s="196">
        <f t="shared" ref="Y1113:Y1146" si="245">IF(T1113="on hire",$C$5-U1113+1,IF(T1113="off hired",V1113-U1113+1,0))/7</f>
        <v>5.1428571428571432</v>
      </c>
      <c r="Z1113" s="220">
        <v>135</v>
      </c>
      <c r="AA1113" s="219">
        <v>12.25</v>
      </c>
      <c r="AB1113" s="197">
        <f t="shared" si="242"/>
        <v>1080</v>
      </c>
      <c r="AC1113" s="197">
        <f t="shared" si="232"/>
        <v>98</v>
      </c>
      <c r="AD1113" s="197">
        <f t="shared" ref="AD1113:AD1146" si="246">0.7*R1113*Z1113</f>
        <v>756</v>
      </c>
      <c r="AE1113" s="197">
        <f t="shared" si="233"/>
        <v>324</v>
      </c>
      <c r="AF1113" s="197">
        <f t="shared" ref="AF1113:AF1146" si="247">IF(Y1113&gt;X1113,(Y1113-X1113)*R1113*AA1113,0)</f>
        <v>504.00000000000006</v>
      </c>
      <c r="AG1113" s="197">
        <f t="shared" si="240"/>
        <v>1584</v>
      </c>
      <c r="AH1113" s="197">
        <v>1584</v>
      </c>
      <c r="AI1113" s="197">
        <f t="shared" si="241"/>
        <v>0</v>
      </c>
      <c r="AJ1113" s="146"/>
      <c r="AK1113" s="268"/>
      <c r="AL1113" s="275"/>
      <c r="AM1113" s="275"/>
    </row>
    <row r="1114" spans="1:47" s="213" customFormat="1" ht="32.25" customHeight="1" x14ac:dyDescent="0.25">
      <c r="A1114" s="186"/>
      <c r="B1114" s="186">
        <v>7</v>
      </c>
      <c r="C1114" s="187">
        <v>705</v>
      </c>
      <c r="D1114" s="136">
        <v>12969</v>
      </c>
      <c r="E1114" s="136">
        <v>6733</v>
      </c>
      <c r="F1114" s="188"/>
      <c r="G1114" s="186" t="s">
        <v>437</v>
      </c>
      <c r="H1114" s="186" t="s">
        <v>36</v>
      </c>
      <c r="I1114" s="186"/>
      <c r="J1114" s="186" t="s">
        <v>435</v>
      </c>
      <c r="K1114" s="188">
        <v>4</v>
      </c>
      <c r="L1114" s="188">
        <v>1.3</v>
      </c>
      <c r="M1114" s="188">
        <v>5</v>
      </c>
      <c r="N1114" s="188">
        <v>1</v>
      </c>
      <c r="O1114" s="188">
        <f t="shared" si="234"/>
        <v>4</v>
      </c>
      <c r="P1114" s="188"/>
      <c r="Q1114" s="188"/>
      <c r="R1114" s="188">
        <f t="shared" si="231"/>
        <v>16</v>
      </c>
      <c r="S1114" s="191" t="s">
        <v>41</v>
      </c>
      <c r="T1114" s="199" t="s">
        <v>58</v>
      </c>
      <c r="U1114" s="200">
        <v>44783</v>
      </c>
      <c r="V1114" s="200">
        <v>44832</v>
      </c>
      <c r="W1114" s="201">
        <v>1</v>
      </c>
      <c r="X1114" s="202"/>
      <c r="Y1114" s="196">
        <f t="shared" si="245"/>
        <v>7.1428571428571432</v>
      </c>
      <c r="Z1114" s="219">
        <v>14</v>
      </c>
      <c r="AA1114" s="219">
        <v>0.84</v>
      </c>
      <c r="AB1114" s="197">
        <f t="shared" si="242"/>
        <v>224</v>
      </c>
      <c r="AC1114" s="197">
        <f t="shared" si="232"/>
        <v>13.44</v>
      </c>
      <c r="AD1114" s="197">
        <f t="shared" si="246"/>
        <v>156.79999999999998</v>
      </c>
      <c r="AE1114" s="197">
        <f t="shared" si="233"/>
        <v>67.2</v>
      </c>
      <c r="AF1114" s="197">
        <f t="shared" si="247"/>
        <v>96</v>
      </c>
      <c r="AG1114" s="197">
        <f t="shared" si="240"/>
        <v>320</v>
      </c>
      <c r="AH1114" s="197">
        <v>320</v>
      </c>
      <c r="AI1114" s="197">
        <f t="shared" si="241"/>
        <v>0</v>
      </c>
      <c r="AJ1114" s="146"/>
      <c r="AK1114" s="268"/>
      <c r="AL1114" s="275"/>
      <c r="AM1114" s="275"/>
    </row>
    <row r="1115" spans="1:47" ht="32.25" customHeight="1" x14ac:dyDescent="0.25">
      <c r="A1115" s="186"/>
      <c r="B1115" s="186">
        <v>7</v>
      </c>
      <c r="C1115" s="187">
        <v>721</v>
      </c>
      <c r="D1115" s="136">
        <v>13003</v>
      </c>
      <c r="E1115" s="136">
        <v>8592</v>
      </c>
      <c r="F1115" s="188"/>
      <c r="G1115" s="186" t="s">
        <v>517</v>
      </c>
      <c r="H1115" s="186" t="s">
        <v>153</v>
      </c>
      <c r="I1115" s="186"/>
      <c r="J1115" s="186" t="s">
        <v>435</v>
      </c>
      <c r="K1115" s="188">
        <v>51</v>
      </c>
      <c r="L1115" s="188">
        <v>1</v>
      </c>
      <c r="M1115" s="188">
        <v>7</v>
      </c>
      <c r="N1115" s="188">
        <v>1</v>
      </c>
      <c r="O1115" s="188">
        <f t="shared" si="234"/>
        <v>6</v>
      </c>
      <c r="P1115" s="188"/>
      <c r="Q1115" s="188"/>
      <c r="R1115" s="188">
        <f t="shared" si="231"/>
        <v>306</v>
      </c>
      <c r="S1115" s="191" t="s">
        <v>41</v>
      </c>
      <c r="T1115" s="199" t="s">
        <v>58</v>
      </c>
      <c r="U1115" s="200">
        <v>44784</v>
      </c>
      <c r="V1115" s="200">
        <v>44978</v>
      </c>
      <c r="W1115" s="201">
        <v>1</v>
      </c>
      <c r="X1115" s="202"/>
      <c r="Y1115" s="196">
        <f t="shared" si="245"/>
        <v>27.857142857142858</v>
      </c>
      <c r="Z1115" s="219">
        <v>14</v>
      </c>
      <c r="AA1115" s="219">
        <v>0.84</v>
      </c>
      <c r="AB1115" s="197">
        <f t="shared" si="242"/>
        <v>4284</v>
      </c>
      <c r="AC1115" s="197">
        <f t="shared" si="232"/>
        <v>257.03999999999996</v>
      </c>
      <c r="AD1115" s="197">
        <f t="shared" si="246"/>
        <v>2998.7999999999997</v>
      </c>
      <c r="AE1115" s="197">
        <f t="shared" si="233"/>
        <v>1285.2</v>
      </c>
      <c r="AF1115" s="197">
        <f t="shared" si="247"/>
        <v>7160.4</v>
      </c>
      <c r="AG1115" s="197">
        <f t="shared" si="240"/>
        <v>11444.4</v>
      </c>
      <c r="AH1115" s="197">
        <v>11444.4</v>
      </c>
      <c r="AI1115" s="197">
        <f t="shared" si="241"/>
        <v>0</v>
      </c>
      <c r="AJ1115" s="157"/>
      <c r="AT1115" s="111"/>
      <c r="AU1115" s="365"/>
    </row>
    <row r="1116" spans="1:47" ht="32.25" customHeight="1" x14ac:dyDescent="0.25">
      <c r="A1116" s="186"/>
      <c r="B1116" s="186"/>
      <c r="C1116" s="187"/>
      <c r="D1116" s="136">
        <v>13003</v>
      </c>
      <c r="E1116" s="136">
        <v>8637</v>
      </c>
      <c r="F1116" s="188"/>
      <c r="G1116" s="154" t="s">
        <v>529</v>
      </c>
      <c r="H1116" s="154"/>
      <c r="I1116" s="154"/>
      <c r="J1116" s="154"/>
      <c r="K1116" s="155">
        <v>31</v>
      </c>
      <c r="L1116" s="155">
        <v>1</v>
      </c>
      <c r="M1116" s="155">
        <v>7</v>
      </c>
      <c r="N1116" s="155">
        <v>1</v>
      </c>
      <c r="O1116" s="155">
        <f t="shared" si="234"/>
        <v>6</v>
      </c>
      <c r="P1116" s="155"/>
      <c r="Q1116" s="155"/>
      <c r="R1116" s="155">
        <f t="shared" si="231"/>
        <v>186</v>
      </c>
      <c r="S1116" s="227" t="s">
        <v>41</v>
      </c>
      <c r="T1116" s="228" t="s">
        <v>58</v>
      </c>
      <c r="U1116" s="229">
        <v>44959</v>
      </c>
      <c r="V1116" s="229">
        <v>44978</v>
      </c>
      <c r="W1116" s="230">
        <v>1</v>
      </c>
      <c r="X1116" s="156"/>
      <c r="Y1116" s="231">
        <f>-IF(T1116="on hire",$B$5-U1116+1,IF(T1116="off hired",V1116-U1116+1,0))/7</f>
        <v>-2.8571428571428572</v>
      </c>
      <c r="Z1116" s="232">
        <v>14</v>
      </c>
      <c r="AA1116" s="232">
        <v>0.84</v>
      </c>
      <c r="AB1116" s="233">
        <f t="shared" si="242"/>
        <v>2604</v>
      </c>
      <c r="AC1116" s="233">
        <f t="shared" si="232"/>
        <v>156.23999999999998</v>
      </c>
      <c r="AD1116" s="233"/>
      <c r="AE1116" s="367">
        <v>0</v>
      </c>
      <c r="AF1116" s="233">
        <f>-(-R1116*Y1116*AA1116)</f>
        <v>-446.4</v>
      </c>
      <c r="AG1116" s="233">
        <f t="shared" si="240"/>
        <v>-446.4</v>
      </c>
      <c r="AH1116" s="233">
        <v>-446.4</v>
      </c>
      <c r="AI1116" s="233">
        <f t="shared" si="241"/>
        <v>0</v>
      </c>
      <c r="AJ1116" s="157"/>
      <c r="AT1116" s="111"/>
      <c r="AU1116" s="365"/>
    </row>
    <row r="1117" spans="1:47" ht="28.5" customHeight="1" x14ac:dyDescent="0.25">
      <c r="A1117" s="186"/>
      <c r="B1117" s="186">
        <v>7</v>
      </c>
      <c r="C1117" s="187">
        <v>721</v>
      </c>
      <c r="D1117" s="136">
        <v>13003</v>
      </c>
      <c r="E1117" s="136">
        <v>8592</v>
      </c>
      <c r="F1117" s="188"/>
      <c r="G1117" s="186" t="s">
        <v>517</v>
      </c>
      <c r="H1117" s="186" t="s">
        <v>153</v>
      </c>
      <c r="I1117" s="186"/>
      <c r="J1117" s="186" t="s">
        <v>147</v>
      </c>
      <c r="K1117" s="188">
        <v>51</v>
      </c>
      <c r="L1117" s="188">
        <v>2.5</v>
      </c>
      <c r="M1117" s="188">
        <v>7</v>
      </c>
      <c r="N1117" s="188">
        <v>1</v>
      </c>
      <c r="O1117" s="188">
        <f t="shared" si="234"/>
        <v>6</v>
      </c>
      <c r="P1117" s="188"/>
      <c r="Q1117" s="188"/>
      <c r="R1117" s="188">
        <f t="shared" si="231"/>
        <v>765</v>
      </c>
      <c r="S1117" s="191" t="s">
        <v>62</v>
      </c>
      <c r="T1117" s="199" t="s">
        <v>58</v>
      </c>
      <c r="U1117" s="200">
        <v>44784</v>
      </c>
      <c r="V1117" s="200">
        <v>44978</v>
      </c>
      <c r="W1117" s="201">
        <v>1</v>
      </c>
      <c r="X1117" s="202"/>
      <c r="Y1117" s="196">
        <f t="shared" si="245"/>
        <v>27.857142857142858</v>
      </c>
      <c r="Z1117" s="219">
        <v>5.25</v>
      </c>
      <c r="AA1117" s="219">
        <v>0.35</v>
      </c>
      <c r="AB1117" s="197">
        <f t="shared" si="242"/>
        <v>4016.25</v>
      </c>
      <c r="AC1117" s="197">
        <f t="shared" si="232"/>
        <v>267.75</v>
      </c>
      <c r="AD1117" s="197">
        <f t="shared" si="246"/>
        <v>2811.375</v>
      </c>
      <c r="AE1117" s="197">
        <f t="shared" si="233"/>
        <v>1204.875</v>
      </c>
      <c r="AF1117" s="197">
        <f t="shared" si="247"/>
        <v>7458.75</v>
      </c>
      <c r="AG1117" s="197">
        <f t="shared" si="240"/>
        <v>11475</v>
      </c>
      <c r="AH1117" s="197">
        <v>11475</v>
      </c>
      <c r="AI1117" s="197">
        <f t="shared" si="241"/>
        <v>0</v>
      </c>
      <c r="AJ1117" s="146"/>
      <c r="AT1117" s="111"/>
      <c r="AU1117" s="365"/>
    </row>
    <row r="1118" spans="1:47" ht="28.5" customHeight="1" x14ac:dyDescent="0.25">
      <c r="A1118" s="186"/>
      <c r="B1118" s="186"/>
      <c r="C1118" s="187"/>
      <c r="D1118" s="136"/>
      <c r="E1118" s="136">
        <v>8637</v>
      </c>
      <c r="F1118" s="188"/>
      <c r="G1118" s="154" t="s">
        <v>529</v>
      </c>
      <c r="H1118" s="154"/>
      <c r="I1118" s="154"/>
      <c r="J1118" s="154"/>
      <c r="K1118" s="155">
        <v>31</v>
      </c>
      <c r="L1118" s="155">
        <v>2.5</v>
      </c>
      <c r="M1118" s="155">
        <v>7</v>
      </c>
      <c r="N1118" s="155">
        <v>1</v>
      </c>
      <c r="O1118" s="155">
        <f t="shared" si="234"/>
        <v>6</v>
      </c>
      <c r="P1118" s="155"/>
      <c r="Q1118" s="155"/>
      <c r="R1118" s="155">
        <f t="shared" si="231"/>
        <v>465</v>
      </c>
      <c r="S1118" s="227" t="s">
        <v>62</v>
      </c>
      <c r="T1118" s="228" t="s">
        <v>58</v>
      </c>
      <c r="U1118" s="229">
        <v>44959</v>
      </c>
      <c r="V1118" s="229">
        <v>44978</v>
      </c>
      <c r="W1118" s="230">
        <v>1</v>
      </c>
      <c r="X1118" s="156"/>
      <c r="Y1118" s="231">
        <f>-IF(T1118="on hire",$B$5-U1118+1,IF(T1118="off hired",V1118-U1118+1,0))/7</f>
        <v>-2.8571428571428572</v>
      </c>
      <c r="Z1118" s="232">
        <v>5.25</v>
      </c>
      <c r="AA1118" s="232">
        <v>0.35</v>
      </c>
      <c r="AB1118" s="233">
        <f t="shared" si="242"/>
        <v>2441.25</v>
      </c>
      <c r="AC1118" s="233">
        <f t="shared" si="232"/>
        <v>162.75</v>
      </c>
      <c r="AD1118" s="233"/>
      <c r="AE1118" s="367">
        <v>0</v>
      </c>
      <c r="AF1118" s="233">
        <f>-(-R1118*Y1118*AA1118)</f>
        <v>-465</v>
      </c>
      <c r="AG1118" s="233">
        <f t="shared" si="240"/>
        <v>-465</v>
      </c>
      <c r="AH1118" s="233">
        <v>-465</v>
      </c>
      <c r="AI1118" s="233">
        <f t="shared" si="241"/>
        <v>0</v>
      </c>
      <c r="AJ1118" s="146"/>
      <c r="AT1118" s="111"/>
      <c r="AU1118" s="365"/>
    </row>
    <row r="1119" spans="1:47" ht="28.5" customHeight="1" x14ac:dyDescent="0.25">
      <c r="A1119" s="189"/>
      <c r="B1119" s="186">
        <v>7</v>
      </c>
      <c r="C1119" s="159">
        <v>972</v>
      </c>
      <c r="D1119" s="376">
        <v>13347</v>
      </c>
      <c r="E1119" s="376">
        <v>6725</v>
      </c>
      <c r="F1119" s="190"/>
      <c r="G1119" s="189" t="s">
        <v>56</v>
      </c>
      <c r="H1119" s="189" t="s">
        <v>94</v>
      </c>
      <c r="I1119" s="189"/>
      <c r="J1119" s="189" t="s">
        <v>69</v>
      </c>
      <c r="K1119" s="190">
        <v>2.5</v>
      </c>
      <c r="L1119" s="190">
        <v>1.8</v>
      </c>
      <c r="M1119" s="190">
        <v>7</v>
      </c>
      <c r="N1119" s="190"/>
      <c r="O1119" s="190">
        <v>7</v>
      </c>
      <c r="P1119" s="190"/>
      <c r="Q1119" s="190"/>
      <c r="R1119" s="188">
        <f t="shared" si="231"/>
        <v>7</v>
      </c>
      <c r="S1119" s="191" t="s">
        <v>70</v>
      </c>
      <c r="T1119" s="192" t="s">
        <v>58</v>
      </c>
      <c r="U1119" s="193">
        <v>44819</v>
      </c>
      <c r="V1119" s="193">
        <v>44830</v>
      </c>
      <c r="W1119" s="194">
        <v>1</v>
      </c>
      <c r="X1119" s="195"/>
      <c r="Y1119" s="196">
        <f t="shared" si="245"/>
        <v>1.7142857142857142</v>
      </c>
      <c r="Z1119" s="219">
        <v>135</v>
      </c>
      <c r="AA1119" s="203"/>
      <c r="AB1119" s="197">
        <f t="shared" si="242"/>
        <v>945</v>
      </c>
      <c r="AC1119" s="197">
        <f t="shared" si="232"/>
        <v>0</v>
      </c>
      <c r="AD1119" s="197">
        <f t="shared" si="246"/>
        <v>661.49999999999989</v>
      </c>
      <c r="AE1119" s="197">
        <f t="shared" si="233"/>
        <v>283.5</v>
      </c>
      <c r="AF1119" s="197">
        <f t="shared" si="247"/>
        <v>0</v>
      </c>
      <c r="AG1119" s="197">
        <f t="shared" si="240"/>
        <v>944.99999999999989</v>
      </c>
      <c r="AH1119" s="198">
        <v>944.99999999999989</v>
      </c>
      <c r="AI1119" s="197">
        <f t="shared" si="241"/>
        <v>0</v>
      </c>
      <c r="AJ1119" s="146"/>
      <c r="AR1119" s="111"/>
      <c r="AS1119" s="111"/>
      <c r="AT1119" s="111"/>
    </row>
    <row r="1120" spans="1:47" ht="28.5" customHeight="1" x14ac:dyDescent="0.25">
      <c r="A1120" s="189"/>
      <c r="B1120" s="186">
        <v>7</v>
      </c>
      <c r="C1120" s="159">
        <v>972</v>
      </c>
      <c r="D1120" s="376">
        <v>13347</v>
      </c>
      <c r="E1120" s="376">
        <v>6725</v>
      </c>
      <c r="F1120" s="190"/>
      <c r="G1120" s="189" t="s">
        <v>56</v>
      </c>
      <c r="H1120" s="189" t="s">
        <v>94</v>
      </c>
      <c r="I1120" s="189"/>
      <c r="J1120" s="189" t="s">
        <v>69</v>
      </c>
      <c r="K1120" s="190">
        <v>2.5</v>
      </c>
      <c r="L1120" s="190">
        <v>1.8</v>
      </c>
      <c r="M1120" s="190">
        <v>7</v>
      </c>
      <c r="N1120" s="190"/>
      <c r="O1120" s="190">
        <v>7</v>
      </c>
      <c r="P1120" s="190"/>
      <c r="Q1120" s="190"/>
      <c r="R1120" s="188">
        <f t="shared" si="231"/>
        <v>7</v>
      </c>
      <c r="S1120" s="191" t="s">
        <v>70</v>
      </c>
      <c r="T1120" s="192" t="s">
        <v>58</v>
      </c>
      <c r="U1120" s="193">
        <v>44819</v>
      </c>
      <c r="V1120" s="193">
        <v>44830</v>
      </c>
      <c r="W1120" s="194">
        <v>1</v>
      </c>
      <c r="X1120" s="195"/>
      <c r="Y1120" s="196">
        <f t="shared" si="245"/>
        <v>1.7142857142857142</v>
      </c>
      <c r="Z1120" s="219">
        <v>135</v>
      </c>
      <c r="AA1120" s="203"/>
      <c r="AB1120" s="197">
        <f t="shared" si="242"/>
        <v>945</v>
      </c>
      <c r="AC1120" s="197">
        <f t="shared" si="232"/>
        <v>0</v>
      </c>
      <c r="AD1120" s="197">
        <f t="shared" si="246"/>
        <v>661.49999999999989</v>
      </c>
      <c r="AE1120" s="197">
        <f t="shared" si="233"/>
        <v>283.5</v>
      </c>
      <c r="AF1120" s="197">
        <f t="shared" si="247"/>
        <v>0</v>
      </c>
      <c r="AG1120" s="197">
        <f t="shared" si="240"/>
        <v>944.99999999999989</v>
      </c>
      <c r="AH1120" s="198">
        <v>944.99999999999989</v>
      </c>
      <c r="AI1120" s="197">
        <f t="shared" si="241"/>
        <v>0</v>
      </c>
      <c r="AJ1120" s="146"/>
      <c r="AR1120" s="111"/>
      <c r="AS1120" s="111"/>
      <c r="AT1120" s="111"/>
    </row>
    <row r="1121" spans="1:39" s="111" customFormat="1" ht="28.5" customHeight="1" x14ac:dyDescent="0.25">
      <c r="A1121" s="189"/>
      <c r="B1121" s="186">
        <v>7</v>
      </c>
      <c r="C1121" s="159">
        <v>972</v>
      </c>
      <c r="D1121" s="376">
        <v>13347</v>
      </c>
      <c r="E1121" s="376">
        <v>6725</v>
      </c>
      <c r="F1121" s="190"/>
      <c r="G1121" s="189" t="s">
        <v>56</v>
      </c>
      <c r="H1121" s="189" t="s">
        <v>94</v>
      </c>
      <c r="I1121" s="189"/>
      <c r="J1121" s="189" t="s">
        <v>69</v>
      </c>
      <c r="K1121" s="190">
        <v>2.5</v>
      </c>
      <c r="L1121" s="190">
        <v>1.8</v>
      </c>
      <c r="M1121" s="190">
        <v>7</v>
      </c>
      <c r="N1121" s="190"/>
      <c r="O1121" s="190">
        <v>7</v>
      </c>
      <c r="P1121" s="190"/>
      <c r="Q1121" s="190"/>
      <c r="R1121" s="188">
        <f t="shared" si="231"/>
        <v>7</v>
      </c>
      <c r="S1121" s="191" t="s">
        <v>70</v>
      </c>
      <c r="T1121" s="192" t="s">
        <v>58</v>
      </c>
      <c r="U1121" s="193">
        <v>44819</v>
      </c>
      <c r="V1121" s="193">
        <v>44830</v>
      </c>
      <c r="W1121" s="194">
        <v>1</v>
      </c>
      <c r="X1121" s="195"/>
      <c r="Y1121" s="196">
        <f t="shared" si="245"/>
        <v>1.7142857142857142</v>
      </c>
      <c r="Z1121" s="219">
        <v>135</v>
      </c>
      <c r="AA1121" s="203"/>
      <c r="AB1121" s="197">
        <f t="shared" si="242"/>
        <v>945</v>
      </c>
      <c r="AC1121" s="197">
        <f t="shared" si="232"/>
        <v>0</v>
      </c>
      <c r="AD1121" s="197">
        <f t="shared" si="246"/>
        <v>661.49999999999989</v>
      </c>
      <c r="AE1121" s="197">
        <f t="shared" si="233"/>
        <v>283.5</v>
      </c>
      <c r="AF1121" s="197">
        <f t="shared" si="247"/>
        <v>0</v>
      </c>
      <c r="AG1121" s="197">
        <f t="shared" si="240"/>
        <v>944.99999999999989</v>
      </c>
      <c r="AH1121" s="198">
        <v>944.99999999999989</v>
      </c>
      <c r="AI1121" s="197">
        <f t="shared" si="241"/>
        <v>0</v>
      </c>
      <c r="AJ1121" s="146"/>
      <c r="AK1121" s="265"/>
      <c r="AL1121" s="272"/>
      <c r="AM1121" s="272"/>
    </row>
    <row r="1122" spans="1:39" s="111" customFormat="1" ht="28.5" customHeight="1" x14ac:dyDescent="0.25">
      <c r="A1122" s="189"/>
      <c r="B1122" s="186">
        <v>7</v>
      </c>
      <c r="C1122" s="159">
        <v>972</v>
      </c>
      <c r="D1122" s="376">
        <v>13347</v>
      </c>
      <c r="E1122" s="376">
        <v>6725</v>
      </c>
      <c r="F1122" s="190"/>
      <c r="G1122" s="189" t="s">
        <v>56</v>
      </c>
      <c r="H1122" s="189" t="s">
        <v>94</v>
      </c>
      <c r="I1122" s="189"/>
      <c r="J1122" s="189" t="s">
        <v>69</v>
      </c>
      <c r="K1122" s="190">
        <v>2.5</v>
      </c>
      <c r="L1122" s="190">
        <v>1.8</v>
      </c>
      <c r="M1122" s="190">
        <v>7</v>
      </c>
      <c r="N1122" s="190"/>
      <c r="O1122" s="190">
        <v>7</v>
      </c>
      <c r="P1122" s="190"/>
      <c r="Q1122" s="190"/>
      <c r="R1122" s="188">
        <f t="shared" si="231"/>
        <v>7</v>
      </c>
      <c r="S1122" s="191" t="s">
        <v>70</v>
      </c>
      <c r="T1122" s="192" t="s">
        <v>58</v>
      </c>
      <c r="U1122" s="193">
        <v>44819</v>
      </c>
      <c r="V1122" s="193">
        <v>44830</v>
      </c>
      <c r="W1122" s="194">
        <v>1</v>
      </c>
      <c r="X1122" s="195"/>
      <c r="Y1122" s="196">
        <f t="shared" si="245"/>
        <v>1.7142857142857142</v>
      </c>
      <c r="Z1122" s="219">
        <v>135</v>
      </c>
      <c r="AA1122" s="203"/>
      <c r="AB1122" s="197">
        <f t="shared" si="242"/>
        <v>945</v>
      </c>
      <c r="AC1122" s="197">
        <f t="shared" si="232"/>
        <v>0</v>
      </c>
      <c r="AD1122" s="197">
        <f t="shared" si="246"/>
        <v>661.49999999999989</v>
      </c>
      <c r="AE1122" s="197">
        <f t="shared" si="233"/>
        <v>283.5</v>
      </c>
      <c r="AF1122" s="197">
        <f t="shared" si="247"/>
        <v>0</v>
      </c>
      <c r="AG1122" s="197">
        <f t="shared" si="240"/>
        <v>944.99999999999989</v>
      </c>
      <c r="AH1122" s="198">
        <v>944.99999999999989</v>
      </c>
      <c r="AI1122" s="197">
        <f t="shared" si="241"/>
        <v>0</v>
      </c>
      <c r="AJ1122" s="146"/>
      <c r="AK1122" s="265"/>
      <c r="AL1122" s="272"/>
      <c r="AM1122" s="272"/>
    </row>
    <row r="1123" spans="1:39" s="111" customFormat="1" ht="28.5" customHeight="1" x14ac:dyDescent="0.25">
      <c r="A1123" s="189"/>
      <c r="B1123" s="186">
        <v>7</v>
      </c>
      <c r="C1123" s="159">
        <v>972</v>
      </c>
      <c r="D1123" s="376">
        <v>13347</v>
      </c>
      <c r="E1123" s="376">
        <v>6725</v>
      </c>
      <c r="F1123" s="190"/>
      <c r="G1123" s="189" t="s">
        <v>56</v>
      </c>
      <c r="H1123" s="189" t="s">
        <v>94</v>
      </c>
      <c r="I1123" s="189"/>
      <c r="J1123" s="189" t="s">
        <v>69</v>
      </c>
      <c r="K1123" s="190">
        <v>2.5</v>
      </c>
      <c r="L1123" s="190">
        <v>1.8</v>
      </c>
      <c r="M1123" s="190">
        <v>7</v>
      </c>
      <c r="N1123" s="190"/>
      <c r="O1123" s="190">
        <v>7</v>
      </c>
      <c r="P1123" s="190"/>
      <c r="Q1123" s="190"/>
      <c r="R1123" s="188">
        <f t="shared" si="231"/>
        <v>7</v>
      </c>
      <c r="S1123" s="191" t="s">
        <v>70</v>
      </c>
      <c r="T1123" s="192" t="s">
        <v>58</v>
      </c>
      <c r="U1123" s="193">
        <v>44819</v>
      </c>
      <c r="V1123" s="193">
        <v>44830</v>
      </c>
      <c r="W1123" s="194">
        <v>1</v>
      </c>
      <c r="X1123" s="195"/>
      <c r="Y1123" s="196">
        <f t="shared" si="245"/>
        <v>1.7142857142857142</v>
      </c>
      <c r="Z1123" s="219">
        <v>135</v>
      </c>
      <c r="AA1123" s="203"/>
      <c r="AB1123" s="197">
        <f t="shared" si="242"/>
        <v>945</v>
      </c>
      <c r="AC1123" s="197">
        <f t="shared" si="232"/>
        <v>0</v>
      </c>
      <c r="AD1123" s="197">
        <f t="shared" si="246"/>
        <v>661.49999999999989</v>
      </c>
      <c r="AE1123" s="197">
        <f t="shared" si="233"/>
        <v>283.5</v>
      </c>
      <c r="AF1123" s="197">
        <f t="shared" si="247"/>
        <v>0</v>
      </c>
      <c r="AG1123" s="197">
        <f t="shared" si="240"/>
        <v>944.99999999999989</v>
      </c>
      <c r="AH1123" s="198">
        <v>944.99999999999989</v>
      </c>
      <c r="AI1123" s="197">
        <f t="shared" si="241"/>
        <v>0</v>
      </c>
      <c r="AJ1123" s="146"/>
      <c r="AK1123" s="265"/>
      <c r="AL1123" s="272"/>
      <c r="AM1123" s="272"/>
    </row>
    <row r="1124" spans="1:39" s="111" customFormat="1" ht="28.5" customHeight="1" x14ac:dyDescent="0.25">
      <c r="A1124" s="189"/>
      <c r="B1124" s="186">
        <v>7</v>
      </c>
      <c r="C1124" s="159">
        <v>972</v>
      </c>
      <c r="D1124" s="376">
        <v>13347</v>
      </c>
      <c r="E1124" s="376">
        <v>6725</v>
      </c>
      <c r="F1124" s="190"/>
      <c r="G1124" s="189" t="s">
        <v>56</v>
      </c>
      <c r="H1124" s="189" t="s">
        <v>94</v>
      </c>
      <c r="I1124" s="189"/>
      <c r="J1124" s="189" t="s">
        <v>69</v>
      </c>
      <c r="K1124" s="190">
        <v>2.5</v>
      </c>
      <c r="L1124" s="190">
        <v>1.8</v>
      </c>
      <c r="M1124" s="190">
        <v>7</v>
      </c>
      <c r="N1124" s="190"/>
      <c r="O1124" s="190">
        <v>7</v>
      </c>
      <c r="P1124" s="190"/>
      <c r="Q1124" s="190"/>
      <c r="R1124" s="188">
        <f t="shared" si="231"/>
        <v>7</v>
      </c>
      <c r="S1124" s="191" t="s">
        <v>70</v>
      </c>
      <c r="T1124" s="192" t="s">
        <v>58</v>
      </c>
      <c r="U1124" s="193">
        <v>44819</v>
      </c>
      <c r="V1124" s="193">
        <v>44830</v>
      </c>
      <c r="W1124" s="194">
        <v>1</v>
      </c>
      <c r="X1124" s="195"/>
      <c r="Y1124" s="196">
        <f t="shared" si="245"/>
        <v>1.7142857142857142</v>
      </c>
      <c r="Z1124" s="219">
        <v>135</v>
      </c>
      <c r="AA1124" s="203"/>
      <c r="AB1124" s="197">
        <f t="shared" si="242"/>
        <v>945</v>
      </c>
      <c r="AC1124" s="197">
        <f t="shared" si="232"/>
        <v>0</v>
      </c>
      <c r="AD1124" s="197">
        <f t="shared" si="246"/>
        <v>661.49999999999989</v>
      </c>
      <c r="AE1124" s="197">
        <f t="shared" si="233"/>
        <v>283.5</v>
      </c>
      <c r="AF1124" s="197">
        <f t="shared" si="247"/>
        <v>0</v>
      </c>
      <c r="AG1124" s="197">
        <f t="shared" si="240"/>
        <v>944.99999999999989</v>
      </c>
      <c r="AH1124" s="198">
        <v>944.99999999999989</v>
      </c>
      <c r="AI1124" s="197">
        <f t="shared" si="241"/>
        <v>0</v>
      </c>
      <c r="AJ1124" s="146"/>
      <c r="AK1124" s="265"/>
      <c r="AL1124" s="272"/>
      <c r="AM1124" s="272"/>
    </row>
    <row r="1125" spans="1:39" s="111" customFormat="1" ht="28.5" customHeight="1" x14ac:dyDescent="0.25">
      <c r="A1125" s="189"/>
      <c r="B1125" s="186">
        <v>7</v>
      </c>
      <c r="C1125" s="159">
        <v>972</v>
      </c>
      <c r="D1125" s="376">
        <v>13347</v>
      </c>
      <c r="E1125" s="376">
        <v>6725</v>
      </c>
      <c r="F1125" s="190"/>
      <c r="G1125" s="189" t="s">
        <v>56</v>
      </c>
      <c r="H1125" s="189" t="s">
        <v>94</v>
      </c>
      <c r="I1125" s="189"/>
      <c r="J1125" s="189" t="s">
        <v>69</v>
      </c>
      <c r="K1125" s="190">
        <v>2.5</v>
      </c>
      <c r="L1125" s="190">
        <v>1.8</v>
      </c>
      <c r="M1125" s="190">
        <v>7</v>
      </c>
      <c r="N1125" s="190"/>
      <c r="O1125" s="190">
        <v>7</v>
      </c>
      <c r="P1125" s="190"/>
      <c r="Q1125" s="190"/>
      <c r="R1125" s="188">
        <f t="shared" si="231"/>
        <v>7</v>
      </c>
      <c r="S1125" s="191" t="s">
        <v>70</v>
      </c>
      <c r="T1125" s="192" t="s">
        <v>58</v>
      </c>
      <c r="U1125" s="193">
        <v>44819</v>
      </c>
      <c r="V1125" s="193">
        <v>44830</v>
      </c>
      <c r="W1125" s="194">
        <v>1</v>
      </c>
      <c r="X1125" s="195"/>
      <c r="Y1125" s="196">
        <f t="shared" si="245"/>
        <v>1.7142857142857142</v>
      </c>
      <c r="Z1125" s="219">
        <v>135</v>
      </c>
      <c r="AA1125" s="203"/>
      <c r="AB1125" s="197">
        <f t="shared" si="242"/>
        <v>945</v>
      </c>
      <c r="AC1125" s="197">
        <f t="shared" si="232"/>
        <v>0</v>
      </c>
      <c r="AD1125" s="197">
        <f t="shared" si="246"/>
        <v>661.49999999999989</v>
      </c>
      <c r="AE1125" s="197">
        <f t="shared" si="233"/>
        <v>283.5</v>
      </c>
      <c r="AF1125" s="197">
        <f t="shared" si="247"/>
        <v>0</v>
      </c>
      <c r="AG1125" s="197">
        <f t="shared" si="240"/>
        <v>944.99999999999989</v>
      </c>
      <c r="AH1125" s="198">
        <v>944.99999999999989</v>
      </c>
      <c r="AI1125" s="197">
        <f t="shared" si="241"/>
        <v>0</v>
      </c>
      <c r="AJ1125" s="146"/>
      <c r="AK1125" s="265"/>
      <c r="AL1125" s="272"/>
      <c r="AM1125" s="272"/>
    </row>
    <row r="1126" spans="1:39" s="111" customFormat="1" ht="28.5" customHeight="1" x14ac:dyDescent="0.25">
      <c r="A1126" s="189"/>
      <c r="B1126" s="186">
        <v>7</v>
      </c>
      <c r="C1126" s="159">
        <v>940</v>
      </c>
      <c r="D1126" s="376">
        <v>13313</v>
      </c>
      <c r="E1126" s="376">
        <v>8298</v>
      </c>
      <c r="F1126" s="190"/>
      <c r="G1126" s="189" t="s">
        <v>56</v>
      </c>
      <c r="H1126" s="189" t="s">
        <v>36</v>
      </c>
      <c r="I1126" s="189"/>
      <c r="J1126" s="189" t="s">
        <v>435</v>
      </c>
      <c r="K1126" s="190">
        <v>8</v>
      </c>
      <c r="L1126" s="190">
        <v>1</v>
      </c>
      <c r="M1126" s="190">
        <v>4</v>
      </c>
      <c r="N1126" s="190"/>
      <c r="O1126" s="190">
        <v>4</v>
      </c>
      <c r="P1126" s="190"/>
      <c r="Q1126" s="190"/>
      <c r="R1126" s="188">
        <f t="shared" si="231"/>
        <v>32</v>
      </c>
      <c r="S1126" s="159" t="s">
        <v>41</v>
      </c>
      <c r="T1126" s="192" t="s">
        <v>58</v>
      </c>
      <c r="U1126" s="193">
        <v>44814</v>
      </c>
      <c r="V1126" s="193">
        <v>44899</v>
      </c>
      <c r="W1126" s="194">
        <v>1</v>
      </c>
      <c r="X1126" s="195"/>
      <c r="Y1126" s="196">
        <f t="shared" si="245"/>
        <v>12.285714285714286</v>
      </c>
      <c r="Z1126" s="203">
        <v>14</v>
      </c>
      <c r="AA1126" s="203">
        <v>0.84</v>
      </c>
      <c r="AB1126" s="197">
        <f t="shared" si="242"/>
        <v>448</v>
      </c>
      <c r="AC1126" s="197">
        <f t="shared" si="232"/>
        <v>26.88</v>
      </c>
      <c r="AD1126" s="197">
        <f t="shared" si="246"/>
        <v>313.59999999999997</v>
      </c>
      <c r="AE1126" s="197">
        <f t="shared" si="233"/>
        <v>134.4</v>
      </c>
      <c r="AF1126" s="197">
        <f t="shared" si="247"/>
        <v>330.24</v>
      </c>
      <c r="AG1126" s="197">
        <f t="shared" si="240"/>
        <v>778.24</v>
      </c>
      <c r="AH1126" s="198">
        <v>778.24</v>
      </c>
      <c r="AI1126" s="197">
        <f t="shared" si="241"/>
        <v>0</v>
      </c>
      <c r="AJ1126" s="146"/>
      <c r="AK1126" s="265"/>
      <c r="AL1126" s="272"/>
      <c r="AM1126" s="272"/>
    </row>
    <row r="1127" spans="1:39" s="111" customFormat="1" ht="28.5" customHeight="1" x14ac:dyDescent="0.25">
      <c r="A1127" s="186"/>
      <c r="B1127" s="186">
        <v>7</v>
      </c>
      <c r="C1127" s="187">
        <v>238</v>
      </c>
      <c r="D1127" s="136">
        <v>12353</v>
      </c>
      <c r="E1127" s="136">
        <v>7577</v>
      </c>
      <c r="F1127" s="188"/>
      <c r="G1127" s="186" t="s">
        <v>92</v>
      </c>
      <c r="H1127" s="186" t="s">
        <v>94</v>
      </c>
      <c r="I1127" s="186"/>
      <c r="J1127" s="186" t="s">
        <v>69</v>
      </c>
      <c r="K1127" s="188">
        <v>1.3</v>
      </c>
      <c r="L1127" s="188">
        <v>1.3</v>
      </c>
      <c r="M1127" s="188">
        <v>6</v>
      </c>
      <c r="N1127" s="188">
        <v>1</v>
      </c>
      <c r="O1127" s="188">
        <f t="shared" ref="O1127:O1145" si="248">M1127-N1127</f>
        <v>5</v>
      </c>
      <c r="P1127" s="188"/>
      <c r="Q1127" s="188"/>
      <c r="R1127" s="188">
        <f t="shared" si="231"/>
        <v>5</v>
      </c>
      <c r="S1127" s="191" t="s">
        <v>70</v>
      </c>
      <c r="T1127" s="199" t="s">
        <v>58</v>
      </c>
      <c r="U1127" s="200">
        <v>44727</v>
      </c>
      <c r="V1127" s="200">
        <v>44736</v>
      </c>
      <c r="W1127" s="201">
        <v>1</v>
      </c>
      <c r="X1127" s="202"/>
      <c r="Y1127" s="196">
        <f t="shared" si="245"/>
        <v>1.4285714285714286</v>
      </c>
      <c r="Z1127" s="219">
        <v>135</v>
      </c>
      <c r="AA1127" s="219">
        <v>12.25</v>
      </c>
      <c r="AB1127" s="197">
        <f t="shared" si="242"/>
        <v>675</v>
      </c>
      <c r="AC1127" s="197">
        <f t="shared" si="232"/>
        <v>61.25</v>
      </c>
      <c r="AD1127" s="197">
        <f t="shared" si="246"/>
        <v>472.5</v>
      </c>
      <c r="AE1127" s="197">
        <f t="shared" si="233"/>
        <v>202.5</v>
      </c>
      <c r="AF1127" s="197">
        <f t="shared" si="247"/>
        <v>87.5</v>
      </c>
      <c r="AG1127" s="197">
        <f t="shared" si="240"/>
        <v>762.5</v>
      </c>
      <c r="AH1127" s="197">
        <v>762.5</v>
      </c>
      <c r="AI1127" s="197">
        <f t="shared" si="241"/>
        <v>0</v>
      </c>
      <c r="AJ1127" s="146"/>
      <c r="AK1127" s="265"/>
      <c r="AL1127" s="272"/>
      <c r="AM1127" s="272"/>
    </row>
    <row r="1128" spans="1:39" s="111" customFormat="1" ht="28.5" customHeight="1" x14ac:dyDescent="0.25">
      <c r="A1128" s="186"/>
      <c r="B1128" s="186">
        <v>7</v>
      </c>
      <c r="C1128" s="187">
        <v>259</v>
      </c>
      <c r="D1128" s="136">
        <v>12373</v>
      </c>
      <c r="E1128" s="136">
        <v>7701</v>
      </c>
      <c r="F1128" s="188"/>
      <c r="G1128" s="186" t="s">
        <v>92</v>
      </c>
      <c r="H1128" s="186" t="s">
        <v>94</v>
      </c>
      <c r="I1128" s="186"/>
      <c r="J1128" s="186" t="s">
        <v>69</v>
      </c>
      <c r="K1128" s="188">
        <v>2.5</v>
      </c>
      <c r="L1128" s="188">
        <v>2.5</v>
      </c>
      <c r="M1128" s="188">
        <v>3</v>
      </c>
      <c r="N1128" s="188">
        <v>1</v>
      </c>
      <c r="O1128" s="188">
        <f t="shared" si="248"/>
        <v>2</v>
      </c>
      <c r="P1128" s="188"/>
      <c r="Q1128" s="188"/>
      <c r="R1128" s="188">
        <f t="shared" si="231"/>
        <v>2</v>
      </c>
      <c r="S1128" s="191" t="s">
        <v>70</v>
      </c>
      <c r="T1128" s="199" t="s">
        <v>58</v>
      </c>
      <c r="U1128" s="200">
        <v>44728</v>
      </c>
      <c r="V1128" s="200">
        <v>44746</v>
      </c>
      <c r="W1128" s="201">
        <v>1</v>
      </c>
      <c r="X1128" s="202"/>
      <c r="Y1128" s="196">
        <f t="shared" si="245"/>
        <v>2.7142857142857144</v>
      </c>
      <c r="Z1128" s="219">
        <v>135</v>
      </c>
      <c r="AA1128" s="219">
        <v>12.25</v>
      </c>
      <c r="AB1128" s="197">
        <f t="shared" si="242"/>
        <v>270</v>
      </c>
      <c r="AC1128" s="197">
        <f t="shared" si="232"/>
        <v>24.5</v>
      </c>
      <c r="AD1128" s="197">
        <f t="shared" si="246"/>
        <v>189</v>
      </c>
      <c r="AE1128" s="197">
        <f t="shared" si="233"/>
        <v>81</v>
      </c>
      <c r="AF1128" s="197">
        <f t="shared" si="247"/>
        <v>66.5</v>
      </c>
      <c r="AG1128" s="197">
        <f t="shared" si="240"/>
        <v>336.5</v>
      </c>
      <c r="AH1128" s="197">
        <v>336.5</v>
      </c>
      <c r="AI1128" s="197">
        <f t="shared" si="241"/>
        <v>0</v>
      </c>
      <c r="AJ1128" s="146"/>
      <c r="AK1128" s="265"/>
      <c r="AL1128" s="272"/>
      <c r="AM1128" s="272"/>
    </row>
    <row r="1129" spans="1:39" s="111" customFormat="1" ht="28.5" customHeight="1" x14ac:dyDescent="0.25">
      <c r="A1129" s="186"/>
      <c r="B1129" s="186">
        <v>7</v>
      </c>
      <c r="C1129" s="187">
        <v>271</v>
      </c>
      <c r="D1129" s="136">
        <v>12385</v>
      </c>
      <c r="E1129" s="136">
        <v>7577</v>
      </c>
      <c r="F1129" s="188"/>
      <c r="G1129" s="186" t="s">
        <v>97</v>
      </c>
      <c r="H1129" s="186" t="s">
        <v>94</v>
      </c>
      <c r="I1129" s="186"/>
      <c r="J1129" s="186" t="s">
        <v>69</v>
      </c>
      <c r="K1129" s="188">
        <v>2.5</v>
      </c>
      <c r="L1129" s="188">
        <v>2.5</v>
      </c>
      <c r="M1129" s="188">
        <v>5</v>
      </c>
      <c r="N1129" s="188">
        <v>1</v>
      </c>
      <c r="O1129" s="188">
        <f t="shared" si="248"/>
        <v>4</v>
      </c>
      <c r="P1129" s="188"/>
      <c r="Q1129" s="188"/>
      <c r="R1129" s="188">
        <f t="shared" si="231"/>
        <v>4</v>
      </c>
      <c r="S1129" s="191" t="s">
        <v>70</v>
      </c>
      <c r="T1129" s="199" t="s">
        <v>58</v>
      </c>
      <c r="U1129" s="200">
        <v>44729</v>
      </c>
      <c r="V1129" s="200">
        <v>44736</v>
      </c>
      <c r="W1129" s="201">
        <v>1</v>
      </c>
      <c r="X1129" s="202"/>
      <c r="Y1129" s="196">
        <f t="shared" si="245"/>
        <v>1.1428571428571428</v>
      </c>
      <c r="Z1129" s="219">
        <v>135</v>
      </c>
      <c r="AA1129" s="219">
        <v>12.25</v>
      </c>
      <c r="AB1129" s="197">
        <f t="shared" si="242"/>
        <v>540</v>
      </c>
      <c r="AC1129" s="197">
        <f t="shared" si="232"/>
        <v>49</v>
      </c>
      <c r="AD1129" s="197">
        <f t="shared" si="246"/>
        <v>378</v>
      </c>
      <c r="AE1129" s="197">
        <f t="shared" si="233"/>
        <v>162</v>
      </c>
      <c r="AF1129" s="197">
        <f t="shared" si="247"/>
        <v>56</v>
      </c>
      <c r="AG1129" s="197">
        <f t="shared" si="240"/>
        <v>596</v>
      </c>
      <c r="AH1129" s="197">
        <v>596</v>
      </c>
      <c r="AI1129" s="197">
        <f t="shared" si="241"/>
        <v>0</v>
      </c>
      <c r="AJ1129" s="146"/>
      <c r="AK1129" s="265"/>
      <c r="AL1129" s="272"/>
      <c r="AM1129" s="272"/>
    </row>
    <row r="1130" spans="1:39" s="111" customFormat="1" ht="28.5" customHeight="1" x14ac:dyDescent="0.25">
      <c r="A1130" s="186"/>
      <c r="B1130" s="186">
        <v>7</v>
      </c>
      <c r="C1130" s="187">
        <v>351</v>
      </c>
      <c r="D1130" s="136">
        <v>12506</v>
      </c>
      <c r="E1130" s="136">
        <v>6709</v>
      </c>
      <c r="F1130" s="188"/>
      <c r="G1130" s="186" t="s">
        <v>110</v>
      </c>
      <c r="H1130" s="186" t="s">
        <v>94</v>
      </c>
      <c r="I1130" s="186"/>
      <c r="J1130" s="186" t="s">
        <v>69</v>
      </c>
      <c r="K1130" s="188">
        <v>2.5</v>
      </c>
      <c r="L1130" s="188">
        <v>2.5</v>
      </c>
      <c r="M1130" s="188">
        <v>6</v>
      </c>
      <c r="N1130" s="188">
        <v>1</v>
      </c>
      <c r="O1130" s="188">
        <f t="shared" si="248"/>
        <v>5</v>
      </c>
      <c r="P1130" s="188"/>
      <c r="Q1130" s="188"/>
      <c r="R1130" s="188">
        <f t="shared" si="231"/>
        <v>5</v>
      </c>
      <c r="S1130" s="191" t="s">
        <v>70</v>
      </c>
      <c r="T1130" s="199" t="s">
        <v>58</v>
      </c>
      <c r="U1130" s="200">
        <v>44736</v>
      </c>
      <c r="V1130" s="200">
        <v>44824</v>
      </c>
      <c r="W1130" s="201">
        <v>1</v>
      </c>
      <c r="X1130" s="202"/>
      <c r="Y1130" s="196">
        <f t="shared" si="245"/>
        <v>12.714285714285714</v>
      </c>
      <c r="Z1130" s="219">
        <v>135</v>
      </c>
      <c r="AA1130" s="219">
        <v>12.25</v>
      </c>
      <c r="AB1130" s="197">
        <f t="shared" si="242"/>
        <v>675</v>
      </c>
      <c r="AC1130" s="197">
        <f t="shared" si="232"/>
        <v>61.25</v>
      </c>
      <c r="AD1130" s="197">
        <f t="shared" si="246"/>
        <v>472.5</v>
      </c>
      <c r="AE1130" s="197">
        <f t="shared" si="233"/>
        <v>202.5</v>
      </c>
      <c r="AF1130" s="197">
        <f t="shared" si="247"/>
        <v>778.75</v>
      </c>
      <c r="AG1130" s="197">
        <f t="shared" si="240"/>
        <v>1453.75</v>
      </c>
      <c r="AH1130" s="197">
        <v>1453.75</v>
      </c>
      <c r="AI1130" s="197">
        <f t="shared" si="241"/>
        <v>0</v>
      </c>
      <c r="AJ1130" s="146"/>
      <c r="AK1130" s="265"/>
      <c r="AL1130" s="272"/>
      <c r="AM1130" s="272"/>
    </row>
    <row r="1131" spans="1:39" s="111" customFormat="1" ht="28.5" customHeight="1" x14ac:dyDescent="0.25">
      <c r="A1131" s="186"/>
      <c r="B1131" s="186">
        <v>7</v>
      </c>
      <c r="C1131" s="187">
        <v>178</v>
      </c>
      <c r="D1131" s="136">
        <v>12174</v>
      </c>
      <c r="E1131" s="136">
        <v>7596</v>
      </c>
      <c r="F1131" s="188"/>
      <c r="G1131" s="186" t="s">
        <v>110</v>
      </c>
      <c r="H1131" s="186" t="s">
        <v>36</v>
      </c>
      <c r="I1131" s="186"/>
      <c r="J1131" s="186" t="s">
        <v>42</v>
      </c>
      <c r="K1131" s="188">
        <v>1.8</v>
      </c>
      <c r="L1131" s="188">
        <v>1</v>
      </c>
      <c r="M1131" s="188">
        <v>5</v>
      </c>
      <c r="N1131" s="188">
        <v>1</v>
      </c>
      <c r="O1131" s="188">
        <f t="shared" si="248"/>
        <v>4</v>
      </c>
      <c r="P1131" s="188"/>
      <c r="Q1131" s="188"/>
      <c r="R1131" s="188">
        <f t="shared" si="231"/>
        <v>7.2</v>
      </c>
      <c r="S1131" s="191" t="s">
        <v>41</v>
      </c>
      <c r="T1131" s="199" t="s">
        <v>58</v>
      </c>
      <c r="U1131" s="200">
        <v>44720</v>
      </c>
      <c r="V1131" s="200">
        <v>44745</v>
      </c>
      <c r="W1131" s="201">
        <v>1</v>
      </c>
      <c r="X1131" s="202"/>
      <c r="Y1131" s="196">
        <f t="shared" si="245"/>
        <v>3.7142857142857144</v>
      </c>
      <c r="Z1131" s="219">
        <v>14</v>
      </c>
      <c r="AA1131" s="219"/>
      <c r="AB1131" s="197">
        <f t="shared" si="242"/>
        <v>100.8</v>
      </c>
      <c r="AC1131" s="197">
        <f t="shared" si="232"/>
        <v>0</v>
      </c>
      <c r="AD1131" s="197">
        <f t="shared" si="246"/>
        <v>70.56</v>
      </c>
      <c r="AE1131" s="197">
        <f t="shared" si="233"/>
        <v>30.240000000000002</v>
      </c>
      <c r="AF1131" s="197">
        <f t="shared" si="247"/>
        <v>0</v>
      </c>
      <c r="AG1131" s="197">
        <f t="shared" si="240"/>
        <v>100.80000000000001</v>
      </c>
      <c r="AH1131" s="197">
        <v>100.80000000000001</v>
      </c>
      <c r="AI1131" s="197">
        <f t="shared" si="241"/>
        <v>0</v>
      </c>
      <c r="AJ1131" s="146"/>
      <c r="AK1131" s="265"/>
      <c r="AL1131" s="272"/>
      <c r="AM1131" s="272"/>
    </row>
    <row r="1132" spans="1:39" s="213" customFormat="1" ht="28.5" customHeight="1" x14ac:dyDescent="0.25">
      <c r="A1132" s="186"/>
      <c r="B1132" s="186">
        <v>7</v>
      </c>
      <c r="C1132" s="187">
        <v>297</v>
      </c>
      <c r="D1132" s="136">
        <v>12403</v>
      </c>
      <c r="E1132" s="136">
        <v>7714</v>
      </c>
      <c r="F1132" s="188"/>
      <c r="G1132" s="186" t="s">
        <v>110</v>
      </c>
      <c r="H1132" s="186" t="s">
        <v>36</v>
      </c>
      <c r="I1132" s="186"/>
      <c r="J1132" s="186" t="s">
        <v>42</v>
      </c>
      <c r="K1132" s="188">
        <v>13</v>
      </c>
      <c r="L1132" s="188">
        <v>1.3</v>
      </c>
      <c r="M1132" s="188">
        <v>9</v>
      </c>
      <c r="N1132" s="188">
        <v>1</v>
      </c>
      <c r="O1132" s="188">
        <f t="shared" si="248"/>
        <v>8</v>
      </c>
      <c r="P1132" s="188"/>
      <c r="Q1132" s="188"/>
      <c r="R1132" s="188">
        <f t="shared" si="231"/>
        <v>104</v>
      </c>
      <c r="S1132" s="191" t="s">
        <v>41</v>
      </c>
      <c r="T1132" s="199" t="s">
        <v>58</v>
      </c>
      <c r="U1132" s="200">
        <v>44729</v>
      </c>
      <c r="V1132" s="200">
        <v>44757</v>
      </c>
      <c r="W1132" s="201">
        <v>1</v>
      </c>
      <c r="X1132" s="202"/>
      <c r="Y1132" s="196">
        <f t="shared" si="245"/>
        <v>4.1428571428571432</v>
      </c>
      <c r="Z1132" s="219">
        <v>14</v>
      </c>
      <c r="AA1132" s="219">
        <v>0.84</v>
      </c>
      <c r="AB1132" s="197">
        <f t="shared" si="242"/>
        <v>1456</v>
      </c>
      <c r="AC1132" s="197">
        <f t="shared" si="232"/>
        <v>87.36</v>
      </c>
      <c r="AD1132" s="197">
        <f t="shared" si="246"/>
        <v>1019.1999999999999</v>
      </c>
      <c r="AE1132" s="197">
        <f t="shared" si="233"/>
        <v>436.8</v>
      </c>
      <c r="AF1132" s="197">
        <f t="shared" si="247"/>
        <v>361.92</v>
      </c>
      <c r="AG1132" s="197">
        <f t="shared" si="240"/>
        <v>1817.92</v>
      </c>
      <c r="AH1132" s="197">
        <v>1817.92</v>
      </c>
      <c r="AI1132" s="197">
        <f t="shared" si="241"/>
        <v>0</v>
      </c>
      <c r="AJ1132" s="146"/>
      <c r="AK1132" s="268"/>
      <c r="AL1132" s="275"/>
      <c r="AM1132" s="275"/>
    </row>
    <row r="1133" spans="1:39" s="213" customFormat="1" ht="28.5" customHeight="1" x14ac:dyDescent="0.25">
      <c r="A1133" s="186"/>
      <c r="B1133" s="186">
        <v>7</v>
      </c>
      <c r="C1133" s="187">
        <v>270</v>
      </c>
      <c r="D1133" s="136">
        <v>12502</v>
      </c>
      <c r="E1133" s="136">
        <v>8193</v>
      </c>
      <c r="F1133" s="188"/>
      <c r="G1133" s="186" t="s">
        <v>110</v>
      </c>
      <c r="H1133" s="186" t="s">
        <v>36</v>
      </c>
      <c r="I1133" s="186"/>
      <c r="J1133" s="186" t="s">
        <v>42</v>
      </c>
      <c r="K1133" s="188">
        <v>20</v>
      </c>
      <c r="L1133" s="188">
        <v>1.3</v>
      </c>
      <c r="M1133" s="188">
        <v>4</v>
      </c>
      <c r="N1133" s="188">
        <v>1</v>
      </c>
      <c r="O1133" s="188">
        <f t="shared" si="248"/>
        <v>3</v>
      </c>
      <c r="P1133" s="188"/>
      <c r="Q1133" s="188"/>
      <c r="R1133" s="188">
        <f t="shared" si="231"/>
        <v>60</v>
      </c>
      <c r="S1133" s="191" t="s">
        <v>41</v>
      </c>
      <c r="T1133" s="199" t="s">
        <v>58</v>
      </c>
      <c r="U1133" s="200">
        <v>44736</v>
      </c>
      <c r="V1133" s="200">
        <v>44870</v>
      </c>
      <c r="W1133" s="201">
        <v>1</v>
      </c>
      <c r="X1133" s="202"/>
      <c r="Y1133" s="196">
        <f t="shared" si="245"/>
        <v>19.285714285714285</v>
      </c>
      <c r="Z1133" s="219">
        <v>14</v>
      </c>
      <c r="AA1133" s="219">
        <v>0.84</v>
      </c>
      <c r="AB1133" s="197">
        <f t="shared" si="242"/>
        <v>840</v>
      </c>
      <c r="AC1133" s="197">
        <f t="shared" si="232"/>
        <v>50.4</v>
      </c>
      <c r="AD1133" s="197">
        <f t="shared" si="246"/>
        <v>588</v>
      </c>
      <c r="AE1133" s="197">
        <f t="shared" si="233"/>
        <v>252</v>
      </c>
      <c r="AF1133" s="197">
        <f t="shared" si="247"/>
        <v>971.99999999999989</v>
      </c>
      <c r="AG1133" s="197">
        <f t="shared" si="240"/>
        <v>1812</v>
      </c>
      <c r="AH1133" s="197">
        <v>1812</v>
      </c>
      <c r="AI1133" s="197">
        <f t="shared" si="241"/>
        <v>0</v>
      </c>
      <c r="AJ1133" s="146"/>
      <c r="AK1133" s="268"/>
      <c r="AL1133" s="275"/>
      <c r="AM1133" s="275"/>
    </row>
    <row r="1134" spans="1:39" s="213" customFormat="1" ht="28.5" customHeight="1" x14ac:dyDescent="0.25">
      <c r="A1134" s="186"/>
      <c r="B1134" s="186">
        <v>7</v>
      </c>
      <c r="C1134" s="187">
        <v>198</v>
      </c>
      <c r="D1134" s="136">
        <v>12194</v>
      </c>
      <c r="E1134" s="136">
        <v>6731</v>
      </c>
      <c r="F1134" s="188"/>
      <c r="G1134" s="186" t="s">
        <v>110</v>
      </c>
      <c r="H1134" s="186" t="s">
        <v>36</v>
      </c>
      <c r="I1134" s="186"/>
      <c r="J1134" s="186" t="s">
        <v>42</v>
      </c>
      <c r="K1134" s="188">
        <v>1.8</v>
      </c>
      <c r="L1134" s="188">
        <v>1.8</v>
      </c>
      <c r="M1134" s="188">
        <v>6</v>
      </c>
      <c r="N1134" s="188">
        <v>1</v>
      </c>
      <c r="O1134" s="188">
        <f t="shared" si="248"/>
        <v>5</v>
      </c>
      <c r="P1134" s="188"/>
      <c r="Q1134" s="188"/>
      <c r="R1134" s="188">
        <f t="shared" si="231"/>
        <v>9</v>
      </c>
      <c r="S1134" s="191" t="s">
        <v>41</v>
      </c>
      <c r="T1134" s="199" t="s">
        <v>58</v>
      </c>
      <c r="U1134" s="200">
        <v>44721</v>
      </c>
      <c r="V1134" s="200">
        <v>44831</v>
      </c>
      <c r="W1134" s="201">
        <v>1</v>
      </c>
      <c r="X1134" s="202"/>
      <c r="Y1134" s="196">
        <f t="shared" si="245"/>
        <v>15.857142857142858</v>
      </c>
      <c r="Z1134" s="219">
        <v>18</v>
      </c>
      <c r="AA1134" s="219"/>
      <c r="AB1134" s="197">
        <f t="shared" si="242"/>
        <v>162</v>
      </c>
      <c r="AC1134" s="197">
        <f t="shared" si="232"/>
        <v>0</v>
      </c>
      <c r="AD1134" s="197">
        <f t="shared" si="246"/>
        <v>113.39999999999999</v>
      </c>
      <c r="AE1134" s="197">
        <f t="shared" si="233"/>
        <v>48.599999999999994</v>
      </c>
      <c r="AF1134" s="197">
        <f t="shared" si="247"/>
        <v>0</v>
      </c>
      <c r="AG1134" s="197">
        <f t="shared" si="240"/>
        <v>162</v>
      </c>
      <c r="AH1134" s="197">
        <v>162</v>
      </c>
      <c r="AI1134" s="197">
        <f t="shared" si="241"/>
        <v>0</v>
      </c>
      <c r="AJ1134" s="146"/>
      <c r="AK1134" s="268"/>
      <c r="AL1134" s="275"/>
      <c r="AM1134" s="275"/>
    </row>
    <row r="1135" spans="1:39" s="213" customFormat="1" ht="28.5" customHeight="1" x14ac:dyDescent="0.25">
      <c r="A1135" s="186"/>
      <c r="B1135" s="186">
        <v>7</v>
      </c>
      <c r="C1135" s="187">
        <v>199</v>
      </c>
      <c r="D1135" s="136">
        <v>12195</v>
      </c>
      <c r="E1135" s="136">
        <v>7568</v>
      </c>
      <c r="F1135" s="188"/>
      <c r="G1135" s="186" t="s">
        <v>110</v>
      </c>
      <c r="H1135" s="186" t="s">
        <v>36</v>
      </c>
      <c r="I1135" s="186"/>
      <c r="J1135" s="186" t="s">
        <v>42</v>
      </c>
      <c r="K1135" s="188">
        <v>5</v>
      </c>
      <c r="L1135" s="188">
        <v>1.8</v>
      </c>
      <c r="M1135" s="188">
        <v>6</v>
      </c>
      <c r="N1135" s="188">
        <v>1</v>
      </c>
      <c r="O1135" s="188">
        <f t="shared" si="248"/>
        <v>5</v>
      </c>
      <c r="P1135" s="188"/>
      <c r="Q1135" s="188"/>
      <c r="R1135" s="188">
        <f t="shared" ref="R1135:R1198" si="249">IF(S1135="m3",K1135*L1135*O1135,IF(S1135="m2-LxH",K1135*O1135,IF(S1135="m2-LxW",K1135*L1135*P1135,IF(S1135="rm",O1135,IF(S1135="lm",K1135,IF(S1135="unit",Q1135,))))))</f>
        <v>25</v>
      </c>
      <c r="S1135" s="191" t="s">
        <v>41</v>
      </c>
      <c r="T1135" s="199" t="s">
        <v>58</v>
      </c>
      <c r="U1135" s="200">
        <v>44721</v>
      </c>
      <c r="V1135" s="200">
        <v>44732</v>
      </c>
      <c r="W1135" s="201">
        <v>1</v>
      </c>
      <c r="X1135" s="202"/>
      <c r="Y1135" s="196">
        <f t="shared" si="245"/>
        <v>1.7142857142857142</v>
      </c>
      <c r="Z1135" s="220">
        <v>18</v>
      </c>
      <c r="AA1135" s="219">
        <v>1.05</v>
      </c>
      <c r="AB1135" s="197">
        <f t="shared" si="242"/>
        <v>450</v>
      </c>
      <c r="AC1135" s="197">
        <f t="shared" si="232"/>
        <v>26.25</v>
      </c>
      <c r="AD1135" s="197">
        <f t="shared" si="246"/>
        <v>315</v>
      </c>
      <c r="AE1135" s="197">
        <f t="shared" si="233"/>
        <v>135</v>
      </c>
      <c r="AF1135" s="197">
        <f t="shared" si="247"/>
        <v>45</v>
      </c>
      <c r="AG1135" s="197">
        <f t="shared" si="240"/>
        <v>495</v>
      </c>
      <c r="AH1135" s="197">
        <v>495</v>
      </c>
      <c r="AI1135" s="197">
        <f t="shared" si="241"/>
        <v>0</v>
      </c>
      <c r="AJ1135" s="146"/>
      <c r="AK1135" s="268"/>
      <c r="AL1135" s="275"/>
      <c r="AM1135" s="275"/>
    </row>
    <row r="1136" spans="1:39" s="213" customFormat="1" ht="28.5" customHeight="1" x14ac:dyDescent="0.25">
      <c r="A1136" s="186"/>
      <c r="B1136" s="186">
        <v>7</v>
      </c>
      <c r="C1136" s="187">
        <v>177</v>
      </c>
      <c r="D1136" s="136">
        <v>12173</v>
      </c>
      <c r="E1136" s="136">
        <v>7724</v>
      </c>
      <c r="F1136" s="188"/>
      <c r="G1136" s="186" t="s">
        <v>110</v>
      </c>
      <c r="H1136" s="186" t="s">
        <v>60</v>
      </c>
      <c r="I1136" s="186"/>
      <c r="J1136" s="186" t="s">
        <v>61</v>
      </c>
      <c r="K1136" s="188">
        <v>7.5</v>
      </c>
      <c r="L1136" s="188">
        <v>2.5</v>
      </c>
      <c r="M1136" s="188">
        <v>6</v>
      </c>
      <c r="N1136" s="188">
        <v>1</v>
      </c>
      <c r="O1136" s="188">
        <f t="shared" si="248"/>
        <v>5</v>
      </c>
      <c r="P1136" s="188"/>
      <c r="Q1136" s="188"/>
      <c r="R1136" s="188">
        <f t="shared" si="249"/>
        <v>93.75</v>
      </c>
      <c r="S1136" s="191" t="s">
        <v>62</v>
      </c>
      <c r="T1136" s="199" t="s">
        <v>58</v>
      </c>
      <c r="U1136" s="200">
        <v>44720</v>
      </c>
      <c r="V1136" s="200">
        <v>44757</v>
      </c>
      <c r="W1136" s="201">
        <v>1</v>
      </c>
      <c r="X1136" s="202"/>
      <c r="Y1136" s="196">
        <f t="shared" si="245"/>
        <v>5.4285714285714288</v>
      </c>
      <c r="Z1136" s="219">
        <v>7.5</v>
      </c>
      <c r="AA1136" s="219"/>
      <c r="AB1136" s="197">
        <f t="shared" si="242"/>
        <v>703.125</v>
      </c>
      <c r="AC1136" s="197">
        <f t="shared" si="232"/>
        <v>0</v>
      </c>
      <c r="AD1136" s="197">
        <f t="shared" si="246"/>
        <v>492.1875</v>
      </c>
      <c r="AE1136" s="197">
        <f t="shared" si="233"/>
        <v>210.9375</v>
      </c>
      <c r="AF1136" s="197">
        <f t="shared" si="247"/>
        <v>0</v>
      </c>
      <c r="AG1136" s="197">
        <f t="shared" si="240"/>
        <v>703.125</v>
      </c>
      <c r="AH1136" s="197">
        <v>703.125</v>
      </c>
      <c r="AI1136" s="197">
        <f t="shared" si="241"/>
        <v>0</v>
      </c>
      <c r="AJ1136" s="146"/>
      <c r="AK1136" s="268"/>
      <c r="AL1136" s="275"/>
      <c r="AM1136" s="275"/>
    </row>
    <row r="1137" spans="1:47" s="213" customFormat="1" ht="28.5" customHeight="1" x14ac:dyDescent="0.25">
      <c r="A1137" s="186"/>
      <c r="B1137" s="186">
        <v>7</v>
      </c>
      <c r="C1137" s="187">
        <v>226</v>
      </c>
      <c r="D1137" s="136">
        <v>12347</v>
      </c>
      <c r="E1137" s="136">
        <v>6749</v>
      </c>
      <c r="F1137" s="188"/>
      <c r="G1137" s="186" t="s">
        <v>110</v>
      </c>
      <c r="H1137" s="186" t="s">
        <v>60</v>
      </c>
      <c r="I1137" s="186"/>
      <c r="J1137" s="186" t="s">
        <v>61</v>
      </c>
      <c r="K1137" s="188">
        <v>11</v>
      </c>
      <c r="L1137" s="188">
        <v>6</v>
      </c>
      <c r="M1137" s="188">
        <v>5</v>
      </c>
      <c r="N1137" s="188">
        <v>1</v>
      </c>
      <c r="O1137" s="188">
        <f t="shared" si="248"/>
        <v>4</v>
      </c>
      <c r="P1137" s="188"/>
      <c r="Q1137" s="188"/>
      <c r="R1137" s="188">
        <f t="shared" si="249"/>
        <v>264</v>
      </c>
      <c r="S1137" s="191" t="s">
        <v>62</v>
      </c>
      <c r="T1137" s="199" t="s">
        <v>58</v>
      </c>
      <c r="U1137" s="200">
        <v>44726</v>
      </c>
      <c r="V1137" s="200">
        <v>44835</v>
      </c>
      <c r="W1137" s="201">
        <v>1</v>
      </c>
      <c r="X1137" s="202"/>
      <c r="Y1137" s="196">
        <f t="shared" si="245"/>
        <v>15.714285714285714</v>
      </c>
      <c r="Z1137" s="219">
        <v>7.5</v>
      </c>
      <c r="AA1137" s="219">
        <v>0.7</v>
      </c>
      <c r="AB1137" s="197">
        <f t="shared" si="242"/>
        <v>1980</v>
      </c>
      <c r="AC1137" s="197">
        <f t="shared" si="232"/>
        <v>184.79999999999998</v>
      </c>
      <c r="AD1137" s="197">
        <f t="shared" si="246"/>
        <v>1385.9999999999998</v>
      </c>
      <c r="AE1137" s="197">
        <f t="shared" si="233"/>
        <v>594</v>
      </c>
      <c r="AF1137" s="197">
        <f t="shared" si="247"/>
        <v>2903.9999999999995</v>
      </c>
      <c r="AG1137" s="197">
        <f t="shared" si="240"/>
        <v>4883.9999999999991</v>
      </c>
      <c r="AH1137" s="197">
        <v>4883.9999999999991</v>
      </c>
      <c r="AI1137" s="197">
        <f t="shared" si="241"/>
        <v>0</v>
      </c>
      <c r="AJ1137" s="146"/>
      <c r="AK1137" s="268"/>
      <c r="AL1137" s="275"/>
      <c r="AM1137" s="275"/>
    </row>
    <row r="1138" spans="1:47" s="213" customFormat="1" ht="28.5" customHeight="1" x14ac:dyDescent="0.25">
      <c r="A1138" s="186"/>
      <c r="B1138" s="186">
        <v>7</v>
      </c>
      <c r="C1138" s="187">
        <v>233</v>
      </c>
      <c r="D1138" s="136">
        <v>12336</v>
      </c>
      <c r="E1138" s="136">
        <v>8190</v>
      </c>
      <c r="F1138" s="188"/>
      <c r="G1138" s="186" t="s">
        <v>110</v>
      </c>
      <c r="H1138" s="186" t="s">
        <v>60</v>
      </c>
      <c r="I1138" s="186"/>
      <c r="J1138" s="186" t="s">
        <v>61</v>
      </c>
      <c r="K1138" s="188">
        <v>12</v>
      </c>
      <c r="L1138" s="188">
        <v>10</v>
      </c>
      <c r="M1138" s="188">
        <v>4</v>
      </c>
      <c r="N1138" s="188">
        <v>1</v>
      </c>
      <c r="O1138" s="188">
        <f t="shared" si="248"/>
        <v>3</v>
      </c>
      <c r="P1138" s="188"/>
      <c r="Q1138" s="188"/>
      <c r="R1138" s="188">
        <f t="shared" si="249"/>
        <v>360</v>
      </c>
      <c r="S1138" s="191" t="s">
        <v>62</v>
      </c>
      <c r="T1138" s="199" t="s">
        <v>58</v>
      </c>
      <c r="U1138" s="200">
        <v>44726</v>
      </c>
      <c r="V1138" s="200">
        <v>44868</v>
      </c>
      <c r="W1138" s="201">
        <v>1</v>
      </c>
      <c r="X1138" s="202"/>
      <c r="Y1138" s="196">
        <f t="shared" si="245"/>
        <v>20.428571428571427</v>
      </c>
      <c r="Z1138" s="219">
        <v>7.5</v>
      </c>
      <c r="AA1138" s="219">
        <v>0.7</v>
      </c>
      <c r="AB1138" s="197">
        <f t="shared" si="242"/>
        <v>2700</v>
      </c>
      <c r="AC1138" s="197">
        <f t="shared" si="232"/>
        <v>251.99999999999997</v>
      </c>
      <c r="AD1138" s="197">
        <f t="shared" si="246"/>
        <v>1889.9999999999998</v>
      </c>
      <c r="AE1138" s="197">
        <f t="shared" si="233"/>
        <v>810</v>
      </c>
      <c r="AF1138" s="197">
        <f t="shared" si="247"/>
        <v>5147.9999999999991</v>
      </c>
      <c r="AG1138" s="197">
        <f t="shared" si="240"/>
        <v>7847.9999999999991</v>
      </c>
      <c r="AH1138" s="197">
        <v>7847.9999999999991</v>
      </c>
      <c r="AI1138" s="197">
        <f t="shared" si="241"/>
        <v>0</v>
      </c>
      <c r="AJ1138" s="157"/>
      <c r="AK1138" s="268"/>
      <c r="AL1138" s="275"/>
      <c r="AM1138" s="275"/>
    </row>
    <row r="1139" spans="1:47" s="213" customFormat="1" ht="28.5" customHeight="1" x14ac:dyDescent="0.25">
      <c r="A1139" s="186"/>
      <c r="B1139" s="186">
        <v>7</v>
      </c>
      <c r="C1139" s="187">
        <v>226</v>
      </c>
      <c r="D1139" s="136">
        <v>12337</v>
      </c>
      <c r="E1139" s="136">
        <v>7878</v>
      </c>
      <c r="F1139" s="188"/>
      <c r="G1139" s="186" t="s">
        <v>110</v>
      </c>
      <c r="H1139" s="186" t="s">
        <v>60</v>
      </c>
      <c r="I1139" s="186"/>
      <c r="J1139" s="186" t="s">
        <v>61</v>
      </c>
      <c r="K1139" s="188">
        <v>11</v>
      </c>
      <c r="L1139" s="188">
        <v>6</v>
      </c>
      <c r="M1139" s="188">
        <v>6</v>
      </c>
      <c r="N1139" s="188">
        <v>1</v>
      </c>
      <c r="O1139" s="188">
        <f t="shared" si="248"/>
        <v>5</v>
      </c>
      <c r="P1139" s="188"/>
      <c r="Q1139" s="188"/>
      <c r="R1139" s="188">
        <f t="shared" si="249"/>
        <v>330</v>
      </c>
      <c r="S1139" s="191" t="s">
        <v>62</v>
      </c>
      <c r="T1139" s="199" t="s">
        <v>58</v>
      </c>
      <c r="U1139" s="200">
        <v>44725</v>
      </c>
      <c r="V1139" s="200">
        <v>44816</v>
      </c>
      <c r="W1139" s="201">
        <v>1</v>
      </c>
      <c r="X1139" s="202"/>
      <c r="Y1139" s="196">
        <f t="shared" si="245"/>
        <v>13.142857142857142</v>
      </c>
      <c r="Z1139" s="219">
        <v>7.5</v>
      </c>
      <c r="AA1139" s="219">
        <v>0.7</v>
      </c>
      <c r="AB1139" s="197">
        <f t="shared" si="242"/>
        <v>2475</v>
      </c>
      <c r="AC1139" s="197">
        <f t="shared" si="232"/>
        <v>230.99999999999997</v>
      </c>
      <c r="AD1139" s="197">
        <f t="shared" si="246"/>
        <v>1732.4999999999998</v>
      </c>
      <c r="AE1139" s="197">
        <f t="shared" si="233"/>
        <v>742.5</v>
      </c>
      <c r="AF1139" s="197">
        <f t="shared" si="247"/>
        <v>3035.9999999999995</v>
      </c>
      <c r="AG1139" s="197">
        <f t="shared" si="240"/>
        <v>5511</v>
      </c>
      <c r="AH1139" s="197">
        <v>5511</v>
      </c>
      <c r="AI1139" s="197">
        <f t="shared" si="241"/>
        <v>0</v>
      </c>
      <c r="AJ1139" s="157"/>
      <c r="AK1139" s="268"/>
      <c r="AL1139" s="275"/>
      <c r="AM1139" s="275"/>
    </row>
    <row r="1140" spans="1:47" s="213" customFormat="1" ht="28.5" customHeight="1" x14ac:dyDescent="0.25">
      <c r="A1140" s="186"/>
      <c r="B1140" s="186">
        <v>7</v>
      </c>
      <c r="C1140" s="187">
        <v>402</v>
      </c>
      <c r="D1140" s="136">
        <v>12563</v>
      </c>
      <c r="E1140" s="136">
        <v>7723</v>
      </c>
      <c r="F1140" s="188"/>
      <c r="G1140" s="186" t="s">
        <v>110</v>
      </c>
      <c r="H1140" s="186" t="s">
        <v>94</v>
      </c>
      <c r="I1140" s="186"/>
      <c r="J1140" s="186" t="s">
        <v>69</v>
      </c>
      <c r="K1140" s="188">
        <v>1.3</v>
      </c>
      <c r="L1140" s="188">
        <v>1</v>
      </c>
      <c r="M1140" s="188">
        <v>5</v>
      </c>
      <c r="N1140" s="188">
        <v>1</v>
      </c>
      <c r="O1140" s="188">
        <f t="shared" si="248"/>
        <v>4</v>
      </c>
      <c r="P1140" s="188"/>
      <c r="Q1140" s="188"/>
      <c r="R1140" s="188">
        <f t="shared" si="249"/>
        <v>4</v>
      </c>
      <c r="S1140" s="191" t="s">
        <v>70</v>
      </c>
      <c r="T1140" s="199" t="s">
        <v>58</v>
      </c>
      <c r="U1140" s="200">
        <v>44741</v>
      </c>
      <c r="V1140" s="200">
        <v>44759</v>
      </c>
      <c r="W1140" s="201">
        <v>1</v>
      </c>
      <c r="X1140" s="202"/>
      <c r="Y1140" s="196">
        <f t="shared" si="245"/>
        <v>2.7142857142857144</v>
      </c>
      <c r="Z1140" s="219">
        <v>135</v>
      </c>
      <c r="AA1140" s="219">
        <v>12.25</v>
      </c>
      <c r="AB1140" s="197">
        <f t="shared" si="242"/>
        <v>540</v>
      </c>
      <c r="AC1140" s="197">
        <f t="shared" si="232"/>
        <v>49</v>
      </c>
      <c r="AD1140" s="197">
        <f t="shared" si="246"/>
        <v>378</v>
      </c>
      <c r="AE1140" s="197">
        <f t="shared" si="233"/>
        <v>162</v>
      </c>
      <c r="AF1140" s="197">
        <f t="shared" si="247"/>
        <v>133</v>
      </c>
      <c r="AG1140" s="197">
        <f t="shared" si="240"/>
        <v>673</v>
      </c>
      <c r="AH1140" s="197">
        <v>673</v>
      </c>
      <c r="AI1140" s="197">
        <f t="shared" si="241"/>
        <v>0</v>
      </c>
      <c r="AJ1140" s="157"/>
      <c r="AK1140" s="268"/>
      <c r="AL1140" s="275"/>
      <c r="AM1140" s="275"/>
    </row>
    <row r="1141" spans="1:47" s="213" customFormat="1" ht="28.5" customHeight="1" x14ac:dyDescent="0.25">
      <c r="A1141" s="186"/>
      <c r="B1141" s="186">
        <v>7</v>
      </c>
      <c r="C1141" s="187">
        <v>404</v>
      </c>
      <c r="D1141" s="136">
        <v>12565</v>
      </c>
      <c r="E1141" s="136">
        <v>6731</v>
      </c>
      <c r="F1141" s="188"/>
      <c r="G1141" s="186" t="s">
        <v>110</v>
      </c>
      <c r="H1141" s="186" t="s">
        <v>94</v>
      </c>
      <c r="I1141" s="186"/>
      <c r="J1141" s="186" t="s">
        <v>69</v>
      </c>
      <c r="K1141" s="188">
        <v>1.3</v>
      </c>
      <c r="L1141" s="188">
        <v>1</v>
      </c>
      <c r="M1141" s="188">
        <v>5</v>
      </c>
      <c r="N1141" s="188">
        <v>1</v>
      </c>
      <c r="O1141" s="188">
        <f t="shared" si="248"/>
        <v>4</v>
      </c>
      <c r="P1141" s="188"/>
      <c r="Q1141" s="188"/>
      <c r="R1141" s="188">
        <f t="shared" si="249"/>
        <v>4</v>
      </c>
      <c r="S1141" s="191" t="s">
        <v>70</v>
      </c>
      <c r="T1141" s="199" t="s">
        <v>58</v>
      </c>
      <c r="U1141" s="200">
        <v>44742</v>
      </c>
      <c r="V1141" s="200">
        <v>44831</v>
      </c>
      <c r="W1141" s="201">
        <v>1</v>
      </c>
      <c r="X1141" s="202"/>
      <c r="Y1141" s="196">
        <f t="shared" si="245"/>
        <v>12.857142857142858</v>
      </c>
      <c r="Z1141" s="219">
        <v>135</v>
      </c>
      <c r="AA1141" s="219">
        <v>12.25</v>
      </c>
      <c r="AB1141" s="197">
        <f t="shared" si="242"/>
        <v>540</v>
      </c>
      <c r="AC1141" s="197">
        <f t="shared" si="232"/>
        <v>49</v>
      </c>
      <c r="AD1141" s="197">
        <f t="shared" si="246"/>
        <v>378</v>
      </c>
      <c r="AE1141" s="197">
        <f t="shared" si="233"/>
        <v>162</v>
      </c>
      <c r="AF1141" s="197">
        <f t="shared" si="247"/>
        <v>630</v>
      </c>
      <c r="AG1141" s="197">
        <f t="shared" si="240"/>
        <v>1170</v>
      </c>
      <c r="AH1141" s="197">
        <v>1170</v>
      </c>
      <c r="AI1141" s="197">
        <f t="shared" si="241"/>
        <v>0</v>
      </c>
      <c r="AJ1141" s="157"/>
      <c r="AK1141" s="268"/>
      <c r="AL1141" s="275"/>
      <c r="AM1141" s="275"/>
    </row>
    <row r="1142" spans="1:47" s="213" customFormat="1" ht="28.5" customHeight="1" x14ac:dyDescent="0.25">
      <c r="A1142" s="186"/>
      <c r="B1142" s="186">
        <v>7</v>
      </c>
      <c r="C1142" s="187">
        <v>490</v>
      </c>
      <c r="D1142" s="136">
        <v>12648</v>
      </c>
      <c r="E1142" s="136">
        <v>7713</v>
      </c>
      <c r="F1142" s="188"/>
      <c r="G1142" s="186" t="s">
        <v>110</v>
      </c>
      <c r="H1142" s="186" t="s">
        <v>94</v>
      </c>
      <c r="I1142" s="186"/>
      <c r="J1142" s="186" t="s">
        <v>69</v>
      </c>
      <c r="K1142" s="188">
        <v>1.3</v>
      </c>
      <c r="L1142" s="188">
        <v>1</v>
      </c>
      <c r="M1142" s="188">
        <v>3</v>
      </c>
      <c r="N1142" s="188">
        <v>1</v>
      </c>
      <c r="O1142" s="188">
        <f t="shared" si="248"/>
        <v>2</v>
      </c>
      <c r="P1142" s="188"/>
      <c r="Q1142" s="188"/>
      <c r="R1142" s="188">
        <f t="shared" si="249"/>
        <v>2</v>
      </c>
      <c r="S1142" s="191" t="s">
        <v>70</v>
      </c>
      <c r="T1142" s="199" t="s">
        <v>58</v>
      </c>
      <c r="U1142" s="200">
        <v>44749</v>
      </c>
      <c r="V1142" s="200">
        <v>44756</v>
      </c>
      <c r="W1142" s="201">
        <v>1</v>
      </c>
      <c r="X1142" s="202"/>
      <c r="Y1142" s="196">
        <f t="shared" si="245"/>
        <v>1.1428571428571428</v>
      </c>
      <c r="Z1142" s="219">
        <v>135</v>
      </c>
      <c r="AA1142" s="219">
        <v>12.25</v>
      </c>
      <c r="AB1142" s="197">
        <f t="shared" si="242"/>
        <v>270</v>
      </c>
      <c r="AC1142" s="197">
        <f t="shared" ref="AC1142:AC1205" si="250">AA1142*R1142</f>
        <v>24.5</v>
      </c>
      <c r="AD1142" s="197">
        <f t="shared" si="246"/>
        <v>189</v>
      </c>
      <c r="AE1142" s="197">
        <f t="shared" si="233"/>
        <v>81</v>
      </c>
      <c r="AF1142" s="197">
        <f t="shared" si="247"/>
        <v>28</v>
      </c>
      <c r="AG1142" s="197">
        <f t="shared" si="240"/>
        <v>298</v>
      </c>
      <c r="AH1142" s="197">
        <v>298</v>
      </c>
      <c r="AI1142" s="197">
        <f t="shared" si="241"/>
        <v>0</v>
      </c>
      <c r="AJ1142" s="148"/>
      <c r="AK1142" s="268"/>
      <c r="AL1142" s="275"/>
      <c r="AM1142" s="275"/>
    </row>
    <row r="1143" spans="1:47" ht="28.5" customHeight="1" x14ac:dyDescent="0.25">
      <c r="A1143" s="186"/>
      <c r="B1143" s="186">
        <v>7</v>
      </c>
      <c r="C1143" s="187">
        <v>615</v>
      </c>
      <c r="D1143" s="136">
        <v>12835</v>
      </c>
      <c r="E1143" s="136">
        <v>7860</v>
      </c>
      <c r="F1143" s="188"/>
      <c r="G1143" s="186" t="s">
        <v>110</v>
      </c>
      <c r="H1143" s="186" t="s">
        <v>36</v>
      </c>
      <c r="I1143" s="186"/>
      <c r="J1143" s="186" t="s">
        <v>69</v>
      </c>
      <c r="K1143" s="188">
        <v>1.8</v>
      </c>
      <c r="L1143" s="188">
        <v>1.3</v>
      </c>
      <c r="M1143" s="188">
        <v>5</v>
      </c>
      <c r="N1143" s="188">
        <v>1</v>
      </c>
      <c r="O1143" s="188">
        <f t="shared" si="248"/>
        <v>4</v>
      </c>
      <c r="P1143" s="188"/>
      <c r="Q1143" s="188"/>
      <c r="R1143" s="188">
        <f t="shared" si="249"/>
        <v>4</v>
      </c>
      <c r="S1143" s="191" t="s">
        <v>70</v>
      </c>
      <c r="T1143" s="199" t="s">
        <v>58</v>
      </c>
      <c r="U1143" s="200">
        <v>44769</v>
      </c>
      <c r="V1143" s="200">
        <v>44804</v>
      </c>
      <c r="W1143" s="201">
        <v>1</v>
      </c>
      <c r="X1143" s="202"/>
      <c r="Y1143" s="196">
        <f t="shared" si="245"/>
        <v>5.1428571428571432</v>
      </c>
      <c r="Z1143" s="220">
        <v>135</v>
      </c>
      <c r="AA1143" s="219">
        <v>12.25</v>
      </c>
      <c r="AB1143" s="197">
        <f t="shared" si="242"/>
        <v>540</v>
      </c>
      <c r="AC1143" s="197">
        <f t="shared" si="250"/>
        <v>49</v>
      </c>
      <c r="AD1143" s="197">
        <f t="shared" si="246"/>
        <v>378</v>
      </c>
      <c r="AE1143" s="197">
        <f t="shared" ref="AE1143:AE1186" si="251">IF(T1143="off hired",0.3*R1143*Z1143*W1143,0)</f>
        <v>162</v>
      </c>
      <c r="AF1143" s="197">
        <f t="shared" si="247"/>
        <v>252.00000000000003</v>
      </c>
      <c r="AG1143" s="197">
        <f t="shared" si="240"/>
        <v>792</v>
      </c>
      <c r="AH1143" s="197">
        <v>792</v>
      </c>
      <c r="AI1143" s="197">
        <f t="shared" si="241"/>
        <v>0</v>
      </c>
      <c r="AJ1143" s="146"/>
      <c r="AR1143" s="111"/>
      <c r="AS1143" s="111"/>
      <c r="AT1143" s="111"/>
    </row>
    <row r="1144" spans="1:47" s="213" customFormat="1" ht="28.5" customHeight="1" x14ac:dyDescent="0.25">
      <c r="A1144" s="186"/>
      <c r="B1144" s="186">
        <v>7</v>
      </c>
      <c r="C1144" s="187">
        <v>689</v>
      </c>
      <c r="D1144" s="136">
        <v>12898</v>
      </c>
      <c r="E1144" s="136">
        <v>7811</v>
      </c>
      <c r="F1144" s="188"/>
      <c r="G1144" s="186" t="s">
        <v>110</v>
      </c>
      <c r="H1144" s="186" t="s">
        <v>36</v>
      </c>
      <c r="I1144" s="186"/>
      <c r="J1144" s="186" t="s">
        <v>69</v>
      </c>
      <c r="K1144" s="188">
        <v>2.5</v>
      </c>
      <c r="L1144" s="188">
        <v>2.5</v>
      </c>
      <c r="M1144" s="188">
        <v>4</v>
      </c>
      <c r="N1144" s="188">
        <v>1</v>
      </c>
      <c r="O1144" s="188">
        <f t="shared" si="248"/>
        <v>3</v>
      </c>
      <c r="P1144" s="188"/>
      <c r="Q1144" s="188"/>
      <c r="R1144" s="188">
        <f t="shared" si="249"/>
        <v>3</v>
      </c>
      <c r="S1144" s="191" t="s">
        <v>70</v>
      </c>
      <c r="T1144" s="199" t="s">
        <v>58</v>
      </c>
      <c r="U1144" s="200">
        <v>44781</v>
      </c>
      <c r="V1144" s="200">
        <v>44779</v>
      </c>
      <c r="W1144" s="201">
        <v>1</v>
      </c>
      <c r="X1144" s="202"/>
      <c r="Y1144" s="196">
        <f t="shared" si="245"/>
        <v>-0.14285714285714285</v>
      </c>
      <c r="Z1144" s="220">
        <v>135</v>
      </c>
      <c r="AA1144" s="219">
        <v>12.25</v>
      </c>
      <c r="AB1144" s="197">
        <f t="shared" si="242"/>
        <v>405</v>
      </c>
      <c r="AC1144" s="197">
        <f t="shared" si="250"/>
        <v>36.75</v>
      </c>
      <c r="AD1144" s="197">
        <f t="shared" si="246"/>
        <v>283.49999999999994</v>
      </c>
      <c r="AE1144" s="197">
        <f t="shared" si="251"/>
        <v>121.49999999999999</v>
      </c>
      <c r="AF1144" s="197">
        <f t="shared" si="247"/>
        <v>0</v>
      </c>
      <c r="AG1144" s="197">
        <f t="shared" si="240"/>
        <v>404.99999999999994</v>
      </c>
      <c r="AH1144" s="197">
        <v>404.99999999999994</v>
      </c>
      <c r="AI1144" s="197">
        <f t="shared" si="241"/>
        <v>0</v>
      </c>
      <c r="AJ1144" s="157"/>
      <c r="AK1144" s="268"/>
      <c r="AL1144" s="275"/>
      <c r="AM1144" s="275"/>
    </row>
    <row r="1145" spans="1:47" ht="28.5" customHeight="1" x14ac:dyDescent="0.25">
      <c r="A1145" s="186"/>
      <c r="B1145" s="186">
        <v>7</v>
      </c>
      <c r="C1145" s="187">
        <v>270</v>
      </c>
      <c r="D1145" s="136">
        <v>12384</v>
      </c>
      <c r="E1145" s="136">
        <v>6725</v>
      </c>
      <c r="F1145" s="188"/>
      <c r="G1145" s="186" t="s">
        <v>133</v>
      </c>
      <c r="H1145" s="186" t="s">
        <v>36</v>
      </c>
      <c r="I1145" s="186"/>
      <c r="J1145" s="186" t="s">
        <v>42</v>
      </c>
      <c r="K1145" s="188">
        <v>5</v>
      </c>
      <c r="L1145" s="188">
        <v>1.3</v>
      </c>
      <c r="M1145" s="188">
        <v>3</v>
      </c>
      <c r="N1145" s="188">
        <v>1</v>
      </c>
      <c r="O1145" s="188">
        <f t="shared" si="248"/>
        <v>2</v>
      </c>
      <c r="P1145" s="188"/>
      <c r="Q1145" s="188"/>
      <c r="R1145" s="188">
        <f t="shared" si="249"/>
        <v>10</v>
      </c>
      <c r="S1145" s="191" t="s">
        <v>41</v>
      </c>
      <c r="T1145" s="199" t="s">
        <v>58</v>
      </c>
      <c r="U1145" s="200">
        <v>44728</v>
      </c>
      <c r="V1145" s="200">
        <v>44830</v>
      </c>
      <c r="W1145" s="201">
        <v>1</v>
      </c>
      <c r="X1145" s="202"/>
      <c r="Y1145" s="196">
        <f t="shared" si="245"/>
        <v>14.714285714285714</v>
      </c>
      <c r="Z1145" s="219">
        <v>14</v>
      </c>
      <c r="AA1145" s="219">
        <v>0.84</v>
      </c>
      <c r="AB1145" s="197">
        <f t="shared" si="242"/>
        <v>140</v>
      </c>
      <c r="AC1145" s="197">
        <f t="shared" si="250"/>
        <v>8.4</v>
      </c>
      <c r="AD1145" s="197">
        <f t="shared" si="246"/>
        <v>98</v>
      </c>
      <c r="AE1145" s="197">
        <f t="shared" si="251"/>
        <v>42</v>
      </c>
      <c r="AF1145" s="197">
        <f t="shared" si="247"/>
        <v>123.6</v>
      </c>
      <c r="AG1145" s="143">
        <f t="shared" si="240"/>
        <v>263.60000000000002</v>
      </c>
      <c r="AH1145" s="197">
        <v>263.60000000000002</v>
      </c>
      <c r="AI1145" s="197">
        <f t="shared" si="241"/>
        <v>0</v>
      </c>
      <c r="AJ1145" s="146"/>
      <c r="AR1145" s="111"/>
      <c r="AS1145" s="111"/>
      <c r="AT1145" s="111"/>
    </row>
    <row r="1146" spans="1:47" ht="28.5" customHeight="1" x14ac:dyDescent="0.25">
      <c r="A1146" s="186"/>
      <c r="B1146" s="186">
        <v>7</v>
      </c>
      <c r="C1146" s="187"/>
      <c r="D1146" s="136">
        <v>12448</v>
      </c>
      <c r="E1146" s="136">
        <v>8780</v>
      </c>
      <c r="F1146" s="188"/>
      <c r="G1146" s="186" t="s">
        <v>504</v>
      </c>
      <c r="H1146" s="186" t="s">
        <v>155</v>
      </c>
      <c r="I1146" s="186"/>
      <c r="J1146" s="186" t="s">
        <v>42</v>
      </c>
      <c r="K1146" s="188">
        <v>3</v>
      </c>
      <c r="L1146" s="188">
        <v>23</v>
      </c>
      <c r="M1146" s="188"/>
      <c r="N1146" s="188"/>
      <c r="O1146" s="188"/>
      <c r="P1146" s="188">
        <v>1</v>
      </c>
      <c r="Q1146" s="188"/>
      <c r="R1146" s="188">
        <f t="shared" si="249"/>
        <v>69</v>
      </c>
      <c r="S1146" s="191" t="s">
        <v>150</v>
      </c>
      <c r="T1146" s="199" t="s">
        <v>58</v>
      </c>
      <c r="U1146" s="200">
        <v>44729</v>
      </c>
      <c r="V1146" s="200">
        <v>44991</v>
      </c>
      <c r="W1146" s="201">
        <v>1</v>
      </c>
      <c r="X1146" s="202"/>
      <c r="Y1146" s="196">
        <f t="shared" si="245"/>
        <v>37.571428571428569</v>
      </c>
      <c r="Z1146" s="219">
        <v>81</v>
      </c>
      <c r="AA1146" s="219">
        <v>1.82</v>
      </c>
      <c r="AB1146" s="197">
        <f t="shared" si="242"/>
        <v>5589</v>
      </c>
      <c r="AC1146" s="197">
        <f t="shared" si="250"/>
        <v>125.58</v>
      </c>
      <c r="AD1146" s="197">
        <f t="shared" si="246"/>
        <v>3912.2999999999997</v>
      </c>
      <c r="AE1146" s="197">
        <f t="shared" si="251"/>
        <v>1676.7</v>
      </c>
      <c r="AF1146" s="197">
        <f t="shared" si="247"/>
        <v>4718.2199999999993</v>
      </c>
      <c r="AG1146" s="143">
        <f t="shared" si="240"/>
        <v>10307.219999999999</v>
      </c>
      <c r="AH1146" s="197">
        <v>8522.8799999999992</v>
      </c>
      <c r="AI1146" s="197">
        <f t="shared" si="241"/>
        <v>1784.3400000000001</v>
      </c>
      <c r="AJ1146" s="157"/>
      <c r="AR1146" s="363">
        <f>SUMIF('[27]Sc Shedule '!$D$3:$D$2546,D1146,'[27]Sc Shedule '!$AC$3:$AC$2546)</f>
        <v>15023.46</v>
      </c>
      <c r="AS1146" s="363">
        <f t="shared" ref="AS1146:AS1150" ca="1" si="252">SUMIF($D$91:$D$2561,D1146,$AG$91:$AG$2559)</f>
        <v>15023.46</v>
      </c>
      <c r="AT1146" s="363">
        <f t="shared" ref="AT1146:AT1150" ca="1" si="253">AR1146-AS1146</f>
        <v>0</v>
      </c>
      <c r="AU1146" s="365"/>
    </row>
    <row r="1147" spans="1:47" ht="28.5" customHeight="1" x14ac:dyDescent="0.25">
      <c r="A1147" s="135"/>
      <c r="B1147" s="186">
        <v>7</v>
      </c>
      <c r="C1147" s="309"/>
      <c r="D1147" s="136">
        <v>12448</v>
      </c>
      <c r="E1147" s="136">
        <v>8270</v>
      </c>
      <c r="F1147" s="188"/>
      <c r="G1147" s="154" t="s">
        <v>529</v>
      </c>
      <c r="H1147" s="154"/>
      <c r="I1147" s="154"/>
      <c r="J1147" s="154"/>
      <c r="K1147" s="155">
        <v>3</v>
      </c>
      <c r="L1147" s="155">
        <v>6</v>
      </c>
      <c r="M1147" s="155"/>
      <c r="N1147" s="155"/>
      <c r="O1147" s="155">
        <f>M1147-N1147</f>
        <v>0</v>
      </c>
      <c r="P1147" s="155">
        <v>1</v>
      </c>
      <c r="Q1147" s="155"/>
      <c r="R1147" s="155">
        <f t="shared" si="249"/>
        <v>18</v>
      </c>
      <c r="S1147" s="227" t="s">
        <v>150</v>
      </c>
      <c r="T1147" s="228" t="s">
        <v>58</v>
      </c>
      <c r="U1147" s="229">
        <v>44886</v>
      </c>
      <c r="V1147" s="229">
        <v>44991</v>
      </c>
      <c r="W1147" s="230">
        <v>1</v>
      </c>
      <c r="X1147" s="156"/>
      <c r="Y1147" s="231">
        <f>-IF(T1147="on hire",$B$5-U1147+1,IF(T1147="off hired",V1147-U1147+1,0))/7</f>
        <v>-15.142857142857142</v>
      </c>
      <c r="Z1147" s="232">
        <v>81</v>
      </c>
      <c r="AA1147" s="232">
        <v>1.82</v>
      </c>
      <c r="AB1147" s="233">
        <f t="shared" si="242"/>
        <v>1458</v>
      </c>
      <c r="AC1147" s="233">
        <f t="shared" si="250"/>
        <v>32.76</v>
      </c>
      <c r="AD1147" s="233"/>
      <c r="AE1147" s="233"/>
      <c r="AF1147" s="233">
        <f>-(-R1147*Y1147*AA1147)</f>
        <v>-496.08</v>
      </c>
      <c r="AG1147" s="143">
        <f t="shared" si="240"/>
        <v>-496.08</v>
      </c>
      <c r="AH1147" s="233">
        <v>100.43999999999994</v>
      </c>
      <c r="AI1147" s="233">
        <f t="shared" si="241"/>
        <v>-596.52</v>
      </c>
      <c r="AJ1147" s="157"/>
      <c r="AR1147" s="363">
        <f>SUMIF('[27]Sc Shedule '!$D$3:$D$2546,D1147,'[27]Sc Shedule '!$AC$3:$AC$2546)</f>
        <v>15023.46</v>
      </c>
      <c r="AS1147" s="363">
        <f t="shared" ca="1" si="252"/>
        <v>15023.46</v>
      </c>
      <c r="AT1147" s="363">
        <f t="shared" ca="1" si="253"/>
        <v>0</v>
      </c>
    </row>
    <row r="1148" spans="1:47" ht="28.5" customHeight="1" x14ac:dyDescent="0.25">
      <c r="A1148" s="186"/>
      <c r="B1148" s="186">
        <v>7</v>
      </c>
      <c r="C1148" s="309"/>
      <c r="D1148" s="136">
        <v>12448</v>
      </c>
      <c r="E1148" s="136">
        <v>8780</v>
      </c>
      <c r="F1148" s="188"/>
      <c r="G1148" s="186" t="s">
        <v>505</v>
      </c>
      <c r="H1148" s="186" t="s">
        <v>155</v>
      </c>
      <c r="I1148" s="186"/>
      <c r="J1148" s="186" t="s">
        <v>42</v>
      </c>
      <c r="K1148" s="188">
        <v>6</v>
      </c>
      <c r="L1148" s="188">
        <v>6</v>
      </c>
      <c r="M1148" s="188"/>
      <c r="N1148" s="188"/>
      <c r="O1148" s="188"/>
      <c r="P1148" s="188">
        <v>1</v>
      </c>
      <c r="Q1148" s="188"/>
      <c r="R1148" s="188">
        <f t="shared" si="249"/>
        <v>36</v>
      </c>
      <c r="S1148" s="191" t="s">
        <v>150</v>
      </c>
      <c r="T1148" s="199" t="s">
        <v>58</v>
      </c>
      <c r="U1148" s="200">
        <v>44729</v>
      </c>
      <c r="V1148" s="200">
        <v>44991</v>
      </c>
      <c r="W1148" s="201">
        <v>1</v>
      </c>
      <c r="X1148" s="202"/>
      <c r="Y1148" s="196">
        <f>IF(T1148="on hire",$C$5-U1148+1,IF(T1148="off hired",V1148-U1148+1,0))/7</f>
        <v>37.571428571428569</v>
      </c>
      <c r="Z1148" s="219">
        <v>81</v>
      </c>
      <c r="AA1148" s="219">
        <v>1.82</v>
      </c>
      <c r="AB1148" s="197">
        <f t="shared" si="242"/>
        <v>2916</v>
      </c>
      <c r="AC1148" s="197">
        <f t="shared" si="250"/>
        <v>65.52</v>
      </c>
      <c r="AD1148" s="197">
        <f>0.7*R1148*Z1148</f>
        <v>2041.2</v>
      </c>
      <c r="AE1148" s="197">
        <f t="shared" si="251"/>
        <v>874.8</v>
      </c>
      <c r="AF1148" s="197">
        <f>IF(Y1148&gt;X1148,(Y1148-X1148)*R1148*AA1148,0)</f>
        <v>2461.6799999999998</v>
      </c>
      <c r="AG1148" s="143">
        <f t="shared" si="240"/>
        <v>5377.68</v>
      </c>
      <c r="AH1148" s="197">
        <v>4446.72</v>
      </c>
      <c r="AI1148" s="197">
        <f t="shared" si="241"/>
        <v>930.96</v>
      </c>
      <c r="AJ1148" s="157"/>
      <c r="AR1148" s="363">
        <f>SUMIF('[27]Sc Shedule '!$D$3:$D$2546,D1148,'[27]Sc Shedule '!$AC$3:$AC$2546)</f>
        <v>15023.46</v>
      </c>
      <c r="AS1148" s="363">
        <f t="shared" ca="1" si="252"/>
        <v>15023.46</v>
      </c>
      <c r="AT1148" s="363">
        <f t="shared" ca="1" si="253"/>
        <v>0</v>
      </c>
      <c r="AU1148" s="365"/>
    </row>
    <row r="1149" spans="1:47" ht="28.5" customHeight="1" x14ac:dyDescent="0.25">
      <c r="A1149" s="135"/>
      <c r="B1149" s="186">
        <v>7</v>
      </c>
      <c r="C1149" s="309"/>
      <c r="D1149" s="136">
        <v>12448</v>
      </c>
      <c r="E1149" s="136">
        <v>8270</v>
      </c>
      <c r="F1149" s="188"/>
      <c r="G1149" s="154" t="s">
        <v>529</v>
      </c>
      <c r="H1149" s="154"/>
      <c r="I1149" s="154"/>
      <c r="J1149" s="154"/>
      <c r="K1149" s="155">
        <v>6</v>
      </c>
      <c r="L1149" s="155">
        <v>1</v>
      </c>
      <c r="M1149" s="155"/>
      <c r="N1149" s="155"/>
      <c r="O1149" s="155">
        <f>M1149-N1149</f>
        <v>0</v>
      </c>
      <c r="P1149" s="155">
        <v>1</v>
      </c>
      <c r="Q1149" s="155"/>
      <c r="R1149" s="155">
        <f t="shared" si="249"/>
        <v>6</v>
      </c>
      <c r="S1149" s="227" t="s">
        <v>150</v>
      </c>
      <c r="T1149" s="228" t="s">
        <v>58</v>
      </c>
      <c r="U1149" s="229">
        <v>44886</v>
      </c>
      <c r="V1149" s="229">
        <v>44991</v>
      </c>
      <c r="W1149" s="230">
        <v>1</v>
      </c>
      <c r="X1149" s="156"/>
      <c r="Y1149" s="231">
        <f>-IF(T1149="on hire",$B$5-U1149+1,IF(T1149="off hired",V1149-U1149+1,0))/7</f>
        <v>-15.142857142857142</v>
      </c>
      <c r="Z1149" s="232">
        <v>81</v>
      </c>
      <c r="AA1149" s="232">
        <v>1.82</v>
      </c>
      <c r="AB1149" s="233">
        <f t="shared" si="242"/>
        <v>486</v>
      </c>
      <c r="AC1149" s="233">
        <f t="shared" si="250"/>
        <v>10.92</v>
      </c>
      <c r="AD1149" s="233"/>
      <c r="AE1149" s="233"/>
      <c r="AF1149" s="233">
        <f>-(-R1149*Y1149*AA1149)</f>
        <v>-165.36</v>
      </c>
      <c r="AG1149" s="143">
        <f t="shared" si="240"/>
        <v>-165.36</v>
      </c>
      <c r="AH1149" s="233">
        <v>33.479999999999961</v>
      </c>
      <c r="AI1149" s="233">
        <f t="shared" si="241"/>
        <v>-198.83999999999997</v>
      </c>
      <c r="AJ1149" s="157"/>
      <c r="AR1149" s="363">
        <f>SUMIF('[27]Sc Shedule '!$D$3:$D$2546,D1149,'[27]Sc Shedule '!$AC$3:$AC$2546)</f>
        <v>15023.46</v>
      </c>
      <c r="AS1149" s="363">
        <f t="shared" ca="1" si="252"/>
        <v>15023.46</v>
      </c>
      <c r="AT1149" s="363">
        <f t="shared" ca="1" si="253"/>
        <v>0</v>
      </c>
    </row>
    <row r="1150" spans="1:47" ht="28.5" customHeight="1" x14ac:dyDescent="0.25">
      <c r="A1150" s="186"/>
      <c r="B1150" s="186">
        <v>7</v>
      </c>
      <c r="C1150" s="309"/>
      <c r="D1150" s="136">
        <v>12450</v>
      </c>
      <c r="E1150" s="136"/>
      <c r="F1150" s="188"/>
      <c r="G1150" s="186" t="s">
        <v>506</v>
      </c>
      <c r="H1150" s="186" t="s">
        <v>153</v>
      </c>
      <c r="I1150" s="186"/>
      <c r="J1150" s="186" t="s">
        <v>42</v>
      </c>
      <c r="K1150" s="188">
        <v>20</v>
      </c>
      <c r="L1150" s="188">
        <v>1.3</v>
      </c>
      <c r="M1150" s="188">
        <v>24</v>
      </c>
      <c r="N1150" s="188">
        <v>1</v>
      </c>
      <c r="O1150" s="188">
        <f>M1150-N1150</f>
        <v>23</v>
      </c>
      <c r="P1150" s="188"/>
      <c r="Q1150" s="188"/>
      <c r="R1150" s="188">
        <f t="shared" si="249"/>
        <v>460</v>
      </c>
      <c r="S1150" s="191" t="s">
        <v>41</v>
      </c>
      <c r="T1150" s="199" t="s">
        <v>86</v>
      </c>
      <c r="U1150" s="200">
        <v>44729</v>
      </c>
      <c r="V1150" s="200"/>
      <c r="W1150" s="201">
        <v>1</v>
      </c>
      <c r="X1150" s="202"/>
      <c r="Y1150" s="196">
        <f>IF(T1150="on hire",$C$5-U1150+1,IF(T1150="off hired",V1150-U1150+1,0))/7</f>
        <v>41.142857142857146</v>
      </c>
      <c r="Z1150" s="219">
        <v>26</v>
      </c>
      <c r="AA1150" s="219">
        <v>2.1</v>
      </c>
      <c r="AB1150" s="197">
        <f t="shared" si="242"/>
        <v>11960</v>
      </c>
      <c r="AC1150" s="197">
        <f t="shared" si="250"/>
        <v>966</v>
      </c>
      <c r="AD1150" s="197">
        <f>0.7*R1150*Z1150</f>
        <v>8372</v>
      </c>
      <c r="AE1150" s="197">
        <f t="shared" si="251"/>
        <v>0</v>
      </c>
      <c r="AF1150" s="197">
        <f>IF(Y1150&gt;X1150,(Y1150-X1150)*R1150*AA1150,0)</f>
        <v>39744</v>
      </c>
      <c r="AG1150" s="143">
        <f t="shared" si="240"/>
        <v>48116</v>
      </c>
      <c r="AH1150" s="197">
        <v>43838</v>
      </c>
      <c r="AI1150" s="197">
        <f t="shared" si="241"/>
        <v>4278</v>
      </c>
      <c r="AJ1150" s="157"/>
      <c r="AR1150" s="363">
        <f>SUMIF('[27]Sc Shedule '!$D$3:$D$2546,D1150,'[27]Sc Shedule '!$AC$3:$AC$2546)</f>
        <v>100416</v>
      </c>
      <c r="AS1150" s="363">
        <f t="shared" ca="1" si="252"/>
        <v>100416</v>
      </c>
      <c r="AT1150" s="363">
        <f t="shared" ca="1" si="253"/>
        <v>0</v>
      </c>
      <c r="AU1150" s="365"/>
    </row>
    <row r="1151" spans="1:47" ht="28.5" customHeight="1" x14ac:dyDescent="0.25">
      <c r="A1151" s="186"/>
      <c r="B1151" s="186">
        <v>7</v>
      </c>
      <c r="C1151" s="187"/>
      <c r="D1151" s="136"/>
      <c r="E1151" s="136">
        <v>8478</v>
      </c>
      <c r="F1151" s="188"/>
      <c r="G1151" s="154" t="s">
        <v>529</v>
      </c>
      <c r="H1151" s="154"/>
      <c r="I1151" s="154"/>
      <c r="J1151" s="154"/>
      <c r="K1151" s="155">
        <v>10</v>
      </c>
      <c r="L1151" s="155">
        <v>1.3</v>
      </c>
      <c r="M1151" s="155">
        <v>24</v>
      </c>
      <c r="N1151" s="155">
        <v>1</v>
      </c>
      <c r="O1151" s="155">
        <f>M1151-N1151</f>
        <v>23</v>
      </c>
      <c r="P1151" s="155"/>
      <c r="Q1151" s="155"/>
      <c r="R1151" s="155">
        <f t="shared" si="249"/>
        <v>230</v>
      </c>
      <c r="S1151" s="227" t="s">
        <v>41</v>
      </c>
      <c r="T1151" s="228" t="s">
        <v>58</v>
      </c>
      <c r="U1151" s="229">
        <v>44926</v>
      </c>
      <c r="V1151" s="229">
        <v>44957</v>
      </c>
      <c r="W1151" s="230">
        <v>1</v>
      </c>
      <c r="X1151" s="156"/>
      <c r="Y1151" s="231">
        <f>-IF(T1151="on hire",$B$5-U1151+1,IF(T1151="off hired",V1151-U1151+1,0))/7</f>
        <v>-4.5714285714285712</v>
      </c>
      <c r="Z1151" s="232">
        <v>26</v>
      </c>
      <c r="AA1151" s="232">
        <v>2.1</v>
      </c>
      <c r="AB1151" s="233">
        <f t="shared" si="242"/>
        <v>5980</v>
      </c>
      <c r="AC1151" s="233">
        <f t="shared" si="250"/>
        <v>483</v>
      </c>
      <c r="AD1151" s="233"/>
      <c r="AE1151" s="233">
        <f t="shared" si="251"/>
        <v>1794</v>
      </c>
      <c r="AF1151" s="233">
        <f>-(-R1151*Y1151*AA1151)</f>
        <v>-2208</v>
      </c>
      <c r="AG1151" s="143">
        <f t="shared" si="240"/>
        <v>-414</v>
      </c>
      <c r="AH1151" s="233">
        <v>-414</v>
      </c>
      <c r="AI1151" s="233">
        <f t="shared" si="241"/>
        <v>0</v>
      </c>
      <c r="AJ1151" s="157"/>
      <c r="AR1151" s="111"/>
      <c r="AS1151" s="111"/>
      <c r="AT1151" s="111"/>
    </row>
    <row r="1152" spans="1:47" ht="28.5" customHeight="1" x14ac:dyDescent="0.25">
      <c r="A1152" s="186"/>
      <c r="B1152" s="186">
        <v>7</v>
      </c>
      <c r="C1152" s="187"/>
      <c r="D1152" s="136">
        <v>12450</v>
      </c>
      <c r="E1152" s="136"/>
      <c r="F1152" s="188"/>
      <c r="G1152" s="186" t="s">
        <v>506</v>
      </c>
      <c r="H1152" s="186" t="s">
        <v>153</v>
      </c>
      <c r="I1152" s="186"/>
      <c r="J1152" s="186" t="s">
        <v>42</v>
      </c>
      <c r="K1152" s="188">
        <v>20</v>
      </c>
      <c r="L1152" s="188">
        <v>1.3</v>
      </c>
      <c r="M1152" s="188">
        <v>26</v>
      </c>
      <c r="N1152" s="188">
        <v>1</v>
      </c>
      <c r="O1152" s="188">
        <f>M1152-N1152</f>
        <v>25</v>
      </c>
      <c r="P1152" s="188"/>
      <c r="Q1152" s="188"/>
      <c r="R1152" s="188">
        <f t="shared" si="249"/>
        <v>500</v>
      </c>
      <c r="S1152" s="191" t="s">
        <v>41</v>
      </c>
      <c r="T1152" s="199" t="s">
        <v>86</v>
      </c>
      <c r="U1152" s="200">
        <v>44729</v>
      </c>
      <c r="V1152" s="200"/>
      <c r="W1152" s="201">
        <v>1</v>
      </c>
      <c r="X1152" s="202"/>
      <c r="Y1152" s="196">
        <f>IF(T1152="on hire",$C$5-U1152+1,IF(T1152="off hired",V1152-U1152+1,0))/7</f>
        <v>41.142857142857146</v>
      </c>
      <c r="Z1152" s="219">
        <v>26</v>
      </c>
      <c r="AA1152" s="219">
        <v>2.1</v>
      </c>
      <c r="AB1152" s="197">
        <f t="shared" si="242"/>
        <v>13000</v>
      </c>
      <c r="AC1152" s="197">
        <f t="shared" si="250"/>
        <v>1050</v>
      </c>
      <c r="AD1152" s="197">
        <f>0.7*R1152*Z1152</f>
        <v>9100</v>
      </c>
      <c r="AE1152" s="197">
        <f t="shared" si="251"/>
        <v>0</v>
      </c>
      <c r="AF1152" s="197">
        <f>IF(Y1152&gt;X1152,(Y1152-X1152)*R1152*AA1152,0)</f>
        <v>43200.000000000007</v>
      </c>
      <c r="AG1152" s="143">
        <f t="shared" si="240"/>
        <v>52300.000000000007</v>
      </c>
      <c r="AH1152" s="197">
        <v>47650.000000000007</v>
      </c>
      <c r="AI1152" s="197">
        <f t="shared" si="241"/>
        <v>4650</v>
      </c>
      <c r="AJ1152" s="157"/>
      <c r="AR1152" s="363">
        <f>SUMIF('[27]Sc Shedule '!$D$3:$D$2546,D1152,'[27]Sc Shedule '!$AC$3:$AC$2546)</f>
        <v>100416</v>
      </c>
      <c r="AS1152" s="363">
        <f ca="1">SUMIF($D$91:$D$2561,D1152,$AG$91:$AG$2559)</f>
        <v>100416</v>
      </c>
      <c r="AT1152" s="363">
        <f ca="1">AR1152-AS1152</f>
        <v>0</v>
      </c>
      <c r="AU1152" s="365"/>
    </row>
    <row r="1153" spans="1:39" s="111" customFormat="1" ht="28.5" customHeight="1" x14ac:dyDescent="0.25">
      <c r="A1153" s="186"/>
      <c r="B1153" s="186">
        <v>7</v>
      </c>
      <c r="C1153" s="187"/>
      <c r="D1153" s="136"/>
      <c r="E1153" s="136">
        <v>8478</v>
      </c>
      <c r="F1153" s="188"/>
      <c r="G1153" s="154" t="s">
        <v>529</v>
      </c>
      <c r="H1153" s="154"/>
      <c r="I1153" s="154"/>
      <c r="J1153" s="154"/>
      <c r="K1153" s="155">
        <v>10</v>
      </c>
      <c r="L1153" s="155">
        <v>1.3</v>
      </c>
      <c r="M1153" s="155">
        <v>26</v>
      </c>
      <c r="N1153" s="155">
        <v>1</v>
      </c>
      <c r="O1153" s="155">
        <f>M1153-N1153</f>
        <v>25</v>
      </c>
      <c r="P1153" s="155"/>
      <c r="Q1153" s="155"/>
      <c r="R1153" s="155">
        <f t="shared" si="249"/>
        <v>250</v>
      </c>
      <c r="S1153" s="227" t="s">
        <v>41</v>
      </c>
      <c r="T1153" s="228" t="s">
        <v>58</v>
      </c>
      <c r="U1153" s="229">
        <v>44926</v>
      </c>
      <c r="V1153" s="229">
        <v>44957</v>
      </c>
      <c r="W1153" s="230">
        <v>1</v>
      </c>
      <c r="X1153" s="156"/>
      <c r="Y1153" s="231">
        <f>-IF(T1153="on hire",$B$5-U1153+1,IF(T1153="off hired",V1153-U1153+1,0))/7</f>
        <v>-4.5714285714285712</v>
      </c>
      <c r="Z1153" s="232">
        <v>26</v>
      </c>
      <c r="AA1153" s="232">
        <v>2.1</v>
      </c>
      <c r="AB1153" s="233">
        <f t="shared" si="242"/>
        <v>6500</v>
      </c>
      <c r="AC1153" s="233">
        <f t="shared" si="250"/>
        <v>525</v>
      </c>
      <c r="AD1153" s="233"/>
      <c r="AE1153" s="233">
        <f t="shared" si="251"/>
        <v>1950</v>
      </c>
      <c r="AF1153" s="233">
        <f>-(-R1153*Y1153*AA1153)</f>
        <v>-2400</v>
      </c>
      <c r="AG1153" s="143">
        <f t="shared" si="240"/>
        <v>-450</v>
      </c>
      <c r="AH1153" s="233">
        <v>-450</v>
      </c>
      <c r="AI1153" s="233">
        <f t="shared" si="241"/>
        <v>0</v>
      </c>
      <c r="AJ1153" s="157"/>
      <c r="AK1153" s="265"/>
      <c r="AL1153" s="272"/>
      <c r="AM1153" s="272"/>
    </row>
    <row r="1154" spans="1:39" s="111" customFormat="1" ht="28.5" customHeight="1" x14ac:dyDescent="0.25">
      <c r="A1154" s="186"/>
      <c r="B1154" s="186">
        <v>7</v>
      </c>
      <c r="C1154" s="187" t="s">
        <v>455</v>
      </c>
      <c r="D1154" s="136">
        <v>13005</v>
      </c>
      <c r="E1154" s="136">
        <v>8437</v>
      </c>
      <c r="F1154" s="188"/>
      <c r="G1154" s="186" t="s">
        <v>527</v>
      </c>
      <c r="H1154" s="186" t="s">
        <v>155</v>
      </c>
      <c r="I1154" s="186"/>
      <c r="J1154" s="186" t="s">
        <v>435</v>
      </c>
      <c r="K1154" s="188">
        <v>3</v>
      </c>
      <c r="L1154" s="188">
        <v>5</v>
      </c>
      <c r="M1154" s="188"/>
      <c r="N1154" s="188"/>
      <c r="O1154" s="188"/>
      <c r="P1154" s="188">
        <v>1</v>
      </c>
      <c r="Q1154" s="188"/>
      <c r="R1154" s="188">
        <f t="shared" si="249"/>
        <v>15</v>
      </c>
      <c r="S1154" s="191" t="s">
        <v>150</v>
      </c>
      <c r="T1154" s="199" t="s">
        <v>58</v>
      </c>
      <c r="U1154" s="200">
        <v>44781</v>
      </c>
      <c r="V1154" s="200">
        <v>44944</v>
      </c>
      <c r="W1154" s="201">
        <v>1</v>
      </c>
      <c r="X1154" s="202"/>
      <c r="Y1154" s="196">
        <f t="shared" ref="Y1154:Y1217" si="254">IF(T1154="on hire",$C$5-U1154+1,IF(T1154="off hired",V1154-U1154+1,0))/7</f>
        <v>23.428571428571427</v>
      </c>
      <c r="Z1154" s="219">
        <v>81</v>
      </c>
      <c r="AA1154" s="219">
        <v>1.82</v>
      </c>
      <c r="AB1154" s="197">
        <f t="shared" si="242"/>
        <v>1215</v>
      </c>
      <c r="AC1154" s="197">
        <f t="shared" si="250"/>
        <v>27.3</v>
      </c>
      <c r="AD1154" s="197">
        <f t="shared" ref="AD1154:AD1217" si="255">0.7*R1154*Z1154</f>
        <v>850.5</v>
      </c>
      <c r="AE1154" s="197">
        <f t="shared" si="251"/>
        <v>364.5</v>
      </c>
      <c r="AF1154" s="197">
        <f t="shared" ref="AF1154:AF1162" si="256">IF(Y1154&gt;X1154,(Y1154-X1154)*R1154*AA1154,0)</f>
        <v>639.59999999999991</v>
      </c>
      <c r="AG1154" s="143">
        <f t="shared" si="240"/>
        <v>1854.6</v>
      </c>
      <c r="AH1154" s="197">
        <v>1854.6</v>
      </c>
      <c r="AI1154" s="197">
        <f t="shared" si="241"/>
        <v>0</v>
      </c>
      <c r="AJ1154" s="157"/>
      <c r="AK1154" s="265"/>
      <c r="AL1154" s="272"/>
      <c r="AM1154" s="272"/>
    </row>
    <row r="1155" spans="1:39" s="245" customFormat="1" ht="28.5" customHeight="1" x14ac:dyDescent="0.25">
      <c r="A1155" s="186"/>
      <c r="B1155" s="186">
        <v>7</v>
      </c>
      <c r="C1155" s="187" t="s">
        <v>455</v>
      </c>
      <c r="D1155" s="136">
        <v>13005</v>
      </c>
      <c r="E1155" s="136">
        <v>8437</v>
      </c>
      <c r="F1155" s="188"/>
      <c r="G1155" s="186" t="s">
        <v>527</v>
      </c>
      <c r="H1155" s="186" t="s">
        <v>155</v>
      </c>
      <c r="I1155" s="186"/>
      <c r="J1155" s="186" t="s">
        <v>435</v>
      </c>
      <c r="K1155" s="188">
        <v>6</v>
      </c>
      <c r="L1155" s="188">
        <v>2</v>
      </c>
      <c r="M1155" s="188"/>
      <c r="N1155" s="188"/>
      <c r="O1155" s="188"/>
      <c r="P1155" s="188">
        <v>1</v>
      </c>
      <c r="Q1155" s="188"/>
      <c r="R1155" s="188">
        <f t="shared" si="249"/>
        <v>12</v>
      </c>
      <c r="S1155" s="191" t="s">
        <v>150</v>
      </c>
      <c r="T1155" s="199" t="s">
        <v>58</v>
      </c>
      <c r="U1155" s="200">
        <v>44781</v>
      </c>
      <c r="V1155" s="200">
        <v>44944</v>
      </c>
      <c r="W1155" s="201">
        <v>1</v>
      </c>
      <c r="X1155" s="202"/>
      <c r="Y1155" s="196">
        <f t="shared" si="254"/>
        <v>23.428571428571427</v>
      </c>
      <c r="Z1155" s="219">
        <v>81</v>
      </c>
      <c r="AA1155" s="219">
        <v>1.82</v>
      </c>
      <c r="AB1155" s="197">
        <f t="shared" si="242"/>
        <v>972</v>
      </c>
      <c r="AC1155" s="197">
        <f t="shared" si="250"/>
        <v>21.84</v>
      </c>
      <c r="AD1155" s="197">
        <f t="shared" si="255"/>
        <v>680.39999999999986</v>
      </c>
      <c r="AE1155" s="197">
        <f t="shared" si="251"/>
        <v>291.59999999999997</v>
      </c>
      <c r="AF1155" s="197">
        <f t="shared" si="256"/>
        <v>511.67999999999995</v>
      </c>
      <c r="AG1155" s="143">
        <f t="shared" si="240"/>
        <v>1483.6799999999998</v>
      </c>
      <c r="AH1155" s="197">
        <v>1483.6799999999998</v>
      </c>
      <c r="AI1155" s="197">
        <f t="shared" si="241"/>
        <v>0</v>
      </c>
      <c r="AJ1155" s="244"/>
      <c r="AK1155" s="269"/>
      <c r="AL1155" s="276"/>
      <c r="AM1155" s="276"/>
    </row>
    <row r="1156" spans="1:39" s="111" customFormat="1" ht="28.5" customHeight="1" x14ac:dyDescent="0.25">
      <c r="A1156" s="186"/>
      <c r="B1156" s="186">
        <v>7</v>
      </c>
      <c r="C1156" s="187" t="s">
        <v>456</v>
      </c>
      <c r="D1156" s="136">
        <v>13004</v>
      </c>
      <c r="E1156" s="136">
        <v>8437</v>
      </c>
      <c r="F1156" s="188"/>
      <c r="G1156" s="186" t="s">
        <v>528</v>
      </c>
      <c r="H1156" s="186" t="s">
        <v>155</v>
      </c>
      <c r="I1156" s="186"/>
      <c r="J1156" s="186" t="s">
        <v>435</v>
      </c>
      <c r="K1156" s="188">
        <v>3</v>
      </c>
      <c r="L1156" s="188">
        <v>20</v>
      </c>
      <c r="M1156" s="188"/>
      <c r="N1156" s="188"/>
      <c r="O1156" s="188"/>
      <c r="P1156" s="188">
        <v>1</v>
      </c>
      <c r="Q1156" s="188"/>
      <c r="R1156" s="188">
        <f t="shared" si="249"/>
        <v>60</v>
      </c>
      <c r="S1156" s="191" t="s">
        <v>150</v>
      </c>
      <c r="T1156" s="199" t="s">
        <v>58</v>
      </c>
      <c r="U1156" s="200">
        <v>44784</v>
      </c>
      <c r="V1156" s="200">
        <v>44944</v>
      </c>
      <c r="W1156" s="201">
        <v>1</v>
      </c>
      <c r="X1156" s="202"/>
      <c r="Y1156" s="196">
        <f t="shared" si="254"/>
        <v>23</v>
      </c>
      <c r="Z1156" s="219">
        <v>81</v>
      </c>
      <c r="AA1156" s="219">
        <v>1.82</v>
      </c>
      <c r="AB1156" s="197">
        <f t="shared" si="242"/>
        <v>4860</v>
      </c>
      <c r="AC1156" s="197">
        <f t="shared" si="250"/>
        <v>109.2</v>
      </c>
      <c r="AD1156" s="197">
        <f t="shared" si="255"/>
        <v>3402</v>
      </c>
      <c r="AE1156" s="197">
        <f t="shared" si="251"/>
        <v>1458</v>
      </c>
      <c r="AF1156" s="197">
        <f t="shared" si="256"/>
        <v>2511.6</v>
      </c>
      <c r="AG1156" s="197">
        <f t="shared" si="240"/>
        <v>7371.6</v>
      </c>
      <c r="AH1156" s="197">
        <v>7371.6</v>
      </c>
      <c r="AI1156" s="197">
        <f t="shared" si="241"/>
        <v>0</v>
      </c>
      <c r="AJ1156" s="146"/>
      <c r="AK1156" s="265"/>
      <c r="AL1156" s="272"/>
      <c r="AM1156" s="272"/>
    </row>
    <row r="1157" spans="1:39" s="245" customFormat="1" ht="28.5" customHeight="1" x14ac:dyDescent="0.25">
      <c r="A1157" s="186"/>
      <c r="B1157" s="186">
        <v>7</v>
      </c>
      <c r="C1157" s="187" t="s">
        <v>457</v>
      </c>
      <c r="D1157" s="136">
        <v>13004</v>
      </c>
      <c r="E1157" s="136">
        <v>8437</v>
      </c>
      <c r="F1157" s="188"/>
      <c r="G1157" s="186" t="s">
        <v>528</v>
      </c>
      <c r="H1157" s="186" t="s">
        <v>155</v>
      </c>
      <c r="I1157" s="186"/>
      <c r="J1157" s="186" t="s">
        <v>435</v>
      </c>
      <c r="K1157" s="188">
        <v>6</v>
      </c>
      <c r="L1157" s="188">
        <v>8</v>
      </c>
      <c r="M1157" s="188"/>
      <c r="N1157" s="188"/>
      <c r="O1157" s="188"/>
      <c r="P1157" s="188">
        <v>1</v>
      </c>
      <c r="Q1157" s="188"/>
      <c r="R1157" s="188">
        <f t="shared" si="249"/>
        <v>48</v>
      </c>
      <c r="S1157" s="191" t="s">
        <v>150</v>
      </c>
      <c r="T1157" s="199" t="s">
        <v>58</v>
      </c>
      <c r="U1157" s="200">
        <v>44784</v>
      </c>
      <c r="V1157" s="200">
        <v>44944</v>
      </c>
      <c r="W1157" s="201">
        <v>1</v>
      </c>
      <c r="X1157" s="202"/>
      <c r="Y1157" s="196">
        <f t="shared" si="254"/>
        <v>23</v>
      </c>
      <c r="Z1157" s="219">
        <v>81</v>
      </c>
      <c r="AA1157" s="219">
        <v>1.82</v>
      </c>
      <c r="AB1157" s="197">
        <f t="shared" si="242"/>
        <v>3888</v>
      </c>
      <c r="AC1157" s="197">
        <f t="shared" si="250"/>
        <v>87.36</v>
      </c>
      <c r="AD1157" s="197">
        <f t="shared" si="255"/>
        <v>2721.5999999999995</v>
      </c>
      <c r="AE1157" s="197">
        <f t="shared" si="251"/>
        <v>1166.3999999999999</v>
      </c>
      <c r="AF1157" s="197">
        <f t="shared" si="256"/>
        <v>2009.28</v>
      </c>
      <c r="AG1157" s="197">
        <f t="shared" si="240"/>
        <v>5897.2799999999988</v>
      </c>
      <c r="AH1157" s="197">
        <v>5897.2799999999988</v>
      </c>
      <c r="AI1157" s="197">
        <f t="shared" si="241"/>
        <v>0</v>
      </c>
      <c r="AJ1157" s="244"/>
      <c r="AK1157" s="269"/>
      <c r="AL1157" s="276"/>
      <c r="AM1157" s="276"/>
    </row>
    <row r="1158" spans="1:39" s="111" customFormat="1" ht="28.5" customHeight="1" x14ac:dyDescent="0.25">
      <c r="A1158" s="186"/>
      <c r="B1158" s="186">
        <v>7</v>
      </c>
      <c r="C1158" s="187"/>
      <c r="D1158" s="136">
        <v>12402</v>
      </c>
      <c r="E1158" s="136">
        <v>8299</v>
      </c>
      <c r="F1158" s="188"/>
      <c r="G1158" s="186" t="s">
        <v>523</v>
      </c>
      <c r="H1158" s="186" t="s">
        <v>153</v>
      </c>
      <c r="I1158" s="186"/>
      <c r="J1158" s="186" t="s">
        <v>61</v>
      </c>
      <c r="K1158" s="188">
        <v>9.5</v>
      </c>
      <c r="L1158" s="188">
        <v>2.5</v>
      </c>
      <c r="M1158" s="188">
        <v>21</v>
      </c>
      <c r="N1158" s="188">
        <v>1</v>
      </c>
      <c r="O1158" s="188">
        <f>M1158-N1158</f>
        <v>20</v>
      </c>
      <c r="P1158" s="188"/>
      <c r="Q1158" s="188"/>
      <c r="R1158" s="188">
        <f t="shared" si="249"/>
        <v>190</v>
      </c>
      <c r="S1158" s="191" t="s">
        <v>41</v>
      </c>
      <c r="T1158" s="199" t="s">
        <v>58</v>
      </c>
      <c r="U1158" s="200">
        <v>44729</v>
      </c>
      <c r="V1158" s="200">
        <v>44900</v>
      </c>
      <c r="W1158" s="201">
        <v>1</v>
      </c>
      <c r="X1158" s="202"/>
      <c r="Y1158" s="196">
        <f t="shared" si="254"/>
        <v>24.571428571428573</v>
      </c>
      <c r="Z1158" s="219">
        <v>26</v>
      </c>
      <c r="AA1158" s="219">
        <v>2.1</v>
      </c>
      <c r="AB1158" s="197">
        <f t="shared" si="242"/>
        <v>4940</v>
      </c>
      <c r="AC1158" s="197">
        <f t="shared" si="250"/>
        <v>399</v>
      </c>
      <c r="AD1158" s="197">
        <f t="shared" si="255"/>
        <v>3458</v>
      </c>
      <c r="AE1158" s="197">
        <f t="shared" si="251"/>
        <v>1482</v>
      </c>
      <c r="AF1158" s="197">
        <f t="shared" si="256"/>
        <v>9804</v>
      </c>
      <c r="AG1158" s="197">
        <f t="shared" ref="AG1158:AG1221" si="257">AD1158+AE1158+AF1158</f>
        <v>14744</v>
      </c>
      <c r="AH1158" s="197">
        <v>14744</v>
      </c>
      <c r="AI1158" s="197">
        <f t="shared" ref="AI1158:AI1221" si="258">AG1158-AH1158</f>
        <v>0</v>
      </c>
      <c r="AJ1158" s="146"/>
      <c r="AK1158" s="265"/>
      <c r="AL1158" s="272"/>
      <c r="AM1158" s="272"/>
    </row>
    <row r="1159" spans="1:39" s="245" customFormat="1" ht="28.5" customHeight="1" x14ac:dyDescent="0.25">
      <c r="A1159" s="186"/>
      <c r="B1159" s="186">
        <v>7</v>
      </c>
      <c r="C1159" s="187"/>
      <c r="D1159" s="136">
        <v>12402</v>
      </c>
      <c r="E1159" s="136">
        <v>8299</v>
      </c>
      <c r="F1159" s="188"/>
      <c r="G1159" s="186" t="s">
        <v>523</v>
      </c>
      <c r="H1159" s="186" t="s">
        <v>153</v>
      </c>
      <c r="I1159" s="186"/>
      <c r="J1159" s="186" t="s">
        <v>147</v>
      </c>
      <c r="K1159" s="188">
        <v>9.5</v>
      </c>
      <c r="L1159" s="188">
        <v>2.5</v>
      </c>
      <c r="M1159" s="188">
        <v>18</v>
      </c>
      <c r="N1159" s="188">
        <v>1</v>
      </c>
      <c r="O1159" s="188">
        <f>M1159-N1159</f>
        <v>17</v>
      </c>
      <c r="P1159" s="188"/>
      <c r="Q1159" s="188"/>
      <c r="R1159" s="188">
        <f t="shared" si="249"/>
        <v>403.75</v>
      </c>
      <c r="S1159" s="191" t="s">
        <v>62</v>
      </c>
      <c r="T1159" s="199" t="s">
        <v>58</v>
      </c>
      <c r="U1159" s="200">
        <v>44729</v>
      </c>
      <c r="V1159" s="200">
        <v>44900</v>
      </c>
      <c r="W1159" s="201">
        <v>1</v>
      </c>
      <c r="X1159" s="202"/>
      <c r="Y1159" s="196">
        <f t="shared" si="254"/>
        <v>24.571428571428573</v>
      </c>
      <c r="Z1159" s="219">
        <v>5.25</v>
      </c>
      <c r="AA1159" s="219">
        <v>0.35</v>
      </c>
      <c r="AB1159" s="197">
        <f t="shared" ref="AB1159:AB1222" si="259">Z1159*R1159</f>
        <v>2119.6875</v>
      </c>
      <c r="AC1159" s="197">
        <f t="shared" si="250"/>
        <v>141.3125</v>
      </c>
      <c r="AD1159" s="197">
        <f t="shared" si="255"/>
        <v>1483.78125</v>
      </c>
      <c r="AE1159" s="197">
        <f t="shared" si="251"/>
        <v>635.90625</v>
      </c>
      <c r="AF1159" s="197">
        <f t="shared" si="256"/>
        <v>3472.25</v>
      </c>
      <c r="AG1159" s="197">
        <f t="shared" si="257"/>
        <v>5591.9375</v>
      </c>
      <c r="AH1159" s="197">
        <v>5591.9375</v>
      </c>
      <c r="AI1159" s="197">
        <f t="shared" si="258"/>
        <v>0</v>
      </c>
      <c r="AJ1159" s="244"/>
      <c r="AK1159" s="269"/>
      <c r="AL1159" s="276"/>
      <c r="AM1159" s="276"/>
    </row>
    <row r="1160" spans="1:39" s="245" customFormat="1" ht="28.5" customHeight="1" x14ac:dyDescent="0.25">
      <c r="A1160" s="186"/>
      <c r="B1160" s="186">
        <v>7</v>
      </c>
      <c r="C1160" s="187">
        <v>1047</v>
      </c>
      <c r="D1160" s="136">
        <v>13478</v>
      </c>
      <c r="E1160" s="136">
        <v>6747</v>
      </c>
      <c r="F1160" s="188"/>
      <c r="G1160" s="186" t="s">
        <v>56</v>
      </c>
      <c r="H1160" s="189" t="s">
        <v>36</v>
      </c>
      <c r="I1160" s="189"/>
      <c r="J1160" s="189" t="s">
        <v>435</v>
      </c>
      <c r="K1160" s="190">
        <v>15</v>
      </c>
      <c r="L1160" s="190">
        <v>1.3</v>
      </c>
      <c r="M1160" s="190">
        <v>2.5</v>
      </c>
      <c r="N1160" s="190"/>
      <c r="O1160" s="190">
        <v>2.5</v>
      </c>
      <c r="P1160" s="190"/>
      <c r="Q1160" s="190"/>
      <c r="R1160" s="188">
        <f t="shared" si="249"/>
        <v>37.5</v>
      </c>
      <c r="S1160" s="159" t="s">
        <v>41</v>
      </c>
      <c r="T1160" s="192" t="s">
        <v>58</v>
      </c>
      <c r="U1160" s="193">
        <v>44830</v>
      </c>
      <c r="V1160" s="193">
        <v>44834</v>
      </c>
      <c r="W1160" s="194">
        <v>1</v>
      </c>
      <c r="X1160" s="195"/>
      <c r="Y1160" s="196">
        <f t="shared" si="254"/>
        <v>0.7142857142857143</v>
      </c>
      <c r="Z1160" s="203">
        <v>14</v>
      </c>
      <c r="AA1160" s="203">
        <v>0.84</v>
      </c>
      <c r="AB1160" s="197">
        <f t="shared" si="259"/>
        <v>525</v>
      </c>
      <c r="AC1160" s="197">
        <f t="shared" si="250"/>
        <v>31.5</v>
      </c>
      <c r="AD1160" s="197">
        <f t="shared" si="255"/>
        <v>367.5</v>
      </c>
      <c r="AE1160" s="197">
        <f t="shared" si="251"/>
        <v>157.5</v>
      </c>
      <c r="AF1160" s="197">
        <f t="shared" si="256"/>
        <v>22.5</v>
      </c>
      <c r="AG1160" s="197">
        <f t="shared" si="257"/>
        <v>547.5</v>
      </c>
      <c r="AH1160" s="198">
        <v>547.5</v>
      </c>
      <c r="AI1160" s="197">
        <f t="shared" si="258"/>
        <v>0</v>
      </c>
      <c r="AJ1160" s="244"/>
      <c r="AK1160" s="269"/>
      <c r="AL1160" s="276"/>
      <c r="AM1160" s="276"/>
    </row>
    <row r="1161" spans="1:39" s="245" customFormat="1" ht="28.5" customHeight="1" x14ac:dyDescent="0.25">
      <c r="A1161" s="186"/>
      <c r="B1161" s="186">
        <v>7</v>
      </c>
      <c r="C1161" s="187">
        <v>1047</v>
      </c>
      <c r="D1161" s="136">
        <v>13482</v>
      </c>
      <c r="E1161" s="136">
        <v>6747</v>
      </c>
      <c r="F1161" s="188"/>
      <c r="G1161" s="186" t="s">
        <v>56</v>
      </c>
      <c r="H1161" s="189" t="s">
        <v>36</v>
      </c>
      <c r="I1161" s="189"/>
      <c r="J1161" s="189" t="s">
        <v>435</v>
      </c>
      <c r="K1161" s="190">
        <v>15</v>
      </c>
      <c r="L1161" s="190">
        <v>1.3</v>
      </c>
      <c r="M1161" s="190">
        <v>2.5</v>
      </c>
      <c r="N1161" s="190"/>
      <c r="O1161" s="190">
        <v>2.5</v>
      </c>
      <c r="P1161" s="190"/>
      <c r="Q1161" s="190"/>
      <c r="R1161" s="188">
        <f t="shared" si="249"/>
        <v>37.5</v>
      </c>
      <c r="S1161" s="159" t="s">
        <v>41</v>
      </c>
      <c r="T1161" s="192" t="s">
        <v>58</v>
      </c>
      <c r="U1161" s="193">
        <v>44828</v>
      </c>
      <c r="V1161" s="193">
        <v>44834</v>
      </c>
      <c r="W1161" s="194">
        <v>1</v>
      </c>
      <c r="X1161" s="195"/>
      <c r="Y1161" s="196">
        <f t="shared" si="254"/>
        <v>1</v>
      </c>
      <c r="Z1161" s="203">
        <v>14</v>
      </c>
      <c r="AA1161" s="203">
        <v>0.84</v>
      </c>
      <c r="AB1161" s="197">
        <f t="shared" si="259"/>
        <v>525</v>
      </c>
      <c r="AC1161" s="197">
        <f t="shared" si="250"/>
        <v>31.5</v>
      </c>
      <c r="AD1161" s="197">
        <f t="shared" si="255"/>
        <v>367.5</v>
      </c>
      <c r="AE1161" s="197">
        <f t="shared" si="251"/>
        <v>157.5</v>
      </c>
      <c r="AF1161" s="197">
        <f t="shared" si="256"/>
        <v>31.5</v>
      </c>
      <c r="AG1161" s="197">
        <f t="shared" si="257"/>
        <v>556.5</v>
      </c>
      <c r="AH1161" s="198">
        <v>556.5</v>
      </c>
      <c r="AI1161" s="197">
        <f t="shared" si="258"/>
        <v>0</v>
      </c>
      <c r="AJ1161" s="146"/>
      <c r="AK1161" s="269"/>
      <c r="AL1161" s="276"/>
      <c r="AM1161" s="276"/>
    </row>
    <row r="1162" spans="1:39" s="245" customFormat="1" ht="28.5" customHeight="1" x14ac:dyDescent="0.25">
      <c r="A1162" s="189"/>
      <c r="B1162" s="189">
        <v>7</v>
      </c>
      <c r="C1162" s="159">
        <v>1183</v>
      </c>
      <c r="D1162" s="376">
        <v>13668</v>
      </c>
      <c r="E1162" s="376">
        <v>8154</v>
      </c>
      <c r="F1162" s="190"/>
      <c r="G1162" s="189" t="s">
        <v>110</v>
      </c>
      <c r="H1162" s="186" t="s">
        <v>94</v>
      </c>
      <c r="I1162" s="186"/>
      <c r="J1162" s="186" t="s">
        <v>69</v>
      </c>
      <c r="K1162" s="188">
        <v>1.8</v>
      </c>
      <c r="L1162" s="188">
        <v>1.3</v>
      </c>
      <c r="M1162" s="188">
        <v>4</v>
      </c>
      <c r="N1162" s="188"/>
      <c r="O1162" s="188">
        <f>M1162-N1162</f>
        <v>4</v>
      </c>
      <c r="P1162" s="188"/>
      <c r="Q1162" s="188"/>
      <c r="R1162" s="188">
        <f t="shared" si="249"/>
        <v>4</v>
      </c>
      <c r="S1162" s="191" t="s">
        <v>70</v>
      </c>
      <c r="T1162" s="199" t="s">
        <v>58</v>
      </c>
      <c r="U1162" s="200">
        <v>44846</v>
      </c>
      <c r="V1162" s="200">
        <v>44861</v>
      </c>
      <c r="W1162" s="201">
        <v>1</v>
      </c>
      <c r="X1162" s="202"/>
      <c r="Y1162" s="196">
        <f t="shared" si="254"/>
        <v>2.2857142857142856</v>
      </c>
      <c r="Z1162" s="197">
        <v>135</v>
      </c>
      <c r="AA1162" s="197">
        <v>12.25</v>
      </c>
      <c r="AB1162" s="197">
        <f t="shared" si="259"/>
        <v>540</v>
      </c>
      <c r="AC1162" s="197">
        <f t="shared" si="250"/>
        <v>49</v>
      </c>
      <c r="AD1162" s="197">
        <f t="shared" si="255"/>
        <v>378</v>
      </c>
      <c r="AE1162" s="197">
        <f t="shared" si="251"/>
        <v>162</v>
      </c>
      <c r="AF1162" s="197">
        <f t="shared" si="256"/>
        <v>112</v>
      </c>
      <c r="AG1162" s="197">
        <f t="shared" si="257"/>
        <v>652</v>
      </c>
      <c r="AH1162" s="197">
        <v>652</v>
      </c>
      <c r="AI1162" s="197">
        <f t="shared" si="258"/>
        <v>0</v>
      </c>
      <c r="AJ1162" s="146"/>
      <c r="AK1162" s="269"/>
      <c r="AL1162" s="276"/>
      <c r="AM1162" s="276"/>
    </row>
    <row r="1163" spans="1:39" s="245" customFormat="1" ht="28.5" customHeight="1" x14ac:dyDescent="0.25">
      <c r="A1163" s="189"/>
      <c r="B1163" s="189">
        <v>7</v>
      </c>
      <c r="C1163" s="159">
        <v>1250</v>
      </c>
      <c r="D1163" s="376">
        <v>13788</v>
      </c>
      <c r="E1163" s="376">
        <v>8172</v>
      </c>
      <c r="F1163" s="190"/>
      <c r="G1163" s="189" t="s">
        <v>56</v>
      </c>
      <c r="H1163" s="186" t="s">
        <v>94</v>
      </c>
      <c r="I1163" s="186"/>
      <c r="J1163" s="186" t="s">
        <v>69</v>
      </c>
      <c r="K1163" s="188">
        <v>1.3</v>
      </c>
      <c r="L1163" s="188">
        <v>1</v>
      </c>
      <c r="M1163" s="188">
        <v>6</v>
      </c>
      <c r="N1163" s="188"/>
      <c r="O1163" s="188">
        <f>M1163-N1163</f>
        <v>6</v>
      </c>
      <c r="P1163" s="188"/>
      <c r="Q1163" s="188"/>
      <c r="R1163" s="188">
        <f t="shared" si="249"/>
        <v>6</v>
      </c>
      <c r="S1163" s="191" t="s">
        <v>70</v>
      </c>
      <c r="T1163" s="199" t="s">
        <v>58</v>
      </c>
      <c r="U1163" s="200">
        <v>44853</v>
      </c>
      <c r="V1163" s="200">
        <v>44863</v>
      </c>
      <c r="W1163" s="201">
        <v>1</v>
      </c>
      <c r="X1163" s="202"/>
      <c r="Y1163" s="196">
        <f t="shared" si="254"/>
        <v>1.5714285714285714</v>
      </c>
      <c r="Z1163" s="197">
        <v>135</v>
      </c>
      <c r="AA1163" s="197">
        <v>12.25</v>
      </c>
      <c r="AB1163" s="197">
        <f t="shared" si="259"/>
        <v>810</v>
      </c>
      <c r="AC1163" s="197">
        <f t="shared" si="250"/>
        <v>73.5</v>
      </c>
      <c r="AD1163" s="197">
        <f t="shared" si="255"/>
        <v>566.99999999999989</v>
      </c>
      <c r="AE1163" s="197">
        <f t="shared" si="251"/>
        <v>242.99999999999997</v>
      </c>
      <c r="AF1163" s="197">
        <v>0</v>
      </c>
      <c r="AG1163" s="197">
        <f t="shared" si="257"/>
        <v>809.99999999999989</v>
      </c>
      <c r="AH1163" s="197">
        <v>809.99999999999989</v>
      </c>
      <c r="AI1163" s="197">
        <f t="shared" si="258"/>
        <v>0</v>
      </c>
      <c r="AJ1163" s="244"/>
      <c r="AK1163" s="269"/>
      <c r="AL1163" s="276"/>
      <c r="AM1163" s="276"/>
    </row>
    <row r="1164" spans="1:39" s="111" customFormat="1" ht="28.5" customHeight="1" x14ac:dyDescent="0.25">
      <c r="A1164" s="189"/>
      <c r="B1164" s="189">
        <v>7</v>
      </c>
      <c r="C1164" s="159">
        <v>1211</v>
      </c>
      <c r="D1164" s="376">
        <v>13697</v>
      </c>
      <c r="E1164" s="376">
        <v>8182</v>
      </c>
      <c r="F1164" s="190"/>
      <c r="G1164" s="189" t="s">
        <v>56</v>
      </c>
      <c r="H1164" s="189" t="s">
        <v>36</v>
      </c>
      <c r="I1164" s="189"/>
      <c r="J1164" s="189" t="s">
        <v>435</v>
      </c>
      <c r="K1164" s="190">
        <v>3.6</v>
      </c>
      <c r="L1164" s="190">
        <v>1.3</v>
      </c>
      <c r="M1164" s="190">
        <v>4.5</v>
      </c>
      <c r="N1164" s="190"/>
      <c r="O1164" s="190">
        <v>4.5</v>
      </c>
      <c r="P1164" s="190"/>
      <c r="Q1164" s="190"/>
      <c r="R1164" s="188">
        <f t="shared" si="249"/>
        <v>16.2</v>
      </c>
      <c r="S1164" s="159" t="s">
        <v>41</v>
      </c>
      <c r="T1164" s="192" t="s">
        <v>58</v>
      </c>
      <c r="U1164" s="193">
        <v>44849</v>
      </c>
      <c r="V1164" s="193">
        <v>44865</v>
      </c>
      <c r="W1164" s="194">
        <v>1</v>
      </c>
      <c r="X1164" s="195"/>
      <c r="Y1164" s="196">
        <f t="shared" si="254"/>
        <v>2.4285714285714284</v>
      </c>
      <c r="Z1164" s="198">
        <v>14</v>
      </c>
      <c r="AA1164" s="198">
        <v>0.84</v>
      </c>
      <c r="AB1164" s="197">
        <f t="shared" si="259"/>
        <v>226.79999999999998</v>
      </c>
      <c r="AC1164" s="197">
        <f t="shared" si="250"/>
        <v>13.607999999999999</v>
      </c>
      <c r="AD1164" s="197">
        <f t="shared" si="255"/>
        <v>158.75999999999996</v>
      </c>
      <c r="AE1164" s="197">
        <f t="shared" si="251"/>
        <v>68.039999999999992</v>
      </c>
      <c r="AF1164" s="197">
        <f t="shared" ref="AF1164:AF1169" si="260">IF(Y1164&gt;X1164,(Y1164-X1164)*R1164*AA1164,0)</f>
        <v>33.047999999999995</v>
      </c>
      <c r="AG1164" s="197">
        <f t="shared" si="257"/>
        <v>259.84799999999996</v>
      </c>
      <c r="AH1164" s="198">
        <v>259.84799999999996</v>
      </c>
      <c r="AI1164" s="197">
        <f t="shared" si="258"/>
        <v>0</v>
      </c>
      <c r="AJ1164" s="146"/>
      <c r="AK1164" s="265"/>
      <c r="AL1164" s="272"/>
      <c r="AM1164" s="272"/>
    </row>
    <row r="1165" spans="1:39" s="111" customFormat="1" ht="28.5" customHeight="1" x14ac:dyDescent="0.25">
      <c r="A1165" s="189"/>
      <c r="B1165" s="189">
        <v>7</v>
      </c>
      <c r="C1165" s="159">
        <v>1256</v>
      </c>
      <c r="D1165" s="376">
        <v>13794</v>
      </c>
      <c r="E1165" s="376">
        <v>8212</v>
      </c>
      <c r="F1165" s="190"/>
      <c r="G1165" s="189" t="s">
        <v>110</v>
      </c>
      <c r="H1165" s="189" t="s">
        <v>36</v>
      </c>
      <c r="I1165" s="189"/>
      <c r="J1165" s="189" t="s">
        <v>435</v>
      </c>
      <c r="K1165" s="190">
        <v>5</v>
      </c>
      <c r="L1165" s="190">
        <v>1.3</v>
      </c>
      <c r="M1165" s="190">
        <v>2</v>
      </c>
      <c r="N1165" s="190"/>
      <c r="O1165" s="190">
        <v>2</v>
      </c>
      <c r="P1165" s="190"/>
      <c r="Q1165" s="190"/>
      <c r="R1165" s="188">
        <f t="shared" si="249"/>
        <v>10</v>
      </c>
      <c r="S1165" s="159" t="s">
        <v>41</v>
      </c>
      <c r="T1165" s="192" t="s">
        <v>58</v>
      </c>
      <c r="U1165" s="193">
        <v>44854</v>
      </c>
      <c r="V1165" s="193">
        <v>44874</v>
      </c>
      <c r="W1165" s="194">
        <v>1</v>
      </c>
      <c r="X1165" s="195"/>
      <c r="Y1165" s="196">
        <f t="shared" si="254"/>
        <v>3</v>
      </c>
      <c r="Z1165" s="198">
        <v>14</v>
      </c>
      <c r="AA1165" s="198">
        <v>0.84</v>
      </c>
      <c r="AB1165" s="197">
        <f t="shared" si="259"/>
        <v>140</v>
      </c>
      <c r="AC1165" s="197">
        <f t="shared" si="250"/>
        <v>8.4</v>
      </c>
      <c r="AD1165" s="197">
        <f t="shared" si="255"/>
        <v>98</v>
      </c>
      <c r="AE1165" s="197">
        <f t="shared" si="251"/>
        <v>42</v>
      </c>
      <c r="AF1165" s="197">
        <f t="shared" si="260"/>
        <v>25.2</v>
      </c>
      <c r="AG1165" s="197">
        <f t="shared" si="257"/>
        <v>165.2</v>
      </c>
      <c r="AH1165" s="198">
        <v>165.2</v>
      </c>
      <c r="AI1165" s="197">
        <f t="shared" si="258"/>
        <v>0</v>
      </c>
      <c r="AJ1165" s="157"/>
      <c r="AK1165" s="265"/>
      <c r="AL1165" s="272"/>
      <c r="AM1165" s="272"/>
    </row>
    <row r="1166" spans="1:39" s="111" customFormat="1" ht="28.5" customHeight="1" x14ac:dyDescent="0.25">
      <c r="A1166" s="189"/>
      <c r="B1166" s="189">
        <v>7</v>
      </c>
      <c r="C1166" s="159">
        <v>1279</v>
      </c>
      <c r="D1166" s="376">
        <v>13718</v>
      </c>
      <c r="E1166" s="376">
        <v>8324</v>
      </c>
      <c r="F1166" s="190"/>
      <c r="G1166" s="189" t="s">
        <v>56</v>
      </c>
      <c r="H1166" s="189" t="s">
        <v>36</v>
      </c>
      <c r="I1166" s="189"/>
      <c r="J1166" s="189" t="s">
        <v>435</v>
      </c>
      <c r="K1166" s="190">
        <v>5</v>
      </c>
      <c r="L1166" s="190">
        <v>1.3</v>
      </c>
      <c r="M1166" s="190">
        <v>2.5</v>
      </c>
      <c r="N1166" s="190"/>
      <c r="O1166" s="190">
        <v>2.5</v>
      </c>
      <c r="P1166" s="190"/>
      <c r="Q1166" s="190"/>
      <c r="R1166" s="188">
        <f t="shared" si="249"/>
        <v>12.5</v>
      </c>
      <c r="S1166" s="159" t="s">
        <v>41</v>
      </c>
      <c r="T1166" s="192" t="s">
        <v>58</v>
      </c>
      <c r="U1166" s="193">
        <v>44856</v>
      </c>
      <c r="V1166" s="193">
        <v>44908</v>
      </c>
      <c r="W1166" s="194">
        <v>1</v>
      </c>
      <c r="X1166" s="195"/>
      <c r="Y1166" s="196">
        <f t="shared" si="254"/>
        <v>7.5714285714285712</v>
      </c>
      <c r="Z1166" s="198">
        <v>14</v>
      </c>
      <c r="AA1166" s="198">
        <v>0.84</v>
      </c>
      <c r="AB1166" s="197">
        <f t="shared" si="259"/>
        <v>175</v>
      </c>
      <c r="AC1166" s="197">
        <f t="shared" si="250"/>
        <v>10.5</v>
      </c>
      <c r="AD1166" s="197">
        <f t="shared" si="255"/>
        <v>122.5</v>
      </c>
      <c r="AE1166" s="197">
        <f t="shared" si="251"/>
        <v>52.5</v>
      </c>
      <c r="AF1166" s="197">
        <f t="shared" si="260"/>
        <v>79.5</v>
      </c>
      <c r="AG1166" s="197">
        <f t="shared" si="257"/>
        <v>254.5</v>
      </c>
      <c r="AH1166" s="198">
        <v>254.5</v>
      </c>
      <c r="AI1166" s="197">
        <f t="shared" si="258"/>
        <v>0</v>
      </c>
      <c r="AJ1166" s="157"/>
      <c r="AK1166" s="265"/>
      <c r="AL1166" s="272"/>
      <c r="AM1166" s="272"/>
    </row>
    <row r="1167" spans="1:39" s="111" customFormat="1" ht="28.5" customHeight="1" x14ac:dyDescent="0.25">
      <c r="A1167" s="189"/>
      <c r="B1167" s="189">
        <v>7</v>
      </c>
      <c r="C1167" s="159">
        <v>1229</v>
      </c>
      <c r="D1167" s="376">
        <v>13767</v>
      </c>
      <c r="E1167" s="376">
        <v>8216</v>
      </c>
      <c r="F1167" s="190"/>
      <c r="G1167" s="189" t="s">
        <v>56</v>
      </c>
      <c r="H1167" s="186" t="s">
        <v>60</v>
      </c>
      <c r="I1167" s="186"/>
      <c r="J1167" s="186" t="s">
        <v>61</v>
      </c>
      <c r="K1167" s="188">
        <v>6</v>
      </c>
      <c r="L1167" s="188">
        <v>2.5</v>
      </c>
      <c r="M1167" s="188">
        <v>5</v>
      </c>
      <c r="N1167" s="188"/>
      <c r="O1167" s="188">
        <f t="shared" ref="O1167:O1172" si="261">M1167-N1167</f>
        <v>5</v>
      </c>
      <c r="P1167" s="188"/>
      <c r="Q1167" s="188"/>
      <c r="R1167" s="188">
        <f t="shared" si="249"/>
        <v>75</v>
      </c>
      <c r="S1167" s="191" t="s">
        <v>62</v>
      </c>
      <c r="T1167" s="199" t="s">
        <v>58</v>
      </c>
      <c r="U1167" s="200">
        <v>44850</v>
      </c>
      <c r="V1167" s="200">
        <v>44874</v>
      </c>
      <c r="W1167" s="201">
        <v>1</v>
      </c>
      <c r="X1167" s="202"/>
      <c r="Y1167" s="196">
        <f t="shared" si="254"/>
        <v>3.5714285714285716</v>
      </c>
      <c r="Z1167" s="219">
        <v>7.5</v>
      </c>
      <c r="AA1167" s="219">
        <v>0.7</v>
      </c>
      <c r="AB1167" s="197">
        <f t="shared" si="259"/>
        <v>562.5</v>
      </c>
      <c r="AC1167" s="197">
        <f t="shared" si="250"/>
        <v>52.5</v>
      </c>
      <c r="AD1167" s="197">
        <f t="shared" si="255"/>
        <v>393.75</v>
      </c>
      <c r="AE1167" s="197">
        <f t="shared" si="251"/>
        <v>168.75</v>
      </c>
      <c r="AF1167" s="197">
        <f t="shared" si="260"/>
        <v>187.5</v>
      </c>
      <c r="AG1167" s="197">
        <f t="shared" si="257"/>
        <v>750</v>
      </c>
      <c r="AH1167" s="197">
        <v>750</v>
      </c>
      <c r="AI1167" s="197">
        <f t="shared" si="258"/>
        <v>0</v>
      </c>
      <c r="AJ1167" s="157"/>
      <c r="AK1167" s="265"/>
      <c r="AL1167" s="272"/>
      <c r="AM1167" s="272"/>
    </row>
    <row r="1168" spans="1:39" s="111" customFormat="1" ht="28.5" customHeight="1" x14ac:dyDescent="0.25">
      <c r="A1168" s="186"/>
      <c r="B1168" s="186">
        <v>7</v>
      </c>
      <c r="C1168" s="187">
        <v>1303</v>
      </c>
      <c r="D1168" s="136">
        <v>13741</v>
      </c>
      <c r="E1168" s="136">
        <v>8162</v>
      </c>
      <c r="F1168" s="188"/>
      <c r="G1168" s="186" t="s">
        <v>231</v>
      </c>
      <c r="H1168" s="186" t="s">
        <v>94</v>
      </c>
      <c r="I1168" s="186"/>
      <c r="J1168" s="186" t="s">
        <v>69</v>
      </c>
      <c r="K1168" s="188">
        <v>1.8</v>
      </c>
      <c r="L1168" s="188">
        <v>1.3</v>
      </c>
      <c r="M1168" s="188">
        <v>1.5</v>
      </c>
      <c r="N1168" s="188"/>
      <c r="O1168" s="188">
        <f t="shared" si="261"/>
        <v>1.5</v>
      </c>
      <c r="P1168" s="188"/>
      <c r="Q1168" s="188"/>
      <c r="R1168" s="188">
        <f t="shared" si="249"/>
        <v>1.5</v>
      </c>
      <c r="S1168" s="191" t="s">
        <v>70</v>
      </c>
      <c r="T1168" s="199" t="s">
        <v>58</v>
      </c>
      <c r="U1168" s="200">
        <v>44861</v>
      </c>
      <c r="V1168" s="200">
        <v>44862</v>
      </c>
      <c r="W1168" s="201">
        <v>1</v>
      </c>
      <c r="X1168" s="202"/>
      <c r="Y1168" s="196">
        <f t="shared" si="254"/>
        <v>0.2857142857142857</v>
      </c>
      <c r="Z1168" s="219">
        <v>135</v>
      </c>
      <c r="AA1168" s="219">
        <v>12.25</v>
      </c>
      <c r="AB1168" s="197">
        <f t="shared" si="259"/>
        <v>202.5</v>
      </c>
      <c r="AC1168" s="197">
        <f t="shared" si="250"/>
        <v>18.375</v>
      </c>
      <c r="AD1168" s="197">
        <f t="shared" si="255"/>
        <v>141.74999999999997</v>
      </c>
      <c r="AE1168" s="197">
        <f t="shared" si="251"/>
        <v>60.749999999999993</v>
      </c>
      <c r="AF1168" s="197">
        <f t="shared" si="260"/>
        <v>5.25</v>
      </c>
      <c r="AG1168" s="197">
        <f t="shared" si="257"/>
        <v>207.74999999999997</v>
      </c>
      <c r="AH1168" s="197">
        <v>207.74999999999997</v>
      </c>
      <c r="AI1168" s="197">
        <f t="shared" si="258"/>
        <v>0</v>
      </c>
      <c r="AJ1168" s="146"/>
      <c r="AK1168" s="265"/>
      <c r="AL1168" s="272"/>
      <c r="AM1168" s="272"/>
    </row>
    <row r="1169" spans="1:47" ht="28.5" customHeight="1" x14ac:dyDescent="0.25">
      <c r="A1169" s="186"/>
      <c r="B1169" s="186">
        <v>7</v>
      </c>
      <c r="C1169" s="187">
        <v>1365</v>
      </c>
      <c r="D1169" s="136">
        <v>13853</v>
      </c>
      <c r="E1169" s="136">
        <v>8452</v>
      </c>
      <c r="F1169" s="188"/>
      <c r="G1169" s="186" t="s">
        <v>56</v>
      </c>
      <c r="H1169" s="216" t="s">
        <v>36</v>
      </c>
      <c r="I1169" s="216"/>
      <c r="J1169" s="216" t="s">
        <v>42</v>
      </c>
      <c r="K1169" s="215">
        <v>8</v>
      </c>
      <c r="L1169" s="215">
        <v>1</v>
      </c>
      <c r="M1169" s="215">
        <v>1.5</v>
      </c>
      <c r="N1169" s="188"/>
      <c r="O1169" s="188">
        <f t="shared" si="261"/>
        <v>1.5</v>
      </c>
      <c r="P1169" s="215"/>
      <c r="Q1169" s="215"/>
      <c r="R1169" s="188">
        <f t="shared" si="249"/>
        <v>12</v>
      </c>
      <c r="S1169" s="243" t="s">
        <v>41</v>
      </c>
      <c r="T1169" s="199" t="s">
        <v>58</v>
      </c>
      <c r="U1169" s="253">
        <v>44869</v>
      </c>
      <c r="V1169" s="253">
        <v>44916</v>
      </c>
      <c r="W1169" s="254">
        <v>1</v>
      </c>
      <c r="X1169" s="255"/>
      <c r="Y1169" s="196">
        <f t="shared" si="254"/>
        <v>6.8571428571428568</v>
      </c>
      <c r="Z1169" s="220">
        <v>14</v>
      </c>
      <c r="AA1169" s="220">
        <v>0.84</v>
      </c>
      <c r="AB1169" s="197">
        <f t="shared" si="259"/>
        <v>168</v>
      </c>
      <c r="AC1169" s="197">
        <f t="shared" si="250"/>
        <v>10.08</v>
      </c>
      <c r="AD1169" s="197">
        <f t="shared" si="255"/>
        <v>117.59999999999998</v>
      </c>
      <c r="AE1169" s="197">
        <f t="shared" si="251"/>
        <v>50.399999999999991</v>
      </c>
      <c r="AF1169" s="197">
        <f t="shared" si="260"/>
        <v>69.11999999999999</v>
      </c>
      <c r="AG1169" s="197">
        <f t="shared" si="257"/>
        <v>237.11999999999995</v>
      </c>
      <c r="AH1169" s="197">
        <v>237.11999999999995</v>
      </c>
      <c r="AI1169" s="197">
        <f t="shared" si="258"/>
        <v>0</v>
      </c>
      <c r="AJ1169" s="146"/>
      <c r="AR1169" s="111"/>
      <c r="AS1169" s="111"/>
      <c r="AT1169" s="111"/>
    </row>
    <row r="1170" spans="1:47" ht="28.5" customHeight="1" x14ac:dyDescent="0.25">
      <c r="A1170" s="186"/>
      <c r="B1170" s="186">
        <v>7</v>
      </c>
      <c r="C1170" s="187">
        <v>1383</v>
      </c>
      <c r="D1170" s="136">
        <v>13871</v>
      </c>
      <c r="E1170" s="136">
        <v>8331</v>
      </c>
      <c r="F1170" s="188"/>
      <c r="G1170" s="186" t="s">
        <v>110</v>
      </c>
      <c r="H1170" s="216" t="s">
        <v>36</v>
      </c>
      <c r="I1170" s="216"/>
      <c r="J1170" s="216" t="s">
        <v>42</v>
      </c>
      <c r="K1170" s="215">
        <v>11.3</v>
      </c>
      <c r="L1170" s="215">
        <v>1</v>
      </c>
      <c r="M1170" s="215">
        <v>4</v>
      </c>
      <c r="N1170" s="188"/>
      <c r="O1170" s="188">
        <f t="shared" si="261"/>
        <v>4</v>
      </c>
      <c r="P1170" s="215"/>
      <c r="Q1170" s="215"/>
      <c r="R1170" s="188">
        <f t="shared" si="249"/>
        <v>45.2</v>
      </c>
      <c r="S1170" s="243" t="s">
        <v>41</v>
      </c>
      <c r="T1170" s="199" t="s">
        <v>58</v>
      </c>
      <c r="U1170" s="253">
        <v>44872</v>
      </c>
      <c r="V1170" s="253">
        <v>44910</v>
      </c>
      <c r="W1170" s="254">
        <v>1</v>
      </c>
      <c r="X1170" s="255"/>
      <c r="Y1170" s="196">
        <f t="shared" si="254"/>
        <v>5.5714285714285712</v>
      </c>
      <c r="Z1170" s="220">
        <v>14</v>
      </c>
      <c r="AA1170" s="220"/>
      <c r="AB1170" s="197">
        <f t="shared" si="259"/>
        <v>632.80000000000007</v>
      </c>
      <c r="AC1170" s="197">
        <f t="shared" si="250"/>
        <v>0</v>
      </c>
      <c r="AD1170" s="197">
        <f t="shared" si="255"/>
        <v>442.96000000000004</v>
      </c>
      <c r="AE1170" s="197">
        <f t="shared" si="251"/>
        <v>189.84</v>
      </c>
      <c r="AF1170" s="197">
        <v>0</v>
      </c>
      <c r="AG1170" s="197">
        <f t="shared" si="257"/>
        <v>632.80000000000007</v>
      </c>
      <c r="AH1170" s="197">
        <v>632.80000000000007</v>
      </c>
      <c r="AI1170" s="197">
        <f t="shared" si="258"/>
        <v>0</v>
      </c>
      <c r="AJ1170" s="146"/>
      <c r="AR1170" s="111"/>
      <c r="AS1170" s="111"/>
      <c r="AT1170" s="111"/>
    </row>
    <row r="1171" spans="1:47" ht="28.5" customHeight="1" x14ac:dyDescent="0.25">
      <c r="A1171" s="186"/>
      <c r="B1171" s="186">
        <v>7</v>
      </c>
      <c r="C1171" s="187">
        <v>1383</v>
      </c>
      <c r="D1171" s="136">
        <v>13871</v>
      </c>
      <c r="E1171" s="136">
        <v>8331</v>
      </c>
      <c r="F1171" s="188"/>
      <c r="G1171" s="186" t="s">
        <v>110</v>
      </c>
      <c r="H1171" s="216" t="s">
        <v>36</v>
      </c>
      <c r="I1171" s="216"/>
      <c r="J1171" s="216" t="s">
        <v>42</v>
      </c>
      <c r="K1171" s="215">
        <v>8.8000000000000007</v>
      </c>
      <c r="L1171" s="215">
        <v>1.3</v>
      </c>
      <c r="M1171" s="215">
        <v>2</v>
      </c>
      <c r="N1171" s="188"/>
      <c r="O1171" s="188">
        <f t="shared" si="261"/>
        <v>2</v>
      </c>
      <c r="P1171" s="215"/>
      <c r="Q1171" s="215"/>
      <c r="R1171" s="188">
        <f t="shared" si="249"/>
        <v>17.600000000000001</v>
      </c>
      <c r="S1171" s="243" t="s">
        <v>41</v>
      </c>
      <c r="T1171" s="199" t="s">
        <v>58</v>
      </c>
      <c r="U1171" s="253">
        <v>44872</v>
      </c>
      <c r="V1171" s="253">
        <v>44910</v>
      </c>
      <c r="W1171" s="254">
        <v>1</v>
      </c>
      <c r="X1171" s="255"/>
      <c r="Y1171" s="196">
        <f t="shared" si="254"/>
        <v>5.5714285714285712</v>
      </c>
      <c r="Z1171" s="220">
        <v>14</v>
      </c>
      <c r="AA1171" s="220"/>
      <c r="AB1171" s="197">
        <f t="shared" si="259"/>
        <v>246.40000000000003</v>
      </c>
      <c r="AC1171" s="197">
        <f t="shared" si="250"/>
        <v>0</v>
      </c>
      <c r="AD1171" s="197">
        <f t="shared" si="255"/>
        <v>172.48000000000002</v>
      </c>
      <c r="AE1171" s="197">
        <f t="shared" si="251"/>
        <v>73.92</v>
      </c>
      <c r="AF1171" s="197">
        <v>0</v>
      </c>
      <c r="AG1171" s="197">
        <f t="shared" si="257"/>
        <v>246.40000000000003</v>
      </c>
      <c r="AH1171" s="197">
        <v>246.40000000000003</v>
      </c>
      <c r="AI1171" s="197">
        <f t="shared" si="258"/>
        <v>0</v>
      </c>
      <c r="AJ1171" s="146"/>
      <c r="AR1171" s="111"/>
      <c r="AS1171" s="111"/>
      <c r="AT1171" s="111"/>
    </row>
    <row r="1172" spans="1:47" ht="28.5" customHeight="1" x14ac:dyDescent="0.25">
      <c r="A1172" s="186"/>
      <c r="B1172" s="186">
        <v>7</v>
      </c>
      <c r="C1172" s="187">
        <v>1295</v>
      </c>
      <c r="D1172" s="136">
        <v>13734</v>
      </c>
      <c r="E1172" s="136"/>
      <c r="F1172" s="188"/>
      <c r="G1172" s="186" t="s">
        <v>110</v>
      </c>
      <c r="H1172" s="216" t="s">
        <v>36</v>
      </c>
      <c r="I1172" s="216"/>
      <c r="J1172" s="216" t="s">
        <v>42</v>
      </c>
      <c r="K1172" s="215">
        <v>3.9</v>
      </c>
      <c r="L1172" s="215">
        <v>1</v>
      </c>
      <c r="M1172" s="215">
        <v>1.5</v>
      </c>
      <c r="N1172" s="188"/>
      <c r="O1172" s="188">
        <f t="shared" si="261"/>
        <v>1.5</v>
      </c>
      <c r="P1172" s="215"/>
      <c r="Q1172" s="215"/>
      <c r="R1172" s="188">
        <f t="shared" si="249"/>
        <v>5.85</v>
      </c>
      <c r="S1172" s="243" t="s">
        <v>41</v>
      </c>
      <c r="T1172" s="199" t="s">
        <v>86</v>
      </c>
      <c r="U1172" s="253">
        <v>44860</v>
      </c>
      <c r="V1172" s="253"/>
      <c r="W1172" s="254">
        <v>1</v>
      </c>
      <c r="X1172" s="255"/>
      <c r="Y1172" s="196">
        <f t="shared" si="254"/>
        <v>22.428571428571427</v>
      </c>
      <c r="Z1172" s="220">
        <v>14</v>
      </c>
      <c r="AA1172" s="220">
        <v>0.84</v>
      </c>
      <c r="AB1172" s="197">
        <f t="shared" si="259"/>
        <v>81.899999999999991</v>
      </c>
      <c r="AC1172" s="197">
        <f t="shared" si="250"/>
        <v>4.9139999999999997</v>
      </c>
      <c r="AD1172" s="197">
        <f t="shared" si="255"/>
        <v>57.33</v>
      </c>
      <c r="AE1172" s="197">
        <f t="shared" si="251"/>
        <v>0</v>
      </c>
      <c r="AF1172" s="197">
        <f t="shared" ref="AF1172:AF1235" si="262">IF(Y1172&gt;X1172,(Y1172-X1172)*R1172*AA1172,0)</f>
        <v>110.21399999999997</v>
      </c>
      <c r="AG1172" s="197">
        <f t="shared" si="257"/>
        <v>167.54399999999998</v>
      </c>
      <c r="AH1172" s="197">
        <v>145.78199999999998</v>
      </c>
      <c r="AI1172" s="197">
        <f t="shared" si="258"/>
        <v>21.762</v>
      </c>
      <c r="AJ1172" s="146"/>
      <c r="AR1172" s="363">
        <f>SUMIF('[27]Sc Shedule '!$D$3:$D$2546,D1172,'[27]Sc Shedule '!$AC$3:$AC$2546)</f>
        <v>167.54399999999998</v>
      </c>
      <c r="AS1172" s="363">
        <f ca="1">SUMIF($D$91:$D$2561,D1172,$AG$91:$AG$2559)</f>
        <v>167.54399999999998</v>
      </c>
      <c r="AT1172" s="363">
        <f ca="1">AR1172-AS1172</f>
        <v>0</v>
      </c>
      <c r="AU1172" s="365"/>
    </row>
    <row r="1173" spans="1:47" ht="28.5" customHeight="1" x14ac:dyDescent="0.25">
      <c r="A1173" s="186"/>
      <c r="B1173" s="186">
        <v>7</v>
      </c>
      <c r="C1173" s="187">
        <v>1417</v>
      </c>
      <c r="D1173" s="136">
        <v>13905</v>
      </c>
      <c r="E1173" s="136">
        <v>8251</v>
      </c>
      <c r="F1173" s="188"/>
      <c r="G1173" s="186" t="s">
        <v>437</v>
      </c>
      <c r="H1173" s="186" t="s">
        <v>155</v>
      </c>
      <c r="I1173" s="186"/>
      <c r="J1173" s="186" t="s">
        <v>435</v>
      </c>
      <c r="K1173" s="188">
        <v>6</v>
      </c>
      <c r="L1173" s="188">
        <v>3</v>
      </c>
      <c r="M1173" s="188"/>
      <c r="N1173" s="188"/>
      <c r="O1173" s="188"/>
      <c r="P1173" s="188">
        <v>1</v>
      </c>
      <c r="Q1173" s="188"/>
      <c r="R1173" s="188">
        <f t="shared" si="249"/>
        <v>18</v>
      </c>
      <c r="S1173" s="191" t="s">
        <v>150</v>
      </c>
      <c r="T1173" s="199" t="s">
        <v>58</v>
      </c>
      <c r="U1173" s="200">
        <v>44876</v>
      </c>
      <c r="V1173" s="200">
        <v>44882</v>
      </c>
      <c r="W1173" s="201">
        <v>1</v>
      </c>
      <c r="X1173" s="202"/>
      <c r="Y1173" s="196">
        <f t="shared" si="254"/>
        <v>1</v>
      </c>
      <c r="Z1173" s="219">
        <v>81</v>
      </c>
      <c r="AA1173" s="219">
        <v>1.82</v>
      </c>
      <c r="AB1173" s="197">
        <f t="shared" si="259"/>
        <v>1458</v>
      </c>
      <c r="AC1173" s="197">
        <f t="shared" si="250"/>
        <v>32.76</v>
      </c>
      <c r="AD1173" s="197">
        <f t="shared" si="255"/>
        <v>1020.6</v>
      </c>
      <c r="AE1173" s="197">
        <f t="shared" si="251"/>
        <v>437.4</v>
      </c>
      <c r="AF1173" s="197">
        <f t="shared" si="262"/>
        <v>32.76</v>
      </c>
      <c r="AG1173" s="197">
        <f t="shared" si="257"/>
        <v>1490.76</v>
      </c>
      <c r="AH1173" s="197">
        <v>1490.76</v>
      </c>
      <c r="AI1173" s="197">
        <f t="shared" si="258"/>
        <v>0</v>
      </c>
      <c r="AJ1173" s="146"/>
      <c r="AR1173" s="111"/>
      <c r="AS1173" s="111"/>
      <c r="AT1173" s="111"/>
    </row>
    <row r="1174" spans="1:47" ht="28.5" customHeight="1" x14ac:dyDescent="0.25">
      <c r="A1174" s="186"/>
      <c r="B1174" s="186">
        <v>7</v>
      </c>
      <c r="C1174" s="187">
        <v>1417</v>
      </c>
      <c r="D1174" s="136">
        <v>13905</v>
      </c>
      <c r="E1174" s="136">
        <v>8251</v>
      </c>
      <c r="F1174" s="188"/>
      <c r="G1174" s="186" t="s">
        <v>437</v>
      </c>
      <c r="H1174" s="186" t="s">
        <v>155</v>
      </c>
      <c r="I1174" s="186"/>
      <c r="J1174" s="186" t="s">
        <v>435</v>
      </c>
      <c r="K1174" s="188">
        <v>4</v>
      </c>
      <c r="L1174" s="188">
        <v>17</v>
      </c>
      <c r="M1174" s="188"/>
      <c r="N1174" s="188"/>
      <c r="O1174" s="188"/>
      <c r="P1174" s="188">
        <v>1</v>
      </c>
      <c r="Q1174" s="188"/>
      <c r="R1174" s="188">
        <f t="shared" si="249"/>
        <v>68</v>
      </c>
      <c r="S1174" s="191" t="s">
        <v>150</v>
      </c>
      <c r="T1174" s="199" t="s">
        <v>58</v>
      </c>
      <c r="U1174" s="200">
        <v>44876</v>
      </c>
      <c r="V1174" s="200">
        <v>44882</v>
      </c>
      <c r="W1174" s="201">
        <v>1</v>
      </c>
      <c r="X1174" s="202"/>
      <c r="Y1174" s="196">
        <f t="shared" si="254"/>
        <v>1</v>
      </c>
      <c r="Z1174" s="219">
        <v>81</v>
      </c>
      <c r="AA1174" s="219">
        <v>1.82</v>
      </c>
      <c r="AB1174" s="197">
        <f t="shared" si="259"/>
        <v>5508</v>
      </c>
      <c r="AC1174" s="197">
        <f t="shared" si="250"/>
        <v>123.76</v>
      </c>
      <c r="AD1174" s="197">
        <f t="shared" si="255"/>
        <v>3855.5999999999995</v>
      </c>
      <c r="AE1174" s="197">
        <f t="shared" si="251"/>
        <v>1652.3999999999999</v>
      </c>
      <c r="AF1174" s="197">
        <f t="shared" si="262"/>
        <v>123.76</v>
      </c>
      <c r="AG1174" s="197">
        <f t="shared" si="257"/>
        <v>5631.7599999999993</v>
      </c>
      <c r="AH1174" s="197">
        <v>5631.7599999999993</v>
      </c>
      <c r="AI1174" s="197">
        <f t="shared" si="258"/>
        <v>0</v>
      </c>
      <c r="AJ1174" s="146"/>
      <c r="AR1174" s="111"/>
      <c r="AS1174" s="111"/>
      <c r="AT1174" s="111"/>
    </row>
    <row r="1175" spans="1:47" ht="28.5" customHeight="1" x14ac:dyDescent="0.25">
      <c r="A1175" s="186"/>
      <c r="B1175" s="186">
        <v>7</v>
      </c>
      <c r="C1175" s="187">
        <v>1603</v>
      </c>
      <c r="D1175" s="136">
        <v>14138</v>
      </c>
      <c r="E1175" s="136">
        <v>8619</v>
      </c>
      <c r="F1175" s="188"/>
      <c r="G1175" s="186" t="s">
        <v>613</v>
      </c>
      <c r="H1175" s="186" t="s">
        <v>94</v>
      </c>
      <c r="I1175" s="186"/>
      <c r="J1175" s="186" t="s">
        <v>69</v>
      </c>
      <c r="K1175" s="188">
        <v>2.5</v>
      </c>
      <c r="L1175" s="188">
        <v>1.8</v>
      </c>
      <c r="M1175" s="188">
        <v>2</v>
      </c>
      <c r="N1175" s="188"/>
      <c r="O1175" s="188">
        <f t="shared" ref="O1175:O1184" si="263">M1175-N1175</f>
        <v>2</v>
      </c>
      <c r="P1175" s="188"/>
      <c r="Q1175" s="188"/>
      <c r="R1175" s="188">
        <f t="shared" si="249"/>
        <v>2</v>
      </c>
      <c r="S1175" s="191" t="s">
        <v>70</v>
      </c>
      <c r="T1175" s="199" t="s">
        <v>58</v>
      </c>
      <c r="U1175" s="200">
        <v>44910</v>
      </c>
      <c r="V1175" s="200">
        <v>44958</v>
      </c>
      <c r="W1175" s="201">
        <v>1</v>
      </c>
      <c r="X1175" s="202"/>
      <c r="Y1175" s="196">
        <f t="shared" si="254"/>
        <v>7</v>
      </c>
      <c r="Z1175" s="197">
        <v>135</v>
      </c>
      <c r="AA1175" s="197">
        <v>12.25</v>
      </c>
      <c r="AB1175" s="197">
        <f t="shared" si="259"/>
        <v>270</v>
      </c>
      <c r="AC1175" s="197">
        <f t="shared" si="250"/>
        <v>24.5</v>
      </c>
      <c r="AD1175" s="197">
        <f t="shared" si="255"/>
        <v>189</v>
      </c>
      <c r="AE1175" s="197">
        <f t="shared" si="251"/>
        <v>81</v>
      </c>
      <c r="AF1175" s="197">
        <f t="shared" si="262"/>
        <v>171.5</v>
      </c>
      <c r="AG1175" s="197">
        <f t="shared" si="257"/>
        <v>441.5</v>
      </c>
      <c r="AH1175" s="197">
        <v>441.5</v>
      </c>
      <c r="AI1175" s="197">
        <f t="shared" si="258"/>
        <v>0</v>
      </c>
      <c r="AJ1175" s="146"/>
      <c r="AT1175" s="111"/>
      <c r="AU1175" s="365"/>
    </row>
    <row r="1176" spans="1:47" ht="28.5" customHeight="1" x14ac:dyDescent="0.25">
      <c r="A1176" s="186"/>
      <c r="B1176" s="186">
        <v>7</v>
      </c>
      <c r="C1176" s="187">
        <v>1603</v>
      </c>
      <c r="D1176" s="136">
        <v>14138</v>
      </c>
      <c r="E1176" s="136">
        <v>8619</v>
      </c>
      <c r="F1176" s="188"/>
      <c r="G1176" s="186" t="s">
        <v>613</v>
      </c>
      <c r="H1176" s="186" t="s">
        <v>94</v>
      </c>
      <c r="I1176" s="186"/>
      <c r="J1176" s="186" t="s">
        <v>69</v>
      </c>
      <c r="K1176" s="188">
        <v>1.8</v>
      </c>
      <c r="L1176" s="188">
        <v>1</v>
      </c>
      <c r="M1176" s="188">
        <v>2</v>
      </c>
      <c r="N1176" s="188"/>
      <c r="O1176" s="188">
        <f t="shared" si="263"/>
        <v>2</v>
      </c>
      <c r="P1176" s="188"/>
      <c r="Q1176" s="188"/>
      <c r="R1176" s="188">
        <f t="shared" si="249"/>
        <v>2</v>
      </c>
      <c r="S1176" s="191" t="s">
        <v>70</v>
      </c>
      <c r="T1176" s="199" t="s">
        <v>58</v>
      </c>
      <c r="U1176" s="200">
        <v>44910</v>
      </c>
      <c r="V1176" s="200">
        <v>44958</v>
      </c>
      <c r="W1176" s="201">
        <v>1</v>
      </c>
      <c r="X1176" s="202"/>
      <c r="Y1176" s="196">
        <f t="shared" si="254"/>
        <v>7</v>
      </c>
      <c r="Z1176" s="197">
        <v>135</v>
      </c>
      <c r="AA1176" s="197">
        <v>12.25</v>
      </c>
      <c r="AB1176" s="197">
        <f t="shared" si="259"/>
        <v>270</v>
      </c>
      <c r="AC1176" s="197">
        <f t="shared" si="250"/>
        <v>24.5</v>
      </c>
      <c r="AD1176" s="197">
        <f t="shared" si="255"/>
        <v>189</v>
      </c>
      <c r="AE1176" s="197">
        <f t="shared" si="251"/>
        <v>81</v>
      </c>
      <c r="AF1176" s="197">
        <f t="shared" si="262"/>
        <v>171.5</v>
      </c>
      <c r="AG1176" s="197">
        <f t="shared" si="257"/>
        <v>441.5</v>
      </c>
      <c r="AH1176" s="197">
        <v>441.5</v>
      </c>
      <c r="AI1176" s="197">
        <f t="shared" si="258"/>
        <v>0</v>
      </c>
      <c r="AJ1176" s="146"/>
      <c r="AT1176" s="111"/>
      <c r="AU1176" s="365"/>
    </row>
    <row r="1177" spans="1:47" ht="28.5" customHeight="1" x14ac:dyDescent="0.25">
      <c r="A1177" s="186"/>
      <c r="B1177" s="186">
        <v>7</v>
      </c>
      <c r="C1177" s="187">
        <v>1604</v>
      </c>
      <c r="D1177" s="136">
        <v>14139</v>
      </c>
      <c r="E1177" s="136">
        <v>8477</v>
      </c>
      <c r="F1177" s="188"/>
      <c r="G1177" s="186" t="s">
        <v>613</v>
      </c>
      <c r="H1177" s="186" t="s">
        <v>94</v>
      </c>
      <c r="I1177" s="186"/>
      <c r="J1177" s="186" t="s">
        <v>69</v>
      </c>
      <c r="K1177" s="188">
        <v>2.5</v>
      </c>
      <c r="L1177" s="188">
        <v>1.3</v>
      </c>
      <c r="M1177" s="188">
        <v>5</v>
      </c>
      <c r="N1177" s="188"/>
      <c r="O1177" s="188">
        <f t="shared" si="263"/>
        <v>5</v>
      </c>
      <c r="P1177" s="188"/>
      <c r="Q1177" s="188"/>
      <c r="R1177" s="188">
        <f t="shared" si="249"/>
        <v>5</v>
      </c>
      <c r="S1177" s="191" t="s">
        <v>70</v>
      </c>
      <c r="T1177" s="199" t="s">
        <v>58</v>
      </c>
      <c r="U1177" s="200">
        <v>44910</v>
      </c>
      <c r="V1177" s="200">
        <v>44926</v>
      </c>
      <c r="W1177" s="201">
        <v>1</v>
      </c>
      <c r="X1177" s="202"/>
      <c r="Y1177" s="196">
        <f t="shared" si="254"/>
        <v>2.4285714285714284</v>
      </c>
      <c r="Z1177" s="197">
        <v>135</v>
      </c>
      <c r="AA1177" s="197">
        <v>12.25</v>
      </c>
      <c r="AB1177" s="197">
        <f t="shared" si="259"/>
        <v>675</v>
      </c>
      <c r="AC1177" s="197">
        <f t="shared" si="250"/>
        <v>61.25</v>
      </c>
      <c r="AD1177" s="197">
        <f t="shared" si="255"/>
        <v>472.5</v>
      </c>
      <c r="AE1177" s="197">
        <f t="shared" si="251"/>
        <v>202.5</v>
      </c>
      <c r="AF1177" s="197">
        <f t="shared" si="262"/>
        <v>148.75</v>
      </c>
      <c r="AG1177" s="197">
        <f t="shared" si="257"/>
        <v>823.75</v>
      </c>
      <c r="AH1177" s="197">
        <v>823.75</v>
      </c>
      <c r="AI1177" s="197">
        <f t="shared" si="258"/>
        <v>0</v>
      </c>
      <c r="AJ1177" s="146"/>
      <c r="AR1177" s="111"/>
      <c r="AS1177" s="111"/>
      <c r="AT1177" s="111"/>
    </row>
    <row r="1178" spans="1:47" ht="28.5" customHeight="1" x14ac:dyDescent="0.25">
      <c r="A1178" s="186"/>
      <c r="B1178" s="186">
        <v>7</v>
      </c>
      <c r="C1178" s="187">
        <v>1606</v>
      </c>
      <c r="D1178" s="136">
        <v>14141</v>
      </c>
      <c r="E1178" s="136">
        <v>8619</v>
      </c>
      <c r="F1178" s="188"/>
      <c r="G1178" s="186" t="s">
        <v>110</v>
      </c>
      <c r="H1178" s="186" t="s">
        <v>94</v>
      </c>
      <c r="I1178" s="186"/>
      <c r="J1178" s="186" t="s">
        <v>69</v>
      </c>
      <c r="K1178" s="188">
        <v>2.5</v>
      </c>
      <c r="L1178" s="188">
        <v>1.3</v>
      </c>
      <c r="M1178" s="188">
        <v>2</v>
      </c>
      <c r="N1178" s="188"/>
      <c r="O1178" s="188">
        <f t="shared" si="263"/>
        <v>2</v>
      </c>
      <c r="P1178" s="188"/>
      <c r="Q1178" s="188"/>
      <c r="R1178" s="188">
        <f t="shared" si="249"/>
        <v>2</v>
      </c>
      <c r="S1178" s="191" t="s">
        <v>70</v>
      </c>
      <c r="T1178" s="199" t="s">
        <v>58</v>
      </c>
      <c r="U1178" s="200">
        <v>44911</v>
      </c>
      <c r="V1178" s="200">
        <v>44958</v>
      </c>
      <c r="W1178" s="201">
        <v>1</v>
      </c>
      <c r="X1178" s="202"/>
      <c r="Y1178" s="196">
        <f t="shared" si="254"/>
        <v>6.8571428571428568</v>
      </c>
      <c r="Z1178" s="197">
        <v>135</v>
      </c>
      <c r="AA1178" s="197">
        <v>12.25</v>
      </c>
      <c r="AB1178" s="197">
        <f t="shared" si="259"/>
        <v>270</v>
      </c>
      <c r="AC1178" s="197">
        <f t="shared" si="250"/>
        <v>24.5</v>
      </c>
      <c r="AD1178" s="197">
        <f t="shared" si="255"/>
        <v>189</v>
      </c>
      <c r="AE1178" s="197">
        <f t="shared" si="251"/>
        <v>81</v>
      </c>
      <c r="AF1178" s="197">
        <f t="shared" si="262"/>
        <v>168</v>
      </c>
      <c r="AG1178" s="197">
        <f t="shared" si="257"/>
        <v>438</v>
      </c>
      <c r="AH1178" s="197">
        <v>438</v>
      </c>
      <c r="AI1178" s="197">
        <f t="shared" si="258"/>
        <v>0</v>
      </c>
      <c r="AJ1178" s="157"/>
      <c r="AT1178" s="111"/>
      <c r="AU1178" s="365"/>
    </row>
    <row r="1179" spans="1:47" ht="28.5" customHeight="1" x14ac:dyDescent="0.25">
      <c r="A1179" s="186"/>
      <c r="B1179" s="186">
        <v>7</v>
      </c>
      <c r="C1179" s="187">
        <v>1606</v>
      </c>
      <c r="D1179" s="136">
        <v>14141</v>
      </c>
      <c r="E1179" s="136">
        <v>8619</v>
      </c>
      <c r="F1179" s="188"/>
      <c r="G1179" s="186" t="s">
        <v>110</v>
      </c>
      <c r="H1179" s="186" t="s">
        <v>94</v>
      </c>
      <c r="I1179" s="186"/>
      <c r="J1179" s="186" t="s">
        <v>69</v>
      </c>
      <c r="K1179" s="188">
        <v>1.3</v>
      </c>
      <c r="L1179" s="188">
        <v>1.3</v>
      </c>
      <c r="M1179" s="188">
        <v>2</v>
      </c>
      <c r="N1179" s="188"/>
      <c r="O1179" s="188">
        <f t="shared" si="263"/>
        <v>2</v>
      </c>
      <c r="P1179" s="188"/>
      <c r="Q1179" s="188"/>
      <c r="R1179" s="188">
        <f t="shared" si="249"/>
        <v>2</v>
      </c>
      <c r="S1179" s="191" t="s">
        <v>70</v>
      </c>
      <c r="T1179" s="199" t="s">
        <v>58</v>
      </c>
      <c r="U1179" s="200">
        <v>44911</v>
      </c>
      <c r="V1179" s="200">
        <v>44958</v>
      </c>
      <c r="W1179" s="201">
        <v>1</v>
      </c>
      <c r="X1179" s="202"/>
      <c r="Y1179" s="196">
        <f t="shared" si="254"/>
        <v>6.8571428571428568</v>
      </c>
      <c r="Z1179" s="197">
        <v>135</v>
      </c>
      <c r="AA1179" s="197">
        <v>12.25</v>
      </c>
      <c r="AB1179" s="197">
        <f t="shared" si="259"/>
        <v>270</v>
      </c>
      <c r="AC1179" s="197">
        <f t="shared" si="250"/>
        <v>24.5</v>
      </c>
      <c r="AD1179" s="197">
        <f t="shared" si="255"/>
        <v>189</v>
      </c>
      <c r="AE1179" s="197">
        <f t="shared" si="251"/>
        <v>81</v>
      </c>
      <c r="AF1179" s="197">
        <f t="shared" si="262"/>
        <v>168</v>
      </c>
      <c r="AG1179" s="197">
        <f t="shared" si="257"/>
        <v>438</v>
      </c>
      <c r="AH1179" s="197">
        <v>438</v>
      </c>
      <c r="AI1179" s="197">
        <f t="shared" si="258"/>
        <v>0</v>
      </c>
      <c r="AJ1179" s="157"/>
      <c r="AT1179" s="111"/>
      <c r="AU1179" s="365"/>
    </row>
    <row r="1180" spans="1:47" ht="28.5" customHeight="1" x14ac:dyDescent="0.25">
      <c r="A1180" s="186"/>
      <c r="B1180" s="186">
        <v>7</v>
      </c>
      <c r="C1180" s="187">
        <v>1627</v>
      </c>
      <c r="D1180" s="136">
        <v>14164</v>
      </c>
      <c r="E1180" s="136">
        <v>8616</v>
      </c>
      <c r="F1180" s="188"/>
      <c r="G1180" s="186" t="s">
        <v>110</v>
      </c>
      <c r="H1180" s="186" t="s">
        <v>94</v>
      </c>
      <c r="I1180" s="186"/>
      <c r="J1180" s="186" t="s">
        <v>69</v>
      </c>
      <c r="K1180" s="188">
        <v>2.5</v>
      </c>
      <c r="L1180" s="188">
        <v>1.3</v>
      </c>
      <c r="M1180" s="188">
        <v>4</v>
      </c>
      <c r="N1180" s="188"/>
      <c r="O1180" s="188">
        <f t="shared" si="263"/>
        <v>4</v>
      </c>
      <c r="P1180" s="188"/>
      <c r="Q1180" s="188"/>
      <c r="R1180" s="188">
        <f t="shared" si="249"/>
        <v>4</v>
      </c>
      <c r="S1180" s="191" t="s">
        <v>70</v>
      </c>
      <c r="T1180" s="199" t="s">
        <v>58</v>
      </c>
      <c r="U1180" s="200">
        <v>44914</v>
      </c>
      <c r="V1180" s="200">
        <v>44954</v>
      </c>
      <c r="W1180" s="201">
        <v>1</v>
      </c>
      <c r="X1180" s="202"/>
      <c r="Y1180" s="196">
        <f t="shared" si="254"/>
        <v>5.8571428571428568</v>
      </c>
      <c r="Z1180" s="197">
        <v>135</v>
      </c>
      <c r="AA1180" s="197">
        <v>12.25</v>
      </c>
      <c r="AB1180" s="197">
        <f t="shared" si="259"/>
        <v>540</v>
      </c>
      <c r="AC1180" s="197">
        <f t="shared" si="250"/>
        <v>49</v>
      </c>
      <c r="AD1180" s="197">
        <f t="shared" si="255"/>
        <v>378</v>
      </c>
      <c r="AE1180" s="197">
        <f t="shared" si="251"/>
        <v>162</v>
      </c>
      <c r="AF1180" s="197">
        <f t="shared" si="262"/>
        <v>287</v>
      </c>
      <c r="AG1180" s="197">
        <f t="shared" si="257"/>
        <v>827</v>
      </c>
      <c r="AH1180" s="197">
        <v>827</v>
      </c>
      <c r="AI1180" s="197">
        <f t="shared" si="258"/>
        <v>0</v>
      </c>
      <c r="AJ1180" s="157"/>
      <c r="AR1180" s="111"/>
      <c r="AS1180" s="111"/>
      <c r="AT1180" s="111"/>
    </row>
    <row r="1181" spans="1:47" ht="28.5" customHeight="1" x14ac:dyDescent="0.25">
      <c r="A1181" s="186"/>
      <c r="B1181" s="186">
        <v>7</v>
      </c>
      <c r="C1181" s="187">
        <v>1631</v>
      </c>
      <c r="D1181" s="136">
        <v>14168</v>
      </c>
      <c r="E1181" s="136">
        <v>8613</v>
      </c>
      <c r="F1181" s="188"/>
      <c r="G1181" s="186" t="s">
        <v>110</v>
      </c>
      <c r="H1181" s="186" t="s">
        <v>94</v>
      </c>
      <c r="I1181" s="186"/>
      <c r="J1181" s="186" t="s">
        <v>69</v>
      </c>
      <c r="K1181" s="188">
        <v>2.5</v>
      </c>
      <c r="L1181" s="188">
        <v>1.3</v>
      </c>
      <c r="M1181" s="188">
        <v>4</v>
      </c>
      <c r="N1181" s="188"/>
      <c r="O1181" s="188">
        <f t="shared" si="263"/>
        <v>4</v>
      </c>
      <c r="P1181" s="188"/>
      <c r="Q1181" s="188"/>
      <c r="R1181" s="188">
        <f t="shared" si="249"/>
        <v>4</v>
      </c>
      <c r="S1181" s="191" t="s">
        <v>70</v>
      </c>
      <c r="T1181" s="199" t="s">
        <v>58</v>
      </c>
      <c r="U1181" s="200">
        <v>44915</v>
      </c>
      <c r="V1181" s="200">
        <v>44953</v>
      </c>
      <c r="W1181" s="201">
        <v>1</v>
      </c>
      <c r="X1181" s="202"/>
      <c r="Y1181" s="196">
        <f t="shared" si="254"/>
        <v>5.5714285714285712</v>
      </c>
      <c r="Z1181" s="197">
        <v>135</v>
      </c>
      <c r="AA1181" s="197">
        <v>12.25</v>
      </c>
      <c r="AB1181" s="197">
        <f t="shared" si="259"/>
        <v>540</v>
      </c>
      <c r="AC1181" s="197">
        <f t="shared" si="250"/>
        <v>49</v>
      </c>
      <c r="AD1181" s="197">
        <f t="shared" si="255"/>
        <v>378</v>
      </c>
      <c r="AE1181" s="197">
        <f t="shared" si="251"/>
        <v>162</v>
      </c>
      <c r="AF1181" s="197">
        <f t="shared" si="262"/>
        <v>273</v>
      </c>
      <c r="AG1181" s="197">
        <f t="shared" si="257"/>
        <v>813</v>
      </c>
      <c r="AH1181" s="197">
        <v>813</v>
      </c>
      <c r="AI1181" s="197">
        <f t="shared" si="258"/>
        <v>0</v>
      </c>
      <c r="AJ1181" s="157"/>
      <c r="AR1181" s="111"/>
      <c r="AS1181" s="111"/>
      <c r="AT1181" s="111"/>
    </row>
    <row r="1182" spans="1:47" ht="28.5" customHeight="1" x14ac:dyDescent="0.25">
      <c r="A1182" s="186"/>
      <c r="B1182" s="186">
        <v>7</v>
      </c>
      <c r="C1182" s="187">
        <v>1510</v>
      </c>
      <c r="D1182" s="136">
        <v>13997</v>
      </c>
      <c r="E1182" s="136">
        <v>8303</v>
      </c>
      <c r="F1182" s="188"/>
      <c r="G1182" s="186" t="s">
        <v>110</v>
      </c>
      <c r="H1182" s="186" t="s">
        <v>94</v>
      </c>
      <c r="I1182" s="186"/>
      <c r="J1182" s="186" t="s">
        <v>69</v>
      </c>
      <c r="K1182" s="188">
        <v>2.5</v>
      </c>
      <c r="L1182" s="188">
        <v>1.3</v>
      </c>
      <c r="M1182" s="188">
        <v>3.5</v>
      </c>
      <c r="N1182" s="188"/>
      <c r="O1182" s="188">
        <f t="shared" si="263"/>
        <v>3.5</v>
      </c>
      <c r="P1182" s="188"/>
      <c r="Q1182" s="188"/>
      <c r="R1182" s="188">
        <f t="shared" si="249"/>
        <v>3.5</v>
      </c>
      <c r="S1182" s="191" t="s">
        <v>70</v>
      </c>
      <c r="T1182" s="199" t="s">
        <v>58</v>
      </c>
      <c r="U1182" s="200">
        <v>44893</v>
      </c>
      <c r="V1182" s="200">
        <v>44900</v>
      </c>
      <c r="W1182" s="201">
        <v>1</v>
      </c>
      <c r="X1182" s="202"/>
      <c r="Y1182" s="196">
        <f t="shared" si="254"/>
        <v>1.1428571428571428</v>
      </c>
      <c r="Z1182" s="197">
        <v>135</v>
      </c>
      <c r="AA1182" s="197">
        <v>12.25</v>
      </c>
      <c r="AB1182" s="197">
        <f t="shared" si="259"/>
        <v>472.5</v>
      </c>
      <c r="AC1182" s="197">
        <f t="shared" si="250"/>
        <v>42.875</v>
      </c>
      <c r="AD1182" s="197">
        <f t="shared" si="255"/>
        <v>330.74999999999994</v>
      </c>
      <c r="AE1182" s="197">
        <f t="shared" si="251"/>
        <v>141.75</v>
      </c>
      <c r="AF1182" s="197">
        <f t="shared" si="262"/>
        <v>49</v>
      </c>
      <c r="AG1182" s="197">
        <f t="shared" si="257"/>
        <v>521.5</v>
      </c>
      <c r="AH1182" s="197">
        <v>521.5</v>
      </c>
      <c r="AI1182" s="197">
        <f t="shared" si="258"/>
        <v>0</v>
      </c>
      <c r="AJ1182" s="157"/>
      <c r="AR1182" s="111"/>
      <c r="AS1182" s="111"/>
      <c r="AT1182" s="111"/>
    </row>
    <row r="1183" spans="1:47" ht="28.5" customHeight="1" x14ac:dyDescent="0.25">
      <c r="A1183" s="186"/>
      <c r="B1183" s="186">
        <v>7</v>
      </c>
      <c r="C1183" s="187">
        <v>1588</v>
      </c>
      <c r="D1183" s="136">
        <v>14120</v>
      </c>
      <c r="E1183" s="136">
        <v>8718</v>
      </c>
      <c r="F1183" s="188"/>
      <c r="G1183" s="186" t="s">
        <v>56</v>
      </c>
      <c r="H1183" s="186" t="s">
        <v>94</v>
      </c>
      <c r="I1183" s="186"/>
      <c r="J1183" s="186" t="s">
        <v>69</v>
      </c>
      <c r="K1183" s="188">
        <v>1.8</v>
      </c>
      <c r="L1183" s="188">
        <v>1.8</v>
      </c>
      <c r="M1183" s="188">
        <v>6</v>
      </c>
      <c r="N1183" s="188"/>
      <c r="O1183" s="188">
        <f t="shared" si="263"/>
        <v>6</v>
      </c>
      <c r="P1183" s="188"/>
      <c r="Q1183" s="188"/>
      <c r="R1183" s="188">
        <f t="shared" si="249"/>
        <v>6</v>
      </c>
      <c r="S1183" s="191" t="s">
        <v>70</v>
      </c>
      <c r="T1183" s="199" t="s">
        <v>58</v>
      </c>
      <c r="U1183" s="200">
        <v>44908</v>
      </c>
      <c r="V1183" s="200">
        <v>45005</v>
      </c>
      <c r="W1183" s="201">
        <v>1</v>
      </c>
      <c r="X1183" s="202"/>
      <c r="Y1183" s="196">
        <f t="shared" si="254"/>
        <v>14</v>
      </c>
      <c r="Z1183" s="197">
        <v>135</v>
      </c>
      <c r="AA1183" s="197">
        <v>12.25</v>
      </c>
      <c r="AB1183" s="197">
        <f t="shared" si="259"/>
        <v>810</v>
      </c>
      <c r="AC1183" s="197">
        <f t="shared" si="250"/>
        <v>73.5</v>
      </c>
      <c r="AD1183" s="197">
        <f t="shared" si="255"/>
        <v>566.99999999999989</v>
      </c>
      <c r="AE1183" s="197">
        <f t="shared" si="251"/>
        <v>242.99999999999997</v>
      </c>
      <c r="AF1183" s="197">
        <f t="shared" si="262"/>
        <v>1029</v>
      </c>
      <c r="AG1183" s="197">
        <f t="shared" si="257"/>
        <v>1839</v>
      </c>
      <c r="AH1183" s="197">
        <v>1386</v>
      </c>
      <c r="AI1183" s="197">
        <f t="shared" si="258"/>
        <v>453</v>
      </c>
      <c r="AJ1183" s="157"/>
      <c r="AR1183" s="363">
        <f>SUMIF('[27]Sc Shedule '!$D$3:$D$2546,D1183,'[27]Sc Shedule '!$AC$3:$AC$2546)</f>
        <v>1839</v>
      </c>
      <c r="AS1183" s="363">
        <f ca="1">SUMIF($D$91:$D$2561,D1183,$AG$91:$AG$2559)</f>
        <v>1839</v>
      </c>
      <c r="AT1183" s="363">
        <f ca="1">AR1183-AS1183</f>
        <v>0</v>
      </c>
      <c r="AU1183" s="365"/>
    </row>
    <row r="1184" spans="1:47" ht="28.5" customHeight="1" x14ac:dyDescent="0.25">
      <c r="A1184" s="186"/>
      <c r="B1184" s="186">
        <v>7</v>
      </c>
      <c r="C1184" s="187">
        <v>1579</v>
      </c>
      <c r="D1184" s="136">
        <v>14112</v>
      </c>
      <c r="E1184" s="136">
        <v>8494</v>
      </c>
      <c r="F1184" s="188"/>
      <c r="G1184" s="186" t="s">
        <v>627</v>
      </c>
      <c r="H1184" s="216" t="s">
        <v>36</v>
      </c>
      <c r="I1184" s="216"/>
      <c r="J1184" s="216" t="s">
        <v>42</v>
      </c>
      <c r="K1184" s="215">
        <v>5</v>
      </c>
      <c r="L1184" s="215">
        <v>1</v>
      </c>
      <c r="M1184" s="215">
        <v>4</v>
      </c>
      <c r="N1184" s="188"/>
      <c r="O1184" s="188">
        <f t="shared" si="263"/>
        <v>4</v>
      </c>
      <c r="P1184" s="215"/>
      <c r="Q1184" s="215"/>
      <c r="R1184" s="188">
        <f t="shared" si="249"/>
        <v>20</v>
      </c>
      <c r="S1184" s="243" t="s">
        <v>41</v>
      </c>
      <c r="T1184" s="199" t="s">
        <v>58</v>
      </c>
      <c r="U1184" s="253">
        <v>44905</v>
      </c>
      <c r="V1184" s="253">
        <v>44931</v>
      </c>
      <c r="W1184" s="254">
        <v>1</v>
      </c>
      <c r="X1184" s="255"/>
      <c r="Y1184" s="196">
        <f t="shared" si="254"/>
        <v>3.8571428571428572</v>
      </c>
      <c r="Z1184" s="220">
        <v>14</v>
      </c>
      <c r="AA1184" s="220">
        <v>0.84</v>
      </c>
      <c r="AB1184" s="197">
        <f t="shared" si="259"/>
        <v>280</v>
      </c>
      <c r="AC1184" s="197">
        <f t="shared" si="250"/>
        <v>16.8</v>
      </c>
      <c r="AD1184" s="197">
        <f t="shared" si="255"/>
        <v>196</v>
      </c>
      <c r="AE1184" s="197">
        <f t="shared" si="251"/>
        <v>84</v>
      </c>
      <c r="AF1184" s="197">
        <f t="shared" si="262"/>
        <v>64.8</v>
      </c>
      <c r="AG1184" s="197">
        <f t="shared" si="257"/>
        <v>344.8</v>
      </c>
      <c r="AH1184" s="197">
        <v>344.8</v>
      </c>
      <c r="AI1184" s="197">
        <f t="shared" si="258"/>
        <v>0</v>
      </c>
      <c r="AJ1184" s="146"/>
      <c r="AR1184" s="111"/>
      <c r="AS1184" s="111"/>
      <c r="AT1184" s="111"/>
    </row>
    <row r="1185" spans="1:47" ht="28.5" customHeight="1" x14ac:dyDescent="0.25">
      <c r="A1185" s="186"/>
      <c r="B1185" s="186">
        <v>7</v>
      </c>
      <c r="C1185" s="187">
        <v>1498</v>
      </c>
      <c r="D1185" s="136">
        <v>13985</v>
      </c>
      <c r="E1185" s="136">
        <v>8756</v>
      </c>
      <c r="F1185" s="188"/>
      <c r="G1185" s="186" t="s">
        <v>56</v>
      </c>
      <c r="H1185" s="186" t="s">
        <v>240</v>
      </c>
      <c r="I1185" s="216"/>
      <c r="J1185" s="186" t="s">
        <v>80</v>
      </c>
      <c r="K1185" s="188">
        <v>70</v>
      </c>
      <c r="L1185" s="188">
        <v>0.3</v>
      </c>
      <c r="M1185" s="188"/>
      <c r="N1185" s="188"/>
      <c r="O1185" s="188"/>
      <c r="P1185" s="188">
        <v>0.3</v>
      </c>
      <c r="Q1185" s="188"/>
      <c r="R1185" s="188">
        <f t="shared" si="249"/>
        <v>6.3</v>
      </c>
      <c r="S1185" s="191" t="s">
        <v>150</v>
      </c>
      <c r="T1185" s="199" t="s">
        <v>58</v>
      </c>
      <c r="U1185" s="200">
        <v>44891</v>
      </c>
      <c r="V1185" s="200">
        <v>44986</v>
      </c>
      <c r="W1185" s="201">
        <v>1</v>
      </c>
      <c r="X1185" s="202"/>
      <c r="Y1185" s="196">
        <f t="shared" si="254"/>
        <v>13.714285714285714</v>
      </c>
      <c r="Z1185" s="219">
        <v>36.5</v>
      </c>
      <c r="AA1185" s="219">
        <v>3.15</v>
      </c>
      <c r="AB1185" s="197">
        <f t="shared" si="259"/>
        <v>229.95</v>
      </c>
      <c r="AC1185" s="197">
        <f t="shared" si="250"/>
        <v>19.844999999999999</v>
      </c>
      <c r="AD1185" s="197">
        <f t="shared" si="255"/>
        <v>160.96499999999997</v>
      </c>
      <c r="AE1185" s="197">
        <f t="shared" si="251"/>
        <v>68.984999999999999</v>
      </c>
      <c r="AF1185" s="197">
        <f t="shared" si="262"/>
        <v>272.15999999999997</v>
      </c>
      <c r="AG1185" s="197">
        <f t="shared" si="257"/>
        <v>502.10999999999996</v>
      </c>
      <c r="AH1185" s="197">
        <v>430.28999999999996</v>
      </c>
      <c r="AI1185" s="197">
        <f t="shared" si="258"/>
        <v>71.819999999999993</v>
      </c>
      <c r="AJ1185" s="157"/>
      <c r="AR1185" s="363">
        <f>SUMIF('[27]Sc Shedule '!$D$3:$D$2546,D1185,'[27]Sc Shedule '!$AC$3:$AC$2546)</f>
        <v>1673.6999999999998</v>
      </c>
      <c r="AS1185" s="363">
        <f ca="1">SUMIF($D$91:$D$2561,D1185,$AG$91:$AG$2559)</f>
        <v>502.10999999999996</v>
      </c>
      <c r="AT1185" s="363">
        <f ca="1">AR1185-AS1185</f>
        <v>1171.5899999999999</v>
      </c>
      <c r="AU1185" s="365"/>
    </row>
    <row r="1186" spans="1:47" ht="28.5" customHeight="1" x14ac:dyDescent="0.25">
      <c r="A1186" s="186"/>
      <c r="B1186" s="186">
        <v>8</v>
      </c>
      <c r="C1186" s="187"/>
      <c r="D1186" s="136">
        <v>12236</v>
      </c>
      <c r="E1186" s="136">
        <v>8121</v>
      </c>
      <c r="F1186" s="188"/>
      <c r="G1186" s="186" t="s">
        <v>503</v>
      </c>
      <c r="H1186" s="186" t="s">
        <v>63</v>
      </c>
      <c r="I1186" s="186"/>
      <c r="J1186" s="186" t="s">
        <v>63</v>
      </c>
      <c r="K1186" s="188">
        <v>318</v>
      </c>
      <c r="L1186" s="188"/>
      <c r="M1186" s="188"/>
      <c r="N1186" s="188"/>
      <c r="O1186" s="188"/>
      <c r="P1186" s="188"/>
      <c r="Q1186" s="188"/>
      <c r="R1186" s="188">
        <f t="shared" si="249"/>
        <v>318</v>
      </c>
      <c r="S1186" s="191" t="s">
        <v>64</v>
      </c>
      <c r="T1186" s="199" t="s">
        <v>58</v>
      </c>
      <c r="U1186" s="200">
        <v>44727</v>
      </c>
      <c r="V1186" s="200">
        <v>44853</v>
      </c>
      <c r="W1186" s="201">
        <v>1</v>
      </c>
      <c r="X1186" s="202"/>
      <c r="Y1186" s="196">
        <f t="shared" si="254"/>
        <v>18.142857142857142</v>
      </c>
      <c r="Z1186" s="219">
        <v>24</v>
      </c>
      <c r="AA1186" s="219"/>
      <c r="AB1186" s="197">
        <f t="shared" si="259"/>
        <v>7632</v>
      </c>
      <c r="AC1186" s="197">
        <f t="shared" si="250"/>
        <v>0</v>
      </c>
      <c r="AD1186" s="197">
        <f t="shared" si="255"/>
        <v>5342.4</v>
      </c>
      <c r="AE1186" s="197">
        <f t="shared" si="251"/>
        <v>2289.6</v>
      </c>
      <c r="AF1186" s="197">
        <f t="shared" si="262"/>
        <v>0</v>
      </c>
      <c r="AG1186" s="197">
        <f t="shared" si="257"/>
        <v>7632</v>
      </c>
      <c r="AH1186" s="197">
        <v>7632</v>
      </c>
      <c r="AI1186" s="197">
        <f t="shared" si="258"/>
        <v>0</v>
      </c>
      <c r="AJ1186" s="157"/>
      <c r="AR1186" s="111"/>
      <c r="AS1186" s="111"/>
      <c r="AT1186" s="111"/>
    </row>
    <row r="1187" spans="1:47" ht="28.5" customHeight="1" x14ac:dyDescent="0.25">
      <c r="A1187" s="189"/>
      <c r="B1187" s="186">
        <v>8</v>
      </c>
      <c r="C1187" s="159">
        <v>296</v>
      </c>
      <c r="D1187" s="376">
        <v>13309</v>
      </c>
      <c r="E1187" s="376">
        <v>8428</v>
      </c>
      <c r="F1187" s="190"/>
      <c r="G1187" s="189" t="s">
        <v>469</v>
      </c>
      <c r="H1187" s="189" t="s">
        <v>36</v>
      </c>
      <c r="I1187" s="189"/>
      <c r="J1187" s="189" t="s">
        <v>435</v>
      </c>
      <c r="K1187" s="190">
        <v>18</v>
      </c>
      <c r="L1187" s="190">
        <v>1.3</v>
      </c>
      <c r="M1187" s="190">
        <v>3</v>
      </c>
      <c r="N1187" s="190"/>
      <c r="O1187" s="190">
        <v>3</v>
      </c>
      <c r="P1187" s="190"/>
      <c r="Q1187" s="190"/>
      <c r="R1187" s="188">
        <f t="shared" si="249"/>
        <v>54</v>
      </c>
      <c r="S1187" s="159" t="s">
        <v>41</v>
      </c>
      <c r="T1187" s="192" t="s">
        <v>58</v>
      </c>
      <c r="U1187" s="193">
        <v>44814</v>
      </c>
      <c r="V1187" s="193">
        <v>44942</v>
      </c>
      <c r="W1187" s="194">
        <v>1</v>
      </c>
      <c r="X1187" s="195"/>
      <c r="Y1187" s="196">
        <f t="shared" si="254"/>
        <v>18.428571428571427</v>
      </c>
      <c r="Z1187" s="203">
        <v>14</v>
      </c>
      <c r="AA1187" s="203">
        <v>0.84</v>
      </c>
      <c r="AB1187" s="197">
        <f t="shared" si="259"/>
        <v>756</v>
      </c>
      <c r="AC1187" s="197">
        <f t="shared" si="250"/>
        <v>45.36</v>
      </c>
      <c r="AD1187" s="197">
        <f t="shared" si="255"/>
        <v>529.19999999999993</v>
      </c>
      <c r="AE1187" s="198">
        <v>0</v>
      </c>
      <c r="AF1187" s="197">
        <f t="shared" si="262"/>
        <v>835.92</v>
      </c>
      <c r="AG1187" s="197">
        <f t="shared" si="257"/>
        <v>1365.12</v>
      </c>
      <c r="AH1187" s="198">
        <v>1365.12</v>
      </c>
      <c r="AI1187" s="197">
        <f t="shared" si="258"/>
        <v>0</v>
      </c>
      <c r="AJ1187" s="157"/>
      <c r="AR1187" s="111"/>
      <c r="AS1187" s="111"/>
      <c r="AT1187" s="111"/>
    </row>
    <row r="1188" spans="1:47" ht="28.5" customHeight="1" x14ac:dyDescent="0.25">
      <c r="A1188" s="186"/>
      <c r="B1188" s="186">
        <v>8</v>
      </c>
      <c r="C1188" s="187"/>
      <c r="D1188" s="136">
        <v>12713</v>
      </c>
      <c r="E1188" s="136">
        <v>6729</v>
      </c>
      <c r="F1188" s="188"/>
      <c r="G1188" s="186" t="s">
        <v>241</v>
      </c>
      <c r="H1188" s="186" t="s">
        <v>242</v>
      </c>
      <c r="I1188" s="186"/>
      <c r="J1188" s="186" t="s">
        <v>243</v>
      </c>
      <c r="K1188" s="188">
        <v>7</v>
      </c>
      <c r="L1188" s="188"/>
      <c r="M1188" s="188">
        <v>4</v>
      </c>
      <c r="N1188" s="188">
        <v>1</v>
      </c>
      <c r="O1188" s="188">
        <f t="shared" ref="O1188:O1194" si="264">M1188-N1188</f>
        <v>3</v>
      </c>
      <c r="P1188" s="188"/>
      <c r="Q1188" s="188"/>
      <c r="R1188" s="188">
        <f t="shared" si="249"/>
        <v>21</v>
      </c>
      <c r="S1188" s="191" t="s">
        <v>41</v>
      </c>
      <c r="T1188" s="199" t="s">
        <v>58</v>
      </c>
      <c r="U1188" s="200">
        <v>44749</v>
      </c>
      <c r="V1188" s="200">
        <v>44831</v>
      </c>
      <c r="W1188" s="201">
        <v>1</v>
      </c>
      <c r="X1188" s="202"/>
      <c r="Y1188" s="196">
        <f t="shared" si="254"/>
        <v>11.857142857142858</v>
      </c>
      <c r="Z1188" s="219">
        <v>4.5</v>
      </c>
      <c r="AA1188" s="219"/>
      <c r="AB1188" s="197">
        <f t="shared" si="259"/>
        <v>94.5</v>
      </c>
      <c r="AC1188" s="197">
        <f t="shared" si="250"/>
        <v>0</v>
      </c>
      <c r="AD1188" s="197">
        <f t="shared" si="255"/>
        <v>66.149999999999991</v>
      </c>
      <c r="AE1188" s="197">
        <f t="shared" ref="AE1188:AE1220" si="265">IF(T1188="off hired",0.3*R1188*Z1188*W1188,0)</f>
        <v>28.349999999999998</v>
      </c>
      <c r="AF1188" s="197">
        <f t="shared" si="262"/>
        <v>0</v>
      </c>
      <c r="AG1188" s="197">
        <f t="shared" si="257"/>
        <v>94.499999999999986</v>
      </c>
      <c r="AH1188" s="197">
        <v>94.499999999999986</v>
      </c>
      <c r="AI1188" s="197">
        <f t="shared" si="258"/>
        <v>0</v>
      </c>
      <c r="AJ1188" s="157"/>
      <c r="AR1188" s="111"/>
      <c r="AS1188" s="111"/>
      <c r="AT1188" s="111"/>
    </row>
    <row r="1189" spans="1:47" s="245" customFormat="1" ht="28.5" customHeight="1" x14ac:dyDescent="0.25">
      <c r="A1189" s="186"/>
      <c r="B1189" s="186">
        <v>8</v>
      </c>
      <c r="C1189" s="187"/>
      <c r="D1189" s="136">
        <v>12713</v>
      </c>
      <c r="E1189" s="136">
        <v>6729</v>
      </c>
      <c r="F1189" s="188"/>
      <c r="G1189" s="186" t="s">
        <v>241</v>
      </c>
      <c r="H1189" s="186" t="s">
        <v>242</v>
      </c>
      <c r="I1189" s="186"/>
      <c r="J1189" s="186" t="s">
        <v>243</v>
      </c>
      <c r="K1189" s="188">
        <v>7</v>
      </c>
      <c r="L1189" s="188"/>
      <c r="M1189" s="188">
        <v>4</v>
      </c>
      <c r="N1189" s="188">
        <v>1</v>
      </c>
      <c r="O1189" s="188">
        <f t="shared" si="264"/>
        <v>3</v>
      </c>
      <c r="P1189" s="188"/>
      <c r="Q1189" s="188"/>
      <c r="R1189" s="188">
        <f t="shared" si="249"/>
        <v>21</v>
      </c>
      <c r="S1189" s="191" t="s">
        <v>41</v>
      </c>
      <c r="T1189" s="199" t="s">
        <v>58</v>
      </c>
      <c r="U1189" s="200">
        <v>44749</v>
      </c>
      <c r="V1189" s="200">
        <v>44831</v>
      </c>
      <c r="W1189" s="201">
        <v>1</v>
      </c>
      <c r="X1189" s="202"/>
      <c r="Y1189" s="196">
        <f t="shared" si="254"/>
        <v>11.857142857142858</v>
      </c>
      <c r="Z1189" s="219">
        <v>4.5</v>
      </c>
      <c r="AA1189" s="219"/>
      <c r="AB1189" s="197">
        <f t="shared" si="259"/>
        <v>94.5</v>
      </c>
      <c r="AC1189" s="197">
        <f t="shared" si="250"/>
        <v>0</v>
      </c>
      <c r="AD1189" s="197">
        <f t="shared" si="255"/>
        <v>66.149999999999991</v>
      </c>
      <c r="AE1189" s="197">
        <f t="shared" si="265"/>
        <v>28.349999999999998</v>
      </c>
      <c r="AF1189" s="197">
        <f t="shared" si="262"/>
        <v>0</v>
      </c>
      <c r="AG1189" s="197">
        <f t="shared" si="257"/>
        <v>94.499999999999986</v>
      </c>
      <c r="AH1189" s="197">
        <v>94.499999999999986</v>
      </c>
      <c r="AI1189" s="197">
        <f t="shared" si="258"/>
        <v>0</v>
      </c>
      <c r="AJ1189" s="244"/>
      <c r="AK1189" s="269"/>
      <c r="AL1189" s="276"/>
      <c r="AM1189" s="276"/>
    </row>
    <row r="1190" spans="1:47" s="245" customFormat="1" ht="28.5" customHeight="1" x14ac:dyDescent="0.25">
      <c r="A1190" s="186"/>
      <c r="B1190" s="186">
        <v>8</v>
      </c>
      <c r="C1190" s="187"/>
      <c r="D1190" s="136">
        <v>12713</v>
      </c>
      <c r="E1190" s="136">
        <v>6729</v>
      </c>
      <c r="F1190" s="188"/>
      <c r="G1190" s="186" t="s">
        <v>241</v>
      </c>
      <c r="H1190" s="186" t="s">
        <v>242</v>
      </c>
      <c r="I1190" s="186"/>
      <c r="J1190" s="186" t="s">
        <v>243</v>
      </c>
      <c r="K1190" s="188">
        <v>7</v>
      </c>
      <c r="L1190" s="188"/>
      <c r="M1190" s="188">
        <v>4</v>
      </c>
      <c r="N1190" s="188">
        <v>1</v>
      </c>
      <c r="O1190" s="188">
        <f t="shared" si="264"/>
        <v>3</v>
      </c>
      <c r="P1190" s="188"/>
      <c r="Q1190" s="188"/>
      <c r="R1190" s="188">
        <f t="shared" si="249"/>
        <v>21</v>
      </c>
      <c r="S1190" s="191" t="s">
        <v>41</v>
      </c>
      <c r="T1190" s="199" t="s">
        <v>58</v>
      </c>
      <c r="U1190" s="200">
        <v>44749</v>
      </c>
      <c r="V1190" s="200">
        <v>44831</v>
      </c>
      <c r="W1190" s="201">
        <v>1</v>
      </c>
      <c r="X1190" s="202"/>
      <c r="Y1190" s="196">
        <f t="shared" si="254"/>
        <v>11.857142857142858</v>
      </c>
      <c r="Z1190" s="219">
        <v>4.5</v>
      </c>
      <c r="AA1190" s="219"/>
      <c r="AB1190" s="197">
        <f t="shared" si="259"/>
        <v>94.5</v>
      </c>
      <c r="AC1190" s="197">
        <f t="shared" si="250"/>
        <v>0</v>
      </c>
      <c r="AD1190" s="197">
        <f t="shared" si="255"/>
        <v>66.149999999999991</v>
      </c>
      <c r="AE1190" s="197">
        <f t="shared" si="265"/>
        <v>28.349999999999998</v>
      </c>
      <c r="AF1190" s="197">
        <f t="shared" si="262"/>
        <v>0</v>
      </c>
      <c r="AG1190" s="197">
        <f t="shared" si="257"/>
        <v>94.499999999999986</v>
      </c>
      <c r="AH1190" s="197">
        <v>94.499999999999986</v>
      </c>
      <c r="AI1190" s="197">
        <f t="shared" si="258"/>
        <v>0</v>
      </c>
      <c r="AJ1190" s="244"/>
      <c r="AK1190" s="269"/>
      <c r="AL1190" s="276"/>
      <c r="AM1190" s="276"/>
    </row>
    <row r="1191" spans="1:47" ht="28.5" customHeight="1" x14ac:dyDescent="0.25">
      <c r="A1191" s="186"/>
      <c r="B1191" s="186">
        <v>8</v>
      </c>
      <c r="C1191" s="187"/>
      <c r="D1191" s="136">
        <v>12713</v>
      </c>
      <c r="E1191" s="136">
        <v>6729</v>
      </c>
      <c r="F1191" s="188"/>
      <c r="G1191" s="186" t="s">
        <v>241</v>
      </c>
      <c r="H1191" s="186" t="s">
        <v>242</v>
      </c>
      <c r="I1191" s="186"/>
      <c r="J1191" s="186" t="s">
        <v>243</v>
      </c>
      <c r="K1191" s="188">
        <v>7</v>
      </c>
      <c r="L1191" s="188"/>
      <c r="M1191" s="188">
        <v>4</v>
      </c>
      <c r="N1191" s="188">
        <v>1</v>
      </c>
      <c r="O1191" s="188">
        <f t="shared" si="264"/>
        <v>3</v>
      </c>
      <c r="P1191" s="188"/>
      <c r="Q1191" s="188"/>
      <c r="R1191" s="188">
        <f t="shared" si="249"/>
        <v>21</v>
      </c>
      <c r="S1191" s="191" t="s">
        <v>41</v>
      </c>
      <c r="T1191" s="199" t="s">
        <v>58</v>
      </c>
      <c r="U1191" s="200">
        <v>44749</v>
      </c>
      <c r="V1191" s="200">
        <v>44831</v>
      </c>
      <c r="W1191" s="201">
        <v>1</v>
      </c>
      <c r="X1191" s="202"/>
      <c r="Y1191" s="196">
        <f t="shared" si="254"/>
        <v>11.857142857142858</v>
      </c>
      <c r="Z1191" s="219">
        <v>4.5</v>
      </c>
      <c r="AA1191" s="219"/>
      <c r="AB1191" s="197">
        <f t="shared" si="259"/>
        <v>94.5</v>
      </c>
      <c r="AC1191" s="197">
        <f t="shared" si="250"/>
        <v>0</v>
      </c>
      <c r="AD1191" s="197">
        <f t="shared" si="255"/>
        <v>66.149999999999991</v>
      </c>
      <c r="AE1191" s="197">
        <f t="shared" si="265"/>
        <v>28.349999999999998</v>
      </c>
      <c r="AF1191" s="197">
        <f t="shared" si="262"/>
        <v>0</v>
      </c>
      <c r="AG1191" s="197">
        <f t="shared" si="257"/>
        <v>94.499999999999986</v>
      </c>
      <c r="AH1191" s="197">
        <v>94.499999999999986</v>
      </c>
      <c r="AI1191" s="197">
        <f t="shared" si="258"/>
        <v>0</v>
      </c>
      <c r="AJ1191" s="146"/>
      <c r="AR1191" s="111"/>
      <c r="AS1191" s="111"/>
      <c r="AT1191" s="111"/>
    </row>
    <row r="1192" spans="1:47" ht="28.5" customHeight="1" x14ac:dyDescent="0.25">
      <c r="A1192" s="186"/>
      <c r="B1192" s="186">
        <v>8</v>
      </c>
      <c r="C1192" s="187"/>
      <c r="D1192" s="136">
        <v>12713</v>
      </c>
      <c r="E1192" s="136">
        <v>6729</v>
      </c>
      <c r="F1192" s="188"/>
      <c r="G1192" s="186" t="s">
        <v>241</v>
      </c>
      <c r="H1192" s="186" t="s">
        <v>242</v>
      </c>
      <c r="I1192" s="186"/>
      <c r="J1192" s="186" t="s">
        <v>243</v>
      </c>
      <c r="K1192" s="188">
        <v>7</v>
      </c>
      <c r="L1192" s="188"/>
      <c r="M1192" s="188">
        <v>4</v>
      </c>
      <c r="N1192" s="188">
        <v>1</v>
      </c>
      <c r="O1192" s="188">
        <f t="shared" si="264"/>
        <v>3</v>
      </c>
      <c r="P1192" s="188"/>
      <c r="Q1192" s="188"/>
      <c r="R1192" s="188">
        <f t="shared" si="249"/>
        <v>21</v>
      </c>
      <c r="S1192" s="191" t="s">
        <v>41</v>
      </c>
      <c r="T1192" s="199" t="s">
        <v>58</v>
      </c>
      <c r="U1192" s="200">
        <v>44749</v>
      </c>
      <c r="V1192" s="200">
        <v>44831</v>
      </c>
      <c r="W1192" s="201">
        <v>1</v>
      </c>
      <c r="X1192" s="202"/>
      <c r="Y1192" s="196">
        <f t="shared" si="254"/>
        <v>11.857142857142858</v>
      </c>
      <c r="Z1192" s="219">
        <v>4.5</v>
      </c>
      <c r="AA1192" s="219"/>
      <c r="AB1192" s="197">
        <f t="shared" si="259"/>
        <v>94.5</v>
      </c>
      <c r="AC1192" s="197">
        <f t="shared" si="250"/>
        <v>0</v>
      </c>
      <c r="AD1192" s="197">
        <f t="shared" si="255"/>
        <v>66.149999999999991</v>
      </c>
      <c r="AE1192" s="197">
        <f t="shared" si="265"/>
        <v>28.349999999999998</v>
      </c>
      <c r="AF1192" s="197">
        <f t="shared" si="262"/>
        <v>0</v>
      </c>
      <c r="AG1192" s="197">
        <f t="shared" si="257"/>
        <v>94.499999999999986</v>
      </c>
      <c r="AH1192" s="197">
        <v>94.499999999999986</v>
      </c>
      <c r="AI1192" s="197">
        <f t="shared" si="258"/>
        <v>0</v>
      </c>
      <c r="AJ1192" s="146"/>
      <c r="AR1192" s="111"/>
      <c r="AS1192" s="111"/>
      <c r="AT1192" s="111"/>
    </row>
    <row r="1193" spans="1:47" ht="28.5" customHeight="1" x14ac:dyDescent="0.25">
      <c r="A1193" s="186"/>
      <c r="B1193" s="186">
        <v>8</v>
      </c>
      <c r="C1193" s="187"/>
      <c r="D1193" s="136">
        <v>12713</v>
      </c>
      <c r="E1193" s="136">
        <v>6729</v>
      </c>
      <c r="F1193" s="188"/>
      <c r="G1193" s="186" t="s">
        <v>241</v>
      </c>
      <c r="H1193" s="186" t="s">
        <v>242</v>
      </c>
      <c r="I1193" s="186"/>
      <c r="J1193" s="186" t="s">
        <v>243</v>
      </c>
      <c r="K1193" s="188">
        <v>7</v>
      </c>
      <c r="L1193" s="188"/>
      <c r="M1193" s="188">
        <v>4</v>
      </c>
      <c r="N1193" s="188">
        <v>1</v>
      </c>
      <c r="O1193" s="188">
        <f t="shared" si="264"/>
        <v>3</v>
      </c>
      <c r="P1193" s="188"/>
      <c r="Q1193" s="188"/>
      <c r="R1193" s="188">
        <f t="shared" si="249"/>
        <v>21</v>
      </c>
      <c r="S1193" s="191" t="s">
        <v>41</v>
      </c>
      <c r="T1193" s="199" t="s">
        <v>58</v>
      </c>
      <c r="U1193" s="200">
        <v>44749</v>
      </c>
      <c r="V1193" s="200">
        <v>44831</v>
      </c>
      <c r="W1193" s="201">
        <v>1</v>
      </c>
      <c r="X1193" s="202"/>
      <c r="Y1193" s="196">
        <f t="shared" si="254"/>
        <v>11.857142857142858</v>
      </c>
      <c r="Z1193" s="219">
        <v>4.5</v>
      </c>
      <c r="AA1193" s="219"/>
      <c r="AB1193" s="197">
        <f t="shared" si="259"/>
        <v>94.5</v>
      </c>
      <c r="AC1193" s="197">
        <f t="shared" si="250"/>
        <v>0</v>
      </c>
      <c r="AD1193" s="197">
        <f t="shared" si="255"/>
        <v>66.149999999999991</v>
      </c>
      <c r="AE1193" s="197">
        <f t="shared" si="265"/>
        <v>28.349999999999998</v>
      </c>
      <c r="AF1193" s="197">
        <f t="shared" si="262"/>
        <v>0</v>
      </c>
      <c r="AG1193" s="197">
        <f t="shared" si="257"/>
        <v>94.499999999999986</v>
      </c>
      <c r="AH1193" s="197">
        <v>94.499999999999986</v>
      </c>
      <c r="AI1193" s="197">
        <f t="shared" si="258"/>
        <v>0</v>
      </c>
      <c r="AJ1193" s="157"/>
      <c r="AR1193" s="111"/>
      <c r="AS1193" s="111"/>
      <c r="AT1193" s="111"/>
    </row>
    <row r="1194" spans="1:47" ht="28.5" customHeight="1" x14ac:dyDescent="0.25">
      <c r="A1194" s="186"/>
      <c r="B1194" s="186">
        <v>8</v>
      </c>
      <c r="C1194" s="187">
        <v>753</v>
      </c>
      <c r="D1194" s="136">
        <v>13018</v>
      </c>
      <c r="E1194" s="429">
        <v>7861</v>
      </c>
      <c r="F1194" s="188"/>
      <c r="G1194" s="186" t="s">
        <v>429</v>
      </c>
      <c r="H1194" s="186" t="s">
        <v>36</v>
      </c>
      <c r="I1194" s="186"/>
      <c r="J1194" s="186" t="s">
        <v>69</v>
      </c>
      <c r="K1194" s="188">
        <v>2.5</v>
      </c>
      <c r="L1194" s="188">
        <v>1.3</v>
      </c>
      <c r="M1194" s="188">
        <v>3</v>
      </c>
      <c r="N1194" s="188">
        <v>1</v>
      </c>
      <c r="O1194" s="188">
        <f t="shared" si="264"/>
        <v>2</v>
      </c>
      <c r="P1194" s="188"/>
      <c r="Q1194" s="188"/>
      <c r="R1194" s="188">
        <f t="shared" si="249"/>
        <v>2</v>
      </c>
      <c r="S1194" s="191" t="s">
        <v>70</v>
      </c>
      <c r="T1194" s="199" t="s">
        <v>58</v>
      </c>
      <c r="U1194" s="200">
        <v>44790</v>
      </c>
      <c r="V1194" s="308">
        <v>44791</v>
      </c>
      <c r="W1194" s="201">
        <v>1</v>
      </c>
      <c r="X1194" s="202"/>
      <c r="Y1194" s="196">
        <f t="shared" si="254"/>
        <v>0.2857142857142857</v>
      </c>
      <c r="Z1194" s="220">
        <v>135</v>
      </c>
      <c r="AA1194" s="219">
        <v>12.25</v>
      </c>
      <c r="AB1194" s="197">
        <f t="shared" si="259"/>
        <v>270</v>
      </c>
      <c r="AC1194" s="197">
        <f t="shared" si="250"/>
        <v>24.5</v>
      </c>
      <c r="AD1194" s="197">
        <f t="shared" si="255"/>
        <v>189</v>
      </c>
      <c r="AE1194" s="197">
        <f t="shared" si="265"/>
        <v>81</v>
      </c>
      <c r="AF1194" s="197">
        <f t="shared" si="262"/>
        <v>7</v>
      </c>
      <c r="AG1194" s="197">
        <f t="shared" si="257"/>
        <v>277</v>
      </c>
      <c r="AH1194" s="197">
        <v>875</v>
      </c>
      <c r="AI1194" s="197">
        <f t="shared" si="258"/>
        <v>-598</v>
      </c>
      <c r="AJ1194" s="157"/>
      <c r="AR1194" s="363">
        <f>SUMIF('[27]Sc Shedule '!$D$3:$D$2546,D1194,'[27]Sc Shedule '!$AC$3:$AC$2546)</f>
        <v>277</v>
      </c>
      <c r="AS1194" s="363">
        <f ca="1">SUMIF($D$91:$D$2561,D1194,$AG$91:$AG$2559)</f>
        <v>277</v>
      </c>
      <c r="AT1194" s="363">
        <f ca="1">AR1194-AS1194</f>
        <v>0</v>
      </c>
      <c r="AU1194" s="365"/>
    </row>
    <row r="1195" spans="1:47" ht="28.5" customHeight="1" x14ac:dyDescent="0.25">
      <c r="A1195" s="189"/>
      <c r="B1195" s="189">
        <v>8</v>
      </c>
      <c r="C1195" s="159">
        <v>1274</v>
      </c>
      <c r="D1195" s="376">
        <v>13712</v>
      </c>
      <c r="E1195" s="376">
        <v>8288</v>
      </c>
      <c r="F1195" s="190"/>
      <c r="G1195" s="189" t="s">
        <v>577</v>
      </c>
      <c r="H1195" s="189" t="s">
        <v>36</v>
      </c>
      <c r="I1195" s="189"/>
      <c r="J1195" s="189" t="s">
        <v>435</v>
      </c>
      <c r="K1195" s="190">
        <v>52</v>
      </c>
      <c r="L1195" s="190">
        <v>1</v>
      </c>
      <c r="M1195" s="190">
        <v>2</v>
      </c>
      <c r="N1195" s="190"/>
      <c r="O1195" s="190">
        <v>2</v>
      </c>
      <c r="P1195" s="190"/>
      <c r="Q1195" s="190"/>
      <c r="R1195" s="188">
        <f t="shared" si="249"/>
        <v>104</v>
      </c>
      <c r="S1195" s="159" t="s">
        <v>41</v>
      </c>
      <c r="T1195" s="192" t="s">
        <v>58</v>
      </c>
      <c r="U1195" s="193">
        <v>44855</v>
      </c>
      <c r="V1195" s="193">
        <v>44893</v>
      </c>
      <c r="W1195" s="254">
        <v>1</v>
      </c>
      <c r="X1195" s="195"/>
      <c r="Y1195" s="196">
        <f t="shared" si="254"/>
        <v>5.5714285714285712</v>
      </c>
      <c r="Z1195" s="198">
        <v>14</v>
      </c>
      <c r="AA1195" s="198">
        <v>0.84</v>
      </c>
      <c r="AB1195" s="197">
        <f t="shared" si="259"/>
        <v>1456</v>
      </c>
      <c r="AC1195" s="197">
        <f t="shared" si="250"/>
        <v>87.36</v>
      </c>
      <c r="AD1195" s="197">
        <f t="shared" si="255"/>
        <v>1019.1999999999999</v>
      </c>
      <c r="AE1195" s="197">
        <f t="shared" si="265"/>
        <v>436.8</v>
      </c>
      <c r="AF1195" s="197">
        <f t="shared" si="262"/>
        <v>486.71999999999997</v>
      </c>
      <c r="AG1195" s="197">
        <f t="shared" si="257"/>
        <v>1942.72</v>
      </c>
      <c r="AH1195" s="198">
        <v>1942.72</v>
      </c>
      <c r="AI1195" s="197">
        <f t="shared" si="258"/>
        <v>0</v>
      </c>
      <c r="AJ1195" s="157"/>
      <c r="AR1195" s="111"/>
      <c r="AS1195" s="111"/>
      <c r="AT1195" s="111"/>
    </row>
    <row r="1196" spans="1:47" ht="28.5" customHeight="1" x14ac:dyDescent="0.25">
      <c r="A1196" s="216"/>
      <c r="B1196" s="216">
        <v>9</v>
      </c>
      <c r="C1196" s="243">
        <v>518</v>
      </c>
      <c r="D1196" s="378">
        <v>12726</v>
      </c>
      <c r="E1196" s="378">
        <v>8428</v>
      </c>
      <c r="F1196" s="215"/>
      <c r="G1196" s="216" t="s">
        <v>231</v>
      </c>
      <c r="H1196" s="216" t="s">
        <v>36</v>
      </c>
      <c r="I1196" s="216"/>
      <c r="J1196" s="216" t="s">
        <v>42</v>
      </c>
      <c r="K1196" s="215">
        <v>7.5</v>
      </c>
      <c r="L1196" s="215">
        <v>1.3</v>
      </c>
      <c r="M1196" s="215">
        <v>6</v>
      </c>
      <c r="N1196" s="188">
        <v>1</v>
      </c>
      <c r="O1196" s="188">
        <f t="shared" ref="O1196:O1203" si="266">M1196-N1196</f>
        <v>5</v>
      </c>
      <c r="P1196" s="215"/>
      <c r="Q1196" s="215"/>
      <c r="R1196" s="188">
        <f t="shared" si="249"/>
        <v>37.5</v>
      </c>
      <c r="S1196" s="243" t="s">
        <v>41</v>
      </c>
      <c r="T1196" s="252" t="s">
        <v>58</v>
      </c>
      <c r="U1196" s="253">
        <v>44756</v>
      </c>
      <c r="V1196" s="253">
        <v>44942</v>
      </c>
      <c r="W1196" s="254">
        <v>1</v>
      </c>
      <c r="X1196" s="255"/>
      <c r="Y1196" s="196">
        <f t="shared" si="254"/>
        <v>26.714285714285715</v>
      </c>
      <c r="Z1196" s="220">
        <v>14</v>
      </c>
      <c r="AA1196" s="220">
        <v>0.84</v>
      </c>
      <c r="AB1196" s="197">
        <f t="shared" si="259"/>
        <v>525</v>
      </c>
      <c r="AC1196" s="197">
        <f t="shared" si="250"/>
        <v>31.5</v>
      </c>
      <c r="AD1196" s="197">
        <f t="shared" si="255"/>
        <v>367.5</v>
      </c>
      <c r="AE1196" s="197">
        <f t="shared" si="265"/>
        <v>157.5</v>
      </c>
      <c r="AF1196" s="197">
        <f t="shared" si="262"/>
        <v>841.5</v>
      </c>
      <c r="AG1196" s="197">
        <f t="shared" si="257"/>
        <v>1366.5</v>
      </c>
      <c r="AH1196" s="197">
        <v>1366.5</v>
      </c>
      <c r="AI1196" s="197">
        <f t="shared" si="258"/>
        <v>0</v>
      </c>
      <c r="AJ1196" s="147"/>
      <c r="AR1196" s="111"/>
      <c r="AS1196" s="111"/>
      <c r="AT1196" s="111"/>
    </row>
    <row r="1197" spans="1:47" ht="28.5" customHeight="1" x14ac:dyDescent="0.25">
      <c r="A1197" s="186"/>
      <c r="B1197" s="216">
        <v>9</v>
      </c>
      <c r="C1197" s="187">
        <v>502</v>
      </c>
      <c r="D1197" s="136">
        <v>12706</v>
      </c>
      <c r="E1197" s="136">
        <v>7735</v>
      </c>
      <c r="F1197" s="188"/>
      <c r="G1197" s="186" t="s">
        <v>231</v>
      </c>
      <c r="H1197" s="186" t="s">
        <v>60</v>
      </c>
      <c r="I1197" s="186"/>
      <c r="J1197" s="186" t="s">
        <v>61</v>
      </c>
      <c r="K1197" s="188">
        <v>4</v>
      </c>
      <c r="L1197" s="188">
        <v>2.5</v>
      </c>
      <c r="M1197" s="188">
        <f>6</f>
        <v>6</v>
      </c>
      <c r="N1197" s="188">
        <v>1</v>
      </c>
      <c r="O1197" s="188">
        <f t="shared" si="266"/>
        <v>5</v>
      </c>
      <c r="P1197" s="188"/>
      <c r="Q1197" s="188"/>
      <c r="R1197" s="188">
        <f t="shared" si="249"/>
        <v>50</v>
      </c>
      <c r="S1197" s="191" t="s">
        <v>62</v>
      </c>
      <c r="T1197" s="199" t="s">
        <v>58</v>
      </c>
      <c r="U1197" s="200">
        <v>44755</v>
      </c>
      <c r="V1197" s="200">
        <v>44767</v>
      </c>
      <c r="W1197" s="201">
        <v>1</v>
      </c>
      <c r="X1197" s="202"/>
      <c r="Y1197" s="196">
        <f t="shared" si="254"/>
        <v>1.8571428571428572</v>
      </c>
      <c r="Z1197" s="219">
        <v>7.5</v>
      </c>
      <c r="AA1197" s="219"/>
      <c r="AB1197" s="197">
        <f t="shared" si="259"/>
        <v>375</v>
      </c>
      <c r="AC1197" s="197">
        <f t="shared" si="250"/>
        <v>0</v>
      </c>
      <c r="AD1197" s="197">
        <f t="shared" si="255"/>
        <v>262.5</v>
      </c>
      <c r="AE1197" s="197">
        <f t="shared" si="265"/>
        <v>112.5</v>
      </c>
      <c r="AF1197" s="197">
        <f t="shared" si="262"/>
        <v>0</v>
      </c>
      <c r="AG1197" s="197">
        <f t="shared" si="257"/>
        <v>375</v>
      </c>
      <c r="AH1197" s="197">
        <v>375</v>
      </c>
      <c r="AI1197" s="197">
        <f t="shared" si="258"/>
        <v>0</v>
      </c>
      <c r="AJ1197" s="146"/>
      <c r="AR1197" s="111"/>
      <c r="AS1197" s="111"/>
      <c r="AT1197" s="111"/>
    </row>
    <row r="1198" spans="1:47" ht="28.5" customHeight="1" x14ac:dyDescent="0.25">
      <c r="A1198" s="186"/>
      <c r="B1198" s="216">
        <v>9</v>
      </c>
      <c r="C1198" s="187">
        <v>517</v>
      </c>
      <c r="D1198" s="136">
        <v>12725</v>
      </c>
      <c r="E1198" s="136">
        <v>6717</v>
      </c>
      <c r="F1198" s="188"/>
      <c r="G1198" s="186" t="s">
        <v>231</v>
      </c>
      <c r="H1198" s="186" t="s">
        <v>60</v>
      </c>
      <c r="I1198" s="186"/>
      <c r="J1198" s="186" t="s">
        <v>61</v>
      </c>
      <c r="K1198" s="188">
        <v>4</v>
      </c>
      <c r="L1198" s="188">
        <v>2.5</v>
      </c>
      <c r="M1198" s="188">
        <f>6</f>
        <v>6</v>
      </c>
      <c r="N1198" s="188">
        <v>1</v>
      </c>
      <c r="O1198" s="188">
        <f t="shared" si="266"/>
        <v>5</v>
      </c>
      <c r="P1198" s="188"/>
      <c r="Q1198" s="188"/>
      <c r="R1198" s="188">
        <f t="shared" si="249"/>
        <v>50</v>
      </c>
      <c r="S1198" s="191" t="s">
        <v>62</v>
      </c>
      <c r="T1198" s="199" t="s">
        <v>58</v>
      </c>
      <c r="U1198" s="200">
        <v>44756</v>
      </c>
      <c r="V1198" s="200">
        <v>44828</v>
      </c>
      <c r="W1198" s="201">
        <v>1</v>
      </c>
      <c r="X1198" s="202"/>
      <c r="Y1198" s="196">
        <f t="shared" si="254"/>
        <v>10.428571428571429</v>
      </c>
      <c r="Z1198" s="219">
        <v>7.5</v>
      </c>
      <c r="AA1198" s="219">
        <v>0.7</v>
      </c>
      <c r="AB1198" s="197">
        <f t="shared" si="259"/>
        <v>375</v>
      </c>
      <c r="AC1198" s="197">
        <f t="shared" si="250"/>
        <v>35</v>
      </c>
      <c r="AD1198" s="197">
        <f t="shared" si="255"/>
        <v>262.5</v>
      </c>
      <c r="AE1198" s="197">
        <f t="shared" si="265"/>
        <v>112.5</v>
      </c>
      <c r="AF1198" s="197">
        <f t="shared" si="262"/>
        <v>365</v>
      </c>
      <c r="AG1198" s="197">
        <f t="shared" si="257"/>
        <v>740</v>
      </c>
      <c r="AH1198" s="197">
        <v>740</v>
      </c>
      <c r="AI1198" s="197">
        <f t="shared" si="258"/>
        <v>0</v>
      </c>
      <c r="AJ1198" s="146"/>
      <c r="AR1198" s="111"/>
      <c r="AS1198" s="111"/>
      <c r="AT1198" s="111"/>
    </row>
    <row r="1199" spans="1:47" ht="28.5" customHeight="1" x14ac:dyDescent="0.25">
      <c r="A1199" s="186"/>
      <c r="B1199" s="216">
        <v>9</v>
      </c>
      <c r="C1199" s="187">
        <v>517</v>
      </c>
      <c r="D1199" s="136">
        <v>12725</v>
      </c>
      <c r="E1199" s="136">
        <v>6717</v>
      </c>
      <c r="F1199" s="188"/>
      <c r="G1199" s="186" t="s">
        <v>231</v>
      </c>
      <c r="H1199" s="186" t="s">
        <v>60</v>
      </c>
      <c r="I1199" s="186"/>
      <c r="J1199" s="186" t="s">
        <v>61</v>
      </c>
      <c r="K1199" s="188">
        <v>4</v>
      </c>
      <c r="L1199" s="188">
        <v>2.5</v>
      </c>
      <c r="M1199" s="188">
        <f>6</f>
        <v>6</v>
      </c>
      <c r="N1199" s="188">
        <v>1</v>
      </c>
      <c r="O1199" s="188">
        <f t="shared" si="266"/>
        <v>5</v>
      </c>
      <c r="P1199" s="188"/>
      <c r="Q1199" s="188"/>
      <c r="R1199" s="188">
        <f t="shared" ref="R1199:R1262" si="267">IF(S1199="m3",K1199*L1199*O1199,IF(S1199="m2-LxH",K1199*O1199,IF(S1199="m2-LxW",K1199*L1199*P1199,IF(S1199="rm",O1199,IF(S1199="lm",K1199,IF(S1199="unit",Q1199,))))))</f>
        <v>50</v>
      </c>
      <c r="S1199" s="191" t="s">
        <v>62</v>
      </c>
      <c r="T1199" s="199" t="s">
        <v>58</v>
      </c>
      <c r="U1199" s="200">
        <v>44756</v>
      </c>
      <c r="V1199" s="200">
        <v>44828</v>
      </c>
      <c r="W1199" s="201">
        <v>1</v>
      </c>
      <c r="X1199" s="202"/>
      <c r="Y1199" s="196">
        <f t="shared" si="254"/>
        <v>10.428571428571429</v>
      </c>
      <c r="Z1199" s="219">
        <v>7.5</v>
      </c>
      <c r="AA1199" s="219">
        <v>0.7</v>
      </c>
      <c r="AB1199" s="197">
        <f t="shared" si="259"/>
        <v>375</v>
      </c>
      <c r="AC1199" s="197">
        <f t="shared" si="250"/>
        <v>35</v>
      </c>
      <c r="AD1199" s="197">
        <f t="shared" si="255"/>
        <v>262.5</v>
      </c>
      <c r="AE1199" s="197">
        <f t="shared" si="265"/>
        <v>112.5</v>
      </c>
      <c r="AF1199" s="197">
        <f t="shared" si="262"/>
        <v>365</v>
      </c>
      <c r="AG1199" s="197">
        <f t="shared" si="257"/>
        <v>740</v>
      </c>
      <c r="AH1199" s="197">
        <v>740</v>
      </c>
      <c r="AI1199" s="197">
        <f t="shared" si="258"/>
        <v>0</v>
      </c>
      <c r="AJ1199" s="146"/>
      <c r="AR1199" s="111"/>
      <c r="AS1199" s="111"/>
      <c r="AT1199" s="111"/>
    </row>
    <row r="1200" spans="1:47" ht="28.5" customHeight="1" x14ac:dyDescent="0.25">
      <c r="A1200" s="186"/>
      <c r="B1200" s="216">
        <v>9</v>
      </c>
      <c r="C1200" s="187">
        <v>778</v>
      </c>
      <c r="D1200" s="136">
        <v>13038</v>
      </c>
      <c r="E1200" s="136">
        <v>8147</v>
      </c>
      <c r="F1200" s="188"/>
      <c r="G1200" s="186" t="s">
        <v>417</v>
      </c>
      <c r="H1200" s="186" t="s">
        <v>36</v>
      </c>
      <c r="I1200" s="186"/>
      <c r="J1200" s="186" t="s">
        <v>69</v>
      </c>
      <c r="K1200" s="188">
        <v>2.5</v>
      </c>
      <c r="L1200" s="188">
        <v>1.3</v>
      </c>
      <c r="M1200" s="188">
        <v>3</v>
      </c>
      <c r="N1200" s="188">
        <v>1</v>
      </c>
      <c r="O1200" s="188">
        <f t="shared" si="266"/>
        <v>2</v>
      </c>
      <c r="P1200" s="188"/>
      <c r="Q1200" s="188"/>
      <c r="R1200" s="188">
        <f t="shared" si="267"/>
        <v>2</v>
      </c>
      <c r="S1200" s="191" t="s">
        <v>70</v>
      </c>
      <c r="T1200" s="199" t="s">
        <v>58</v>
      </c>
      <c r="U1200" s="200">
        <v>44792</v>
      </c>
      <c r="V1200" s="200">
        <v>44859</v>
      </c>
      <c r="W1200" s="201">
        <v>1</v>
      </c>
      <c r="X1200" s="202"/>
      <c r="Y1200" s="196">
        <f t="shared" si="254"/>
        <v>9.7142857142857135</v>
      </c>
      <c r="Z1200" s="220">
        <v>135</v>
      </c>
      <c r="AA1200" s="219"/>
      <c r="AB1200" s="197">
        <f t="shared" si="259"/>
        <v>270</v>
      </c>
      <c r="AC1200" s="197">
        <f t="shared" si="250"/>
        <v>0</v>
      </c>
      <c r="AD1200" s="197">
        <f t="shared" si="255"/>
        <v>189</v>
      </c>
      <c r="AE1200" s="197">
        <f t="shared" si="265"/>
        <v>81</v>
      </c>
      <c r="AF1200" s="197">
        <f t="shared" si="262"/>
        <v>0</v>
      </c>
      <c r="AG1200" s="197">
        <f t="shared" si="257"/>
        <v>270</v>
      </c>
      <c r="AH1200" s="197">
        <v>270</v>
      </c>
      <c r="AI1200" s="197">
        <f t="shared" si="258"/>
        <v>0</v>
      </c>
      <c r="AJ1200" s="146"/>
      <c r="AR1200" s="111"/>
      <c r="AS1200" s="111"/>
      <c r="AT1200" s="111"/>
    </row>
    <row r="1201" spans="1:47" ht="28.5" customHeight="1" x14ac:dyDescent="0.25">
      <c r="A1201" s="186"/>
      <c r="B1201" s="216">
        <v>9</v>
      </c>
      <c r="C1201" s="187">
        <v>763</v>
      </c>
      <c r="D1201" s="136">
        <v>13027</v>
      </c>
      <c r="E1201" s="136">
        <v>8069</v>
      </c>
      <c r="F1201" s="188"/>
      <c r="G1201" s="186" t="s">
        <v>432</v>
      </c>
      <c r="H1201" s="186" t="s">
        <v>36</v>
      </c>
      <c r="I1201" s="186"/>
      <c r="J1201" s="186" t="s">
        <v>69</v>
      </c>
      <c r="K1201" s="188">
        <v>1.3</v>
      </c>
      <c r="L1201" s="188">
        <v>1.3</v>
      </c>
      <c r="M1201" s="188">
        <v>3</v>
      </c>
      <c r="N1201" s="188">
        <v>1</v>
      </c>
      <c r="O1201" s="188">
        <f t="shared" si="266"/>
        <v>2</v>
      </c>
      <c r="P1201" s="188"/>
      <c r="Q1201" s="188"/>
      <c r="R1201" s="188">
        <f t="shared" si="267"/>
        <v>2</v>
      </c>
      <c r="S1201" s="191" t="s">
        <v>70</v>
      </c>
      <c r="T1201" s="199" t="s">
        <v>58</v>
      </c>
      <c r="U1201" s="200">
        <v>44791</v>
      </c>
      <c r="V1201" s="200">
        <v>44838</v>
      </c>
      <c r="W1201" s="201">
        <v>1</v>
      </c>
      <c r="X1201" s="202"/>
      <c r="Y1201" s="196">
        <f t="shared" si="254"/>
        <v>6.8571428571428568</v>
      </c>
      <c r="Z1201" s="220">
        <v>135</v>
      </c>
      <c r="AA1201" s="219">
        <v>12.25</v>
      </c>
      <c r="AB1201" s="197">
        <f t="shared" si="259"/>
        <v>270</v>
      </c>
      <c r="AC1201" s="197">
        <f t="shared" si="250"/>
        <v>24.5</v>
      </c>
      <c r="AD1201" s="197">
        <f t="shared" si="255"/>
        <v>189</v>
      </c>
      <c r="AE1201" s="197">
        <f t="shared" si="265"/>
        <v>81</v>
      </c>
      <c r="AF1201" s="197">
        <f t="shared" si="262"/>
        <v>168</v>
      </c>
      <c r="AG1201" s="197">
        <f t="shared" si="257"/>
        <v>438</v>
      </c>
      <c r="AH1201" s="197">
        <v>438</v>
      </c>
      <c r="AI1201" s="197">
        <f t="shared" si="258"/>
        <v>0</v>
      </c>
      <c r="AJ1201" s="146"/>
      <c r="AR1201" s="111"/>
      <c r="AS1201" s="111"/>
      <c r="AT1201" s="111"/>
    </row>
    <row r="1202" spans="1:47" ht="28.5" customHeight="1" x14ac:dyDescent="0.25">
      <c r="A1202" s="186"/>
      <c r="B1202" s="216">
        <v>9</v>
      </c>
      <c r="C1202" s="187">
        <v>763</v>
      </c>
      <c r="D1202" s="136">
        <v>13027</v>
      </c>
      <c r="E1202" s="136">
        <v>8069</v>
      </c>
      <c r="F1202" s="188"/>
      <c r="G1202" s="186" t="s">
        <v>432</v>
      </c>
      <c r="H1202" s="186" t="s">
        <v>36</v>
      </c>
      <c r="I1202" s="186"/>
      <c r="J1202" s="186" t="s">
        <v>69</v>
      </c>
      <c r="K1202" s="188">
        <v>1.3</v>
      </c>
      <c r="L1202" s="188">
        <v>1.3</v>
      </c>
      <c r="M1202" s="188">
        <v>3</v>
      </c>
      <c r="N1202" s="188">
        <v>1</v>
      </c>
      <c r="O1202" s="188">
        <f t="shared" si="266"/>
        <v>2</v>
      </c>
      <c r="P1202" s="188"/>
      <c r="Q1202" s="188"/>
      <c r="R1202" s="188">
        <f t="shared" si="267"/>
        <v>2</v>
      </c>
      <c r="S1202" s="191" t="s">
        <v>70</v>
      </c>
      <c r="T1202" s="199" t="s">
        <v>58</v>
      </c>
      <c r="U1202" s="200">
        <v>44791</v>
      </c>
      <c r="V1202" s="200">
        <v>44838</v>
      </c>
      <c r="W1202" s="201">
        <v>1</v>
      </c>
      <c r="X1202" s="202"/>
      <c r="Y1202" s="196">
        <f t="shared" si="254"/>
        <v>6.8571428571428568</v>
      </c>
      <c r="Z1202" s="220">
        <v>135</v>
      </c>
      <c r="AA1202" s="219">
        <v>12.25</v>
      </c>
      <c r="AB1202" s="197">
        <f t="shared" si="259"/>
        <v>270</v>
      </c>
      <c r="AC1202" s="197">
        <f t="shared" si="250"/>
        <v>24.5</v>
      </c>
      <c r="AD1202" s="197">
        <f t="shared" si="255"/>
        <v>189</v>
      </c>
      <c r="AE1202" s="197">
        <f t="shared" si="265"/>
        <v>81</v>
      </c>
      <c r="AF1202" s="197">
        <f t="shared" si="262"/>
        <v>168</v>
      </c>
      <c r="AG1202" s="197">
        <f t="shared" si="257"/>
        <v>438</v>
      </c>
      <c r="AH1202" s="197">
        <v>438</v>
      </c>
      <c r="AI1202" s="197">
        <f t="shared" si="258"/>
        <v>0</v>
      </c>
      <c r="AJ1202" s="157"/>
      <c r="AR1202" s="111"/>
      <c r="AS1202" s="111"/>
      <c r="AT1202" s="111"/>
    </row>
    <row r="1203" spans="1:47" ht="28.5" customHeight="1" x14ac:dyDescent="0.25">
      <c r="A1203" s="186"/>
      <c r="B1203" s="216">
        <v>9</v>
      </c>
      <c r="C1203" s="187">
        <v>763</v>
      </c>
      <c r="D1203" s="136">
        <v>13027</v>
      </c>
      <c r="E1203" s="136">
        <v>8069</v>
      </c>
      <c r="F1203" s="188"/>
      <c r="G1203" s="186" t="s">
        <v>432</v>
      </c>
      <c r="H1203" s="186" t="s">
        <v>36</v>
      </c>
      <c r="I1203" s="186"/>
      <c r="J1203" s="186" t="s">
        <v>69</v>
      </c>
      <c r="K1203" s="188">
        <v>1.3</v>
      </c>
      <c r="L1203" s="188">
        <v>1.3</v>
      </c>
      <c r="M1203" s="188">
        <v>3</v>
      </c>
      <c r="N1203" s="188">
        <v>1</v>
      </c>
      <c r="O1203" s="188">
        <f t="shared" si="266"/>
        <v>2</v>
      </c>
      <c r="P1203" s="188"/>
      <c r="Q1203" s="188"/>
      <c r="R1203" s="188">
        <f t="shared" si="267"/>
        <v>2</v>
      </c>
      <c r="S1203" s="191" t="s">
        <v>70</v>
      </c>
      <c r="T1203" s="199" t="s">
        <v>58</v>
      </c>
      <c r="U1203" s="200">
        <v>44791</v>
      </c>
      <c r="V1203" s="200">
        <v>44838</v>
      </c>
      <c r="W1203" s="201">
        <v>1</v>
      </c>
      <c r="X1203" s="202"/>
      <c r="Y1203" s="196">
        <f t="shared" si="254"/>
        <v>6.8571428571428568</v>
      </c>
      <c r="Z1203" s="220">
        <v>135</v>
      </c>
      <c r="AA1203" s="219">
        <v>12.25</v>
      </c>
      <c r="AB1203" s="197">
        <f t="shared" si="259"/>
        <v>270</v>
      </c>
      <c r="AC1203" s="197">
        <f t="shared" si="250"/>
        <v>24.5</v>
      </c>
      <c r="AD1203" s="197">
        <f t="shared" si="255"/>
        <v>189</v>
      </c>
      <c r="AE1203" s="197">
        <f t="shared" si="265"/>
        <v>81</v>
      </c>
      <c r="AF1203" s="197">
        <f t="shared" si="262"/>
        <v>168</v>
      </c>
      <c r="AG1203" s="197">
        <f t="shared" si="257"/>
        <v>438</v>
      </c>
      <c r="AH1203" s="197">
        <v>438</v>
      </c>
      <c r="AI1203" s="197">
        <f t="shared" si="258"/>
        <v>0</v>
      </c>
      <c r="AJ1203" s="157"/>
      <c r="AR1203" s="111"/>
      <c r="AS1203" s="111"/>
      <c r="AT1203" s="111"/>
    </row>
    <row r="1204" spans="1:47" ht="28.5" customHeight="1" x14ac:dyDescent="0.25">
      <c r="A1204" s="189"/>
      <c r="B1204" s="216">
        <v>9</v>
      </c>
      <c r="C1204" s="159">
        <v>827</v>
      </c>
      <c r="D1204" s="376">
        <v>13095</v>
      </c>
      <c r="E1204" s="376">
        <v>8077</v>
      </c>
      <c r="F1204" s="190"/>
      <c r="G1204" s="189" t="s">
        <v>231</v>
      </c>
      <c r="H1204" s="189" t="s">
        <v>36</v>
      </c>
      <c r="I1204" s="189"/>
      <c r="J1204" s="189" t="s">
        <v>435</v>
      </c>
      <c r="K1204" s="190">
        <v>7.5</v>
      </c>
      <c r="L1204" s="190">
        <v>1.3</v>
      </c>
      <c r="M1204" s="190">
        <v>2.5</v>
      </c>
      <c r="N1204" s="190"/>
      <c r="O1204" s="190">
        <v>2.5</v>
      </c>
      <c r="P1204" s="190"/>
      <c r="Q1204" s="190"/>
      <c r="R1204" s="188">
        <f t="shared" si="267"/>
        <v>18.75</v>
      </c>
      <c r="S1204" s="159" t="s">
        <v>41</v>
      </c>
      <c r="T1204" s="192" t="s">
        <v>58</v>
      </c>
      <c r="U1204" s="193">
        <v>44799</v>
      </c>
      <c r="V1204" s="193">
        <v>44840</v>
      </c>
      <c r="W1204" s="194">
        <v>1</v>
      </c>
      <c r="X1204" s="195"/>
      <c r="Y1204" s="196">
        <f t="shared" si="254"/>
        <v>6</v>
      </c>
      <c r="Z1204" s="203">
        <v>14</v>
      </c>
      <c r="AA1204" s="203">
        <v>0.84</v>
      </c>
      <c r="AB1204" s="197">
        <f t="shared" si="259"/>
        <v>262.5</v>
      </c>
      <c r="AC1204" s="197">
        <f t="shared" si="250"/>
        <v>15.75</v>
      </c>
      <c r="AD1204" s="197">
        <f t="shared" si="255"/>
        <v>183.75</v>
      </c>
      <c r="AE1204" s="197">
        <f t="shared" si="265"/>
        <v>78.75</v>
      </c>
      <c r="AF1204" s="197">
        <f t="shared" si="262"/>
        <v>94.5</v>
      </c>
      <c r="AG1204" s="197">
        <f t="shared" si="257"/>
        <v>357</v>
      </c>
      <c r="AH1204" s="198">
        <v>357</v>
      </c>
      <c r="AI1204" s="197">
        <f t="shared" si="258"/>
        <v>0</v>
      </c>
      <c r="AJ1204" s="157"/>
      <c r="AR1204" s="111"/>
      <c r="AS1204" s="111"/>
      <c r="AT1204" s="111"/>
    </row>
    <row r="1205" spans="1:47" ht="28.5" customHeight="1" x14ac:dyDescent="0.25">
      <c r="A1205" s="189"/>
      <c r="B1205" s="216">
        <v>9</v>
      </c>
      <c r="C1205" s="159">
        <v>939</v>
      </c>
      <c r="D1205" s="376">
        <v>13312</v>
      </c>
      <c r="E1205" s="376">
        <v>8296</v>
      </c>
      <c r="F1205" s="190"/>
      <c r="G1205" s="189" t="s">
        <v>470</v>
      </c>
      <c r="H1205" s="189" t="s">
        <v>36</v>
      </c>
      <c r="I1205" s="189"/>
      <c r="J1205" s="189" t="s">
        <v>435</v>
      </c>
      <c r="K1205" s="190">
        <v>16</v>
      </c>
      <c r="L1205" s="190">
        <v>1</v>
      </c>
      <c r="M1205" s="190">
        <v>3</v>
      </c>
      <c r="N1205" s="190"/>
      <c r="O1205" s="190">
        <v>3</v>
      </c>
      <c r="P1205" s="190"/>
      <c r="Q1205" s="190"/>
      <c r="R1205" s="188">
        <f t="shared" si="267"/>
        <v>48</v>
      </c>
      <c r="S1205" s="159" t="s">
        <v>41</v>
      </c>
      <c r="T1205" s="192" t="s">
        <v>58</v>
      </c>
      <c r="U1205" s="193">
        <v>44816</v>
      </c>
      <c r="V1205" s="193">
        <v>44895</v>
      </c>
      <c r="W1205" s="194">
        <v>1</v>
      </c>
      <c r="X1205" s="195"/>
      <c r="Y1205" s="196">
        <f t="shared" si="254"/>
        <v>11.428571428571429</v>
      </c>
      <c r="Z1205" s="203">
        <v>14</v>
      </c>
      <c r="AA1205" s="203">
        <v>0.84</v>
      </c>
      <c r="AB1205" s="197">
        <f t="shared" si="259"/>
        <v>672</v>
      </c>
      <c r="AC1205" s="197">
        <f t="shared" si="250"/>
        <v>40.32</v>
      </c>
      <c r="AD1205" s="197">
        <f t="shared" si="255"/>
        <v>470.39999999999992</v>
      </c>
      <c r="AE1205" s="197">
        <f t="shared" si="265"/>
        <v>201.59999999999997</v>
      </c>
      <c r="AF1205" s="197">
        <f t="shared" si="262"/>
        <v>460.79999999999995</v>
      </c>
      <c r="AG1205" s="197">
        <f t="shared" si="257"/>
        <v>1132.7999999999997</v>
      </c>
      <c r="AH1205" s="198">
        <v>1132.7999999999997</v>
      </c>
      <c r="AI1205" s="197">
        <f t="shared" si="258"/>
        <v>0</v>
      </c>
      <c r="AJ1205" s="157"/>
      <c r="AR1205" s="111"/>
      <c r="AS1205" s="111"/>
      <c r="AT1205" s="111"/>
    </row>
    <row r="1206" spans="1:47" ht="28.5" customHeight="1" x14ac:dyDescent="0.25">
      <c r="A1206" s="186"/>
      <c r="B1206" s="216">
        <v>9</v>
      </c>
      <c r="C1206" s="187">
        <v>759</v>
      </c>
      <c r="D1206" s="136">
        <v>13024</v>
      </c>
      <c r="E1206" s="136">
        <v>7861</v>
      </c>
      <c r="F1206" s="188"/>
      <c r="G1206" s="186" t="s">
        <v>430</v>
      </c>
      <c r="H1206" s="186" t="s">
        <v>36</v>
      </c>
      <c r="I1206" s="186"/>
      <c r="J1206" s="186" t="s">
        <v>69</v>
      </c>
      <c r="K1206" s="188">
        <v>2.5</v>
      </c>
      <c r="L1206" s="188">
        <v>1.3</v>
      </c>
      <c r="M1206" s="188">
        <v>3</v>
      </c>
      <c r="N1206" s="188">
        <v>1</v>
      </c>
      <c r="O1206" s="188">
        <f t="shared" ref="O1206:O1219" si="268">M1206-N1206</f>
        <v>2</v>
      </c>
      <c r="P1206" s="188"/>
      <c r="Q1206" s="188"/>
      <c r="R1206" s="188">
        <f t="shared" si="267"/>
        <v>2</v>
      </c>
      <c r="S1206" s="191" t="s">
        <v>70</v>
      </c>
      <c r="T1206" s="199" t="s">
        <v>58</v>
      </c>
      <c r="U1206" s="200">
        <v>44790</v>
      </c>
      <c r="V1206" s="200">
        <v>44804</v>
      </c>
      <c r="W1206" s="201">
        <v>1</v>
      </c>
      <c r="X1206" s="202"/>
      <c r="Y1206" s="196">
        <f t="shared" si="254"/>
        <v>2.1428571428571428</v>
      </c>
      <c r="Z1206" s="220">
        <v>135</v>
      </c>
      <c r="AA1206" s="219">
        <v>12.25</v>
      </c>
      <c r="AB1206" s="197">
        <f t="shared" si="259"/>
        <v>270</v>
      </c>
      <c r="AC1206" s="197">
        <f t="shared" ref="AC1206:AC1269" si="269">AA1206*R1206</f>
        <v>24.5</v>
      </c>
      <c r="AD1206" s="197">
        <f t="shared" si="255"/>
        <v>189</v>
      </c>
      <c r="AE1206" s="197">
        <f t="shared" si="265"/>
        <v>81</v>
      </c>
      <c r="AF1206" s="197">
        <f t="shared" si="262"/>
        <v>52.5</v>
      </c>
      <c r="AG1206" s="197">
        <f t="shared" si="257"/>
        <v>322.5</v>
      </c>
      <c r="AH1206" s="197">
        <v>322.5</v>
      </c>
      <c r="AI1206" s="197">
        <f t="shared" si="258"/>
        <v>0</v>
      </c>
      <c r="AJ1206" s="157"/>
      <c r="AR1206" s="111"/>
      <c r="AS1206" s="111"/>
      <c r="AT1206" s="111"/>
    </row>
    <row r="1207" spans="1:47" ht="28.5" customHeight="1" x14ac:dyDescent="0.25">
      <c r="A1207" s="186"/>
      <c r="B1207" s="186">
        <v>9</v>
      </c>
      <c r="C1207" s="187">
        <v>945</v>
      </c>
      <c r="D1207" s="136">
        <v>13348</v>
      </c>
      <c r="E1207" s="136">
        <v>8566</v>
      </c>
      <c r="F1207" s="188"/>
      <c r="G1207" s="186" t="s">
        <v>530</v>
      </c>
      <c r="H1207" s="189" t="s">
        <v>94</v>
      </c>
      <c r="I1207" s="189"/>
      <c r="J1207" s="189" t="s">
        <v>69</v>
      </c>
      <c r="K1207" s="190">
        <v>2.5</v>
      </c>
      <c r="L1207" s="190">
        <v>1.3</v>
      </c>
      <c r="M1207" s="190">
        <v>2</v>
      </c>
      <c r="N1207" s="190"/>
      <c r="O1207" s="188">
        <f t="shared" si="268"/>
        <v>2</v>
      </c>
      <c r="P1207" s="190"/>
      <c r="Q1207" s="190"/>
      <c r="R1207" s="188">
        <f t="shared" si="267"/>
        <v>2</v>
      </c>
      <c r="S1207" s="191" t="s">
        <v>70</v>
      </c>
      <c r="T1207" s="192" t="s">
        <v>58</v>
      </c>
      <c r="U1207" s="193">
        <v>44818</v>
      </c>
      <c r="V1207" s="193">
        <v>44972</v>
      </c>
      <c r="W1207" s="194">
        <v>1</v>
      </c>
      <c r="X1207" s="195"/>
      <c r="Y1207" s="196">
        <f t="shared" si="254"/>
        <v>22.142857142857142</v>
      </c>
      <c r="Z1207" s="219">
        <v>135</v>
      </c>
      <c r="AA1207" s="203"/>
      <c r="AB1207" s="197">
        <f t="shared" si="259"/>
        <v>270</v>
      </c>
      <c r="AC1207" s="197">
        <f t="shared" si="269"/>
        <v>0</v>
      </c>
      <c r="AD1207" s="197">
        <f t="shared" si="255"/>
        <v>189</v>
      </c>
      <c r="AE1207" s="197">
        <f t="shared" si="265"/>
        <v>81</v>
      </c>
      <c r="AF1207" s="197">
        <f t="shared" si="262"/>
        <v>0</v>
      </c>
      <c r="AG1207" s="197">
        <f t="shared" si="257"/>
        <v>270</v>
      </c>
      <c r="AH1207" s="198">
        <v>270</v>
      </c>
      <c r="AI1207" s="197">
        <f t="shared" si="258"/>
        <v>0</v>
      </c>
      <c r="AJ1207" s="157"/>
      <c r="AT1207" s="111"/>
      <c r="AU1207" s="365"/>
    </row>
    <row r="1208" spans="1:47" ht="28.5" customHeight="1" x14ac:dyDescent="0.25">
      <c r="A1208" s="186"/>
      <c r="B1208" s="186">
        <v>9</v>
      </c>
      <c r="C1208" s="187">
        <v>945</v>
      </c>
      <c r="D1208" s="136">
        <v>13348</v>
      </c>
      <c r="E1208" s="136">
        <v>8566</v>
      </c>
      <c r="F1208" s="188"/>
      <c r="G1208" s="186" t="s">
        <v>530</v>
      </c>
      <c r="H1208" s="189" t="s">
        <v>94</v>
      </c>
      <c r="I1208" s="189"/>
      <c r="J1208" s="189" t="s">
        <v>69</v>
      </c>
      <c r="K1208" s="190">
        <v>2.5</v>
      </c>
      <c r="L1208" s="190">
        <v>1.3</v>
      </c>
      <c r="M1208" s="190">
        <v>2</v>
      </c>
      <c r="N1208" s="190"/>
      <c r="O1208" s="188">
        <f t="shared" si="268"/>
        <v>2</v>
      </c>
      <c r="P1208" s="190"/>
      <c r="Q1208" s="190"/>
      <c r="R1208" s="188">
        <f t="shared" si="267"/>
        <v>2</v>
      </c>
      <c r="S1208" s="191" t="s">
        <v>70</v>
      </c>
      <c r="T1208" s="192" t="s">
        <v>58</v>
      </c>
      <c r="U1208" s="193">
        <v>44818</v>
      </c>
      <c r="V1208" s="193">
        <v>44972</v>
      </c>
      <c r="W1208" s="194">
        <v>1</v>
      </c>
      <c r="X1208" s="195"/>
      <c r="Y1208" s="196">
        <f t="shared" si="254"/>
        <v>22.142857142857142</v>
      </c>
      <c r="Z1208" s="219">
        <v>135</v>
      </c>
      <c r="AA1208" s="203"/>
      <c r="AB1208" s="197">
        <f t="shared" si="259"/>
        <v>270</v>
      </c>
      <c r="AC1208" s="197">
        <f t="shared" si="269"/>
        <v>0</v>
      </c>
      <c r="AD1208" s="197">
        <f t="shared" si="255"/>
        <v>189</v>
      </c>
      <c r="AE1208" s="197">
        <f t="shared" si="265"/>
        <v>81</v>
      </c>
      <c r="AF1208" s="197">
        <f t="shared" si="262"/>
        <v>0</v>
      </c>
      <c r="AG1208" s="197">
        <f t="shared" si="257"/>
        <v>270</v>
      </c>
      <c r="AH1208" s="198">
        <v>270</v>
      </c>
      <c r="AI1208" s="197">
        <f t="shared" si="258"/>
        <v>0</v>
      </c>
      <c r="AJ1208" s="157"/>
      <c r="AT1208" s="111"/>
      <c r="AU1208" s="365"/>
    </row>
    <row r="1209" spans="1:47" s="245" customFormat="1" ht="28.5" customHeight="1" x14ac:dyDescent="0.25">
      <c r="A1209" s="186"/>
      <c r="B1209" s="186">
        <v>9</v>
      </c>
      <c r="C1209" s="187">
        <v>945</v>
      </c>
      <c r="D1209" s="136">
        <v>13348</v>
      </c>
      <c r="E1209" s="136">
        <v>8566</v>
      </c>
      <c r="F1209" s="188"/>
      <c r="G1209" s="186" t="s">
        <v>530</v>
      </c>
      <c r="H1209" s="189" t="s">
        <v>94</v>
      </c>
      <c r="I1209" s="189"/>
      <c r="J1209" s="189" t="s">
        <v>69</v>
      </c>
      <c r="K1209" s="190">
        <v>2.5</v>
      </c>
      <c r="L1209" s="190">
        <v>1.3</v>
      </c>
      <c r="M1209" s="190">
        <v>2</v>
      </c>
      <c r="N1209" s="190"/>
      <c r="O1209" s="188">
        <f t="shared" si="268"/>
        <v>2</v>
      </c>
      <c r="P1209" s="190"/>
      <c r="Q1209" s="190"/>
      <c r="R1209" s="188">
        <f t="shared" si="267"/>
        <v>2</v>
      </c>
      <c r="S1209" s="191" t="s">
        <v>70</v>
      </c>
      <c r="T1209" s="192" t="s">
        <v>58</v>
      </c>
      <c r="U1209" s="193">
        <v>44818</v>
      </c>
      <c r="V1209" s="193">
        <v>44972</v>
      </c>
      <c r="W1209" s="194">
        <v>1</v>
      </c>
      <c r="X1209" s="195"/>
      <c r="Y1209" s="196">
        <f t="shared" si="254"/>
        <v>22.142857142857142</v>
      </c>
      <c r="Z1209" s="219">
        <v>135</v>
      </c>
      <c r="AA1209" s="203"/>
      <c r="AB1209" s="197">
        <f t="shared" si="259"/>
        <v>270</v>
      </c>
      <c r="AC1209" s="197">
        <f t="shared" si="269"/>
        <v>0</v>
      </c>
      <c r="AD1209" s="197">
        <f t="shared" si="255"/>
        <v>189</v>
      </c>
      <c r="AE1209" s="197">
        <f t="shared" si="265"/>
        <v>81</v>
      </c>
      <c r="AF1209" s="197">
        <f t="shared" si="262"/>
        <v>0</v>
      </c>
      <c r="AG1209" s="197">
        <f t="shared" si="257"/>
        <v>270</v>
      </c>
      <c r="AH1209" s="198">
        <v>270</v>
      </c>
      <c r="AI1209" s="197">
        <f t="shared" si="258"/>
        <v>0</v>
      </c>
      <c r="AJ1209" s="244"/>
      <c r="AK1209" s="269"/>
      <c r="AL1209" s="276"/>
      <c r="AM1209" s="276"/>
      <c r="AR1209" s="363"/>
      <c r="AS1209" s="363"/>
      <c r="AT1209" s="111"/>
      <c r="AU1209" s="365"/>
    </row>
    <row r="1210" spans="1:47" s="245" customFormat="1" ht="28.5" customHeight="1" x14ac:dyDescent="0.25">
      <c r="A1210" s="186"/>
      <c r="B1210" s="186">
        <v>9</v>
      </c>
      <c r="C1210" s="187">
        <v>945</v>
      </c>
      <c r="D1210" s="136">
        <v>13348</v>
      </c>
      <c r="E1210" s="136">
        <v>8566</v>
      </c>
      <c r="F1210" s="188"/>
      <c r="G1210" s="186" t="s">
        <v>530</v>
      </c>
      <c r="H1210" s="189" t="s">
        <v>94</v>
      </c>
      <c r="I1210" s="189"/>
      <c r="J1210" s="189" t="s">
        <v>69</v>
      </c>
      <c r="K1210" s="190">
        <v>2.5</v>
      </c>
      <c r="L1210" s="190">
        <v>1.3</v>
      </c>
      <c r="M1210" s="190">
        <v>2</v>
      </c>
      <c r="N1210" s="190"/>
      <c r="O1210" s="188">
        <f t="shared" si="268"/>
        <v>2</v>
      </c>
      <c r="P1210" s="190"/>
      <c r="Q1210" s="190"/>
      <c r="R1210" s="188">
        <f t="shared" si="267"/>
        <v>2</v>
      </c>
      <c r="S1210" s="191" t="s">
        <v>70</v>
      </c>
      <c r="T1210" s="192" t="s">
        <v>58</v>
      </c>
      <c r="U1210" s="193">
        <v>44818</v>
      </c>
      <c r="V1210" s="193">
        <v>44972</v>
      </c>
      <c r="W1210" s="194">
        <v>1</v>
      </c>
      <c r="X1210" s="195"/>
      <c r="Y1210" s="196">
        <f t="shared" si="254"/>
        <v>22.142857142857142</v>
      </c>
      <c r="Z1210" s="219">
        <v>135</v>
      </c>
      <c r="AA1210" s="203"/>
      <c r="AB1210" s="197">
        <f t="shared" si="259"/>
        <v>270</v>
      </c>
      <c r="AC1210" s="197">
        <f t="shared" si="269"/>
        <v>0</v>
      </c>
      <c r="AD1210" s="197">
        <f t="shared" si="255"/>
        <v>189</v>
      </c>
      <c r="AE1210" s="197">
        <f t="shared" si="265"/>
        <v>81</v>
      </c>
      <c r="AF1210" s="197">
        <f t="shared" si="262"/>
        <v>0</v>
      </c>
      <c r="AG1210" s="197">
        <f t="shared" si="257"/>
        <v>270</v>
      </c>
      <c r="AH1210" s="198">
        <v>270</v>
      </c>
      <c r="AI1210" s="197">
        <f t="shared" si="258"/>
        <v>0</v>
      </c>
      <c r="AJ1210" s="244"/>
      <c r="AK1210" s="269"/>
      <c r="AL1210" s="276"/>
      <c r="AM1210" s="276"/>
      <c r="AR1210" s="363"/>
      <c r="AS1210" s="363"/>
      <c r="AT1210" s="111"/>
      <c r="AU1210" s="365"/>
    </row>
    <row r="1211" spans="1:47" s="245" customFormat="1" ht="28.5" customHeight="1" x14ac:dyDescent="0.25">
      <c r="A1211" s="186"/>
      <c r="B1211" s="186">
        <v>9</v>
      </c>
      <c r="C1211" s="187">
        <v>945</v>
      </c>
      <c r="D1211" s="136">
        <v>13348</v>
      </c>
      <c r="E1211" s="136">
        <v>8566</v>
      </c>
      <c r="F1211" s="188"/>
      <c r="G1211" s="186" t="s">
        <v>530</v>
      </c>
      <c r="H1211" s="189" t="s">
        <v>94</v>
      </c>
      <c r="I1211" s="189"/>
      <c r="J1211" s="189" t="s">
        <v>69</v>
      </c>
      <c r="K1211" s="190">
        <v>2.5</v>
      </c>
      <c r="L1211" s="190">
        <v>1.3</v>
      </c>
      <c r="M1211" s="190">
        <v>2</v>
      </c>
      <c r="N1211" s="190"/>
      <c r="O1211" s="188">
        <f t="shared" si="268"/>
        <v>2</v>
      </c>
      <c r="P1211" s="190"/>
      <c r="Q1211" s="190"/>
      <c r="R1211" s="188">
        <f t="shared" si="267"/>
        <v>2</v>
      </c>
      <c r="S1211" s="191" t="s">
        <v>70</v>
      </c>
      <c r="T1211" s="192" t="s">
        <v>58</v>
      </c>
      <c r="U1211" s="193">
        <v>44818</v>
      </c>
      <c r="V1211" s="193">
        <v>44972</v>
      </c>
      <c r="W1211" s="194">
        <v>1</v>
      </c>
      <c r="X1211" s="195"/>
      <c r="Y1211" s="196">
        <f t="shared" si="254"/>
        <v>22.142857142857142</v>
      </c>
      <c r="Z1211" s="219">
        <v>135</v>
      </c>
      <c r="AA1211" s="203"/>
      <c r="AB1211" s="197">
        <f t="shared" si="259"/>
        <v>270</v>
      </c>
      <c r="AC1211" s="197">
        <f t="shared" si="269"/>
        <v>0</v>
      </c>
      <c r="AD1211" s="197">
        <f t="shared" si="255"/>
        <v>189</v>
      </c>
      <c r="AE1211" s="197">
        <f t="shared" si="265"/>
        <v>81</v>
      </c>
      <c r="AF1211" s="197">
        <f t="shared" si="262"/>
        <v>0</v>
      </c>
      <c r="AG1211" s="197">
        <f t="shared" si="257"/>
        <v>270</v>
      </c>
      <c r="AH1211" s="198">
        <v>270</v>
      </c>
      <c r="AI1211" s="197">
        <f t="shared" si="258"/>
        <v>0</v>
      </c>
      <c r="AJ1211" s="244"/>
      <c r="AK1211" s="269"/>
      <c r="AL1211" s="276"/>
      <c r="AM1211" s="276"/>
      <c r="AR1211" s="363"/>
      <c r="AS1211" s="363"/>
      <c r="AT1211" s="111"/>
      <c r="AU1211" s="365"/>
    </row>
    <row r="1212" spans="1:47" s="245" customFormat="1" ht="28.5" customHeight="1" x14ac:dyDescent="0.25">
      <c r="A1212" s="186"/>
      <c r="B1212" s="186">
        <v>9</v>
      </c>
      <c r="C1212" s="187">
        <v>945</v>
      </c>
      <c r="D1212" s="136">
        <v>13348</v>
      </c>
      <c r="E1212" s="136">
        <v>8566</v>
      </c>
      <c r="F1212" s="188"/>
      <c r="G1212" s="186" t="s">
        <v>530</v>
      </c>
      <c r="H1212" s="189" t="s">
        <v>94</v>
      </c>
      <c r="I1212" s="189"/>
      <c r="J1212" s="189" t="s">
        <v>69</v>
      </c>
      <c r="K1212" s="190">
        <v>2.5</v>
      </c>
      <c r="L1212" s="190">
        <v>1.3</v>
      </c>
      <c r="M1212" s="190">
        <v>2</v>
      </c>
      <c r="N1212" s="190"/>
      <c r="O1212" s="188">
        <f t="shared" si="268"/>
        <v>2</v>
      </c>
      <c r="P1212" s="190"/>
      <c r="Q1212" s="190"/>
      <c r="R1212" s="188">
        <f t="shared" si="267"/>
        <v>2</v>
      </c>
      <c r="S1212" s="191" t="s">
        <v>70</v>
      </c>
      <c r="T1212" s="192" t="s">
        <v>58</v>
      </c>
      <c r="U1212" s="193">
        <v>44818</v>
      </c>
      <c r="V1212" s="193">
        <v>44972</v>
      </c>
      <c r="W1212" s="194">
        <v>1</v>
      </c>
      <c r="X1212" s="195"/>
      <c r="Y1212" s="196">
        <f t="shared" si="254"/>
        <v>22.142857142857142</v>
      </c>
      <c r="Z1212" s="219">
        <v>135</v>
      </c>
      <c r="AA1212" s="203"/>
      <c r="AB1212" s="197">
        <f t="shared" si="259"/>
        <v>270</v>
      </c>
      <c r="AC1212" s="197">
        <f t="shared" si="269"/>
        <v>0</v>
      </c>
      <c r="AD1212" s="197">
        <f t="shared" si="255"/>
        <v>189</v>
      </c>
      <c r="AE1212" s="197">
        <f t="shared" si="265"/>
        <v>81</v>
      </c>
      <c r="AF1212" s="197">
        <f t="shared" si="262"/>
        <v>0</v>
      </c>
      <c r="AG1212" s="197">
        <f t="shared" si="257"/>
        <v>270</v>
      </c>
      <c r="AH1212" s="198">
        <v>270</v>
      </c>
      <c r="AI1212" s="197">
        <f t="shared" si="258"/>
        <v>0</v>
      </c>
      <c r="AJ1212" s="244"/>
      <c r="AK1212" s="269"/>
      <c r="AL1212" s="276"/>
      <c r="AM1212" s="276"/>
      <c r="AR1212" s="363"/>
      <c r="AS1212" s="363"/>
      <c r="AT1212" s="111"/>
      <c r="AU1212" s="365"/>
    </row>
    <row r="1213" spans="1:47" s="245" customFormat="1" ht="28.5" customHeight="1" x14ac:dyDescent="0.25">
      <c r="A1213" s="186"/>
      <c r="B1213" s="186">
        <v>9</v>
      </c>
      <c r="C1213" s="187">
        <v>945</v>
      </c>
      <c r="D1213" s="136">
        <v>13348</v>
      </c>
      <c r="E1213" s="136">
        <v>8566</v>
      </c>
      <c r="F1213" s="188"/>
      <c r="G1213" s="186" t="s">
        <v>530</v>
      </c>
      <c r="H1213" s="189" t="s">
        <v>94</v>
      </c>
      <c r="I1213" s="189"/>
      <c r="J1213" s="189" t="s">
        <v>69</v>
      </c>
      <c r="K1213" s="190">
        <v>2.5</v>
      </c>
      <c r="L1213" s="190">
        <v>1.3</v>
      </c>
      <c r="M1213" s="190">
        <v>2</v>
      </c>
      <c r="N1213" s="190"/>
      <c r="O1213" s="188">
        <f t="shared" si="268"/>
        <v>2</v>
      </c>
      <c r="P1213" s="190"/>
      <c r="Q1213" s="190"/>
      <c r="R1213" s="188">
        <f t="shared" si="267"/>
        <v>2</v>
      </c>
      <c r="S1213" s="191" t="s">
        <v>70</v>
      </c>
      <c r="T1213" s="192" t="s">
        <v>58</v>
      </c>
      <c r="U1213" s="193">
        <v>44818</v>
      </c>
      <c r="V1213" s="193">
        <v>44972</v>
      </c>
      <c r="W1213" s="194">
        <v>1</v>
      </c>
      <c r="X1213" s="195"/>
      <c r="Y1213" s="196">
        <f t="shared" si="254"/>
        <v>22.142857142857142</v>
      </c>
      <c r="Z1213" s="219">
        <v>135</v>
      </c>
      <c r="AA1213" s="203"/>
      <c r="AB1213" s="197">
        <f t="shared" si="259"/>
        <v>270</v>
      </c>
      <c r="AC1213" s="197">
        <f t="shared" si="269"/>
        <v>0</v>
      </c>
      <c r="AD1213" s="197">
        <f t="shared" si="255"/>
        <v>189</v>
      </c>
      <c r="AE1213" s="197">
        <f t="shared" si="265"/>
        <v>81</v>
      </c>
      <c r="AF1213" s="197">
        <f t="shared" si="262"/>
        <v>0</v>
      </c>
      <c r="AG1213" s="197">
        <f t="shared" si="257"/>
        <v>270</v>
      </c>
      <c r="AH1213" s="198">
        <v>270</v>
      </c>
      <c r="AI1213" s="197">
        <f t="shared" si="258"/>
        <v>0</v>
      </c>
      <c r="AJ1213" s="244"/>
      <c r="AK1213" s="269"/>
      <c r="AL1213" s="276"/>
      <c r="AM1213" s="276"/>
      <c r="AR1213" s="363"/>
      <c r="AS1213" s="363"/>
      <c r="AT1213" s="111"/>
      <c r="AU1213" s="365"/>
    </row>
    <row r="1214" spans="1:47" s="245" customFormat="1" ht="28.5" customHeight="1" x14ac:dyDescent="0.25">
      <c r="A1214" s="186"/>
      <c r="B1214" s="186">
        <v>9</v>
      </c>
      <c r="C1214" s="187">
        <v>945</v>
      </c>
      <c r="D1214" s="136">
        <v>13348</v>
      </c>
      <c r="E1214" s="136">
        <v>8566</v>
      </c>
      <c r="F1214" s="188"/>
      <c r="G1214" s="186" t="s">
        <v>530</v>
      </c>
      <c r="H1214" s="189" t="s">
        <v>94</v>
      </c>
      <c r="I1214" s="189"/>
      <c r="J1214" s="189" t="s">
        <v>69</v>
      </c>
      <c r="K1214" s="190">
        <v>2.5</v>
      </c>
      <c r="L1214" s="190">
        <v>1.3</v>
      </c>
      <c r="M1214" s="190">
        <v>2</v>
      </c>
      <c r="N1214" s="190"/>
      <c r="O1214" s="188">
        <f t="shared" si="268"/>
        <v>2</v>
      </c>
      <c r="P1214" s="190"/>
      <c r="Q1214" s="190"/>
      <c r="R1214" s="188">
        <f t="shared" si="267"/>
        <v>2</v>
      </c>
      <c r="S1214" s="191" t="s">
        <v>70</v>
      </c>
      <c r="T1214" s="192" t="s">
        <v>58</v>
      </c>
      <c r="U1214" s="193">
        <v>44818</v>
      </c>
      <c r="V1214" s="193">
        <v>44972</v>
      </c>
      <c r="W1214" s="194">
        <v>1</v>
      </c>
      <c r="X1214" s="195"/>
      <c r="Y1214" s="196">
        <f t="shared" si="254"/>
        <v>22.142857142857142</v>
      </c>
      <c r="Z1214" s="219">
        <v>135</v>
      </c>
      <c r="AA1214" s="203"/>
      <c r="AB1214" s="197">
        <f t="shared" si="259"/>
        <v>270</v>
      </c>
      <c r="AC1214" s="197">
        <f t="shared" si="269"/>
        <v>0</v>
      </c>
      <c r="AD1214" s="197">
        <f t="shared" si="255"/>
        <v>189</v>
      </c>
      <c r="AE1214" s="197">
        <f t="shared" si="265"/>
        <v>81</v>
      </c>
      <c r="AF1214" s="197">
        <f t="shared" si="262"/>
        <v>0</v>
      </c>
      <c r="AG1214" s="197">
        <f t="shared" si="257"/>
        <v>270</v>
      </c>
      <c r="AH1214" s="198">
        <v>270</v>
      </c>
      <c r="AI1214" s="197">
        <f t="shared" si="258"/>
        <v>0</v>
      </c>
      <c r="AJ1214" s="244"/>
      <c r="AK1214" s="269"/>
      <c r="AL1214" s="276"/>
      <c r="AM1214" s="276"/>
      <c r="AR1214" s="363"/>
      <c r="AS1214" s="363"/>
      <c r="AT1214" s="111"/>
      <c r="AU1214" s="365"/>
    </row>
    <row r="1215" spans="1:47" s="245" customFormat="1" ht="28.5" customHeight="1" x14ac:dyDescent="0.25">
      <c r="A1215" s="186"/>
      <c r="B1215" s="186">
        <v>9</v>
      </c>
      <c r="C1215" s="187">
        <v>945</v>
      </c>
      <c r="D1215" s="136">
        <v>13348</v>
      </c>
      <c r="E1215" s="136">
        <v>8566</v>
      </c>
      <c r="F1215" s="188"/>
      <c r="G1215" s="186" t="s">
        <v>530</v>
      </c>
      <c r="H1215" s="189" t="s">
        <v>94</v>
      </c>
      <c r="I1215" s="189"/>
      <c r="J1215" s="189" t="s">
        <v>69</v>
      </c>
      <c r="K1215" s="190">
        <v>2.5</v>
      </c>
      <c r="L1215" s="190">
        <v>1.3</v>
      </c>
      <c r="M1215" s="190">
        <v>2</v>
      </c>
      <c r="N1215" s="190"/>
      <c r="O1215" s="188">
        <f t="shared" si="268"/>
        <v>2</v>
      </c>
      <c r="P1215" s="190"/>
      <c r="Q1215" s="190"/>
      <c r="R1215" s="188">
        <f t="shared" si="267"/>
        <v>2</v>
      </c>
      <c r="S1215" s="191" t="s">
        <v>70</v>
      </c>
      <c r="T1215" s="192" t="s">
        <v>58</v>
      </c>
      <c r="U1215" s="193">
        <v>44818</v>
      </c>
      <c r="V1215" s="193">
        <v>44972</v>
      </c>
      <c r="W1215" s="194">
        <v>1</v>
      </c>
      <c r="X1215" s="195"/>
      <c r="Y1215" s="196">
        <f t="shared" si="254"/>
        <v>22.142857142857142</v>
      </c>
      <c r="Z1215" s="219">
        <v>135</v>
      </c>
      <c r="AA1215" s="203"/>
      <c r="AB1215" s="197">
        <f t="shared" si="259"/>
        <v>270</v>
      </c>
      <c r="AC1215" s="197">
        <f t="shared" si="269"/>
        <v>0</v>
      </c>
      <c r="AD1215" s="197">
        <f t="shared" si="255"/>
        <v>189</v>
      </c>
      <c r="AE1215" s="197">
        <f t="shared" si="265"/>
        <v>81</v>
      </c>
      <c r="AF1215" s="197">
        <f t="shared" si="262"/>
        <v>0</v>
      </c>
      <c r="AG1215" s="197">
        <f t="shared" si="257"/>
        <v>270</v>
      </c>
      <c r="AH1215" s="198">
        <v>270</v>
      </c>
      <c r="AI1215" s="197">
        <f t="shared" si="258"/>
        <v>0</v>
      </c>
      <c r="AJ1215" s="244"/>
      <c r="AK1215" s="269"/>
      <c r="AL1215" s="276"/>
      <c r="AM1215" s="276"/>
      <c r="AR1215" s="363"/>
      <c r="AS1215" s="363"/>
      <c r="AT1215" s="111"/>
      <c r="AU1215" s="365"/>
    </row>
    <row r="1216" spans="1:47" s="245" customFormat="1" ht="28.5" customHeight="1" x14ac:dyDescent="0.25">
      <c r="A1216" s="186"/>
      <c r="B1216" s="186">
        <v>9</v>
      </c>
      <c r="C1216" s="187">
        <v>945</v>
      </c>
      <c r="D1216" s="136">
        <v>13348</v>
      </c>
      <c r="E1216" s="136">
        <v>8566</v>
      </c>
      <c r="F1216" s="188"/>
      <c r="G1216" s="186" t="s">
        <v>530</v>
      </c>
      <c r="H1216" s="189" t="s">
        <v>94</v>
      </c>
      <c r="I1216" s="189"/>
      <c r="J1216" s="189" t="s">
        <v>69</v>
      </c>
      <c r="K1216" s="190">
        <v>2.5</v>
      </c>
      <c r="L1216" s="190">
        <v>1.3</v>
      </c>
      <c r="M1216" s="190">
        <v>2</v>
      </c>
      <c r="N1216" s="190"/>
      <c r="O1216" s="188">
        <f t="shared" si="268"/>
        <v>2</v>
      </c>
      <c r="P1216" s="190"/>
      <c r="Q1216" s="190"/>
      <c r="R1216" s="188">
        <f t="shared" si="267"/>
        <v>2</v>
      </c>
      <c r="S1216" s="191" t="s">
        <v>70</v>
      </c>
      <c r="T1216" s="192" t="s">
        <v>58</v>
      </c>
      <c r="U1216" s="193">
        <v>44818</v>
      </c>
      <c r="V1216" s="193">
        <v>44972</v>
      </c>
      <c r="W1216" s="194">
        <v>1</v>
      </c>
      <c r="X1216" s="195"/>
      <c r="Y1216" s="196">
        <f t="shared" si="254"/>
        <v>22.142857142857142</v>
      </c>
      <c r="Z1216" s="219">
        <v>135</v>
      </c>
      <c r="AA1216" s="203"/>
      <c r="AB1216" s="197">
        <f t="shared" si="259"/>
        <v>270</v>
      </c>
      <c r="AC1216" s="197">
        <f t="shared" si="269"/>
        <v>0</v>
      </c>
      <c r="AD1216" s="197">
        <f t="shared" si="255"/>
        <v>189</v>
      </c>
      <c r="AE1216" s="197">
        <f t="shared" si="265"/>
        <v>81</v>
      </c>
      <c r="AF1216" s="197">
        <f t="shared" si="262"/>
        <v>0</v>
      </c>
      <c r="AG1216" s="197">
        <f t="shared" si="257"/>
        <v>270</v>
      </c>
      <c r="AH1216" s="198">
        <v>270</v>
      </c>
      <c r="AI1216" s="197">
        <f t="shared" si="258"/>
        <v>0</v>
      </c>
      <c r="AJ1216" s="244"/>
      <c r="AK1216" s="269"/>
      <c r="AL1216" s="276"/>
      <c r="AM1216" s="276"/>
      <c r="AR1216" s="363"/>
      <c r="AS1216" s="363"/>
      <c r="AT1216" s="111"/>
      <c r="AU1216" s="365"/>
    </row>
    <row r="1217" spans="1:47" s="245" customFormat="1" ht="28.5" customHeight="1" x14ac:dyDescent="0.25">
      <c r="A1217" s="186"/>
      <c r="B1217" s="186">
        <v>9</v>
      </c>
      <c r="C1217" s="187">
        <v>945</v>
      </c>
      <c r="D1217" s="136">
        <v>13348</v>
      </c>
      <c r="E1217" s="136">
        <v>8566</v>
      </c>
      <c r="F1217" s="188"/>
      <c r="G1217" s="186" t="s">
        <v>530</v>
      </c>
      <c r="H1217" s="189" t="s">
        <v>94</v>
      </c>
      <c r="I1217" s="189"/>
      <c r="J1217" s="189" t="s">
        <v>69</v>
      </c>
      <c r="K1217" s="190">
        <v>2.5</v>
      </c>
      <c r="L1217" s="190">
        <v>1.3</v>
      </c>
      <c r="M1217" s="190">
        <v>2</v>
      </c>
      <c r="N1217" s="190"/>
      <c r="O1217" s="188">
        <f t="shared" si="268"/>
        <v>2</v>
      </c>
      <c r="P1217" s="190"/>
      <c r="Q1217" s="190"/>
      <c r="R1217" s="188">
        <f t="shared" si="267"/>
        <v>2</v>
      </c>
      <c r="S1217" s="191" t="s">
        <v>70</v>
      </c>
      <c r="T1217" s="192" t="s">
        <v>58</v>
      </c>
      <c r="U1217" s="193">
        <v>44818</v>
      </c>
      <c r="V1217" s="193">
        <v>44972</v>
      </c>
      <c r="W1217" s="194">
        <v>1</v>
      </c>
      <c r="X1217" s="195"/>
      <c r="Y1217" s="196">
        <f t="shared" si="254"/>
        <v>22.142857142857142</v>
      </c>
      <c r="Z1217" s="219">
        <v>135</v>
      </c>
      <c r="AA1217" s="203"/>
      <c r="AB1217" s="197">
        <f t="shared" si="259"/>
        <v>270</v>
      </c>
      <c r="AC1217" s="197">
        <f t="shared" si="269"/>
        <v>0</v>
      </c>
      <c r="AD1217" s="197">
        <f t="shared" si="255"/>
        <v>189</v>
      </c>
      <c r="AE1217" s="197">
        <f t="shared" si="265"/>
        <v>81</v>
      </c>
      <c r="AF1217" s="197">
        <f t="shared" si="262"/>
        <v>0</v>
      </c>
      <c r="AG1217" s="197">
        <f t="shared" si="257"/>
        <v>270</v>
      </c>
      <c r="AH1217" s="198">
        <v>270</v>
      </c>
      <c r="AI1217" s="197">
        <f t="shared" si="258"/>
        <v>0</v>
      </c>
      <c r="AJ1217" s="244"/>
      <c r="AK1217" s="269"/>
      <c r="AL1217" s="276"/>
      <c r="AM1217" s="276"/>
      <c r="AR1217" s="363"/>
      <c r="AS1217" s="363"/>
      <c r="AT1217" s="111"/>
      <c r="AU1217" s="365"/>
    </row>
    <row r="1218" spans="1:47" ht="28.5" customHeight="1" x14ac:dyDescent="0.25">
      <c r="A1218" s="186"/>
      <c r="B1218" s="186">
        <v>9</v>
      </c>
      <c r="C1218" s="187">
        <v>945</v>
      </c>
      <c r="D1218" s="136">
        <v>13348</v>
      </c>
      <c r="E1218" s="136">
        <v>8566</v>
      </c>
      <c r="F1218" s="188"/>
      <c r="G1218" s="186" t="s">
        <v>530</v>
      </c>
      <c r="H1218" s="189" t="s">
        <v>94</v>
      </c>
      <c r="I1218" s="189"/>
      <c r="J1218" s="189" t="s">
        <v>69</v>
      </c>
      <c r="K1218" s="190">
        <v>2.5</v>
      </c>
      <c r="L1218" s="190">
        <v>1.3</v>
      </c>
      <c r="M1218" s="190">
        <v>2</v>
      </c>
      <c r="N1218" s="190"/>
      <c r="O1218" s="188">
        <f t="shared" si="268"/>
        <v>2</v>
      </c>
      <c r="P1218" s="190"/>
      <c r="Q1218" s="190"/>
      <c r="R1218" s="188">
        <f t="shared" si="267"/>
        <v>2</v>
      </c>
      <c r="S1218" s="191" t="s">
        <v>70</v>
      </c>
      <c r="T1218" s="192" t="s">
        <v>58</v>
      </c>
      <c r="U1218" s="193">
        <v>44818</v>
      </c>
      <c r="V1218" s="193">
        <v>44972</v>
      </c>
      <c r="W1218" s="194">
        <v>1</v>
      </c>
      <c r="X1218" s="195"/>
      <c r="Y1218" s="196">
        <f t="shared" ref="Y1218:Y1281" si="270">IF(T1218="on hire",$C$5-U1218+1,IF(T1218="off hired",V1218-U1218+1,0))/7</f>
        <v>22.142857142857142</v>
      </c>
      <c r="Z1218" s="219">
        <v>135</v>
      </c>
      <c r="AA1218" s="203"/>
      <c r="AB1218" s="197">
        <f t="shared" si="259"/>
        <v>270</v>
      </c>
      <c r="AC1218" s="197">
        <f t="shared" si="269"/>
        <v>0</v>
      </c>
      <c r="AD1218" s="197">
        <f t="shared" ref="AD1218:AD1281" si="271">0.7*R1218*Z1218</f>
        <v>189</v>
      </c>
      <c r="AE1218" s="197">
        <f t="shared" si="265"/>
        <v>81</v>
      </c>
      <c r="AF1218" s="197">
        <f t="shared" si="262"/>
        <v>0</v>
      </c>
      <c r="AG1218" s="197">
        <f t="shared" si="257"/>
        <v>270</v>
      </c>
      <c r="AH1218" s="198">
        <v>270</v>
      </c>
      <c r="AI1218" s="197">
        <f t="shared" si="258"/>
        <v>0</v>
      </c>
      <c r="AJ1218" s="146"/>
      <c r="AT1218" s="111"/>
      <c r="AU1218" s="365"/>
    </row>
    <row r="1219" spans="1:47" ht="28.5" customHeight="1" x14ac:dyDescent="0.25">
      <c r="A1219" s="186"/>
      <c r="B1219" s="186">
        <v>9</v>
      </c>
      <c r="C1219" s="187">
        <v>945</v>
      </c>
      <c r="D1219" s="136">
        <v>13348</v>
      </c>
      <c r="E1219" s="136">
        <v>8566</v>
      </c>
      <c r="F1219" s="188"/>
      <c r="G1219" s="186" t="s">
        <v>530</v>
      </c>
      <c r="H1219" s="189" t="s">
        <v>94</v>
      </c>
      <c r="I1219" s="189"/>
      <c r="J1219" s="189" t="s">
        <v>69</v>
      </c>
      <c r="K1219" s="190">
        <v>2.5</v>
      </c>
      <c r="L1219" s="190">
        <v>1.3</v>
      </c>
      <c r="M1219" s="190">
        <v>2</v>
      </c>
      <c r="N1219" s="190"/>
      <c r="O1219" s="188">
        <f t="shared" si="268"/>
        <v>2</v>
      </c>
      <c r="P1219" s="190"/>
      <c r="Q1219" s="190"/>
      <c r="R1219" s="188">
        <f t="shared" si="267"/>
        <v>2</v>
      </c>
      <c r="S1219" s="191" t="s">
        <v>70</v>
      </c>
      <c r="T1219" s="192" t="s">
        <v>58</v>
      </c>
      <c r="U1219" s="193">
        <v>44818</v>
      </c>
      <c r="V1219" s="193">
        <v>44972</v>
      </c>
      <c r="W1219" s="194">
        <v>1</v>
      </c>
      <c r="X1219" s="195"/>
      <c r="Y1219" s="196">
        <f t="shared" si="270"/>
        <v>22.142857142857142</v>
      </c>
      <c r="Z1219" s="219">
        <v>135</v>
      </c>
      <c r="AA1219" s="203"/>
      <c r="AB1219" s="197">
        <f t="shared" si="259"/>
        <v>270</v>
      </c>
      <c r="AC1219" s="197">
        <f t="shared" si="269"/>
        <v>0</v>
      </c>
      <c r="AD1219" s="197">
        <f t="shared" si="271"/>
        <v>189</v>
      </c>
      <c r="AE1219" s="197">
        <f t="shared" si="265"/>
        <v>81</v>
      </c>
      <c r="AF1219" s="197">
        <f t="shared" si="262"/>
        <v>0</v>
      </c>
      <c r="AG1219" s="197">
        <f t="shared" si="257"/>
        <v>270</v>
      </c>
      <c r="AH1219" s="198">
        <v>270</v>
      </c>
      <c r="AI1219" s="197">
        <f t="shared" si="258"/>
        <v>0</v>
      </c>
      <c r="AJ1219" s="146"/>
      <c r="AT1219" s="111"/>
      <c r="AU1219" s="365"/>
    </row>
    <row r="1220" spans="1:47" ht="28.5" customHeight="1" x14ac:dyDescent="0.25">
      <c r="A1220" s="189"/>
      <c r="B1220" s="189">
        <v>9</v>
      </c>
      <c r="C1220" s="159">
        <v>1053</v>
      </c>
      <c r="D1220" s="376">
        <v>13492</v>
      </c>
      <c r="E1220" s="376">
        <v>8756</v>
      </c>
      <c r="F1220" s="190"/>
      <c r="G1220" s="189" t="s">
        <v>231</v>
      </c>
      <c r="H1220" s="189" t="s">
        <v>36</v>
      </c>
      <c r="I1220" s="189"/>
      <c r="J1220" s="189" t="s">
        <v>435</v>
      </c>
      <c r="K1220" s="190">
        <v>5.8</v>
      </c>
      <c r="L1220" s="190">
        <v>1.3</v>
      </c>
      <c r="M1220" s="190">
        <v>3</v>
      </c>
      <c r="N1220" s="190"/>
      <c r="O1220" s="190">
        <v>3</v>
      </c>
      <c r="P1220" s="190"/>
      <c r="Q1220" s="190"/>
      <c r="R1220" s="188">
        <f t="shared" si="267"/>
        <v>17.399999999999999</v>
      </c>
      <c r="S1220" s="159" t="s">
        <v>41</v>
      </c>
      <c r="T1220" s="192" t="s">
        <v>58</v>
      </c>
      <c r="U1220" s="193">
        <v>44830</v>
      </c>
      <c r="V1220" s="193">
        <v>44986</v>
      </c>
      <c r="W1220" s="194">
        <v>1</v>
      </c>
      <c r="X1220" s="195"/>
      <c r="Y1220" s="196">
        <f t="shared" si="270"/>
        <v>22.428571428571427</v>
      </c>
      <c r="Z1220" s="198">
        <v>14</v>
      </c>
      <c r="AA1220" s="198">
        <v>0.84</v>
      </c>
      <c r="AB1220" s="197">
        <f t="shared" si="259"/>
        <v>243.59999999999997</v>
      </c>
      <c r="AC1220" s="197">
        <f t="shared" si="269"/>
        <v>14.615999999999998</v>
      </c>
      <c r="AD1220" s="197">
        <f t="shared" si="271"/>
        <v>170.51999999999998</v>
      </c>
      <c r="AE1220" s="197">
        <f t="shared" si="265"/>
        <v>73.08</v>
      </c>
      <c r="AF1220" s="197">
        <f t="shared" si="262"/>
        <v>327.81599999999997</v>
      </c>
      <c r="AG1220" s="197">
        <f t="shared" si="257"/>
        <v>571.41599999999994</v>
      </c>
      <c r="AH1220" s="198">
        <v>496.24799999999993</v>
      </c>
      <c r="AI1220" s="197">
        <f t="shared" si="258"/>
        <v>75.168000000000006</v>
      </c>
      <c r="AJ1220" s="146"/>
      <c r="AR1220" s="363">
        <f>SUMIF('[27]Sc Shedule '!$D$3:$D$2546,D1220,'[27]Sc Shedule '!$AC$3:$AC$2546)</f>
        <v>571.41599999999994</v>
      </c>
      <c r="AS1220" s="363">
        <f ca="1">SUMIF($D$91:$D$2561,D1220,$AG$91:$AG$2559)</f>
        <v>571.41599999999994</v>
      </c>
      <c r="AT1220" s="363">
        <f ca="1">AR1220-AS1220</f>
        <v>0</v>
      </c>
      <c r="AU1220" s="365"/>
    </row>
    <row r="1221" spans="1:47" s="245" customFormat="1" ht="28.5" customHeight="1" x14ac:dyDescent="0.25">
      <c r="A1221" s="189"/>
      <c r="B1221" s="189">
        <v>9</v>
      </c>
      <c r="C1221" s="159">
        <v>928</v>
      </c>
      <c r="D1221" s="376">
        <v>13300</v>
      </c>
      <c r="E1221" s="376">
        <v>8103</v>
      </c>
      <c r="F1221" s="190"/>
      <c r="G1221" s="189" t="s">
        <v>231</v>
      </c>
      <c r="H1221" s="189" t="s">
        <v>36</v>
      </c>
      <c r="I1221" s="189"/>
      <c r="J1221" s="189" t="s">
        <v>435</v>
      </c>
      <c r="K1221" s="190">
        <v>4.3</v>
      </c>
      <c r="L1221" s="190">
        <v>1.8</v>
      </c>
      <c r="M1221" s="190">
        <v>3</v>
      </c>
      <c r="N1221" s="190"/>
      <c r="O1221" s="190">
        <v>3</v>
      </c>
      <c r="P1221" s="190"/>
      <c r="Q1221" s="190"/>
      <c r="R1221" s="188">
        <f t="shared" si="267"/>
        <v>12.899999999999999</v>
      </c>
      <c r="S1221" s="159" t="s">
        <v>41</v>
      </c>
      <c r="T1221" s="192" t="s">
        <v>58</v>
      </c>
      <c r="U1221" s="193">
        <v>44834</v>
      </c>
      <c r="V1221" s="193">
        <v>44848</v>
      </c>
      <c r="W1221" s="194">
        <v>1</v>
      </c>
      <c r="X1221" s="195"/>
      <c r="Y1221" s="196">
        <f t="shared" si="270"/>
        <v>2.1428571428571428</v>
      </c>
      <c r="Z1221" s="203">
        <v>18</v>
      </c>
      <c r="AA1221" s="203">
        <v>1.05</v>
      </c>
      <c r="AB1221" s="197">
        <f t="shared" si="259"/>
        <v>232.2</v>
      </c>
      <c r="AC1221" s="197">
        <f t="shared" si="269"/>
        <v>13.545</v>
      </c>
      <c r="AD1221" s="197">
        <f t="shared" si="271"/>
        <v>162.53999999999996</v>
      </c>
      <c r="AE1221" s="197">
        <f t="shared" ref="AE1221:AE1283" si="272">IF(T1221="off hired",0.3*R1221*Z1221*W1221,0)</f>
        <v>69.659999999999982</v>
      </c>
      <c r="AF1221" s="197">
        <f t="shared" si="262"/>
        <v>29.024999999999999</v>
      </c>
      <c r="AG1221" s="197">
        <f t="shared" si="257"/>
        <v>261.22499999999991</v>
      </c>
      <c r="AH1221" s="198">
        <v>261.22499999999991</v>
      </c>
      <c r="AI1221" s="197">
        <f t="shared" si="258"/>
        <v>0</v>
      </c>
      <c r="AJ1221" s="244"/>
      <c r="AK1221" s="269"/>
      <c r="AL1221" s="276"/>
      <c r="AM1221" s="276"/>
    </row>
    <row r="1222" spans="1:47" ht="28.5" customHeight="1" x14ac:dyDescent="0.25">
      <c r="A1222" s="189"/>
      <c r="B1222" s="189">
        <v>9</v>
      </c>
      <c r="C1222" s="159">
        <v>929</v>
      </c>
      <c r="D1222" s="376">
        <v>13300</v>
      </c>
      <c r="E1222" s="376">
        <v>8103</v>
      </c>
      <c r="F1222" s="190"/>
      <c r="G1222" s="189" t="s">
        <v>231</v>
      </c>
      <c r="H1222" s="189" t="s">
        <v>36</v>
      </c>
      <c r="I1222" s="189"/>
      <c r="J1222" s="189" t="s">
        <v>435</v>
      </c>
      <c r="K1222" s="190">
        <v>7.5</v>
      </c>
      <c r="L1222" s="190">
        <v>1.8</v>
      </c>
      <c r="M1222" s="190">
        <v>3</v>
      </c>
      <c r="N1222" s="190"/>
      <c r="O1222" s="190">
        <v>3</v>
      </c>
      <c r="P1222" s="190"/>
      <c r="Q1222" s="190"/>
      <c r="R1222" s="188">
        <f t="shared" si="267"/>
        <v>22.5</v>
      </c>
      <c r="S1222" s="159" t="s">
        <v>41</v>
      </c>
      <c r="T1222" s="192" t="s">
        <v>58</v>
      </c>
      <c r="U1222" s="193">
        <v>44834</v>
      </c>
      <c r="V1222" s="193">
        <v>44848</v>
      </c>
      <c r="W1222" s="194">
        <v>1</v>
      </c>
      <c r="X1222" s="195"/>
      <c r="Y1222" s="196">
        <f t="shared" si="270"/>
        <v>2.1428571428571428</v>
      </c>
      <c r="Z1222" s="203">
        <v>18</v>
      </c>
      <c r="AA1222" s="203">
        <v>1.05</v>
      </c>
      <c r="AB1222" s="197">
        <f t="shared" si="259"/>
        <v>405</v>
      </c>
      <c r="AC1222" s="197">
        <f t="shared" si="269"/>
        <v>23.625</v>
      </c>
      <c r="AD1222" s="197">
        <f t="shared" si="271"/>
        <v>283.49999999999994</v>
      </c>
      <c r="AE1222" s="197">
        <f t="shared" si="272"/>
        <v>121.5</v>
      </c>
      <c r="AF1222" s="197">
        <f t="shared" si="262"/>
        <v>50.625</v>
      </c>
      <c r="AG1222" s="197">
        <f t="shared" ref="AG1222:AG1285" si="273">AD1222+AE1222+AF1222</f>
        <v>455.62499999999994</v>
      </c>
      <c r="AH1222" s="198">
        <v>455.62499999999994</v>
      </c>
      <c r="AI1222" s="197">
        <f t="shared" ref="AI1222:AI1285" si="274">AG1222-AH1222</f>
        <v>0</v>
      </c>
      <c r="AJ1222" s="146"/>
      <c r="AR1222" s="111"/>
      <c r="AS1222" s="111"/>
      <c r="AT1222" s="111"/>
    </row>
    <row r="1223" spans="1:47" ht="28.5" customHeight="1" x14ac:dyDescent="0.25">
      <c r="A1223" s="189"/>
      <c r="B1223" s="189">
        <v>9</v>
      </c>
      <c r="C1223" s="159">
        <v>1181</v>
      </c>
      <c r="D1223" s="376">
        <v>13666</v>
      </c>
      <c r="E1223" s="376">
        <v>8276</v>
      </c>
      <c r="F1223" s="190"/>
      <c r="G1223" s="189" t="s">
        <v>231</v>
      </c>
      <c r="H1223" s="186" t="s">
        <v>60</v>
      </c>
      <c r="I1223" s="186"/>
      <c r="J1223" s="186" t="s">
        <v>61</v>
      </c>
      <c r="K1223" s="188">
        <v>7.8</v>
      </c>
      <c r="L1223" s="188">
        <v>4</v>
      </c>
      <c r="M1223" s="188">
        <v>8</v>
      </c>
      <c r="N1223" s="188"/>
      <c r="O1223" s="188">
        <f>M1223-N1223</f>
        <v>8</v>
      </c>
      <c r="P1223" s="188"/>
      <c r="Q1223" s="188"/>
      <c r="R1223" s="188">
        <f t="shared" si="267"/>
        <v>249.6</v>
      </c>
      <c r="S1223" s="191" t="s">
        <v>62</v>
      </c>
      <c r="T1223" s="192" t="s">
        <v>58</v>
      </c>
      <c r="U1223" s="200">
        <v>44845</v>
      </c>
      <c r="V1223" s="193">
        <v>44891</v>
      </c>
      <c r="W1223" s="254">
        <v>1</v>
      </c>
      <c r="X1223" s="202"/>
      <c r="Y1223" s="196">
        <f t="shared" si="270"/>
        <v>6.7142857142857144</v>
      </c>
      <c r="Z1223" s="219">
        <v>7.5</v>
      </c>
      <c r="AA1223" s="219">
        <v>0.7</v>
      </c>
      <c r="AB1223" s="197">
        <f t="shared" ref="AB1223:AB1286" si="275">Z1223*R1223</f>
        <v>1872</v>
      </c>
      <c r="AC1223" s="197">
        <f t="shared" si="269"/>
        <v>174.72</v>
      </c>
      <c r="AD1223" s="197">
        <f t="shared" si="271"/>
        <v>1310.4000000000001</v>
      </c>
      <c r="AE1223" s="197">
        <f t="shared" si="272"/>
        <v>561.59999999999991</v>
      </c>
      <c r="AF1223" s="197">
        <f t="shared" si="262"/>
        <v>1173.1199999999999</v>
      </c>
      <c r="AG1223" s="197">
        <f t="shared" si="273"/>
        <v>3045.12</v>
      </c>
      <c r="AH1223" s="197">
        <v>3045.12</v>
      </c>
      <c r="AI1223" s="197">
        <f t="shared" si="274"/>
        <v>0</v>
      </c>
      <c r="AJ1223" s="146"/>
      <c r="AR1223" s="111"/>
      <c r="AS1223" s="111"/>
      <c r="AT1223" s="111"/>
    </row>
    <row r="1224" spans="1:47" ht="28.5" customHeight="1" x14ac:dyDescent="0.25">
      <c r="A1224" s="186"/>
      <c r="B1224" s="186">
        <v>9</v>
      </c>
      <c r="C1224" s="187">
        <v>1402</v>
      </c>
      <c r="D1224" s="136">
        <v>13890</v>
      </c>
      <c r="E1224" s="136">
        <v>8484</v>
      </c>
      <c r="F1224" s="188"/>
      <c r="G1224" s="186" t="s">
        <v>231</v>
      </c>
      <c r="H1224" s="216" t="s">
        <v>36</v>
      </c>
      <c r="I1224" s="216"/>
      <c r="J1224" s="216" t="s">
        <v>42</v>
      </c>
      <c r="K1224" s="215">
        <v>5</v>
      </c>
      <c r="L1224" s="215">
        <v>1.3</v>
      </c>
      <c r="M1224" s="215">
        <v>2</v>
      </c>
      <c r="N1224" s="188"/>
      <c r="O1224" s="188">
        <f>M1224-N1224</f>
        <v>2</v>
      </c>
      <c r="P1224" s="215"/>
      <c r="Q1224" s="215"/>
      <c r="R1224" s="188">
        <f t="shared" si="267"/>
        <v>10</v>
      </c>
      <c r="S1224" s="243" t="s">
        <v>41</v>
      </c>
      <c r="T1224" s="199" t="s">
        <v>58</v>
      </c>
      <c r="U1224" s="253">
        <v>44875</v>
      </c>
      <c r="V1224" s="253">
        <v>44928</v>
      </c>
      <c r="W1224" s="254">
        <v>1</v>
      </c>
      <c r="X1224" s="255"/>
      <c r="Y1224" s="196">
        <f t="shared" si="270"/>
        <v>7.7142857142857144</v>
      </c>
      <c r="Z1224" s="220">
        <v>14</v>
      </c>
      <c r="AA1224" s="220">
        <v>0.84</v>
      </c>
      <c r="AB1224" s="197">
        <f t="shared" si="275"/>
        <v>140</v>
      </c>
      <c r="AC1224" s="197">
        <f t="shared" si="269"/>
        <v>8.4</v>
      </c>
      <c r="AD1224" s="197">
        <f t="shared" si="271"/>
        <v>98</v>
      </c>
      <c r="AE1224" s="197">
        <f t="shared" si="272"/>
        <v>42</v>
      </c>
      <c r="AF1224" s="197">
        <f t="shared" si="262"/>
        <v>64.8</v>
      </c>
      <c r="AG1224" s="197">
        <f t="shared" si="273"/>
        <v>204.8</v>
      </c>
      <c r="AH1224" s="197">
        <v>204.8</v>
      </c>
      <c r="AI1224" s="197">
        <f t="shared" si="274"/>
        <v>0</v>
      </c>
      <c r="AJ1224" s="146"/>
      <c r="AR1224" s="111"/>
      <c r="AS1224" s="111"/>
      <c r="AT1224" s="111"/>
    </row>
    <row r="1225" spans="1:47" ht="28.5" customHeight="1" x14ac:dyDescent="0.25">
      <c r="A1225" s="186"/>
      <c r="B1225" s="186">
        <v>9</v>
      </c>
      <c r="C1225" s="187">
        <v>1402</v>
      </c>
      <c r="D1225" s="136">
        <v>13890</v>
      </c>
      <c r="E1225" s="136">
        <v>8484</v>
      </c>
      <c r="F1225" s="188"/>
      <c r="G1225" s="186" t="s">
        <v>231</v>
      </c>
      <c r="H1225" s="186" t="s">
        <v>240</v>
      </c>
      <c r="I1225" s="186"/>
      <c r="J1225" s="186" t="s">
        <v>80</v>
      </c>
      <c r="K1225" s="188">
        <v>5</v>
      </c>
      <c r="L1225" s="188">
        <v>0.6</v>
      </c>
      <c r="M1225" s="188"/>
      <c r="N1225" s="188"/>
      <c r="O1225" s="188"/>
      <c r="P1225" s="188">
        <v>1</v>
      </c>
      <c r="Q1225" s="188"/>
      <c r="R1225" s="188">
        <f t="shared" si="267"/>
        <v>3</v>
      </c>
      <c r="S1225" s="191" t="s">
        <v>150</v>
      </c>
      <c r="T1225" s="199" t="s">
        <v>58</v>
      </c>
      <c r="U1225" s="200">
        <v>44875</v>
      </c>
      <c r="V1225" s="200">
        <v>44928</v>
      </c>
      <c r="W1225" s="201">
        <v>1</v>
      </c>
      <c r="X1225" s="202"/>
      <c r="Y1225" s="196">
        <f t="shared" si="270"/>
        <v>7.7142857142857144</v>
      </c>
      <c r="Z1225" s="219">
        <v>36.5</v>
      </c>
      <c r="AA1225" s="219">
        <v>3.15</v>
      </c>
      <c r="AB1225" s="197">
        <f t="shared" si="275"/>
        <v>109.5</v>
      </c>
      <c r="AC1225" s="197">
        <f t="shared" si="269"/>
        <v>9.4499999999999993</v>
      </c>
      <c r="AD1225" s="197">
        <f t="shared" si="271"/>
        <v>76.649999999999991</v>
      </c>
      <c r="AE1225" s="197">
        <f t="shared" si="272"/>
        <v>32.849999999999994</v>
      </c>
      <c r="AF1225" s="197">
        <f t="shared" si="262"/>
        <v>72.899999999999991</v>
      </c>
      <c r="AG1225" s="197">
        <f t="shared" si="273"/>
        <v>182.39999999999998</v>
      </c>
      <c r="AH1225" s="197">
        <v>182.39999999999998</v>
      </c>
      <c r="AI1225" s="197">
        <f t="shared" si="274"/>
        <v>0</v>
      </c>
      <c r="AJ1225" s="147"/>
      <c r="AR1225" s="111"/>
      <c r="AS1225" s="111"/>
      <c r="AT1225" s="111"/>
    </row>
    <row r="1226" spans="1:47" ht="28.5" customHeight="1" x14ac:dyDescent="0.25">
      <c r="A1226" s="186"/>
      <c r="B1226" s="186">
        <v>9</v>
      </c>
      <c r="C1226" s="187">
        <v>1614</v>
      </c>
      <c r="D1226" s="136">
        <v>14149</v>
      </c>
      <c r="E1226" s="136"/>
      <c r="F1226" s="188"/>
      <c r="G1226" s="186" t="s">
        <v>614</v>
      </c>
      <c r="H1226" s="186" t="s">
        <v>94</v>
      </c>
      <c r="I1226" s="186"/>
      <c r="J1226" s="186" t="s">
        <v>69</v>
      </c>
      <c r="K1226" s="188">
        <v>1.3</v>
      </c>
      <c r="L1226" s="188">
        <v>1</v>
      </c>
      <c r="M1226" s="188">
        <v>2</v>
      </c>
      <c r="N1226" s="188"/>
      <c r="O1226" s="188">
        <f t="shared" ref="O1226:O1231" si="276">M1226-N1226</f>
        <v>2</v>
      </c>
      <c r="P1226" s="188"/>
      <c r="Q1226" s="188"/>
      <c r="R1226" s="188">
        <f t="shared" si="267"/>
        <v>2</v>
      </c>
      <c r="S1226" s="191" t="s">
        <v>70</v>
      </c>
      <c r="T1226" s="199" t="s">
        <v>86</v>
      </c>
      <c r="U1226" s="200">
        <v>44912</v>
      </c>
      <c r="V1226" s="200"/>
      <c r="W1226" s="201">
        <v>1</v>
      </c>
      <c r="X1226" s="202"/>
      <c r="Y1226" s="196">
        <f t="shared" si="270"/>
        <v>15</v>
      </c>
      <c r="Z1226" s="197">
        <v>135</v>
      </c>
      <c r="AA1226" s="197">
        <v>12.25</v>
      </c>
      <c r="AB1226" s="197">
        <f t="shared" si="275"/>
        <v>270</v>
      </c>
      <c r="AC1226" s="197">
        <f t="shared" si="269"/>
        <v>24.5</v>
      </c>
      <c r="AD1226" s="197">
        <f t="shared" si="271"/>
        <v>189</v>
      </c>
      <c r="AE1226" s="197">
        <f t="shared" si="272"/>
        <v>0</v>
      </c>
      <c r="AF1226" s="197">
        <f t="shared" si="262"/>
        <v>367.5</v>
      </c>
      <c r="AG1226" s="197">
        <f t="shared" si="273"/>
        <v>556.5</v>
      </c>
      <c r="AH1226" s="197">
        <v>448</v>
      </c>
      <c r="AI1226" s="197">
        <f t="shared" si="274"/>
        <v>108.5</v>
      </c>
      <c r="AJ1226" s="146"/>
      <c r="AR1226" s="363">
        <f>SUMIF('[27]Sc Shedule '!$D$3:$D$2546,D1226,'[27]Sc Shedule '!$AC$3:$AC$2546)</f>
        <v>556.5</v>
      </c>
      <c r="AS1226" s="363">
        <f ca="1">SUMIF($D$91:$D$2561,D1226,$AG$91:$AG$2559)</f>
        <v>556.5</v>
      </c>
      <c r="AT1226" s="363">
        <f ca="1">AR1226-AS1226</f>
        <v>0</v>
      </c>
      <c r="AU1226" s="365"/>
    </row>
    <row r="1227" spans="1:47" ht="28.5" customHeight="1" x14ac:dyDescent="0.25">
      <c r="A1227" s="186"/>
      <c r="B1227" s="186">
        <v>9</v>
      </c>
      <c r="C1227" s="187">
        <v>1650</v>
      </c>
      <c r="D1227" s="136">
        <v>14185</v>
      </c>
      <c r="E1227" s="136">
        <v>8461</v>
      </c>
      <c r="F1227" s="188"/>
      <c r="G1227" s="186" t="s">
        <v>614</v>
      </c>
      <c r="H1227" s="186" t="s">
        <v>94</v>
      </c>
      <c r="I1227" s="186"/>
      <c r="J1227" s="186" t="s">
        <v>69</v>
      </c>
      <c r="K1227" s="188">
        <v>1.3</v>
      </c>
      <c r="L1227" s="188">
        <v>1</v>
      </c>
      <c r="M1227" s="188">
        <v>1.5</v>
      </c>
      <c r="N1227" s="188"/>
      <c r="O1227" s="188">
        <f t="shared" si="276"/>
        <v>1.5</v>
      </c>
      <c r="P1227" s="188"/>
      <c r="Q1227" s="188"/>
      <c r="R1227" s="188">
        <f t="shared" si="267"/>
        <v>1.5</v>
      </c>
      <c r="S1227" s="191" t="s">
        <v>70</v>
      </c>
      <c r="T1227" s="199" t="s">
        <v>58</v>
      </c>
      <c r="U1227" s="200">
        <v>44917</v>
      </c>
      <c r="V1227" s="200">
        <v>44919</v>
      </c>
      <c r="W1227" s="201">
        <v>1</v>
      </c>
      <c r="X1227" s="202"/>
      <c r="Y1227" s="196">
        <f t="shared" si="270"/>
        <v>0.42857142857142855</v>
      </c>
      <c r="Z1227" s="197">
        <v>135</v>
      </c>
      <c r="AA1227" s="197">
        <v>12.25</v>
      </c>
      <c r="AB1227" s="197">
        <f t="shared" si="275"/>
        <v>202.5</v>
      </c>
      <c r="AC1227" s="197">
        <f t="shared" si="269"/>
        <v>18.375</v>
      </c>
      <c r="AD1227" s="197">
        <f t="shared" si="271"/>
        <v>141.74999999999997</v>
      </c>
      <c r="AE1227" s="197">
        <f t="shared" si="272"/>
        <v>60.749999999999993</v>
      </c>
      <c r="AF1227" s="197">
        <f t="shared" si="262"/>
        <v>7.8749999999999991</v>
      </c>
      <c r="AG1227" s="197">
        <f t="shared" si="273"/>
        <v>210.37499999999997</v>
      </c>
      <c r="AH1227" s="197">
        <v>210.37499999999997</v>
      </c>
      <c r="AI1227" s="197">
        <f t="shared" si="274"/>
        <v>0</v>
      </c>
      <c r="AJ1227" s="146"/>
      <c r="AR1227" s="111"/>
      <c r="AS1227" s="111"/>
      <c r="AT1227" s="111"/>
    </row>
    <row r="1228" spans="1:47" ht="28.5" customHeight="1" x14ac:dyDescent="0.25">
      <c r="A1228" s="186"/>
      <c r="B1228" s="186">
        <v>9</v>
      </c>
      <c r="C1228" s="187">
        <v>1650</v>
      </c>
      <c r="D1228" s="136">
        <v>14185</v>
      </c>
      <c r="E1228" s="136">
        <v>8461</v>
      </c>
      <c r="F1228" s="188"/>
      <c r="G1228" s="186" t="s">
        <v>614</v>
      </c>
      <c r="H1228" s="186" t="s">
        <v>94</v>
      </c>
      <c r="I1228" s="186"/>
      <c r="J1228" s="186" t="s">
        <v>69</v>
      </c>
      <c r="K1228" s="188">
        <v>1.3</v>
      </c>
      <c r="L1228" s="188">
        <v>1</v>
      </c>
      <c r="M1228" s="188">
        <v>1.5</v>
      </c>
      <c r="N1228" s="188"/>
      <c r="O1228" s="188">
        <f t="shared" si="276"/>
        <v>1.5</v>
      </c>
      <c r="P1228" s="188"/>
      <c r="Q1228" s="188"/>
      <c r="R1228" s="188">
        <f t="shared" si="267"/>
        <v>1.5</v>
      </c>
      <c r="S1228" s="191" t="s">
        <v>70</v>
      </c>
      <c r="T1228" s="199" t="s">
        <v>58</v>
      </c>
      <c r="U1228" s="200">
        <v>44917</v>
      </c>
      <c r="V1228" s="200">
        <v>44919</v>
      </c>
      <c r="W1228" s="201">
        <v>1</v>
      </c>
      <c r="X1228" s="202"/>
      <c r="Y1228" s="196">
        <f t="shared" si="270"/>
        <v>0.42857142857142855</v>
      </c>
      <c r="Z1228" s="197">
        <v>135</v>
      </c>
      <c r="AA1228" s="197">
        <v>12.25</v>
      </c>
      <c r="AB1228" s="197">
        <f t="shared" si="275"/>
        <v>202.5</v>
      </c>
      <c r="AC1228" s="197">
        <f t="shared" si="269"/>
        <v>18.375</v>
      </c>
      <c r="AD1228" s="197">
        <f t="shared" si="271"/>
        <v>141.74999999999997</v>
      </c>
      <c r="AE1228" s="197">
        <f t="shared" si="272"/>
        <v>60.749999999999993</v>
      </c>
      <c r="AF1228" s="197">
        <f t="shared" si="262"/>
        <v>7.8749999999999991</v>
      </c>
      <c r="AG1228" s="197">
        <f t="shared" si="273"/>
        <v>210.37499999999997</v>
      </c>
      <c r="AH1228" s="197">
        <v>210.37499999999997</v>
      </c>
      <c r="AI1228" s="197">
        <f t="shared" si="274"/>
        <v>0</v>
      </c>
      <c r="AJ1228" s="146"/>
      <c r="AR1228" s="111"/>
      <c r="AS1228" s="111"/>
      <c r="AT1228" s="111"/>
    </row>
    <row r="1229" spans="1:47" ht="28.5" customHeight="1" x14ac:dyDescent="0.25">
      <c r="A1229" s="186"/>
      <c r="B1229" s="186">
        <v>9</v>
      </c>
      <c r="C1229" s="187">
        <v>1659</v>
      </c>
      <c r="D1229" s="136">
        <v>14194</v>
      </c>
      <c r="E1229" s="136">
        <v>8558</v>
      </c>
      <c r="F1229" s="188"/>
      <c r="G1229" s="186" t="s">
        <v>614</v>
      </c>
      <c r="H1229" s="186" t="s">
        <v>94</v>
      </c>
      <c r="I1229" s="186"/>
      <c r="J1229" s="186" t="s">
        <v>69</v>
      </c>
      <c r="K1229" s="188">
        <v>1.3</v>
      </c>
      <c r="L1229" s="188">
        <v>1.3</v>
      </c>
      <c r="M1229" s="188">
        <v>1</v>
      </c>
      <c r="N1229" s="188"/>
      <c r="O1229" s="188">
        <f t="shared" si="276"/>
        <v>1</v>
      </c>
      <c r="P1229" s="188"/>
      <c r="Q1229" s="188"/>
      <c r="R1229" s="188">
        <f t="shared" si="267"/>
        <v>1</v>
      </c>
      <c r="S1229" s="191" t="s">
        <v>70</v>
      </c>
      <c r="T1229" s="199" t="s">
        <v>58</v>
      </c>
      <c r="U1229" s="200">
        <v>44918</v>
      </c>
      <c r="V1229" s="200">
        <v>44968</v>
      </c>
      <c r="W1229" s="201">
        <v>1</v>
      </c>
      <c r="X1229" s="202"/>
      <c r="Y1229" s="196">
        <f t="shared" si="270"/>
        <v>7.2857142857142856</v>
      </c>
      <c r="Z1229" s="197">
        <v>135</v>
      </c>
      <c r="AA1229" s="197">
        <v>12.25</v>
      </c>
      <c r="AB1229" s="197">
        <f t="shared" si="275"/>
        <v>135</v>
      </c>
      <c r="AC1229" s="197">
        <f t="shared" si="269"/>
        <v>12.25</v>
      </c>
      <c r="AD1229" s="197">
        <f t="shared" si="271"/>
        <v>94.5</v>
      </c>
      <c r="AE1229" s="197">
        <f t="shared" si="272"/>
        <v>40.5</v>
      </c>
      <c r="AF1229" s="197">
        <f t="shared" si="262"/>
        <v>89.25</v>
      </c>
      <c r="AG1229" s="197">
        <f t="shared" si="273"/>
        <v>224.25</v>
      </c>
      <c r="AH1229" s="197">
        <v>224.25</v>
      </c>
      <c r="AI1229" s="197">
        <f t="shared" si="274"/>
        <v>0</v>
      </c>
      <c r="AJ1229" s="146"/>
      <c r="AT1229" s="111"/>
      <c r="AU1229" s="365"/>
    </row>
    <row r="1230" spans="1:47" ht="28.5" customHeight="1" x14ac:dyDescent="0.25">
      <c r="A1230" s="186"/>
      <c r="B1230" s="186">
        <v>9</v>
      </c>
      <c r="C1230" s="187">
        <v>1659</v>
      </c>
      <c r="D1230" s="136">
        <v>14194</v>
      </c>
      <c r="E1230" s="136">
        <v>8558</v>
      </c>
      <c r="F1230" s="188"/>
      <c r="G1230" s="186" t="s">
        <v>614</v>
      </c>
      <c r="H1230" s="186" t="s">
        <v>94</v>
      </c>
      <c r="I1230" s="186"/>
      <c r="J1230" s="186" t="s">
        <v>69</v>
      </c>
      <c r="K1230" s="188">
        <v>1.3</v>
      </c>
      <c r="L1230" s="188">
        <v>1.3</v>
      </c>
      <c r="M1230" s="188">
        <v>1</v>
      </c>
      <c r="N1230" s="188"/>
      <c r="O1230" s="188">
        <f t="shared" si="276"/>
        <v>1</v>
      </c>
      <c r="P1230" s="188"/>
      <c r="Q1230" s="188"/>
      <c r="R1230" s="188">
        <f t="shared" si="267"/>
        <v>1</v>
      </c>
      <c r="S1230" s="191" t="s">
        <v>70</v>
      </c>
      <c r="T1230" s="199" t="s">
        <v>58</v>
      </c>
      <c r="U1230" s="200">
        <v>44918</v>
      </c>
      <c r="V1230" s="200">
        <v>44968</v>
      </c>
      <c r="W1230" s="201">
        <v>1</v>
      </c>
      <c r="X1230" s="202"/>
      <c r="Y1230" s="196">
        <f t="shared" si="270"/>
        <v>7.2857142857142856</v>
      </c>
      <c r="Z1230" s="197">
        <v>135</v>
      </c>
      <c r="AA1230" s="197">
        <v>12.25</v>
      </c>
      <c r="AB1230" s="197">
        <f t="shared" si="275"/>
        <v>135</v>
      </c>
      <c r="AC1230" s="197">
        <f t="shared" si="269"/>
        <v>12.25</v>
      </c>
      <c r="AD1230" s="197">
        <f t="shared" si="271"/>
        <v>94.5</v>
      </c>
      <c r="AE1230" s="197">
        <f t="shared" si="272"/>
        <v>40.5</v>
      </c>
      <c r="AF1230" s="197">
        <f t="shared" si="262"/>
        <v>89.25</v>
      </c>
      <c r="AG1230" s="197">
        <f t="shared" si="273"/>
        <v>224.25</v>
      </c>
      <c r="AH1230" s="197">
        <v>224.25</v>
      </c>
      <c r="AI1230" s="197">
        <f t="shared" si="274"/>
        <v>0</v>
      </c>
      <c r="AJ1230" s="146"/>
      <c r="AT1230" s="111"/>
      <c r="AU1230" s="365"/>
    </row>
    <row r="1231" spans="1:47" ht="28.5" customHeight="1" x14ac:dyDescent="0.25">
      <c r="A1231" s="186"/>
      <c r="B1231" s="186">
        <v>9</v>
      </c>
      <c r="C1231" s="187">
        <v>1563</v>
      </c>
      <c r="D1231" s="136">
        <v>14097</v>
      </c>
      <c r="E1231" s="136">
        <v>8431</v>
      </c>
      <c r="F1231" s="188"/>
      <c r="G1231" s="186" t="s">
        <v>628</v>
      </c>
      <c r="H1231" s="216" t="s">
        <v>36</v>
      </c>
      <c r="I1231" s="216"/>
      <c r="J1231" s="216" t="s">
        <v>42</v>
      </c>
      <c r="K1231" s="215">
        <v>155</v>
      </c>
      <c r="L1231" s="215">
        <v>1</v>
      </c>
      <c r="M1231" s="215">
        <v>2</v>
      </c>
      <c r="N1231" s="188"/>
      <c r="O1231" s="188">
        <f t="shared" si="276"/>
        <v>2</v>
      </c>
      <c r="P1231" s="215"/>
      <c r="Q1231" s="215"/>
      <c r="R1231" s="188">
        <f t="shared" si="267"/>
        <v>310</v>
      </c>
      <c r="S1231" s="243" t="s">
        <v>41</v>
      </c>
      <c r="T1231" s="199" t="s">
        <v>58</v>
      </c>
      <c r="U1231" s="253">
        <v>44904</v>
      </c>
      <c r="V1231" s="253">
        <v>44943</v>
      </c>
      <c r="W1231" s="254">
        <v>1</v>
      </c>
      <c r="X1231" s="255"/>
      <c r="Y1231" s="196">
        <f t="shared" si="270"/>
        <v>5.7142857142857144</v>
      </c>
      <c r="Z1231" s="220">
        <v>14</v>
      </c>
      <c r="AA1231" s="220">
        <v>0.84</v>
      </c>
      <c r="AB1231" s="197">
        <f t="shared" si="275"/>
        <v>4340</v>
      </c>
      <c r="AC1231" s="197">
        <f t="shared" si="269"/>
        <v>260.39999999999998</v>
      </c>
      <c r="AD1231" s="197">
        <f t="shared" si="271"/>
        <v>3038</v>
      </c>
      <c r="AE1231" s="197">
        <f t="shared" si="272"/>
        <v>1302</v>
      </c>
      <c r="AF1231" s="197">
        <f t="shared" si="262"/>
        <v>1488</v>
      </c>
      <c r="AG1231" s="197">
        <f t="shared" si="273"/>
        <v>5828</v>
      </c>
      <c r="AH1231" s="197">
        <v>5828</v>
      </c>
      <c r="AI1231" s="197">
        <f t="shared" si="274"/>
        <v>0</v>
      </c>
      <c r="AJ1231" s="146"/>
      <c r="AR1231" s="111"/>
      <c r="AS1231" s="111"/>
      <c r="AT1231" s="111"/>
    </row>
    <row r="1232" spans="1:47" ht="28.5" customHeight="1" x14ac:dyDescent="0.25">
      <c r="A1232" s="186"/>
      <c r="B1232" s="186">
        <v>10</v>
      </c>
      <c r="C1232" s="187"/>
      <c r="D1232" s="136">
        <v>12109</v>
      </c>
      <c r="E1232" s="136">
        <v>8117</v>
      </c>
      <c r="F1232" s="188"/>
      <c r="G1232" s="186" t="s">
        <v>65</v>
      </c>
      <c r="H1232" s="186" t="s">
        <v>63</v>
      </c>
      <c r="I1232" s="186"/>
      <c r="J1232" s="186" t="s">
        <v>63</v>
      </c>
      <c r="K1232" s="188">
        <v>200</v>
      </c>
      <c r="L1232" s="188"/>
      <c r="M1232" s="188"/>
      <c r="N1232" s="188"/>
      <c r="O1232" s="188"/>
      <c r="P1232" s="188"/>
      <c r="Q1232" s="188"/>
      <c r="R1232" s="188">
        <f t="shared" si="267"/>
        <v>200</v>
      </c>
      <c r="S1232" s="191" t="s">
        <v>64</v>
      </c>
      <c r="T1232" s="199" t="s">
        <v>58</v>
      </c>
      <c r="U1232" s="200">
        <v>44708</v>
      </c>
      <c r="V1232" s="200">
        <v>44852</v>
      </c>
      <c r="W1232" s="201">
        <v>1</v>
      </c>
      <c r="X1232" s="202"/>
      <c r="Y1232" s="196">
        <f t="shared" si="270"/>
        <v>20.714285714285715</v>
      </c>
      <c r="Z1232" s="219">
        <v>24</v>
      </c>
      <c r="AA1232" s="219"/>
      <c r="AB1232" s="197">
        <f t="shared" si="275"/>
        <v>4800</v>
      </c>
      <c r="AC1232" s="197">
        <f t="shared" si="269"/>
        <v>0</v>
      </c>
      <c r="AD1232" s="197">
        <f t="shared" si="271"/>
        <v>3360</v>
      </c>
      <c r="AE1232" s="197">
        <f t="shared" si="272"/>
        <v>1440</v>
      </c>
      <c r="AF1232" s="197">
        <f t="shared" si="262"/>
        <v>0</v>
      </c>
      <c r="AG1232" s="197">
        <f t="shared" si="273"/>
        <v>4800</v>
      </c>
      <c r="AH1232" s="197">
        <v>4800</v>
      </c>
      <c r="AI1232" s="197">
        <f t="shared" si="274"/>
        <v>0</v>
      </c>
      <c r="AJ1232" s="146"/>
      <c r="AR1232" s="111"/>
      <c r="AS1232" s="111"/>
      <c r="AT1232" s="111"/>
    </row>
    <row r="1233" spans="1:47" ht="28.5" customHeight="1" x14ac:dyDescent="0.25">
      <c r="A1233" s="186"/>
      <c r="B1233" s="186">
        <v>10</v>
      </c>
      <c r="C1233" s="187"/>
      <c r="D1233" s="136">
        <v>12100</v>
      </c>
      <c r="E1233" s="136"/>
      <c r="F1233" s="188"/>
      <c r="G1233" s="186" t="s">
        <v>548</v>
      </c>
      <c r="H1233" s="186" t="s">
        <v>63</v>
      </c>
      <c r="I1233" s="186" t="s">
        <v>63</v>
      </c>
      <c r="J1233" s="186" t="s">
        <v>63</v>
      </c>
      <c r="K1233" s="188">
        <v>150</v>
      </c>
      <c r="L1233" s="188"/>
      <c r="M1233" s="188"/>
      <c r="N1233" s="188"/>
      <c r="O1233" s="188"/>
      <c r="P1233" s="188"/>
      <c r="Q1233" s="188"/>
      <c r="R1233" s="188">
        <f t="shared" si="267"/>
        <v>150</v>
      </c>
      <c r="S1233" s="191" t="s">
        <v>64</v>
      </c>
      <c r="T1233" s="199"/>
      <c r="U1233" s="200">
        <v>44701</v>
      </c>
      <c r="V1233" s="200"/>
      <c r="W1233" s="201">
        <v>1</v>
      </c>
      <c r="X1233" s="202"/>
      <c r="Y1233" s="196">
        <f t="shared" si="270"/>
        <v>0</v>
      </c>
      <c r="Z1233" s="219">
        <v>24</v>
      </c>
      <c r="AA1233" s="219"/>
      <c r="AB1233" s="197">
        <f t="shared" si="275"/>
        <v>3600</v>
      </c>
      <c r="AC1233" s="197">
        <f t="shared" si="269"/>
        <v>0</v>
      </c>
      <c r="AD1233" s="197">
        <f t="shared" si="271"/>
        <v>2520</v>
      </c>
      <c r="AE1233" s="197">
        <f t="shared" si="272"/>
        <v>0</v>
      </c>
      <c r="AF1233" s="197">
        <f t="shared" si="262"/>
        <v>0</v>
      </c>
      <c r="AG1233" s="197">
        <f t="shared" si="273"/>
        <v>2520</v>
      </c>
      <c r="AH1233" s="197">
        <v>2520</v>
      </c>
      <c r="AI1233" s="197">
        <f t="shared" si="274"/>
        <v>0</v>
      </c>
      <c r="AJ1233" s="146"/>
      <c r="AR1233" s="111"/>
      <c r="AS1233" s="111"/>
      <c r="AT1233" s="111"/>
    </row>
    <row r="1234" spans="1:47" ht="28.5" customHeight="1" x14ac:dyDescent="0.25">
      <c r="A1234" s="186"/>
      <c r="B1234" s="186">
        <v>10</v>
      </c>
      <c r="C1234" s="187">
        <v>1553</v>
      </c>
      <c r="D1234" s="136">
        <v>14090</v>
      </c>
      <c r="E1234" s="136">
        <v>8558</v>
      </c>
      <c r="F1234" s="188"/>
      <c r="G1234" s="186" t="s">
        <v>623</v>
      </c>
      <c r="H1234" s="216" t="s">
        <v>36</v>
      </c>
      <c r="I1234" s="216"/>
      <c r="J1234" s="216" t="s">
        <v>42</v>
      </c>
      <c r="K1234" s="215">
        <v>5</v>
      </c>
      <c r="L1234" s="215">
        <v>1</v>
      </c>
      <c r="M1234" s="215">
        <v>1.8</v>
      </c>
      <c r="N1234" s="188"/>
      <c r="O1234" s="188">
        <f>M1234-N1234</f>
        <v>1.8</v>
      </c>
      <c r="P1234" s="215"/>
      <c r="Q1234" s="215"/>
      <c r="R1234" s="188">
        <f t="shared" si="267"/>
        <v>9</v>
      </c>
      <c r="S1234" s="243" t="s">
        <v>41</v>
      </c>
      <c r="T1234" s="199" t="s">
        <v>58</v>
      </c>
      <c r="U1234" s="253">
        <v>44903</v>
      </c>
      <c r="V1234" s="253">
        <v>44968</v>
      </c>
      <c r="W1234" s="254">
        <v>1</v>
      </c>
      <c r="X1234" s="255"/>
      <c r="Y1234" s="196">
        <f t="shared" si="270"/>
        <v>9.4285714285714288</v>
      </c>
      <c r="Z1234" s="220">
        <v>14</v>
      </c>
      <c r="AA1234" s="220">
        <v>0.84</v>
      </c>
      <c r="AB1234" s="197">
        <f t="shared" si="275"/>
        <v>126</v>
      </c>
      <c r="AC1234" s="197">
        <f t="shared" si="269"/>
        <v>7.56</v>
      </c>
      <c r="AD1234" s="197">
        <f t="shared" si="271"/>
        <v>88.2</v>
      </c>
      <c r="AE1234" s="197">
        <f t="shared" si="272"/>
        <v>37.799999999999997</v>
      </c>
      <c r="AF1234" s="197">
        <f t="shared" si="262"/>
        <v>71.28</v>
      </c>
      <c r="AG1234" s="197">
        <f t="shared" si="273"/>
        <v>197.28</v>
      </c>
      <c r="AH1234" s="197">
        <v>197.28</v>
      </c>
      <c r="AI1234" s="197">
        <f t="shared" si="274"/>
        <v>0</v>
      </c>
      <c r="AJ1234" s="146"/>
      <c r="AT1234" s="111"/>
      <c r="AU1234" s="365"/>
    </row>
    <row r="1235" spans="1:47" ht="28.5" customHeight="1" x14ac:dyDescent="0.25">
      <c r="A1235" s="186"/>
      <c r="B1235" s="186">
        <v>11</v>
      </c>
      <c r="C1235" s="187">
        <v>563</v>
      </c>
      <c r="D1235" s="136">
        <v>12776</v>
      </c>
      <c r="E1235" s="136">
        <v>7832</v>
      </c>
      <c r="F1235" s="188"/>
      <c r="G1235" s="186" t="s">
        <v>208</v>
      </c>
      <c r="H1235" s="186" t="s">
        <v>94</v>
      </c>
      <c r="I1235" s="186"/>
      <c r="J1235" s="186" t="s">
        <v>69</v>
      </c>
      <c r="K1235" s="188">
        <v>1.8</v>
      </c>
      <c r="L1235" s="188">
        <v>1.3</v>
      </c>
      <c r="M1235" s="188">
        <v>3</v>
      </c>
      <c r="N1235" s="188">
        <v>1</v>
      </c>
      <c r="O1235" s="188">
        <f>M1235-N1235</f>
        <v>2</v>
      </c>
      <c r="P1235" s="188"/>
      <c r="Q1235" s="188"/>
      <c r="R1235" s="188">
        <f t="shared" si="267"/>
        <v>2</v>
      </c>
      <c r="S1235" s="191" t="s">
        <v>70</v>
      </c>
      <c r="T1235" s="199" t="s">
        <v>58</v>
      </c>
      <c r="U1235" s="200">
        <v>44763</v>
      </c>
      <c r="V1235" s="200">
        <v>44790</v>
      </c>
      <c r="W1235" s="201">
        <v>1</v>
      </c>
      <c r="X1235" s="202"/>
      <c r="Y1235" s="196">
        <f t="shared" si="270"/>
        <v>4</v>
      </c>
      <c r="Z1235" s="219">
        <v>135</v>
      </c>
      <c r="AA1235" s="219"/>
      <c r="AB1235" s="197">
        <f t="shared" si="275"/>
        <v>270</v>
      </c>
      <c r="AC1235" s="197">
        <f t="shared" si="269"/>
        <v>0</v>
      </c>
      <c r="AD1235" s="197">
        <f t="shared" si="271"/>
        <v>189</v>
      </c>
      <c r="AE1235" s="197">
        <f t="shared" si="272"/>
        <v>81</v>
      </c>
      <c r="AF1235" s="197">
        <f t="shared" si="262"/>
        <v>0</v>
      </c>
      <c r="AG1235" s="197">
        <f t="shared" si="273"/>
        <v>270</v>
      </c>
      <c r="AH1235" s="197">
        <v>270</v>
      </c>
      <c r="AI1235" s="197">
        <f t="shared" si="274"/>
        <v>0</v>
      </c>
      <c r="AJ1235" s="146"/>
      <c r="AR1235" s="111"/>
      <c r="AS1235" s="111"/>
      <c r="AT1235" s="111"/>
    </row>
    <row r="1236" spans="1:47" ht="28.5" customHeight="1" x14ac:dyDescent="0.25">
      <c r="A1236" s="186"/>
      <c r="B1236" s="186">
        <v>11</v>
      </c>
      <c r="C1236" s="187">
        <v>562</v>
      </c>
      <c r="D1236" s="136">
        <v>12775</v>
      </c>
      <c r="E1236" s="136">
        <v>7832</v>
      </c>
      <c r="F1236" s="188"/>
      <c r="G1236" s="186" t="s">
        <v>208</v>
      </c>
      <c r="H1236" s="186" t="s">
        <v>94</v>
      </c>
      <c r="I1236" s="186"/>
      <c r="J1236" s="186" t="s">
        <v>69</v>
      </c>
      <c r="K1236" s="188">
        <v>1.8</v>
      </c>
      <c r="L1236" s="188">
        <v>1.3</v>
      </c>
      <c r="M1236" s="188">
        <v>3</v>
      </c>
      <c r="N1236" s="188">
        <v>1</v>
      </c>
      <c r="O1236" s="188">
        <f>M1236-N1236</f>
        <v>2</v>
      </c>
      <c r="P1236" s="188"/>
      <c r="Q1236" s="188"/>
      <c r="R1236" s="188">
        <f t="shared" si="267"/>
        <v>2</v>
      </c>
      <c r="S1236" s="191" t="s">
        <v>70</v>
      </c>
      <c r="T1236" s="199" t="s">
        <v>58</v>
      </c>
      <c r="U1236" s="200">
        <v>44763</v>
      </c>
      <c r="V1236" s="200">
        <v>44790</v>
      </c>
      <c r="W1236" s="201">
        <v>1</v>
      </c>
      <c r="X1236" s="202"/>
      <c r="Y1236" s="196">
        <f t="shared" si="270"/>
        <v>4</v>
      </c>
      <c r="Z1236" s="219">
        <v>135</v>
      </c>
      <c r="AA1236" s="219">
        <v>12.25</v>
      </c>
      <c r="AB1236" s="197">
        <f t="shared" si="275"/>
        <v>270</v>
      </c>
      <c r="AC1236" s="197">
        <f t="shared" si="269"/>
        <v>24.5</v>
      </c>
      <c r="AD1236" s="197">
        <f t="shared" si="271"/>
        <v>189</v>
      </c>
      <c r="AE1236" s="197">
        <f t="shared" si="272"/>
        <v>81</v>
      </c>
      <c r="AF1236" s="197">
        <f t="shared" ref="AF1236:AF1299" si="277">IF(Y1236&gt;X1236,(Y1236-X1236)*R1236*AA1236,0)</f>
        <v>98</v>
      </c>
      <c r="AG1236" s="197">
        <f t="shared" si="273"/>
        <v>368</v>
      </c>
      <c r="AH1236" s="197">
        <v>368</v>
      </c>
      <c r="AI1236" s="197">
        <f t="shared" si="274"/>
        <v>0</v>
      </c>
      <c r="AJ1236" s="146"/>
      <c r="AR1236" s="111"/>
      <c r="AS1236" s="111"/>
      <c r="AT1236" s="111"/>
    </row>
    <row r="1237" spans="1:47" ht="28.5" customHeight="1" x14ac:dyDescent="0.25">
      <c r="A1237" s="189"/>
      <c r="B1237" s="189">
        <v>11</v>
      </c>
      <c r="C1237" s="159">
        <v>1272</v>
      </c>
      <c r="D1237" s="376">
        <v>13710</v>
      </c>
      <c r="E1237" s="376">
        <v>8173</v>
      </c>
      <c r="F1237" s="190"/>
      <c r="G1237" s="189" t="s">
        <v>572</v>
      </c>
      <c r="H1237" s="186" t="s">
        <v>94</v>
      </c>
      <c r="I1237" s="186"/>
      <c r="J1237" s="186" t="s">
        <v>69</v>
      </c>
      <c r="K1237" s="188">
        <v>2.5</v>
      </c>
      <c r="L1237" s="188">
        <v>1.8</v>
      </c>
      <c r="M1237" s="188">
        <v>2</v>
      </c>
      <c r="N1237" s="188"/>
      <c r="O1237" s="188">
        <f>M1237-N1237</f>
        <v>2</v>
      </c>
      <c r="P1237" s="188"/>
      <c r="Q1237" s="188"/>
      <c r="R1237" s="188">
        <f t="shared" si="267"/>
        <v>2</v>
      </c>
      <c r="S1237" s="191" t="s">
        <v>70</v>
      </c>
      <c r="T1237" s="199" t="s">
        <v>58</v>
      </c>
      <c r="U1237" s="200">
        <v>44855</v>
      </c>
      <c r="V1237" s="200">
        <v>44862</v>
      </c>
      <c r="W1237" s="201">
        <v>1</v>
      </c>
      <c r="X1237" s="202"/>
      <c r="Y1237" s="196">
        <f t="shared" si="270"/>
        <v>1.1428571428571428</v>
      </c>
      <c r="Z1237" s="197">
        <v>135</v>
      </c>
      <c r="AA1237" s="197">
        <v>12.25</v>
      </c>
      <c r="AB1237" s="197">
        <f t="shared" si="275"/>
        <v>270</v>
      </c>
      <c r="AC1237" s="197">
        <f t="shared" si="269"/>
        <v>24.5</v>
      </c>
      <c r="AD1237" s="197">
        <f t="shared" si="271"/>
        <v>189</v>
      </c>
      <c r="AE1237" s="197">
        <f t="shared" si="272"/>
        <v>81</v>
      </c>
      <c r="AF1237" s="197">
        <f t="shared" si="277"/>
        <v>28</v>
      </c>
      <c r="AG1237" s="197">
        <f t="shared" si="273"/>
        <v>298</v>
      </c>
      <c r="AH1237" s="197">
        <v>298</v>
      </c>
      <c r="AI1237" s="197">
        <f t="shared" si="274"/>
        <v>0</v>
      </c>
      <c r="AJ1237" s="146"/>
      <c r="AR1237" s="111"/>
      <c r="AS1237" s="111"/>
      <c r="AT1237" s="111"/>
    </row>
    <row r="1238" spans="1:47" ht="28.5" customHeight="1" x14ac:dyDescent="0.25">
      <c r="A1238" s="189"/>
      <c r="B1238" s="189">
        <v>11</v>
      </c>
      <c r="C1238" s="159">
        <v>1246</v>
      </c>
      <c r="D1238" s="376">
        <v>13784</v>
      </c>
      <c r="E1238" s="376">
        <v>8479</v>
      </c>
      <c r="F1238" s="190"/>
      <c r="G1238" s="189" t="s">
        <v>572</v>
      </c>
      <c r="H1238" s="189" t="s">
        <v>36</v>
      </c>
      <c r="I1238" s="189"/>
      <c r="J1238" s="189" t="s">
        <v>435</v>
      </c>
      <c r="K1238" s="190">
        <v>10</v>
      </c>
      <c r="L1238" s="190">
        <v>1.3</v>
      </c>
      <c r="M1238" s="190">
        <v>2</v>
      </c>
      <c r="N1238" s="190"/>
      <c r="O1238" s="190">
        <v>2</v>
      </c>
      <c r="P1238" s="190"/>
      <c r="Q1238" s="190"/>
      <c r="R1238" s="188">
        <f t="shared" si="267"/>
        <v>20</v>
      </c>
      <c r="S1238" s="159" t="s">
        <v>41</v>
      </c>
      <c r="T1238" s="192" t="s">
        <v>58</v>
      </c>
      <c r="U1238" s="193">
        <v>44852</v>
      </c>
      <c r="V1238" s="193">
        <v>44926</v>
      </c>
      <c r="W1238" s="194">
        <v>1</v>
      </c>
      <c r="X1238" s="195"/>
      <c r="Y1238" s="196">
        <f t="shared" si="270"/>
        <v>10.714285714285714</v>
      </c>
      <c r="Z1238" s="198">
        <v>14</v>
      </c>
      <c r="AA1238" s="198">
        <v>0.84</v>
      </c>
      <c r="AB1238" s="197">
        <f t="shared" si="275"/>
        <v>280</v>
      </c>
      <c r="AC1238" s="197">
        <f t="shared" si="269"/>
        <v>16.8</v>
      </c>
      <c r="AD1238" s="197">
        <f t="shared" si="271"/>
        <v>196</v>
      </c>
      <c r="AE1238" s="197">
        <f t="shared" si="272"/>
        <v>84</v>
      </c>
      <c r="AF1238" s="197">
        <f t="shared" si="277"/>
        <v>180</v>
      </c>
      <c r="AG1238" s="197">
        <f t="shared" si="273"/>
        <v>460</v>
      </c>
      <c r="AH1238" s="198">
        <v>460</v>
      </c>
      <c r="AI1238" s="197">
        <f t="shared" si="274"/>
        <v>0</v>
      </c>
      <c r="AJ1238" s="157"/>
      <c r="AR1238" s="111"/>
      <c r="AS1238" s="111"/>
      <c r="AT1238" s="111"/>
    </row>
    <row r="1239" spans="1:47" ht="28.5" customHeight="1" x14ac:dyDescent="0.25">
      <c r="A1239" s="189"/>
      <c r="B1239" s="189">
        <v>11</v>
      </c>
      <c r="C1239" s="159">
        <v>1146</v>
      </c>
      <c r="D1239" s="376">
        <v>13630</v>
      </c>
      <c r="E1239" s="376">
        <v>8109</v>
      </c>
      <c r="F1239" s="190"/>
      <c r="G1239" s="189" t="s">
        <v>208</v>
      </c>
      <c r="H1239" s="189" t="s">
        <v>36</v>
      </c>
      <c r="I1239" s="189"/>
      <c r="J1239" s="189" t="s">
        <v>61</v>
      </c>
      <c r="K1239" s="190">
        <v>2.5</v>
      </c>
      <c r="L1239" s="190">
        <v>1.8</v>
      </c>
      <c r="M1239" s="190">
        <v>5</v>
      </c>
      <c r="N1239" s="190"/>
      <c r="O1239" s="190">
        <v>5</v>
      </c>
      <c r="P1239" s="190"/>
      <c r="Q1239" s="190"/>
      <c r="R1239" s="188">
        <f t="shared" si="267"/>
        <v>22.5</v>
      </c>
      <c r="S1239" s="159" t="s">
        <v>62</v>
      </c>
      <c r="T1239" s="192" t="s">
        <v>58</v>
      </c>
      <c r="U1239" s="193">
        <v>44840</v>
      </c>
      <c r="V1239" s="193">
        <v>44849</v>
      </c>
      <c r="W1239" s="194">
        <v>1</v>
      </c>
      <c r="X1239" s="195"/>
      <c r="Y1239" s="196">
        <f t="shared" si="270"/>
        <v>1.4285714285714286</v>
      </c>
      <c r="Z1239" s="203">
        <v>7.5</v>
      </c>
      <c r="AA1239" s="203">
        <v>0.7</v>
      </c>
      <c r="AB1239" s="197">
        <f t="shared" si="275"/>
        <v>168.75</v>
      </c>
      <c r="AC1239" s="197">
        <f t="shared" si="269"/>
        <v>15.749999999999998</v>
      </c>
      <c r="AD1239" s="197">
        <f t="shared" si="271"/>
        <v>118.12499999999999</v>
      </c>
      <c r="AE1239" s="197">
        <f t="shared" si="272"/>
        <v>50.625</v>
      </c>
      <c r="AF1239" s="197">
        <f t="shared" si="277"/>
        <v>22.5</v>
      </c>
      <c r="AG1239" s="197">
        <f t="shared" si="273"/>
        <v>191.25</v>
      </c>
      <c r="AH1239" s="198">
        <v>191.25</v>
      </c>
      <c r="AI1239" s="197">
        <f t="shared" si="274"/>
        <v>0</v>
      </c>
      <c r="AJ1239" s="157"/>
      <c r="AR1239" s="111"/>
      <c r="AS1239" s="111"/>
      <c r="AT1239" s="111"/>
    </row>
    <row r="1240" spans="1:47" ht="28.5" customHeight="1" x14ac:dyDescent="0.25">
      <c r="A1240" s="186"/>
      <c r="B1240" s="186">
        <v>11</v>
      </c>
      <c r="C1240" s="187">
        <v>1556</v>
      </c>
      <c r="D1240" s="136">
        <v>14088</v>
      </c>
      <c r="E1240" s="136">
        <v>8556</v>
      </c>
      <c r="F1240" s="188"/>
      <c r="G1240" s="186" t="s">
        <v>572</v>
      </c>
      <c r="H1240" s="216" t="s">
        <v>36</v>
      </c>
      <c r="I1240" s="216"/>
      <c r="J1240" s="216" t="s">
        <v>42</v>
      </c>
      <c r="K1240" s="215">
        <v>5</v>
      </c>
      <c r="L1240" s="215">
        <v>1</v>
      </c>
      <c r="M1240" s="215">
        <v>1.8</v>
      </c>
      <c r="N1240" s="188"/>
      <c r="O1240" s="188">
        <f>M1240-N1240</f>
        <v>1.8</v>
      </c>
      <c r="P1240" s="215"/>
      <c r="Q1240" s="215"/>
      <c r="R1240" s="188">
        <f t="shared" si="267"/>
        <v>9</v>
      </c>
      <c r="S1240" s="243" t="s">
        <v>41</v>
      </c>
      <c r="T1240" s="199" t="s">
        <v>58</v>
      </c>
      <c r="U1240" s="253">
        <v>44903</v>
      </c>
      <c r="V1240" s="253">
        <v>44967</v>
      </c>
      <c r="W1240" s="254">
        <v>1</v>
      </c>
      <c r="X1240" s="255"/>
      <c r="Y1240" s="196">
        <f t="shared" si="270"/>
        <v>9.2857142857142865</v>
      </c>
      <c r="Z1240" s="220">
        <v>14</v>
      </c>
      <c r="AA1240" s="220">
        <v>0.84</v>
      </c>
      <c r="AB1240" s="197">
        <f t="shared" si="275"/>
        <v>126</v>
      </c>
      <c r="AC1240" s="197">
        <f t="shared" si="269"/>
        <v>7.56</v>
      </c>
      <c r="AD1240" s="197">
        <f t="shared" si="271"/>
        <v>88.2</v>
      </c>
      <c r="AE1240" s="197">
        <f t="shared" si="272"/>
        <v>37.799999999999997</v>
      </c>
      <c r="AF1240" s="197">
        <f t="shared" si="277"/>
        <v>70.2</v>
      </c>
      <c r="AG1240" s="197">
        <f t="shared" si="273"/>
        <v>196.2</v>
      </c>
      <c r="AH1240" s="197">
        <v>196.2</v>
      </c>
      <c r="AI1240" s="197">
        <f t="shared" si="274"/>
        <v>0</v>
      </c>
      <c r="AJ1240" s="224"/>
      <c r="AT1240" s="111"/>
      <c r="AU1240" s="365"/>
    </row>
    <row r="1241" spans="1:47" ht="28.5" customHeight="1" x14ac:dyDescent="0.25">
      <c r="A1241" s="186"/>
      <c r="B1241" s="221">
        <v>11</v>
      </c>
      <c r="C1241" s="187">
        <v>1556</v>
      </c>
      <c r="D1241" s="136">
        <v>14088</v>
      </c>
      <c r="E1241" s="136">
        <v>8556</v>
      </c>
      <c r="F1241" s="188"/>
      <c r="G1241" s="186" t="s">
        <v>572</v>
      </c>
      <c r="H1241" s="186" t="s">
        <v>240</v>
      </c>
      <c r="I1241" s="216"/>
      <c r="J1241" s="186" t="s">
        <v>80</v>
      </c>
      <c r="K1241" s="188">
        <v>5</v>
      </c>
      <c r="L1241" s="188">
        <v>0.6</v>
      </c>
      <c r="M1241" s="188"/>
      <c r="N1241" s="188"/>
      <c r="O1241" s="188"/>
      <c r="P1241" s="188">
        <v>0.6</v>
      </c>
      <c r="Q1241" s="188"/>
      <c r="R1241" s="188">
        <f t="shared" si="267"/>
        <v>1.7999999999999998</v>
      </c>
      <c r="S1241" s="191" t="s">
        <v>150</v>
      </c>
      <c r="T1241" s="199" t="s">
        <v>58</v>
      </c>
      <c r="U1241" s="200">
        <v>44903</v>
      </c>
      <c r="V1241" s="200">
        <v>44967</v>
      </c>
      <c r="W1241" s="201">
        <v>1</v>
      </c>
      <c r="X1241" s="202"/>
      <c r="Y1241" s="196">
        <f t="shared" si="270"/>
        <v>9.2857142857142865</v>
      </c>
      <c r="Z1241" s="219">
        <v>36.5</v>
      </c>
      <c r="AA1241" s="219">
        <v>3.15</v>
      </c>
      <c r="AB1241" s="197">
        <f t="shared" si="275"/>
        <v>65.699999999999989</v>
      </c>
      <c r="AC1241" s="197">
        <f t="shared" si="269"/>
        <v>5.669999999999999</v>
      </c>
      <c r="AD1241" s="197">
        <f t="shared" si="271"/>
        <v>45.989999999999995</v>
      </c>
      <c r="AE1241" s="197">
        <f t="shared" si="272"/>
        <v>19.709999999999997</v>
      </c>
      <c r="AF1241" s="197">
        <f t="shared" si="277"/>
        <v>52.65</v>
      </c>
      <c r="AG1241" s="197">
        <f t="shared" si="273"/>
        <v>118.35</v>
      </c>
      <c r="AH1241" s="197">
        <v>118.35</v>
      </c>
      <c r="AI1241" s="197">
        <f t="shared" si="274"/>
        <v>0</v>
      </c>
      <c r="AJ1241" s="224"/>
      <c r="AT1241" s="111"/>
      <c r="AU1241" s="365"/>
    </row>
    <row r="1242" spans="1:47" ht="28.5" customHeight="1" x14ac:dyDescent="0.25">
      <c r="A1242" s="186"/>
      <c r="B1242" s="221">
        <v>12</v>
      </c>
      <c r="C1242" s="187">
        <v>819</v>
      </c>
      <c r="D1242" s="136">
        <v>13088</v>
      </c>
      <c r="E1242" s="136">
        <v>8497</v>
      </c>
      <c r="F1242" s="188"/>
      <c r="G1242" s="186" t="s">
        <v>441</v>
      </c>
      <c r="H1242" s="186" t="s">
        <v>206</v>
      </c>
      <c r="I1242" s="186"/>
      <c r="J1242" s="186" t="s">
        <v>206</v>
      </c>
      <c r="K1242" s="188">
        <v>2.5</v>
      </c>
      <c r="L1242" s="188">
        <v>1.8</v>
      </c>
      <c r="M1242" s="188">
        <v>4</v>
      </c>
      <c r="N1242" s="188"/>
      <c r="O1242" s="188">
        <f t="shared" ref="O1242:O1250" si="278">M1242-N1242</f>
        <v>4</v>
      </c>
      <c r="P1242" s="188"/>
      <c r="Q1242" s="188"/>
      <c r="R1242" s="188">
        <f t="shared" si="267"/>
        <v>4</v>
      </c>
      <c r="S1242" s="191" t="s">
        <v>70</v>
      </c>
      <c r="T1242" s="199" t="s">
        <v>58</v>
      </c>
      <c r="U1242" s="200">
        <v>44743</v>
      </c>
      <c r="V1242" s="200">
        <v>44932</v>
      </c>
      <c r="W1242" s="201">
        <v>1</v>
      </c>
      <c r="X1242" s="202"/>
      <c r="Y1242" s="196">
        <f t="shared" si="270"/>
        <v>27.142857142857142</v>
      </c>
      <c r="Z1242" s="219">
        <v>100</v>
      </c>
      <c r="AA1242" s="219"/>
      <c r="AB1242" s="197">
        <f t="shared" si="275"/>
        <v>400</v>
      </c>
      <c r="AC1242" s="197">
        <f t="shared" si="269"/>
        <v>0</v>
      </c>
      <c r="AD1242" s="197">
        <f t="shared" si="271"/>
        <v>280</v>
      </c>
      <c r="AE1242" s="197">
        <f t="shared" si="272"/>
        <v>120</v>
      </c>
      <c r="AF1242" s="197">
        <f t="shared" si="277"/>
        <v>0</v>
      </c>
      <c r="AG1242" s="197">
        <f t="shared" si="273"/>
        <v>400</v>
      </c>
      <c r="AH1242" s="197">
        <v>400</v>
      </c>
      <c r="AI1242" s="197">
        <f t="shared" si="274"/>
        <v>0</v>
      </c>
      <c r="AJ1242" s="224"/>
      <c r="AR1242" s="111"/>
      <c r="AS1242" s="111"/>
      <c r="AT1242" s="111"/>
    </row>
    <row r="1243" spans="1:47" ht="28.5" customHeight="1" x14ac:dyDescent="0.25">
      <c r="A1243" s="186"/>
      <c r="B1243" s="221">
        <v>12</v>
      </c>
      <c r="C1243" s="187">
        <v>683</v>
      </c>
      <c r="D1243" s="136">
        <v>12892</v>
      </c>
      <c r="E1243" s="136">
        <v>8069</v>
      </c>
      <c r="F1243" s="188"/>
      <c r="G1243" s="186" t="s">
        <v>424</v>
      </c>
      <c r="H1243" s="186" t="s">
        <v>36</v>
      </c>
      <c r="I1243" s="186"/>
      <c r="J1243" s="186" t="s">
        <v>69</v>
      </c>
      <c r="K1243" s="188">
        <v>1.3</v>
      </c>
      <c r="L1243" s="188">
        <v>1.3</v>
      </c>
      <c r="M1243" s="188">
        <v>3</v>
      </c>
      <c r="N1243" s="188">
        <v>1</v>
      </c>
      <c r="O1243" s="188">
        <f t="shared" si="278"/>
        <v>2</v>
      </c>
      <c r="P1243" s="188"/>
      <c r="Q1243" s="188"/>
      <c r="R1243" s="188">
        <f t="shared" si="267"/>
        <v>2</v>
      </c>
      <c r="S1243" s="191" t="s">
        <v>70</v>
      </c>
      <c r="T1243" s="199" t="s">
        <v>58</v>
      </c>
      <c r="U1243" s="200">
        <v>44781</v>
      </c>
      <c r="V1243" s="200">
        <v>44838</v>
      </c>
      <c r="W1243" s="201">
        <v>1</v>
      </c>
      <c r="X1243" s="202"/>
      <c r="Y1243" s="196">
        <f t="shared" si="270"/>
        <v>8.2857142857142865</v>
      </c>
      <c r="Z1243" s="220">
        <v>135</v>
      </c>
      <c r="AA1243" s="219">
        <v>12.25</v>
      </c>
      <c r="AB1243" s="197">
        <f t="shared" si="275"/>
        <v>270</v>
      </c>
      <c r="AC1243" s="197">
        <f t="shared" si="269"/>
        <v>24.5</v>
      </c>
      <c r="AD1243" s="197">
        <f t="shared" si="271"/>
        <v>189</v>
      </c>
      <c r="AE1243" s="197">
        <f t="shared" si="272"/>
        <v>81</v>
      </c>
      <c r="AF1243" s="197">
        <f t="shared" si="277"/>
        <v>203.00000000000003</v>
      </c>
      <c r="AG1243" s="197">
        <f t="shared" si="273"/>
        <v>473</v>
      </c>
      <c r="AH1243" s="197">
        <v>473</v>
      </c>
      <c r="AI1243" s="197">
        <f t="shared" si="274"/>
        <v>0</v>
      </c>
      <c r="AJ1243" s="158"/>
      <c r="AR1243" s="111"/>
      <c r="AS1243" s="111"/>
      <c r="AT1243" s="111"/>
    </row>
    <row r="1244" spans="1:47" ht="28.5" customHeight="1" x14ac:dyDescent="0.25">
      <c r="A1244" s="186"/>
      <c r="B1244" s="221">
        <v>12</v>
      </c>
      <c r="C1244" s="187">
        <v>683</v>
      </c>
      <c r="D1244" s="136">
        <v>12892</v>
      </c>
      <c r="E1244" s="136">
        <v>8069</v>
      </c>
      <c r="F1244" s="188"/>
      <c r="G1244" s="186" t="s">
        <v>424</v>
      </c>
      <c r="H1244" s="186" t="s">
        <v>36</v>
      </c>
      <c r="I1244" s="186"/>
      <c r="J1244" s="186" t="s">
        <v>69</v>
      </c>
      <c r="K1244" s="188">
        <v>1.3</v>
      </c>
      <c r="L1244" s="188">
        <v>1.3</v>
      </c>
      <c r="M1244" s="188">
        <v>3</v>
      </c>
      <c r="N1244" s="188">
        <v>1</v>
      </c>
      <c r="O1244" s="188">
        <f t="shared" si="278"/>
        <v>2</v>
      </c>
      <c r="P1244" s="188"/>
      <c r="Q1244" s="188"/>
      <c r="R1244" s="188">
        <f t="shared" si="267"/>
        <v>2</v>
      </c>
      <c r="S1244" s="191" t="s">
        <v>70</v>
      </c>
      <c r="T1244" s="199" t="s">
        <v>58</v>
      </c>
      <c r="U1244" s="200">
        <v>44781</v>
      </c>
      <c r="V1244" s="200">
        <v>44838</v>
      </c>
      <c r="W1244" s="201">
        <v>1</v>
      </c>
      <c r="X1244" s="202"/>
      <c r="Y1244" s="196">
        <f t="shared" si="270"/>
        <v>8.2857142857142865</v>
      </c>
      <c r="Z1244" s="220">
        <v>135</v>
      </c>
      <c r="AA1244" s="219">
        <v>12.25</v>
      </c>
      <c r="AB1244" s="197">
        <f t="shared" si="275"/>
        <v>270</v>
      </c>
      <c r="AC1244" s="197">
        <f t="shared" si="269"/>
        <v>24.5</v>
      </c>
      <c r="AD1244" s="197">
        <f t="shared" si="271"/>
        <v>189</v>
      </c>
      <c r="AE1244" s="197">
        <f t="shared" si="272"/>
        <v>81</v>
      </c>
      <c r="AF1244" s="197">
        <f t="shared" si="277"/>
        <v>203.00000000000003</v>
      </c>
      <c r="AG1244" s="197">
        <f t="shared" si="273"/>
        <v>473</v>
      </c>
      <c r="AH1244" s="197">
        <v>473</v>
      </c>
      <c r="AI1244" s="197">
        <f t="shared" si="274"/>
        <v>0</v>
      </c>
      <c r="AJ1244" s="158"/>
      <c r="AR1244" s="111"/>
      <c r="AS1244" s="111"/>
      <c r="AT1244" s="111"/>
    </row>
    <row r="1245" spans="1:47" ht="28.5" customHeight="1" x14ac:dyDescent="0.25">
      <c r="A1245" s="186"/>
      <c r="B1245" s="221">
        <v>12</v>
      </c>
      <c r="C1245" s="187">
        <v>683</v>
      </c>
      <c r="D1245" s="136">
        <v>12892</v>
      </c>
      <c r="E1245" s="136">
        <v>8069</v>
      </c>
      <c r="F1245" s="188"/>
      <c r="G1245" s="186" t="s">
        <v>424</v>
      </c>
      <c r="H1245" s="186" t="s">
        <v>36</v>
      </c>
      <c r="I1245" s="186"/>
      <c r="J1245" s="186" t="s">
        <v>69</v>
      </c>
      <c r="K1245" s="188">
        <v>1.3</v>
      </c>
      <c r="L1245" s="188">
        <v>1.3</v>
      </c>
      <c r="M1245" s="188">
        <v>3</v>
      </c>
      <c r="N1245" s="188">
        <v>1</v>
      </c>
      <c r="O1245" s="188">
        <f t="shared" si="278"/>
        <v>2</v>
      </c>
      <c r="P1245" s="188"/>
      <c r="Q1245" s="188"/>
      <c r="R1245" s="188">
        <f t="shared" si="267"/>
        <v>2</v>
      </c>
      <c r="S1245" s="191" t="s">
        <v>70</v>
      </c>
      <c r="T1245" s="199" t="s">
        <v>58</v>
      </c>
      <c r="U1245" s="200">
        <v>44781</v>
      </c>
      <c r="V1245" s="200">
        <v>44838</v>
      </c>
      <c r="W1245" s="201">
        <v>1</v>
      </c>
      <c r="X1245" s="202"/>
      <c r="Y1245" s="196">
        <f t="shared" si="270"/>
        <v>8.2857142857142865</v>
      </c>
      <c r="Z1245" s="220">
        <v>135</v>
      </c>
      <c r="AA1245" s="219">
        <v>12.25</v>
      </c>
      <c r="AB1245" s="197">
        <f t="shared" si="275"/>
        <v>270</v>
      </c>
      <c r="AC1245" s="197">
        <f t="shared" si="269"/>
        <v>24.5</v>
      </c>
      <c r="AD1245" s="197">
        <f t="shared" si="271"/>
        <v>189</v>
      </c>
      <c r="AE1245" s="197">
        <f t="shared" si="272"/>
        <v>81</v>
      </c>
      <c r="AF1245" s="197">
        <f t="shared" si="277"/>
        <v>203.00000000000003</v>
      </c>
      <c r="AG1245" s="197">
        <f t="shared" si="273"/>
        <v>473</v>
      </c>
      <c r="AH1245" s="197">
        <v>473</v>
      </c>
      <c r="AI1245" s="197">
        <f t="shared" si="274"/>
        <v>0</v>
      </c>
      <c r="AJ1245" s="224"/>
      <c r="AR1245" s="111"/>
      <c r="AS1245" s="111"/>
      <c r="AT1245" s="111"/>
    </row>
    <row r="1246" spans="1:47" ht="28.5" customHeight="1" x14ac:dyDescent="0.25">
      <c r="A1246" s="186"/>
      <c r="B1246" s="221">
        <v>12</v>
      </c>
      <c r="C1246" s="187">
        <v>683</v>
      </c>
      <c r="D1246" s="136">
        <v>12892</v>
      </c>
      <c r="E1246" s="136">
        <v>8069</v>
      </c>
      <c r="F1246" s="188"/>
      <c r="G1246" s="186" t="s">
        <v>424</v>
      </c>
      <c r="H1246" s="186" t="s">
        <v>36</v>
      </c>
      <c r="I1246" s="186"/>
      <c r="J1246" s="186" t="s">
        <v>69</v>
      </c>
      <c r="K1246" s="188">
        <v>1.3</v>
      </c>
      <c r="L1246" s="188">
        <v>1.3</v>
      </c>
      <c r="M1246" s="188">
        <v>3</v>
      </c>
      <c r="N1246" s="188">
        <v>1</v>
      </c>
      <c r="O1246" s="188">
        <f t="shared" si="278"/>
        <v>2</v>
      </c>
      <c r="P1246" s="188"/>
      <c r="Q1246" s="188"/>
      <c r="R1246" s="188">
        <f t="shared" si="267"/>
        <v>2</v>
      </c>
      <c r="S1246" s="191" t="s">
        <v>70</v>
      </c>
      <c r="T1246" s="199" t="s">
        <v>58</v>
      </c>
      <c r="U1246" s="200">
        <v>44781</v>
      </c>
      <c r="V1246" s="200">
        <v>44838</v>
      </c>
      <c r="W1246" s="201">
        <v>1</v>
      </c>
      <c r="X1246" s="202"/>
      <c r="Y1246" s="196">
        <f t="shared" si="270"/>
        <v>8.2857142857142865</v>
      </c>
      <c r="Z1246" s="220">
        <v>135</v>
      </c>
      <c r="AA1246" s="219">
        <v>12.25</v>
      </c>
      <c r="AB1246" s="197">
        <f t="shared" si="275"/>
        <v>270</v>
      </c>
      <c r="AC1246" s="197">
        <f t="shared" si="269"/>
        <v>24.5</v>
      </c>
      <c r="AD1246" s="197">
        <f t="shared" si="271"/>
        <v>189</v>
      </c>
      <c r="AE1246" s="197">
        <f t="shared" si="272"/>
        <v>81</v>
      </c>
      <c r="AF1246" s="197">
        <f t="shared" si="277"/>
        <v>203.00000000000003</v>
      </c>
      <c r="AG1246" s="197">
        <f t="shared" si="273"/>
        <v>473</v>
      </c>
      <c r="AH1246" s="197">
        <v>473</v>
      </c>
      <c r="AI1246" s="197">
        <f t="shared" si="274"/>
        <v>0</v>
      </c>
      <c r="AJ1246" s="224"/>
      <c r="AR1246" s="111"/>
      <c r="AS1246" s="111"/>
      <c r="AT1246" s="111"/>
    </row>
    <row r="1247" spans="1:47" ht="28.5" customHeight="1" x14ac:dyDescent="0.25">
      <c r="A1247" s="186"/>
      <c r="B1247" s="221">
        <v>12</v>
      </c>
      <c r="C1247" s="187">
        <v>683</v>
      </c>
      <c r="D1247" s="136">
        <v>12892</v>
      </c>
      <c r="E1247" s="136">
        <v>8069</v>
      </c>
      <c r="F1247" s="188"/>
      <c r="G1247" s="186" t="s">
        <v>424</v>
      </c>
      <c r="H1247" s="186" t="s">
        <v>36</v>
      </c>
      <c r="I1247" s="186"/>
      <c r="J1247" s="186" t="s">
        <v>69</v>
      </c>
      <c r="K1247" s="188">
        <v>1.3</v>
      </c>
      <c r="L1247" s="188">
        <v>1.3</v>
      </c>
      <c r="M1247" s="188">
        <v>3</v>
      </c>
      <c r="N1247" s="188">
        <v>1</v>
      </c>
      <c r="O1247" s="188">
        <f t="shared" si="278"/>
        <v>2</v>
      </c>
      <c r="P1247" s="188"/>
      <c r="Q1247" s="188"/>
      <c r="R1247" s="188">
        <f t="shared" si="267"/>
        <v>2</v>
      </c>
      <c r="S1247" s="191" t="s">
        <v>70</v>
      </c>
      <c r="T1247" s="199" t="s">
        <v>58</v>
      </c>
      <c r="U1247" s="200">
        <v>44781</v>
      </c>
      <c r="V1247" s="200">
        <v>44838</v>
      </c>
      <c r="W1247" s="201">
        <v>1</v>
      </c>
      <c r="X1247" s="202"/>
      <c r="Y1247" s="196">
        <f t="shared" si="270"/>
        <v>8.2857142857142865</v>
      </c>
      <c r="Z1247" s="220">
        <v>135</v>
      </c>
      <c r="AA1247" s="219">
        <v>12.25</v>
      </c>
      <c r="AB1247" s="197">
        <f t="shared" si="275"/>
        <v>270</v>
      </c>
      <c r="AC1247" s="197">
        <f t="shared" si="269"/>
        <v>24.5</v>
      </c>
      <c r="AD1247" s="197">
        <f t="shared" si="271"/>
        <v>189</v>
      </c>
      <c r="AE1247" s="197">
        <f t="shared" si="272"/>
        <v>81</v>
      </c>
      <c r="AF1247" s="197">
        <f t="shared" si="277"/>
        <v>203.00000000000003</v>
      </c>
      <c r="AG1247" s="197">
        <f t="shared" si="273"/>
        <v>473</v>
      </c>
      <c r="AH1247" s="197">
        <v>473</v>
      </c>
      <c r="AI1247" s="197">
        <f t="shared" si="274"/>
        <v>0</v>
      </c>
      <c r="AJ1247" s="224"/>
      <c r="AR1247" s="111"/>
      <c r="AS1247" s="111"/>
      <c r="AT1247" s="111"/>
    </row>
    <row r="1248" spans="1:47" ht="28.5" customHeight="1" x14ac:dyDescent="0.25">
      <c r="A1248" s="186"/>
      <c r="B1248" s="221">
        <v>12</v>
      </c>
      <c r="C1248" s="187">
        <v>683</v>
      </c>
      <c r="D1248" s="136">
        <v>12892</v>
      </c>
      <c r="E1248" s="136">
        <v>8069</v>
      </c>
      <c r="F1248" s="188"/>
      <c r="G1248" s="186" t="s">
        <v>424</v>
      </c>
      <c r="H1248" s="186" t="s">
        <v>36</v>
      </c>
      <c r="I1248" s="186"/>
      <c r="J1248" s="186" t="s">
        <v>69</v>
      </c>
      <c r="K1248" s="188">
        <v>1.3</v>
      </c>
      <c r="L1248" s="188">
        <v>1.3</v>
      </c>
      <c r="M1248" s="188">
        <v>3</v>
      </c>
      <c r="N1248" s="188">
        <v>1</v>
      </c>
      <c r="O1248" s="188">
        <f t="shared" si="278"/>
        <v>2</v>
      </c>
      <c r="P1248" s="188"/>
      <c r="Q1248" s="188"/>
      <c r="R1248" s="188">
        <f t="shared" si="267"/>
        <v>2</v>
      </c>
      <c r="S1248" s="191" t="s">
        <v>70</v>
      </c>
      <c r="T1248" s="199" t="s">
        <v>58</v>
      </c>
      <c r="U1248" s="200">
        <v>44781</v>
      </c>
      <c r="V1248" s="200">
        <v>44838</v>
      </c>
      <c r="W1248" s="201">
        <v>1</v>
      </c>
      <c r="X1248" s="202"/>
      <c r="Y1248" s="196">
        <f t="shared" si="270"/>
        <v>8.2857142857142865</v>
      </c>
      <c r="Z1248" s="220">
        <v>135</v>
      </c>
      <c r="AA1248" s="219">
        <v>12.25</v>
      </c>
      <c r="AB1248" s="197">
        <f t="shared" si="275"/>
        <v>270</v>
      </c>
      <c r="AC1248" s="197">
        <f t="shared" si="269"/>
        <v>24.5</v>
      </c>
      <c r="AD1248" s="197">
        <f t="shared" si="271"/>
        <v>189</v>
      </c>
      <c r="AE1248" s="197">
        <f t="shared" si="272"/>
        <v>81</v>
      </c>
      <c r="AF1248" s="197">
        <f t="shared" si="277"/>
        <v>203.00000000000003</v>
      </c>
      <c r="AG1248" s="197">
        <f t="shared" si="273"/>
        <v>473</v>
      </c>
      <c r="AH1248" s="197">
        <v>473</v>
      </c>
      <c r="AI1248" s="197">
        <f t="shared" si="274"/>
        <v>0</v>
      </c>
      <c r="AJ1248" s="224"/>
      <c r="AR1248" s="111"/>
      <c r="AS1248" s="111"/>
      <c r="AT1248" s="111"/>
    </row>
    <row r="1249" spans="1:47" ht="28.5" customHeight="1" x14ac:dyDescent="0.25">
      <c r="A1249" s="186"/>
      <c r="B1249" s="221">
        <v>12</v>
      </c>
      <c r="C1249" s="187">
        <v>683</v>
      </c>
      <c r="D1249" s="136">
        <v>12892</v>
      </c>
      <c r="E1249" s="136">
        <v>8069</v>
      </c>
      <c r="F1249" s="188"/>
      <c r="G1249" s="186" t="s">
        <v>424</v>
      </c>
      <c r="H1249" s="186" t="s">
        <v>36</v>
      </c>
      <c r="I1249" s="186"/>
      <c r="J1249" s="186" t="s">
        <v>69</v>
      </c>
      <c r="K1249" s="188">
        <v>1.3</v>
      </c>
      <c r="L1249" s="188">
        <v>1.3</v>
      </c>
      <c r="M1249" s="188">
        <v>3</v>
      </c>
      <c r="N1249" s="188">
        <v>1</v>
      </c>
      <c r="O1249" s="188">
        <f t="shared" si="278"/>
        <v>2</v>
      </c>
      <c r="P1249" s="188"/>
      <c r="Q1249" s="188"/>
      <c r="R1249" s="188">
        <f t="shared" si="267"/>
        <v>2</v>
      </c>
      <c r="S1249" s="191" t="s">
        <v>70</v>
      </c>
      <c r="T1249" s="199" t="s">
        <v>58</v>
      </c>
      <c r="U1249" s="200">
        <v>44781</v>
      </c>
      <c r="V1249" s="200">
        <v>44838</v>
      </c>
      <c r="W1249" s="201">
        <v>1</v>
      </c>
      <c r="X1249" s="202"/>
      <c r="Y1249" s="196">
        <f t="shared" si="270"/>
        <v>8.2857142857142865</v>
      </c>
      <c r="Z1249" s="220">
        <v>135</v>
      </c>
      <c r="AA1249" s="219">
        <v>12.25</v>
      </c>
      <c r="AB1249" s="197">
        <f t="shared" si="275"/>
        <v>270</v>
      </c>
      <c r="AC1249" s="197">
        <f t="shared" si="269"/>
        <v>24.5</v>
      </c>
      <c r="AD1249" s="197">
        <f t="shared" si="271"/>
        <v>189</v>
      </c>
      <c r="AE1249" s="197">
        <f t="shared" si="272"/>
        <v>81</v>
      </c>
      <c r="AF1249" s="197">
        <f t="shared" si="277"/>
        <v>203.00000000000003</v>
      </c>
      <c r="AG1249" s="197">
        <f t="shared" si="273"/>
        <v>473</v>
      </c>
      <c r="AH1249" s="197">
        <v>473</v>
      </c>
      <c r="AI1249" s="197">
        <f t="shared" si="274"/>
        <v>0</v>
      </c>
      <c r="AJ1249" s="158"/>
      <c r="AR1249" s="111"/>
      <c r="AS1249" s="111"/>
      <c r="AT1249" s="111"/>
    </row>
    <row r="1250" spans="1:47" s="245" customFormat="1" ht="28.5" customHeight="1" x14ac:dyDescent="0.25">
      <c r="A1250" s="186"/>
      <c r="B1250" s="221">
        <v>12</v>
      </c>
      <c r="C1250" s="187">
        <v>683</v>
      </c>
      <c r="D1250" s="136">
        <v>12892</v>
      </c>
      <c r="E1250" s="136">
        <v>8069</v>
      </c>
      <c r="F1250" s="188"/>
      <c r="G1250" s="186" t="s">
        <v>424</v>
      </c>
      <c r="H1250" s="186" t="s">
        <v>36</v>
      </c>
      <c r="I1250" s="186"/>
      <c r="J1250" s="186" t="s">
        <v>69</v>
      </c>
      <c r="K1250" s="188">
        <v>1.3</v>
      </c>
      <c r="L1250" s="188">
        <v>1.3</v>
      </c>
      <c r="M1250" s="188">
        <v>3</v>
      </c>
      <c r="N1250" s="188">
        <v>1</v>
      </c>
      <c r="O1250" s="188">
        <f t="shared" si="278"/>
        <v>2</v>
      </c>
      <c r="P1250" s="188"/>
      <c r="Q1250" s="188"/>
      <c r="R1250" s="188">
        <f t="shared" si="267"/>
        <v>2</v>
      </c>
      <c r="S1250" s="191" t="s">
        <v>70</v>
      </c>
      <c r="T1250" s="199" t="s">
        <v>58</v>
      </c>
      <c r="U1250" s="200">
        <v>44781</v>
      </c>
      <c r="V1250" s="200">
        <v>44838</v>
      </c>
      <c r="W1250" s="201">
        <v>1</v>
      </c>
      <c r="X1250" s="202"/>
      <c r="Y1250" s="196">
        <f t="shared" si="270"/>
        <v>8.2857142857142865</v>
      </c>
      <c r="Z1250" s="220">
        <v>135</v>
      </c>
      <c r="AA1250" s="219">
        <v>12.25</v>
      </c>
      <c r="AB1250" s="197">
        <f t="shared" si="275"/>
        <v>270</v>
      </c>
      <c r="AC1250" s="197">
        <f t="shared" si="269"/>
        <v>24.5</v>
      </c>
      <c r="AD1250" s="197">
        <f t="shared" si="271"/>
        <v>189</v>
      </c>
      <c r="AE1250" s="197">
        <f t="shared" si="272"/>
        <v>81</v>
      </c>
      <c r="AF1250" s="197">
        <f t="shared" si="277"/>
        <v>203.00000000000003</v>
      </c>
      <c r="AG1250" s="197">
        <f t="shared" si="273"/>
        <v>473</v>
      </c>
      <c r="AH1250" s="197">
        <v>473</v>
      </c>
      <c r="AI1250" s="197">
        <f t="shared" si="274"/>
        <v>0</v>
      </c>
      <c r="AJ1250" s="158"/>
      <c r="AK1250" s="269"/>
      <c r="AL1250" s="276"/>
      <c r="AM1250" s="276"/>
    </row>
    <row r="1251" spans="1:47" s="245" customFormat="1" ht="28.5" customHeight="1" x14ac:dyDescent="0.25">
      <c r="A1251" s="186"/>
      <c r="B1251" s="221">
        <v>12</v>
      </c>
      <c r="C1251" s="187">
        <v>915</v>
      </c>
      <c r="D1251" s="136">
        <v>13288</v>
      </c>
      <c r="E1251" s="136">
        <v>8566</v>
      </c>
      <c r="F1251" s="188"/>
      <c r="G1251" s="186" t="s">
        <v>475</v>
      </c>
      <c r="H1251" s="189" t="s">
        <v>60</v>
      </c>
      <c r="I1251" s="189"/>
      <c r="J1251" s="189" t="s">
        <v>61</v>
      </c>
      <c r="K1251" s="190">
        <v>7.5</v>
      </c>
      <c r="L1251" s="190">
        <v>6</v>
      </c>
      <c r="M1251" s="190">
        <v>28</v>
      </c>
      <c r="N1251" s="190"/>
      <c r="O1251" s="190">
        <v>28</v>
      </c>
      <c r="P1251" s="190"/>
      <c r="Q1251" s="190"/>
      <c r="R1251" s="188">
        <f t="shared" si="267"/>
        <v>1260</v>
      </c>
      <c r="S1251" s="191" t="s">
        <v>62</v>
      </c>
      <c r="T1251" s="199" t="s">
        <v>58</v>
      </c>
      <c r="U1251" s="200">
        <v>44812</v>
      </c>
      <c r="V1251" s="200">
        <v>44972</v>
      </c>
      <c r="W1251" s="201">
        <v>1</v>
      </c>
      <c r="X1251" s="202"/>
      <c r="Y1251" s="196">
        <f t="shared" si="270"/>
        <v>23</v>
      </c>
      <c r="Z1251" s="219">
        <v>7.5</v>
      </c>
      <c r="AA1251" s="219">
        <v>0.7</v>
      </c>
      <c r="AB1251" s="197">
        <f t="shared" si="275"/>
        <v>9450</v>
      </c>
      <c r="AC1251" s="197">
        <f t="shared" si="269"/>
        <v>882</v>
      </c>
      <c r="AD1251" s="197">
        <f t="shared" si="271"/>
        <v>6615</v>
      </c>
      <c r="AE1251" s="197">
        <f t="shared" si="272"/>
        <v>2835</v>
      </c>
      <c r="AF1251" s="197">
        <f t="shared" si="277"/>
        <v>20286</v>
      </c>
      <c r="AG1251" s="197">
        <f t="shared" si="273"/>
        <v>29736</v>
      </c>
      <c r="AH1251" s="197">
        <v>29736</v>
      </c>
      <c r="AI1251" s="197">
        <f t="shared" si="274"/>
        <v>0</v>
      </c>
      <c r="AJ1251" s="158"/>
      <c r="AK1251" s="269"/>
      <c r="AL1251" s="276"/>
      <c r="AM1251" s="276"/>
      <c r="AR1251" s="363"/>
      <c r="AS1251" s="363"/>
      <c r="AT1251" s="111"/>
      <c r="AU1251" s="365"/>
    </row>
    <row r="1252" spans="1:47" ht="28.5" customHeight="1" x14ac:dyDescent="0.25">
      <c r="A1252" s="186"/>
      <c r="B1252" s="221">
        <v>12</v>
      </c>
      <c r="C1252" s="187">
        <v>253</v>
      </c>
      <c r="D1252" s="136">
        <v>12367</v>
      </c>
      <c r="E1252" s="136">
        <v>6723</v>
      </c>
      <c r="F1252" s="188"/>
      <c r="G1252" s="186" t="s">
        <v>89</v>
      </c>
      <c r="H1252" s="186" t="s">
        <v>94</v>
      </c>
      <c r="I1252" s="186"/>
      <c r="J1252" s="186" t="s">
        <v>69</v>
      </c>
      <c r="K1252" s="188">
        <v>2.5</v>
      </c>
      <c r="L1252" s="188">
        <v>1.3</v>
      </c>
      <c r="M1252" s="188">
        <v>3</v>
      </c>
      <c r="N1252" s="188">
        <v>1</v>
      </c>
      <c r="O1252" s="188">
        <f t="shared" ref="O1252:O1257" si="279">M1252-N1252</f>
        <v>2</v>
      </c>
      <c r="P1252" s="188"/>
      <c r="Q1252" s="188"/>
      <c r="R1252" s="188">
        <f t="shared" si="267"/>
        <v>2</v>
      </c>
      <c r="S1252" s="191" t="s">
        <v>70</v>
      </c>
      <c r="T1252" s="199" t="s">
        <v>58</v>
      </c>
      <c r="U1252" s="200">
        <v>44728</v>
      </c>
      <c r="V1252" s="200">
        <v>44830</v>
      </c>
      <c r="W1252" s="201">
        <v>1</v>
      </c>
      <c r="X1252" s="202"/>
      <c r="Y1252" s="196">
        <f t="shared" si="270"/>
        <v>14.714285714285714</v>
      </c>
      <c r="Z1252" s="219">
        <v>135</v>
      </c>
      <c r="AA1252" s="219">
        <v>12.25</v>
      </c>
      <c r="AB1252" s="197">
        <f t="shared" si="275"/>
        <v>270</v>
      </c>
      <c r="AC1252" s="197">
        <f t="shared" si="269"/>
        <v>24.5</v>
      </c>
      <c r="AD1252" s="197">
        <f t="shared" si="271"/>
        <v>189</v>
      </c>
      <c r="AE1252" s="197">
        <f t="shared" si="272"/>
        <v>81</v>
      </c>
      <c r="AF1252" s="197">
        <f t="shared" si="277"/>
        <v>360.5</v>
      </c>
      <c r="AG1252" s="197">
        <f t="shared" si="273"/>
        <v>630.5</v>
      </c>
      <c r="AH1252" s="197">
        <v>630.5</v>
      </c>
      <c r="AI1252" s="197">
        <f t="shared" si="274"/>
        <v>0</v>
      </c>
      <c r="AJ1252" s="225"/>
      <c r="AR1252" s="111"/>
      <c r="AS1252" s="111"/>
      <c r="AT1252" s="111"/>
    </row>
    <row r="1253" spans="1:47" ht="28.5" customHeight="1" x14ac:dyDescent="0.25">
      <c r="A1253" s="216"/>
      <c r="B1253" s="221">
        <v>12</v>
      </c>
      <c r="C1253" s="243">
        <v>492</v>
      </c>
      <c r="D1253" s="378">
        <v>12644</v>
      </c>
      <c r="E1253" s="136">
        <v>6736</v>
      </c>
      <c r="F1253" s="215"/>
      <c r="G1253" s="216" t="s">
        <v>203</v>
      </c>
      <c r="H1253" s="216" t="s">
        <v>36</v>
      </c>
      <c r="I1253" s="216"/>
      <c r="J1253" s="216" t="s">
        <v>42</v>
      </c>
      <c r="K1253" s="215">
        <v>3</v>
      </c>
      <c r="L1253" s="215">
        <v>1.3</v>
      </c>
      <c r="M1253" s="215">
        <v>5</v>
      </c>
      <c r="N1253" s="188">
        <v>1</v>
      </c>
      <c r="O1253" s="188">
        <f t="shared" si="279"/>
        <v>4</v>
      </c>
      <c r="P1253" s="215"/>
      <c r="Q1253" s="215"/>
      <c r="R1253" s="188">
        <f t="shared" si="267"/>
        <v>12</v>
      </c>
      <c r="S1253" s="243" t="s">
        <v>41</v>
      </c>
      <c r="T1253" s="252" t="s">
        <v>58</v>
      </c>
      <c r="U1253" s="253">
        <v>44749</v>
      </c>
      <c r="V1253" s="253">
        <v>44833</v>
      </c>
      <c r="W1253" s="254">
        <v>1</v>
      </c>
      <c r="X1253" s="255"/>
      <c r="Y1253" s="196">
        <f t="shared" si="270"/>
        <v>12.142857142857142</v>
      </c>
      <c r="Z1253" s="220">
        <v>14</v>
      </c>
      <c r="AA1253" s="220">
        <v>0.84</v>
      </c>
      <c r="AB1253" s="197">
        <f t="shared" si="275"/>
        <v>168</v>
      </c>
      <c r="AC1253" s="197">
        <f t="shared" si="269"/>
        <v>10.08</v>
      </c>
      <c r="AD1253" s="197">
        <f t="shared" si="271"/>
        <v>117.59999999999998</v>
      </c>
      <c r="AE1253" s="197">
        <f t="shared" si="272"/>
        <v>50.399999999999991</v>
      </c>
      <c r="AF1253" s="197">
        <f t="shared" si="277"/>
        <v>122.4</v>
      </c>
      <c r="AG1253" s="197">
        <f t="shared" si="273"/>
        <v>290.39999999999998</v>
      </c>
      <c r="AH1253" s="197">
        <v>290.39999999999998</v>
      </c>
      <c r="AI1253" s="197">
        <f t="shared" si="274"/>
        <v>0</v>
      </c>
      <c r="AJ1253" s="158"/>
      <c r="AR1253" s="111"/>
      <c r="AS1253" s="111"/>
      <c r="AT1253" s="111"/>
    </row>
    <row r="1254" spans="1:47" ht="28.5" customHeight="1" x14ac:dyDescent="0.25">
      <c r="A1254" s="216"/>
      <c r="B1254" s="221">
        <v>12</v>
      </c>
      <c r="C1254" s="243">
        <v>536</v>
      </c>
      <c r="D1254" s="378">
        <v>12746</v>
      </c>
      <c r="E1254" s="136">
        <v>8498</v>
      </c>
      <c r="F1254" s="215"/>
      <c r="G1254" s="216" t="s">
        <v>203</v>
      </c>
      <c r="H1254" s="216" t="s">
        <v>36</v>
      </c>
      <c r="I1254" s="216"/>
      <c r="J1254" s="216" t="s">
        <v>42</v>
      </c>
      <c r="K1254" s="215">
        <v>18</v>
      </c>
      <c r="L1254" s="215">
        <v>0.6</v>
      </c>
      <c r="M1254" s="215">
        <v>5</v>
      </c>
      <c r="N1254" s="188">
        <v>1</v>
      </c>
      <c r="O1254" s="188">
        <f t="shared" si="279"/>
        <v>4</v>
      </c>
      <c r="P1254" s="215"/>
      <c r="Q1254" s="215"/>
      <c r="R1254" s="188">
        <f t="shared" si="267"/>
        <v>72</v>
      </c>
      <c r="S1254" s="243" t="s">
        <v>41</v>
      </c>
      <c r="T1254" s="252" t="s">
        <v>58</v>
      </c>
      <c r="U1254" s="253">
        <v>44759</v>
      </c>
      <c r="V1254" s="253">
        <v>44932</v>
      </c>
      <c r="W1254" s="254">
        <v>1</v>
      </c>
      <c r="X1254" s="255"/>
      <c r="Y1254" s="196">
        <f t="shared" si="270"/>
        <v>24.857142857142858</v>
      </c>
      <c r="Z1254" s="220">
        <v>14</v>
      </c>
      <c r="AA1254" s="220">
        <v>0.84</v>
      </c>
      <c r="AB1254" s="197">
        <f t="shared" si="275"/>
        <v>1008</v>
      </c>
      <c r="AC1254" s="197">
        <f t="shared" si="269"/>
        <v>60.48</v>
      </c>
      <c r="AD1254" s="197">
        <f t="shared" si="271"/>
        <v>705.6</v>
      </c>
      <c r="AE1254" s="197">
        <f t="shared" si="272"/>
        <v>302.39999999999998</v>
      </c>
      <c r="AF1254" s="197">
        <f t="shared" si="277"/>
        <v>1503.36</v>
      </c>
      <c r="AG1254" s="197">
        <f t="shared" si="273"/>
        <v>2511.3599999999997</v>
      </c>
      <c r="AH1254" s="197">
        <v>2511.3599999999997</v>
      </c>
      <c r="AI1254" s="197">
        <f t="shared" si="274"/>
        <v>0</v>
      </c>
      <c r="AJ1254" s="158"/>
      <c r="AR1254" s="111"/>
      <c r="AS1254" s="111"/>
      <c r="AT1254" s="111"/>
    </row>
    <row r="1255" spans="1:47" ht="28.5" customHeight="1" x14ac:dyDescent="0.25">
      <c r="A1255" s="186"/>
      <c r="B1255" s="221">
        <v>12</v>
      </c>
      <c r="C1255" s="187">
        <v>770</v>
      </c>
      <c r="D1255" s="136">
        <v>13032</v>
      </c>
      <c r="E1255" s="136">
        <v>7870</v>
      </c>
      <c r="F1255" s="188"/>
      <c r="G1255" s="186" t="s">
        <v>89</v>
      </c>
      <c r="H1255" s="186" t="s">
        <v>36</v>
      </c>
      <c r="I1255" s="186"/>
      <c r="J1255" s="186" t="s">
        <v>69</v>
      </c>
      <c r="K1255" s="188">
        <v>1.8</v>
      </c>
      <c r="L1255" s="188">
        <v>1.3</v>
      </c>
      <c r="M1255" s="188">
        <v>3</v>
      </c>
      <c r="N1255" s="188">
        <v>1</v>
      </c>
      <c r="O1255" s="188">
        <f t="shared" si="279"/>
        <v>2</v>
      </c>
      <c r="P1255" s="188"/>
      <c r="Q1255" s="188"/>
      <c r="R1255" s="188">
        <f t="shared" si="267"/>
        <v>2</v>
      </c>
      <c r="S1255" s="191" t="s">
        <v>70</v>
      </c>
      <c r="T1255" s="199" t="s">
        <v>58</v>
      </c>
      <c r="U1255" s="200">
        <v>44792</v>
      </c>
      <c r="V1255" s="200">
        <v>44807</v>
      </c>
      <c r="W1255" s="201">
        <v>1</v>
      </c>
      <c r="X1255" s="202"/>
      <c r="Y1255" s="196">
        <f t="shared" si="270"/>
        <v>2.2857142857142856</v>
      </c>
      <c r="Z1255" s="220">
        <v>135</v>
      </c>
      <c r="AA1255" s="219">
        <v>12.25</v>
      </c>
      <c r="AB1255" s="197">
        <f t="shared" si="275"/>
        <v>270</v>
      </c>
      <c r="AC1255" s="197">
        <f t="shared" si="269"/>
        <v>24.5</v>
      </c>
      <c r="AD1255" s="197">
        <f t="shared" si="271"/>
        <v>189</v>
      </c>
      <c r="AE1255" s="197">
        <f t="shared" si="272"/>
        <v>81</v>
      </c>
      <c r="AF1255" s="197">
        <f t="shared" si="277"/>
        <v>56</v>
      </c>
      <c r="AG1255" s="197">
        <f t="shared" si="273"/>
        <v>326</v>
      </c>
      <c r="AH1255" s="197">
        <v>326</v>
      </c>
      <c r="AI1255" s="197">
        <f t="shared" si="274"/>
        <v>0</v>
      </c>
      <c r="AJ1255" s="158"/>
      <c r="AR1255" s="111"/>
      <c r="AS1255" s="111"/>
      <c r="AT1255" s="111"/>
    </row>
    <row r="1256" spans="1:47" ht="28.5" customHeight="1" x14ac:dyDescent="0.25">
      <c r="A1256" s="186"/>
      <c r="B1256" s="221">
        <v>12</v>
      </c>
      <c r="C1256" s="159">
        <v>863</v>
      </c>
      <c r="D1256" s="376">
        <v>13135</v>
      </c>
      <c r="E1256" s="376">
        <v>7885</v>
      </c>
      <c r="F1256" s="190"/>
      <c r="G1256" s="189" t="s">
        <v>475</v>
      </c>
      <c r="H1256" s="189" t="s">
        <v>94</v>
      </c>
      <c r="I1256" s="189"/>
      <c r="J1256" s="189" t="s">
        <v>69</v>
      </c>
      <c r="K1256" s="190">
        <v>2.5</v>
      </c>
      <c r="L1256" s="190">
        <v>1.3</v>
      </c>
      <c r="M1256" s="190">
        <v>2.5</v>
      </c>
      <c r="N1256" s="190"/>
      <c r="O1256" s="188">
        <f t="shared" si="279"/>
        <v>2.5</v>
      </c>
      <c r="P1256" s="190"/>
      <c r="Q1256" s="190"/>
      <c r="R1256" s="188">
        <f t="shared" si="267"/>
        <v>2.5</v>
      </c>
      <c r="S1256" s="191" t="s">
        <v>70</v>
      </c>
      <c r="T1256" s="192" t="s">
        <v>58</v>
      </c>
      <c r="U1256" s="193">
        <v>44804</v>
      </c>
      <c r="V1256" s="193">
        <v>44817</v>
      </c>
      <c r="W1256" s="194">
        <v>1</v>
      </c>
      <c r="X1256" s="195"/>
      <c r="Y1256" s="196">
        <f t="shared" si="270"/>
        <v>2</v>
      </c>
      <c r="Z1256" s="219">
        <v>135</v>
      </c>
      <c r="AA1256" s="203"/>
      <c r="AB1256" s="197">
        <f t="shared" si="275"/>
        <v>337.5</v>
      </c>
      <c r="AC1256" s="197">
        <f t="shared" si="269"/>
        <v>0</v>
      </c>
      <c r="AD1256" s="197">
        <f t="shared" si="271"/>
        <v>236.25</v>
      </c>
      <c r="AE1256" s="197">
        <f t="shared" si="272"/>
        <v>101.25</v>
      </c>
      <c r="AF1256" s="197">
        <f t="shared" si="277"/>
        <v>0</v>
      </c>
      <c r="AG1256" s="197">
        <f t="shared" si="273"/>
        <v>337.5</v>
      </c>
      <c r="AH1256" s="198">
        <v>337.5</v>
      </c>
      <c r="AI1256" s="197">
        <f t="shared" si="274"/>
        <v>0</v>
      </c>
      <c r="AJ1256" s="158"/>
      <c r="AR1256" s="111"/>
      <c r="AS1256" s="111"/>
      <c r="AT1256" s="111"/>
    </row>
    <row r="1257" spans="1:47" ht="28.5" customHeight="1" x14ac:dyDescent="0.25">
      <c r="A1257" s="186"/>
      <c r="B1257" s="221">
        <v>12</v>
      </c>
      <c r="C1257" s="187">
        <v>1014</v>
      </c>
      <c r="D1257" s="136">
        <v>13397</v>
      </c>
      <c r="E1257" s="136">
        <v>8498</v>
      </c>
      <c r="F1257" s="188"/>
      <c r="G1257" s="186" t="s">
        <v>89</v>
      </c>
      <c r="H1257" s="186" t="s">
        <v>60</v>
      </c>
      <c r="I1257" s="186"/>
      <c r="J1257" s="186" t="s">
        <v>61</v>
      </c>
      <c r="K1257" s="188">
        <v>8</v>
      </c>
      <c r="L1257" s="188">
        <v>2.5</v>
      </c>
      <c r="M1257" s="188">
        <v>3.5</v>
      </c>
      <c r="N1257" s="188"/>
      <c r="O1257" s="188">
        <f t="shared" si="279"/>
        <v>3.5</v>
      </c>
      <c r="P1257" s="188"/>
      <c r="Q1257" s="188"/>
      <c r="R1257" s="188">
        <f t="shared" si="267"/>
        <v>70</v>
      </c>
      <c r="S1257" s="191" t="s">
        <v>62</v>
      </c>
      <c r="T1257" s="199" t="s">
        <v>58</v>
      </c>
      <c r="U1257" s="200">
        <v>44826</v>
      </c>
      <c r="V1257" s="200">
        <v>44932</v>
      </c>
      <c r="W1257" s="201">
        <v>1</v>
      </c>
      <c r="X1257" s="202"/>
      <c r="Y1257" s="196">
        <f t="shared" si="270"/>
        <v>15.285714285714286</v>
      </c>
      <c r="Z1257" s="219">
        <v>7.5</v>
      </c>
      <c r="AA1257" s="219">
        <v>0.7</v>
      </c>
      <c r="AB1257" s="197">
        <f t="shared" si="275"/>
        <v>525</v>
      </c>
      <c r="AC1257" s="197">
        <f t="shared" si="269"/>
        <v>49</v>
      </c>
      <c r="AD1257" s="197">
        <f t="shared" si="271"/>
        <v>367.5</v>
      </c>
      <c r="AE1257" s="197">
        <f t="shared" si="272"/>
        <v>157.5</v>
      </c>
      <c r="AF1257" s="197">
        <f t="shared" si="277"/>
        <v>749</v>
      </c>
      <c r="AG1257" s="197">
        <f t="shared" si="273"/>
        <v>1274</v>
      </c>
      <c r="AH1257" s="197">
        <v>1274</v>
      </c>
      <c r="AI1257" s="197">
        <f t="shared" si="274"/>
        <v>0</v>
      </c>
      <c r="AJ1257" s="158"/>
      <c r="AR1257" s="111"/>
      <c r="AS1257" s="111"/>
      <c r="AT1257" s="111"/>
    </row>
    <row r="1258" spans="1:47" ht="28.5" customHeight="1" x14ac:dyDescent="0.25">
      <c r="A1258" s="186"/>
      <c r="B1258" s="221">
        <v>12</v>
      </c>
      <c r="C1258" s="187">
        <v>863</v>
      </c>
      <c r="D1258" s="136">
        <v>13135</v>
      </c>
      <c r="E1258" s="136">
        <v>7885</v>
      </c>
      <c r="F1258" s="188"/>
      <c r="G1258" s="186" t="s">
        <v>475</v>
      </c>
      <c r="H1258" s="186" t="s">
        <v>240</v>
      </c>
      <c r="I1258" s="186"/>
      <c r="J1258" s="186" t="s">
        <v>80</v>
      </c>
      <c r="K1258" s="188">
        <v>1.5</v>
      </c>
      <c r="L1258" s="188">
        <v>1</v>
      </c>
      <c r="M1258" s="188"/>
      <c r="N1258" s="188"/>
      <c r="O1258" s="188"/>
      <c r="P1258" s="188">
        <v>1</v>
      </c>
      <c r="Q1258" s="188"/>
      <c r="R1258" s="188">
        <f t="shared" si="267"/>
        <v>1.5</v>
      </c>
      <c r="S1258" s="191" t="s">
        <v>150</v>
      </c>
      <c r="T1258" s="199" t="s">
        <v>58</v>
      </c>
      <c r="U1258" s="200">
        <v>44804</v>
      </c>
      <c r="V1258" s="200">
        <v>44817</v>
      </c>
      <c r="W1258" s="201">
        <v>1</v>
      </c>
      <c r="X1258" s="202"/>
      <c r="Y1258" s="196">
        <f t="shared" si="270"/>
        <v>2</v>
      </c>
      <c r="Z1258" s="219">
        <v>36.5</v>
      </c>
      <c r="AA1258" s="219"/>
      <c r="AB1258" s="197">
        <f t="shared" si="275"/>
        <v>54.75</v>
      </c>
      <c r="AC1258" s="197">
        <f t="shared" si="269"/>
        <v>0</v>
      </c>
      <c r="AD1258" s="197">
        <f t="shared" si="271"/>
        <v>38.324999999999996</v>
      </c>
      <c r="AE1258" s="197">
        <f t="shared" si="272"/>
        <v>16.424999999999997</v>
      </c>
      <c r="AF1258" s="197">
        <f t="shared" si="277"/>
        <v>0</v>
      </c>
      <c r="AG1258" s="197">
        <f t="shared" si="273"/>
        <v>54.749999999999993</v>
      </c>
      <c r="AH1258" s="197">
        <v>54.749999999999993</v>
      </c>
      <c r="AI1258" s="197">
        <f t="shared" si="274"/>
        <v>0</v>
      </c>
      <c r="AJ1258" s="158"/>
      <c r="AR1258" s="111"/>
      <c r="AS1258" s="111"/>
      <c r="AT1258" s="111"/>
    </row>
    <row r="1259" spans="1:47" ht="28.5" customHeight="1" x14ac:dyDescent="0.25">
      <c r="A1259" s="186"/>
      <c r="B1259" s="221">
        <v>12</v>
      </c>
      <c r="C1259" s="187">
        <v>863</v>
      </c>
      <c r="D1259" s="136">
        <v>13135</v>
      </c>
      <c r="E1259" s="136">
        <v>7885</v>
      </c>
      <c r="F1259" s="188"/>
      <c r="G1259" s="186" t="s">
        <v>475</v>
      </c>
      <c r="H1259" s="186" t="s">
        <v>240</v>
      </c>
      <c r="I1259" s="186"/>
      <c r="J1259" s="186" t="s">
        <v>80</v>
      </c>
      <c r="K1259" s="188">
        <v>1.5</v>
      </c>
      <c r="L1259" s="188">
        <v>1</v>
      </c>
      <c r="M1259" s="188"/>
      <c r="N1259" s="188"/>
      <c r="O1259" s="188"/>
      <c r="P1259" s="188">
        <v>1</v>
      </c>
      <c r="Q1259" s="188"/>
      <c r="R1259" s="188">
        <f t="shared" si="267"/>
        <v>1.5</v>
      </c>
      <c r="S1259" s="191" t="s">
        <v>150</v>
      </c>
      <c r="T1259" s="199" t="s">
        <v>58</v>
      </c>
      <c r="U1259" s="200">
        <v>44804</v>
      </c>
      <c r="V1259" s="200">
        <v>44817</v>
      </c>
      <c r="W1259" s="201">
        <v>1</v>
      </c>
      <c r="X1259" s="202"/>
      <c r="Y1259" s="196">
        <f t="shared" si="270"/>
        <v>2</v>
      </c>
      <c r="Z1259" s="219">
        <v>36.5</v>
      </c>
      <c r="AA1259" s="219"/>
      <c r="AB1259" s="197">
        <f t="shared" si="275"/>
        <v>54.75</v>
      </c>
      <c r="AC1259" s="197">
        <f t="shared" si="269"/>
        <v>0</v>
      </c>
      <c r="AD1259" s="197">
        <f t="shared" si="271"/>
        <v>38.324999999999996</v>
      </c>
      <c r="AE1259" s="197">
        <f t="shared" si="272"/>
        <v>16.424999999999997</v>
      </c>
      <c r="AF1259" s="197">
        <f t="shared" si="277"/>
        <v>0</v>
      </c>
      <c r="AG1259" s="197">
        <f t="shared" si="273"/>
        <v>54.749999999999993</v>
      </c>
      <c r="AH1259" s="197">
        <v>54.749999999999993</v>
      </c>
      <c r="AI1259" s="197">
        <f t="shared" si="274"/>
        <v>0</v>
      </c>
      <c r="AJ1259" s="224"/>
      <c r="AR1259" s="111"/>
      <c r="AS1259" s="111"/>
      <c r="AT1259" s="111"/>
    </row>
    <row r="1260" spans="1:47" ht="28.5" customHeight="1" x14ac:dyDescent="0.25">
      <c r="A1260" s="186"/>
      <c r="B1260" s="221">
        <v>12</v>
      </c>
      <c r="C1260" s="187">
        <v>863</v>
      </c>
      <c r="D1260" s="136">
        <v>13135</v>
      </c>
      <c r="E1260" s="136">
        <v>7885</v>
      </c>
      <c r="F1260" s="188"/>
      <c r="G1260" s="186" t="s">
        <v>475</v>
      </c>
      <c r="H1260" s="186" t="s">
        <v>240</v>
      </c>
      <c r="I1260" s="186"/>
      <c r="J1260" s="186" t="s">
        <v>80</v>
      </c>
      <c r="K1260" s="188">
        <v>1.5</v>
      </c>
      <c r="L1260" s="188">
        <v>1</v>
      </c>
      <c r="M1260" s="188"/>
      <c r="N1260" s="188"/>
      <c r="O1260" s="188"/>
      <c r="P1260" s="188">
        <v>1</v>
      </c>
      <c r="Q1260" s="188"/>
      <c r="R1260" s="188">
        <f t="shared" si="267"/>
        <v>1.5</v>
      </c>
      <c r="S1260" s="191" t="s">
        <v>150</v>
      </c>
      <c r="T1260" s="199" t="s">
        <v>58</v>
      </c>
      <c r="U1260" s="200">
        <v>44804</v>
      </c>
      <c r="V1260" s="200">
        <v>44817</v>
      </c>
      <c r="W1260" s="201">
        <v>1</v>
      </c>
      <c r="X1260" s="202"/>
      <c r="Y1260" s="196">
        <f t="shared" si="270"/>
        <v>2</v>
      </c>
      <c r="Z1260" s="219">
        <v>36.5</v>
      </c>
      <c r="AA1260" s="219"/>
      <c r="AB1260" s="197">
        <f t="shared" si="275"/>
        <v>54.75</v>
      </c>
      <c r="AC1260" s="197">
        <f t="shared" si="269"/>
        <v>0</v>
      </c>
      <c r="AD1260" s="197">
        <f t="shared" si="271"/>
        <v>38.324999999999996</v>
      </c>
      <c r="AE1260" s="197">
        <f t="shared" si="272"/>
        <v>16.424999999999997</v>
      </c>
      <c r="AF1260" s="197">
        <f t="shared" si="277"/>
        <v>0</v>
      </c>
      <c r="AG1260" s="197">
        <f t="shared" si="273"/>
        <v>54.749999999999993</v>
      </c>
      <c r="AH1260" s="197">
        <v>54.749999999999993</v>
      </c>
      <c r="AI1260" s="197">
        <f t="shared" si="274"/>
        <v>0</v>
      </c>
      <c r="AJ1260" s="224"/>
      <c r="AR1260" s="111"/>
      <c r="AS1260" s="111"/>
      <c r="AT1260" s="111"/>
    </row>
    <row r="1261" spans="1:47" ht="28.5" customHeight="1" x14ac:dyDescent="0.25">
      <c r="A1261" s="186"/>
      <c r="B1261" s="221">
        <v>12</v>
      </c>
      <c r="C1261" s="187">
        <v>863</v>
      </c>
      <c r="D1261" s="136">
        <v>13135</v>
      </c>
      <c r="E1261" s="136">
        <v>7885</v>
      </c>
      <c r="F1261" s="188"/>
      <c r="G1261" s="186" t="s">
        <v>475</v>
      </c>
      <c r="H1261" s="186" t="s">
        <v>240</v>
      </c>
      <c r="I1261" s="186"/>
      <c r="J1261" s="186" t="s">
        <v>80</v>
      </c>
      <c r="K1261" s="188">
        <v>1.5</v>
      </c>
      <c r="L1261" s="188">
        <v>1</v>
      </c>
      <c r="M1261" s="188"/>
      <c r="N1261" s="188"/>
      <c r="O1261" s="188"/>
      <c r="P1261" s="188">
        <v>1</v>
      </c>
      <c r="Q1261" s="188"/>
      <c r="R1261" s="188">
        <f t="shared" si="267"/>
        <v>1.5</v>
      </c>
      <c r="S1261" s="191" t="s">
        <v>150</v>
      </c>
      <c r="T1261" s="199" t="s">
        <v>58</v>
      </c>
      <c r="U1261" s="200">
        <v>44804</v>
      </c>
      <c r="V1261" s="200">
        <v>44817</v>
      </c>
      <c r="W1261" s="201">
        <v>1</v>
      </c>
      <c r="X1261" s="202"/>
      <c r="Y1261" s="196">
        <f t="shared" si="270"/>
        <v>2</v>
      </c>
      <c r="Z1261" s="219">
        <v>36.5</v>
      </c>
      <c r="AA1261" s="219"/>
      <c r="AB1261" s="197">
        <f t="shared" si="275"/>
        <v>54.75</v>
      </c>
      <c r="AC1261" s="197">
        <f t="shared" si="269"/>
        <v>0</v>
      </c>
      <c r="AD1261" s="197">
        <f t="shared" si="271"/>
        <v>38.324999999999996</v>
      </c>
      <c r="AE1261" s="197">
        <f t="shared" si="272"/>
        <v>16.424999999999997</v>
      </c>
      <c r="AF1261" s="197">
        <f t="shared" si="277"/>
        <v>0</v>
      </c>
      <c r="AG1261" s="197">
        <f t="shared" si="273"/>
        <v>54.749999999999993</v>
      </c>
      <c r="AH1261" s="197">
        <v>54.749999999999993</v>
      </c>
      <c r="AI1261" s="197">
        <f t="shared" si="274"/>
        <v>0</v>
      </c>
      <c r="AJ1261" s="226"/>
      <c r="AR1261" s="111"/>
      <c r="AS1261" s="111"/>
      <c r="AT1261" s="111"/>
    </row>
    <row r="1262" spans="1:47" ht="28.5" customHeight="1" x14ac:dyDescent="0.25">
      <c r="A1262" s="186"/>
      <c r="B1262" s="221">
        <v>12</v>
      </c>
      <c r="C1262" s="187">
        <v>863</v>
      </c>
      <c r="D1262" s="136">
        <v>13135</v>
      </c>
      <c r="E1262" s="136">
        <v>7885</v>
      </c>
      <c r="F1262" s="188"/>
      <c r="G1262" s="186" t="s">
        <v>475</v>
      </c>
      <c r="H1262" s="186" t="s">
        <v>240</v>
      </c>
      <c r="I1262" s="186"/>
      <c r="J1262" s="186" t="s">
        <v>80</v>
      </c>
      <c r="K1262" s="188">
        <v>1.5</v>
      </c>
      <c r="L1262" s="188">
        <v>1</v>
      </c>
      <c r="M1262" s="188"/>
      <c r="N1262" s="188"/>
      <c r="O1262" s="188"/>
      <c r="P1262" s="188">
        <v>1</v>
      </c>
      <c r="Q1262" s="188"/>
      <c r="R1262" s="188">
        <f t="shared" si="267"/>
        <v>1.5</v>
      </c>
      <c r="S1262" s="191" t="s">
        <v>150</v>
      </c>
      <c r="T1262" s="199" t="s">
        <v>58</v>
      </c>
      <c r="U1262" s="200">
        <v>44804</v>
      </c>
      <c r="V1262" s="200">
        <v>44817</v>
      </c>
      <c r="W1262" s="201">
        <v>1</v>
      </c>
      <c r="X1262" s="202"/>
      <c r="Y1262" s="196">
        <f t="shared" si="270"/>
        <v>2</v>
      </c>
      <c r="Z1262" s="219">
        <v>36.5</v>
      </c>
      <c r="AA1262" s="219"/>
      <c r="AB1262" s="197">
        <f t="shared" si="275"/>
        <v>54.75</v>
      </c>
      <c r="AC1262" s="197">
        <f t="shared" si="269"/>
        <v>0</v>
      </c>
      <c r="AD1262" s="197">
        <f t="shared" si="271"/>
        <v>38.324999999999996</v>
      </c>
      <c r="AE1262" s="197">
        <f t="shared" si="272"/>
        <v>16.424999999999997</v>
      </c>
      <c r="AF1262" s="197">
        <f t="shared" si="277"/>
        <v>0</v>
      </c>
      <c r="AG1262" s="197">
        <f t="shared" si="273"/>
        <v>54.749999999999993</v>
      </c>
      <c r="AH1262" s="197">
        <v>54.749999999999993</v>
      </c>
      <c r="AI1262" s="197">
        <f t="shared" si="274"/>
        <v>0</v>
      </c>
      <c r="AJ1262" s="158"/>
      <c r="AR1262" s="111"/>
      <c r="AS1262" s="111"/>
      <c r="AT1262" s="111"/>
    </row>
    <row r="1263" spans="1:47" ht="28.5" customHeight="1" x14ac:dyDescent="0.25">
      <c r="A1263" s="186"/>
      <c r="B1263" s="221">
        <v>12</v>
      </c>
      <c r="C1263" s="187">
        <v>863</v>
      </c>
      <c r="D1263" s="136">
        <v>13135</v>
      </c>
      <c r="E1263" s="136">
        <v>7885</v>
      </c>
      <c r="F1263" s="188"/>
      <c r="G1263" s="186" t="s">
        <v>475</v>
      </c>
      <c r="H1263" s="186" t="s">
        <v>240</v>
      </c>
      <c r="I1263" s="186"/>
      <c r="J1263" s="186" t="s">
        <v>80</v>
      </c>
      <c r="K1263" s="188">
        <v>1.5</v>
      </c>
      <c r="L1263" s="188">
        <v>1</v>
      </c>
      <c r="M1263" s="188"/>
      <c r="N1263" s="188"/>
      <c r="O1263" s="188"/>
      <c r="P1263" s="188">
        <v>1</v>
      </c>
      <c r="Q1263" s="188"/>
      <c r="R1263" s="188">
        <f t="shared" ref="R1263:R1326" si="280">IF(S1263="m3",K1263*L1263*O1263,IF(S1263="m2-LxH",K1263*O1263,IF(S1263="m2-LxW",K1263*L1263*P1263,IF(S1263="rm",O1263,IF(S1263="lm",K1263,IF(S1263="unit",Q1263,))))))</f>
        <v>1.5</v>
      </c>
      <c r="S1263" s="191" t="s">
        <v>150</v>
      </c>
      <c r="T1263" s="199" t="s">
        <v>58</v>
      </c>
      <c r="U1263" s="200">
        <v>44804</v>
      </c>
      <c r="V1263" s="200">
        <v>44817</v>
      </c>
      <c r="W1263" s="201">
        <v>1</v>
      </c>
      <c r="X1263" s="202"/>
      <c r="Y1263" s="196">
        <f t="shared" si="270"/>
        <v>2</v>
      </c>
      <c r="Z1263" s="219">
        <v>36.5</v>
      </c>
      <c r="AA1263" s="219"/>
      <c r="AB1263" s="197">
        <f t="shared" si="275"/>
        <v>54.75</v>
      </c>
      <c r="AC1263" s="197">
        <f t="shared" si="269"/>
        <v>0</v>
      </c>
      <c r="AD1263" s="197">
        <f t="shared" si="271"/>
        <v>38.324999999999996</v>
      </c>
      <c r="AE1263" s="197">
        <f t="shared" si="272"/>
        <v>16.424999999999997</v>
      </c>
      <c r="AF1263" s="197">
        <f t="shared" si="277"/>
        <v>0</v>
      </c>
      <c r="AG1263" s="197">
        <f t="shared" si="273"/>
        <v>54.749999999999993</v>
      </c>
      <c r="AH1263" s="197">
        <v>54.749999999999993</v>
      </c>
      <c r="AI1263" s="197">
        <f t="shared" si="274"/>
        <v>0</v>
      </c>
      <c r="AJ1263" s="158"/>
      <c r="AR1263" s="111"/>
      <c r="AS1263" s="111"/>
      <c r="AT1263" s="111"/>
    </row>
    <row r="1264" spans="1:47" ht="28.5" customHeight="1" x14ac:dyDescent="0.25">
      <c r="A1264" s="186"/>
      <c r="B1264" s="221">
        <v>12</v>
      </c>
      <c r="C1264" s="187">
        <v>863</v>
      </c>
      <c r="D1264" s="136">
        <v>13135</v>
      </c>
      <c r="E1264" s="136">
        <v>7885</v>
      </c>
      <c r="F1264" s="188"/>
      <c r="G1264" s="186" t="s">
        <v>475</v>
      </c>
      <c r="H1264" s="186" t="s">
        <v>240</v>
      </c>
      <c r="I1264" s="186"/>
      <c r="J1264" s="186" t="s">
        <v>80</v>
      </c>
      <c r="K1264" s="188">
        <v>1.5</v>
      </c>
      <c r="L1264" s="188">
        <v>1</v>
      </c>
      <c r="M1264" s="188"/>
      <c r="N1264" s="188"/>
      <c r="O1264" s="188"/>
      <c r="P1264" s="188">
        <v>1</v>
      </c>
      <c r="Q1264" s="188"/>
      <c r="R1264" s="188">
        <f t="shared" si="280"/>
        <v>1.5</v>
      </c>
      <c r="S1264" s="191" t="s">
        <v>150</v>
      </c>
      <c r="T1264" s="199" t="s">
        <v>58</v>
      </c>
      <c r="U1264" s="200">
        <v>44804</v>
      </c>
      <c r="V1264" s="200">
        <v>44817</v>
      </c>
      <c r="W1264" s="201">
        <v>1</v>
      </c>
      <c r="X1264" s="202"/>
      <c r="Y1264" s="196">
        <f t="shared" si="270"/>
        <v>2</v>
      </c>
      <c r="Z1264" s="219">
        <v>36.5</v>
      </c>
      <c r="AA1264" s="219"/>
      <c r="AB1264" s="197">
        <f t="shared" si="275"/>
        <v>54.75</v>
      </c>
      <c r="AC1264" s="197">
        <f t="shared" si="269"/>
        <v>0</v>
      </c>
      <c r="AD1264" s="197">
        <f t="shared" si="271"/>
        <v>38.324999999999996</v>
      </c>
      <c r="AE1264" s="197">
        <f t="shared" si="272"/>
        <v>16.424999999999997</v>
      </c>
      <c r="AF1264" s="197">
        <f t="shared" si="277"/>
        <v>0</v>
      </c>
      <c r="AG1264" s="197">
        <f t="shared" si="273"/>
        <v>54.749999999999993</v>
      </c>
      <c r="AH1264" s="197">
        <v>54.749999999999993</v>
      </c>
      <c r="AI1264" s="197">
        <f t="shared" si="274"/>
        <v>0</v>
      </c>
      <c r="AJ1264" s="158"/>
      <c r="AR1264" s="111"/>
      <c r="AS1264" s="111"/>
      <c r="AT1264" s="111"/>
    </row>
    <row r="1265" spans="1:47" ht="28.5" customHeight="1" x14ac:dyDescent="0.25">
      <c r="A1265" s="186"/>
      <c r="B1265" s="221">
        <v>12</v>
      </c>
      <c r="C1265" s="187">
        <v>863</v>
      </c>
      <c r="D1265" s="136">
        <v>13135</v>
      </c>
      <c r="E1265" s="136">
        <v>7885</v>
      </c>
      <c r="F1265" s="188"/>
      <c r="G1265" s="186" t="s">
        <v>475</v>
      </c>
      <c r="H1265" s="186" t="s">
        <v>240</v>
      </c>
      <c r="I1265" s="186"/>
      <c r="J1265" s="186" t="s">
        <v>80</v>
      </c>
      <c r="K1265" s="188">
        <v>1.5</v>
      </c>
      <c r="L1265" s="188">
        <v>1</v>
      </c>
      <c r="M1265" s="188"/>
      <c r="N1265" s="188"/>
      <c r="O1265" s="188"/>
      <c r="P1265" s="188">
        <v>1</v>
      </c>
      <c r="Q1265" s="188"/>
      <c r="R1265" s="188">
        <f t="shared" si="280"/>
        <v>1.5</v>
      </c>
      <c r="S1265" s="191" t="s">
        <v>150</v>
      </c>
      <c r="T1265" s="199" t="s">
        <v>58</v>
      </c>
      <c r="U1265" s="200">
        <v>44804</v>
      </c>
      <c r="V1265" s="200">
        <v>44817</v>
      </c>
      <c r="W1265" s="201">
        <v>1</v>
      </c>
      <c r="X1265" s="202"/>
      <c r="Y1265" s="196">
        <f t="shared" si="270"/>
        <v>2</v>
      </c>
      <c r="Z1265" s="219">
        <v>36.5</v>
      </c>
      <c r="AA1265" s="219"/>
      <c r="AB1265" s="197">
        <f t="shared" si="275"/>
        <v>54.75</v>
      </c>
      <c r="AC1265" s="197">
        <f t="shared" si="269"/>
        <v>0</v>
      </c>
      <c r="AD1265" s="197">
        <f t="shared" si="271"/>
        <v>38.324999999999996</v>
      </c>
      <c r="AE1265" s="197">
        <f t="shared" si="272"/>
        <v>16.424999999999997</v>
      </c>
      <c r="AF1265" s="197">
        <f t="shared" si="277"/>
        <v>0</v>
      </c>
      <c r="AG1265" s="197">
        <f t="shared" si="273"/>
        <v>54.749999999999993</v>
      </c>
      <c r="AH1265" s="197">
        <v>54.749999999999993</v>
      </c>
      <c r="AI1265" s="197">
        <f t="shared" si="274"/>
        <v>0</v>
      </c>
      <c r="AJ1265" s="158"/>
      <c r="AR1265" s="111"/>
      <c r="AS1265" s="111"/>
      <c r="AT1265" s="111"/>
    </row>
    <row r="1266" spans="1:47" ht="28.5" customHeight="1" x14ac:dyDescent="0.25">
      <c r="A1266" s="186"/>
      <c r="B1266" s="221">
        <v>12</v>
      </c>
      <c r="C1266" s="187">
        <v>1063</v>
      </c>
      <c r="D1266" s="136">
        <v>13500</v>
      </c>
      <c r="E1266" s="136">
        <v>8179</v>
      </c>
      <c r="F1266" s="188"/>
      <c r="G1266" s="186" t="s">
        <v>441</v>
      </c>
      <c r="H1266" s="186" t="s">
        <v>94</v>
      </c>
      <c r="I1266" s="186"/>
      <c r="J1266" s="186" t="s">
        <v>69</v>
      </c>
      <c r="K1266" s="188">
        <v>1.3</v>
      </c>
      <c r="L1266" s="188">
        <v>1</v>
      </c>
      <c r="M1266" s="188">
        <v>2</v>
      </c>
      <c r="N1266" s="188"/>
      <c r="O1266" s="188">
        <f>M1266-N1266</f>
        <v>2</v>
      </c>
      <c r="P1266" s="188"/>
      <c r="Q1266" s="188"/>
      <c r="R1266" s="188">
        <f t="shared" si="280"/>
        <v>2</v>
      </c>
      <c r="S1266" s="191" t="s">
        <v>70</v>
      </c>
      <c r="T1266" s="199" t="s">
        <v>58</v>
      </c>
      <c r="U1266" s="200">
        <v>44830</v>
      </c>
      <c r="V1266" s="200">
        <v>44866</v>
      </c>
      <c r="W1266" s="201">
        <v>1</v>
      </c>
      <c r="X1266" s="202"/>
      <c r="Y1266" s="196">
        <f t="shared" si="270"/>
        <v>5.2857142857142856</v>
      </c>
      <c r="Z1266" s="197">
        <v>135</v>
      </c>
      <c r="AA1266" s="197">
        <v>12.25</v>
      </c>
      <c r="AB1266" s="197">
        <f t="shared" si="275"/>
        <v>270</v>
      </c>
      <c r="AC1266" s="197">
        <f t="shared" si="269"/>
        <v>24.5</v>
      </c>
      <c r="AD1266" s="197">
        <f t="shared" si="271"/>
        <v>189</v>
      </c>
      <c r="AE1266" s="197">
        <f t="shared" si="272"/>
        <v>81</v>
      </c>
      <c r="AF1266" s="197">
        <f t="shared" si="277"/>
        <v>129.5</v>
      </c>
      <c r="AG1266" s="197">
        <f t="shared" si="273"/>
        <v>399.5</v>
      </c>
      <c r="AH1266" s="197">
        <v>399.5</v>
      </c>
      <c r="AI1266" s="197">
        <f t="shared" si="274"/>
        <v>0</v>
      </c>
      <c r="AJ1266" s="158"/>
      <c r="AR1266" s="111"/>
      <c r="AS1266" s="111"/>
      <c r="AT1266" s="111"/>
    </row>
    <row r="1267" spans="1:47" ht="28.5" customHeight="1" x14ac:dyDescent="0.25">
      <c r="A1267" s="189"/>
      <c r="B1267" s="223">
        <v>12</v>
      </c>
      <c r="C1267" s="159">
        <v>1271</v>
      </c>
      <c r="D1267" s="376">
        <v>13709</v>
      </c>
      <c r="E1267" s="376">
        <v>8157</v>
      </c>
      <c r="F1267" s="190"/>
      <c r="G1267" s="189" t="s">
        <v>441</v>
      </c>
      <c r="H1267" s="186" t="s">
        <v>94</v>
      </c>
      <c r="I1267" s="186"/>
      <c r="J1267" s="186" t="s">
        <v>69</v>
      </c>
      <c r="K1267" s="188">
        <v>2.5</v>
      </c>
      <c r="L1267" s="188">
        <v>1.8</v>
      </c>
      <c r="M1267" s="188">
        <v>2</v>
      </c>
      <c r="N1267" s="188"/>
      <c r="O1267" s="188">
        <f>M1267-N1267</f>
        <v>2</v>
      </c>
      <c r="P1267" s="188"/>
      <c r="Q1267" s="188"/>
      <c r="R1267" s="188">
        <f t="shared" si="280"/>
        <v>2</v>
      </c>
      <c r="S1267" s="191" t="s">
        <v>70</v>
      </c>
      <c r="T1267" s="199" t="s">
        <v>58</v>
      </c>
      <c r="U1267" s="200">
        <v>44855</v>
      </c>
      <c r="V1267" s="200">
        <v>44861</v>
      </c>
      <c r="W1267" s="201">
        <v>1</v>
      </c>
      <c r="X1267" s="202"/>
      <c r="Y1267" s="196">
        <f t="shared" si="270"/>
        <v>1</v>
      </c>
      <c r="Z1267" s="197">
        <v>135</v>
      </c>
      <c r="AA1267" s="197">
        <v>12.25</v>
      </c>
      <c r="AB1267" s="197">
        <f t="shared" si="275"/>
        <v>270</v>
      </c>
      <c r="AC1267" s="197">
        <f t="shared" si="269"/>
        <v>24.5</v>
      </c>
      <c r="AD1267" s="197">
        <f t="shared" si="271"/>
        <v>189</v>
      </c>
      <c r="AE1267" s="197">
        <f t="shared" si="272"/>
        <v>81</v>
      </c>
      <c r="AF1267" s="197">
        <f t="shared" si="277"/>
        <v>24.5</v>
      </c>
      <c r="AG1267" s="197">
        <f t="shared" si="273"/>
        <v>294.5</v>
      </c>
      <c r="AH1267" s="197">
        <v>294.5</v>
      </c>
      <c r="AI1267" s="197">
        <f t="shared" si="274"/>
        <v>0</v>
      </c>
      <c r="AJ1267" s="224"/>
      <c r="AR1267" s="111"/>
      <c r="AS1267" s="111"/>
      <c r="AT1267" s="111"/>
    </row>
    <row r="1268" spans="1:47" ht="28.5" customHeight="1" x14ac:dyDescent="0.25">
      <c r="A1268" s="189"/>
      <c r="B1268" s="223">
        <v>12</v>
      </c>
      <c r="C1268" s="159">
        <v>1226</v>
      </c>
      <c r="D1268" s="376">
        <v>13764</v>
      </c>
      <c r="E1268" s="376">
        <v>8480</v>
      </c>
      <c r="F1268" s="190"/>
      <c r="G1268" s="189" t="s">
        <v>571</v>
      </c>
      <c r="H1268" s="189" t="s">
        <v>36</v>
      </c>
      <c r="I1268" s="189"/>
      <c r="J1268" s="189" t="s">
        <v>435</v>
      </c>
      <c r="K1268" s="190">
        <v>66</v>
      </c>
      <c r="L1268" s="190">
        <v>0.6</v>
      </c>
      <c r="M1268" s="190">
        <v>2</v>
      </c>
      <c r="N1268" s="190"/>
      <c r="O1268" s="190">
        <v>2</v>
      </c>
      <c r="P1268" s="190"/>
      <c r="Q1268" s="190"/>
      <c r="R1268" s="188">
        <f t="shared" si="280"/>
        <v>132</v>
      </c>
      <c r="S1268" s="159" t="s">
        <v>41</v>
      </c>
      <c r="T1268" s="192" t="s">
        <v>58</v>
      </c>
      <c r="U1268" s="193">
        <v>44850</v>
      </c>
      <c r="V1268" s="193">
        <v>44926</v>
      </c>
      <c r="W1268" s="194">
        <v>1</v>
      </c>
      <c r="X1268" s="195"/>
      <c r="Y1268" s="196">
        <f t="shared" si="270"/>
        <v>11</v>
      </c>
      <c r="Z1268" s="198">
        <v>14</v>
      </c>
      <c r="AA1268" s="198">
        <v>0.84</v>
      </c>
      <c r="AB1268" s="197">
        <f t="shared" si="275"/>
        <v>1848</v>
      </c>
      <c r="AC1268" s="197">
        <f t="shared" si="269"/>
        <v>110.88</v>
      </c>
      <c r="AD1268" s="197">
        <f t="shared" si="271"/>
        <v>1293.5999999999999</v>
      </c>
      <c r="AE1268" s="197">
        <f t="shared" si="272"/>
        <v>554.4</v>
      </c>
      <c r="AF1268" s="197">
        <f t="shared" si="277"/>
        <v>1219.68</v>
      </c>
      <c r="AG1268" s="197">
        <f t="shared" si="273"/>
        <v>3067.6800000000003</v>
      </c>
      <c r="AH1268" s="198">
        <v>3067.6800000000003</v>
      </c>
      <c r="AI1268" s="197">
        <f t="shared" si="274"/>
        <v>0</v>
      </c>
      <c r="AJ1268" s="224"/>
      <c r="AR1268" s="111"/>
      <c r="AS1268" s="111"/>
      <c r="AT1268" s="111"/>
    </row>
    <row r="1269" spans="1:47" ht="28.5" customHeight="1" x14ac:dyDescent="0.25">
      <c r="A1269" s="189"/>
      <c r="B1269" s="223">
        <v>12</v>
      </c>
      <c r="C1269" s="159">
        <v>1240</v>
      </c>
      <c r="D1269" s="376">
        <v>13778</v>
      </c>
      <c r="E1269" s="376">
        <v>8321</v>
      </c>
      <c r="F1269" s="190"/>
      <c r="G1269" s="189" t="s">
        <v>441</v>
      </c>
      <c r="H1269" s="189" t="s">
        <v>36</v>
      </c>
      <c r="I1269" s="189"/>
      <c r="J1269" s="189" t="s">
        <v>435</v>
      </c>
      <c r="K1269" s="190">
        <v>7.5</v>
      </c>
      <c r="L1269" s="190">
        <v>1.3</v>
      </c>
      <c r="M1269" s="190">
        <v>2</v>
      </c>
      <c r="N1269" s="190"/>
      <c r="O1269" s="190">
        <v>2</v>
      </c>
      <c r="P1269" s="190"/>
      <c r="Q1269" s="190"/>
      <c r="R1269" s="188">
        <f t="shared" si="280"/>
        <v>15</v>
      </c>
      <c r="S1269" s="159" t="s">
        <v>41</v>
      </c>
      <c r="T1269" s="192" t="s">
        <v>58</v>
      </c>
      <c r="U1269" s="193">
        <v>44851</v>
      </c>
      <c r="V1269" s="193">
        <v>44906</v>
      </c>
      <c r="W1269" s="194">
        <v>1</v>
      </c>
      <c r="X1269" s="195"/>
      <c r="Y1269" s="196">
        <f t="shared" si="270"/>
        <v>8</v>
      </c>
      <c r="Z1269" s="198">
        <v>14</v>
      </c>
      <c r="AA1269" s="198">
        <v>0.84</v>
      </c>
      <c r="AB1269" s="197">
        <f t="shared" si="275"/>
        <v>210</v>
      </c>
      <c r="AC1269" s="197">
        <f t="shared" si="269"/>
        <v>12.6</v>
      </c>
      <c r="AD1269" s="197">
        <f t="shared" si="271"/>
        <v>147</v>
      </c>
      <c r="AE1269" s="197">
        <f t="shared" si="272"/>
        <v>63</v>
      </c>
      <c r="AF1269" s="197">
        <f t="shared" si="277"/>
        <v>100.8</v>
      </c>
      <c r="AG1269" s="197">
        <f t="shared" si="273"/>
        <v>310.8</v>
      </c>
      <c r="AH1269" s="198">
        <v>310.8</v>
      </c>
      <c r="AI1269" s="197">
        <f t="shared" si="274"/>
        <v>0</v>
      </c>
      <c r="AJ1269" s="224"/>
      <c r="AR1269" s="111"/>
      <c r="AS1269" s="111"/>
      <c r="AT1269" s="111"/>
    </row>
    <row r="1270" spans="1:47" ht="28.5" customHeight="1" x14ac:dyDescent="0.25">
      <c r="A1270" s="189"/>
      <c r="B1270" s="223">
        <v>12</v>
      </c>
      <c r="C1270" s="159">
        <v>1149</v>
      </c>
      <c r="D1270" s="376">
        <v>13633</v>
      </c>
      <c r="E1270" s="376">
        <v>8566</v>
      </c>
      <c r="F1270" s="190"/>
      <c r="G1270" s="189" t="s">
        <v>582</v>
      </c>
      <c r="H1270" s="186" t="s">
        <v>149</v>
      </c>
      <c r="I1270" s="186"/>
      <c r="J1270" s="186" t="s">
        <v>148</v>
      </c>
      <c r="K1270" s="188">
        <v>3.8</v>
      </c>
      <c r="L1270" s="188">
        <v>2.5</v>
      </c>
      <c r="M1270" s="188"/>
      <c r="N1270" s="188"/>
      <c r="O1270" s="188"/>
      <c r="P1270" s="188">
        <v>1</v>
      </c>
      <c r="Q1270" s="188"/>
      <c r="R1270" s="188">
        <f t="shared" si="280"/>
        <v>9.5</v>
      </c>
      <c r="S1270" s="191" t="s">
        <v>150</v>
      </c>
      <c r="T1270" s="199" t="s">
        <v>58</v>
      </c>
      <c r="U1270" s="200">
        <v>44841</v>
      </c>
      <c r="V1270" s="200">
        <v>44972</v>
      </c>
      <c r="W1270" s="201">
        <v>1</v>
      </c>
      <c r="X1270" s="202"/>
      <c r="Y1270" s="196">
        <f t="shared" si="270"/>
        <v>18.857142857142858</v>
      </c>
      <c r="Z1270" s="219">
        <v>7.5</v>
      </c>
      <c r="AA1270" s="219">
        <v>1.05</v>
      </c>
      <c r="AB1270" s="197">
        <f t="shared" si="275"/>
        <v>71.25</v>
      </c>
      <c r="AC1270" s="197">
        <f t="shared" ref="AC1270:AC1333" si="281">AA1270*R1270</f>
        <v>9.9749999999999996</v>
      </c>
      <c r="AD1270" s="197">
        <f t="shared" si="271"/>
        <v>49.874999999999993</v>
      </c>
      <c r="AE1270" s="197">
        <f t="shared" si="272"/>
        <v>21.375</v>
      </c>
      <c r="AF1270" s="197">
        <f t="shared" si="277"/>
        <v>188.1</v>
      </c>
      <c r="AG1270" s="197">
        <f t="shared" si="273"/>
        <v>259.35000000000002</v>
      </c>
      <c r="AH1270" s="197">
        <v>259.35000000000002</v>
      </c>
      <c r="AI1270" s="197">
        <f t="shared" si="274"/>
        <v>0</v>
      </c>
      <c r="AJ1270" s="224"/>
      <c r="AT1270" s="111"/>
      <c r="AU1270" s="365"/>
    </row>
    <row r="1271" spans="1:47" ht="28.5" customHeight="1" x14ac:dyDescent="0.25">
      <c r="A1271" s="189"/>
      <c r="B1271" s="223">
        <v>12</v>
      </c>
      <c r="C1271" s="159">
        <v>1149</v>
      </c>
      <c r="D1271" s="376">
        <v>13633</v>
      </c>
      <c r="E1271" s="376">
        <v>8566</v>
      </c>
      <c r="F1271" s="190"/>
      <c r="G1271" s="189" t="s">
        <v>582</v>
      </c>
      <c r="H1271" s="186" t="s">
        <v>149</v>
      </c>
      <c r="I1271" s="186"/>
      <c r="J1271" s="186" t="s">
        <v>148</v>
      </c>
      <c r="K1271" s="188">
        <v>3.8</v>
      </c>
      <c r="L1271" s="188">
        <v>2.5</v>
      </c>
      <c r="M1271" s="188"/>
      <c r="N1271" s="188"/>
      <c r="O1271" s="188"/>
      <c r="P1271" s="188">
        <v>1</v>
      </c>
      <c r="Q1271" s="188"/>
      <c r="R1271" s="188">
        <f t="shared" si="280"/>
        <v>9.5</v>
      </c>
      <c r="S1271" s="191" t="s">
        <v>150</v>
      </c>
      <c r="T1271" s="199" t="s">
        <v>58</v>
      </c>
      <c r="U1271" s="200">
        <v>44841</v>
      </c>
      <c r="V1271" s="200">
        <v>44972</v>
      </c>
      <c r="W1271" s="201">
        <v>1</v>
      </c>
      <c r="X1271" s="202"/>
      <c r="Y1271" s="196">
        <f t="shared" si="270"/>
        <v>18.857142857142858</v>
      </c>
      <c r="Z1271" s="219">
        <v>7.5</v>
      </c>
      <c r="AA1271" s="219">
        <v>1.05</v>
      </c>
      <c r="AB1271" s="197">
        <f t="shared" si="275"/>
        <v>71.25</v>
      </c>
      <c r="AC1271" s="197">
        <f t="shared" si="281"/>
        <v>9.9749999999999996</v>
      </c>
      <c r="AD1271" s="197">
        <f t="shared" si="271"/>
        <v>49.874999999999993</v>
      </c>
      <c r="AE1271" s="197">
        <f t="shared" si="272"/>
        <v>21.375</v>
      </c>
      <c r="AF1271" s="197">
        <f t="shared" si="277"/>
        <v>188.1</v>
      </c>
      <c r="AG1271" s="197">
        <f t="shared" si="273"/>
        <v>259.35000000000002</v>
      </c>
      <c r="AH1271" s="197">
        <v>259.35000000000002</v>
      </c>
      <c r="AI1271" s="197">
        <f t="shared" si="274"/>
        <v>0</v>
      </c>
      <c r="AJ1271" s="224"/>
      <c r="AT1271" s="111"/>
      <c r="AU1271" s="365"/>
    </row>
    <row r="1272" spans="1:47" ht="28.5" customHeight="1" x14ac:dyDescent="0.25">
      <c r="A1272" s="189"/>
      <c r="B1272" s="223">
        <v>12</v>
      </c>
      <c r="C1272" s="159">
        <v>1149</v>
      </c>
      <c r="D1272" s="376">
        <v>13633</v>
      </c>
      <c r="E1272" s="376">
        <v>8566</v>
      </c>
      <c r="F1272" s="190"/>
      <c r="G1272" s="189" t="s">
        <v>582</v>
      </c>
      <c r="H1272" s="186" t="s">
        <v>149</v>
      </c>
      <c r="I1272" s="186"/>
      <c r="J1272" s="186" t="s">
        <v>148</v>
      </c>
      <c r="K1272" s="188">
        <v>3.8</v>
      </c>
      <c r="L1272" s="188">
        <v>2.5</v>
      </c>
      <c r="M1272" s="188"/>
      <c r="N1272" s="188"/>
      <c r="O1272" s="188"/>
      <c r="P1272" s="188">
        <v>1</v>
      </c>
      <c r="Q1272" s="188"/>
      <c r="R1272" s="188">
        <f t="shared" si="280"/>
        <v>9.5</v>
      </c>
      <c r="S1272" s="191" t="s">
        <v>150</v>
      </c>
      <c r="T1272" s="199" t="s">
        <v>58</v>
      </c>
      <c r="U1272" s="200">
        <v>44841</v>
      </c>
      <c r="V1272" s="200">
        <v>44972</v>
      </c>
      <c r="W1272" s="201">
        <v>1</v>
      </c>
      <c r="X1272" s="202"/>
      <c r="Y1272" s="196">
        <f t="shared" si="270"/>
        <v>18.857142857142858</v>
      </c>
      <c r="Z1272" s="219">
        <v>7.5</v>
      </c>
      <c r="AA1272" s="219">
        <v>1.05</v>
      </c>
      <c r="AB1272" s="197">
        <f t="shared" si="275"/>
        <v>71.25</v>
      </c>
      <c r="AC1272" s="197">
        <f t="shared" si="281"/>
        <v>9.9749999999999996</v>
      </c>
      <c r="AD1272" s="197">
        <f t="shared" si="271"/>
        <v>49.874999999999993</v>
      </c>
      <c r="AE1272" s="197">
        <f t="shared" si="272"/>
        <v>21.375</v>
      </c>
      <c r="AF1272" s="197">
        <f t="shared" si="277"/>
        <v>188.1</v>
      </c>
      <c r="AG1272" s="197">
        <f t="shared" si="273"/>
        <v>259.35000000000002</v>
      </c>
      <c r="AH1272" s="197">
        <v>259.35000000000002</v>
      </c>
      <c r="AI1272" s="197">
        <f t="shared" si="274"/>
        <v>0</v>
      </c>
      <c r="AJ1272" s="224"/>
      <c r="AT1272" s="111"/>
      <c r="AU1272" s="365"/>
    </row>
    <row r="1273" spans="1:47" ht="28.5" customHeight="1" x14ac:dyDescent="0.25">
      <c r="A1273" s="189"/>
      <c r="B1273" s="223">
        <v>12</v>
      </c>
      <c r="C1273" s="159">
        <v>1149</v>
      </c>
      <c r="D1273" s="376">
        <v>13633</v>
      </c>
      <c r="E1273" s="376">
        <v>8566</v>
      </c>
      <c r="F1273" s="190"/>
      <c r="G1273" s="189" t="s">
        <v>582</v>
      </c>
      <c r="H1273" s="186" t="s">
        <v>149</v>
      </c>
      <c r="I1273" s="186"/>
      <c r="J1273" s="186" t="s">
        <v>148</v>
      </c>
      <c r="K1273" s="188">
        <v>3.8</v>
      </c>
      <c r="L1273" s="188">
        <v>2.5</v>
      </c>
      <c r="M1273" s="188"/>
      <c r="N1273" s="188"/>
      <c r="O1273" s="188"/>
      <c r="P1273" s="188">
        <v>1</v>
      </c>
      <c r="Q1273" s="188"/>
      <c r="R1273" s="188">
        <f t="shared" si="280"/>
        <v>9.5</v>
      </c>
      <c r="S1273" s="191" t="s">
        <v>150</v>
      </c>
      <c r="T1273" s="199" t="s">
        <v>58</v>
      </c>
      <c r="U1273" s="200">
        <v>44841</v>
      </c>
      <c r="V1273" s="200">
        <v>44972</v>
      </c>
      <c r="W1273" s="201">
        <v>1</v>
      </c>
      <c r="X1273" s="202"/>
      <c r="Y1273" s="196">
        <f t="shared" si="270"/>
        <v>18.857142857142858</v>
      </c>
      <c r="Z1273" s="219">
        <v>7.5</v>
      </c>
      <c r="AA1273" s="219">
        <v>1.05</v>
      </c>
      <c r="AB1273" s="197">
        <f t="shared" si="275"/>
        <v>71.25</v>
      </c>
      <c r="AC1273" s="197">
        <f t="shared" si="281"/>
        <v>9.9749999999999996</v>
      </c>
      <c r="AD1273" s="197">
        <f t="shared" si="271"/>
        <v>49.874999999999993</v>
      </c>
      <c r="AE1273" s="197">
        <f t="shared" si="272"/>
        <v>21.375</v>
      </c>
      <c r="AF1273" s="197">
        <f t="shared" si="277"/>
        <v>188.1</v>
      </c>
      <c r="AG1273" s="197">
        <f t="shared" si="273"/>
        <v>259.35000000000002</v>
      </c>
      <c r="AH1273" s="197">
        <v>259.35000000000002</v>
      </c>
      <c r="AI1273" s="197">
        <f t="shared" si="274"/>
        <v>0</v>
      </c>
      <c r="AJ1273" s="224"/>
      <c r="AT1273" s="111"/>
      <c r="AU1273" s="365"/>
    </row>
    <row r="1274" spans="1:47" s="245" customFormat="1" ht="28.5" customHeight="1" x14ac:dyDescent="0.25">
      <c r="A1274" s="189"/>
      <c r="B1274" s="223">
        <v>12</v>
      </c>
      <c r="C1274" s="159">
        <v>1149</v>
      </c>
      <c r="D1274" s="376">
        <v>13633</v>
      </c>
      <c r="E1274" s="376">
        <v>8566</v>
      </c>
      <c r="F1274" s="190"/>
      <c r="G1274" s="189" t="s">
        <v>582</v>
      </c>
      <c r="H1274" s="186" t="s">
        <v>149</v>
      </c>
      <c r="I1274" s="186"/>
      <c r="J1274" s="186" t="s">
        <v>148</v>
      </c>
      <c r="K1274" s="188">
        <v>3.8</v>
      </c>
      <c r="L1274" s="188">
        <v>2.5</v>
      </c>
      <c r="M1274" s="188"/>
      <c r="N1274" s="188"/>
      <c r="O1274" s="188"/>
      <c r="P1274" s="188">
        <v>1</v>
      </c>
      <c r="Q1274" s="188"/>
      <c r="R1274" s="188">
        <f t="shared" si="280"/>
        <v>9.5</v>
      </c>
      <c r="S1274" s="191" t="s">
        <v>150</v>
      </c>
      <c r="T1274" s="199" t="s">
        <v>58</v>
      </c>
      <c r="U1274" s="200">
        <v>44841</v>
      </c>
      <c r="V1274" s="200">
        <v>44972</v>
      </c>
      <c r="W1274" s="201">
        <v>1</v>
      </c>
      <c r="X1274" s="202"/>
      <c r="Y1274" s="196">
        <f t="shared" si="270"/>
        <v>18.857142857142858</v>
      </c>
      <c r="Z1274" s="219">
        <v>7.5</v>
      </c>
      <c r="AA1274" s="219">
        <v>1.05</v>
      </c>
      <c r="AB1274" s="197">
        <f t="shared" si="275"/>
        <v>71.25</v>
      </c>
      <c r="AC1274" s="197">
        <f t="shared" si="281"/>
        <v>9.9749999999999996</v>
      </c>
      <c r="AD1274" s="197">
        <f t="shared" si="271"/>
        <v>49.874999999999993</v>
      </c>
      <c r="AE1274" s="197">
        <f t="shared" si="272"/>
        <v>21.375</v>
      </c>
      <c r="AF1274" s="197">
        <f t="shared" si="277"/>
        <v>188.1</v>
      </c>
      <c r="AG1274" s="197">
        <f t="shared" si="273"/>
        <v>259.35000000000002</v>
      </c>
      <c r="AH1274" s="197">
        <v>259.35000000000002</v>
      </c>
      <c r="AI1274" s="197">
        <f t="shared" si="274"/>
        <v>0</v>
      </c>
      <c r="AJ1274" s="249"/>
      <c r="AK1274" s="269"/>
      <c r="AL1274" s="276"/>
      <c r="AM1274" s="276"/>
      <c r="AR1274" s="363"/>
      <c r="AS1274" s="363"/>
      <c r="AT1274" s="111"/>
      <c r="AU1274" s="365"/>
    </row>
    <row r="1275" spans="1:47" ht="28.5" customHeight="1" x14ac:dyDescent="0.25">
      <c r="A1275" s="189"/>
      <c r="B1275" s="223">
        <v>12</v>
      </c>
      <c r="C1275" s="159">
        <v>1149</v>
      </c>
      <c r="D1275" s="376">
        <v>13633</v>
      </c>
      <c r="E1275" s="376">
        <v>8566</v>
      </c>
      <c r="F1275" s="190"/>
      <c r="G1275" s="189" t="s">
        <v>582</v>
      </c>
      <c r="H1275" s="186" t="s">
        <v>149</v>
      </c>
      <c r="I1275" s="186"/>
      <c r="J1275" s="186" t="s">
        <v>148</v>
      </c>
      <c r="K1275" s="188">
        <v>3.8</v>
      </c>
      <c r="L1275" s="188">
        <v>2.5</v>
      </c>
      <c r="M1275" s="188"/>
      <c r="N1275" s="188"/>
      <c r="O1275" s="188"/>
      <c r="P1275" s="188">
        <v>1</v>
      </c>
      <c r="Q1275" s="188"/>
      <c r="R1275" s="188">
        <f t="shared" si="280"/>
        <v>9.5</v>
      </c>
      <c r="S1275" s="191" t="s">
        <v>150</v>
      </c>
      <c r="T1275" s="199" t="s">
        <v>58</v>
      </c>
      <c r="U1275" s="200">
        <v>44841</v>
      </c>
      <c r="V1275" s="200">
        <v>44972</v>
      </c>
      <c r="W1275" s="201">
        <v>1</v>
      </c>
      <c r="X1275" s="202"/>
      <c r="Y1275" s="196">
        <f t="shared" si="270"/>
        <v>18.857142857142858</v>
      </c>
      <c r="Z1275" s="219">
        <v>7.5</v>
      </c>
      <c r="AA1275" s="219">
        <v>1.05</v>
      </c>
      <c r="AB1275" s="197">
        <f t="shared" si="275"/>
        <v>71.25</v>
      </c>
      <c r="AC1275" s="197">
        <f t="shared" si="281"/>
        <v>9.9749999999999996</v>
      </c>
      <c r="AD1275" s="197">
        <f t="shared" si="271"/>
        <v>49.874999999999993</v>
      </c>
      <c r="AE1275" s="197">
        <f t="shared" si="272"/>
        <v>21.375</v>
      </c>
      <c r="AF1275" s="197">
        <f t="shared" si="277"/>
        <v>188.1</v>
      </c>
      <c r="AG1275" s="197">
        <f t="shared" si="273"/>
        <v>259.35000000000002</v>
      </c>
      <c r="AH1275" s="197">
        <v>259.35000000000002</v>
      </c>
      <c r="AI1275" s="197">
        <f t="shared" si="274"/>
        <v>0</v>
      </c>
      <c r="AJ1275" s="158"/>
      <c r="AT1275" s="111"/>
      <c r="AU1275" s="365"/>
    </row>
    <row r="1276" spans="1:47" ht="28.5" customHeight="1" x14ac:dyDescent="0.25">
      <c r="A1276" s="189"/>
      <c r="B1276" s="223">
        <v>12</v>
      </c>
      <c r="C1276" s="159">
        <v>1149</v>
      </c>
      <c r="D1276" s="376">
        <v>13633</v>
      </c>
      <c r="E1276" s="376">
        <v>8566</v>
      </c>
      <c r="F1276" s="190"/>
      <c r="G1276" s="189" t="s">
        <v>582</v>
      </c>
      <c r="H1276" s="186" t="s">
        <v>149</v>
      </c>
      <c r="I1276" s="186"/>
      <c r="J1276" s="186" t="s">
        <v>148</v>
      </c>
      <c r="K1276" s="188">
        <v>3.8</v>
      </c>
      <c r="L1276" s="188">
        <v>2.5</v>
      </c>
      <c r="M1276" s="188"/>
      <c r="N1276" s="188"/>
      <c r="O1276" s="188"/>
      <c r="P1276" s="188">
        <v>1</v>
      </c>
      <c r="Q1276" s="188"/>
      <c r="R1276" s="188">
        <f t="shared" si="280"/>
        <v>9.5</v>
      </c>
      <c r="S1276" s="191" t="s">
        <v>150</v>
      </c>
      <c r="T1276" s="199" t="s">
        <v>58</v>
      </c>
      <c r="U1276" s="200">
        <v>44841</v>
      </c>
      <c r="V1276" s="200">
        <v>44972</v>
      </c>
      <c r="W1276" s="201">
        <v>1</v>
      </c>
      <c r="X1276" s="202"/>
      <c r="Y1276" s="196">
        <f t="shared" si="270"/>
        <v>18.857142857142858</v>
      </c>
      <c r="Z1276" s="219">
        <v>7.5</v>
      </c>
      <c r="AA1276" s="219">
        <v>1.05</v>
      </c>
      <c r="AB1276" s="197">
        <f t="shared" si="275"/>
        <v>71.25</v>
      </c>
      <c r="AC1276" s="197">
        <f t="shared" si="281"/>
        <v>9.9749999999999996</v>
      </c>
      <c r="AD1276" s="197">
        <f t="shared" si="271"/>
        <v>49.874999999999993</v>
      </c>
      <c r="AE1276" s="197">
        <f t="shared" si="272"/>
        <v>21.375</v>
      </c>
      <c r="AF1276" s="197">
        <f t="shared" si="277"/>
        <v>188.1</v>
      </c>
      <c r="AG1276" s="197">
        <f t="shared" si="273"/>
        <v>259.35000000000002</v>
      </c>
      <c r="AH1276" s="197">
        <v>259.35000000000002</v>
      </c>
      <c r="AI1276" s="197">
        <f t="shared" si="274"/>
        <v>0</v>
      </c>
      <c r="AJ1276" s="158"/>
      <c r="AT1276" s="111"/>
      <c r="AU1276" s="365"/>
    </row>
    <row r="1277" spans="1:47" ht="28.5" customHeight="1" x14ac:dyDescent="0.25">
      <c r="A1277" s="189"/>
      <c r="B1277" s="223">
        <v>12</v>
      </c>
      <c r="C1277" s="159">
        <v>1149</v>
      </c>
      <c r="D1277" s="376">
        <v>13633</v>
      </c>
      <c r="E1277" s="376">
        <v>8566</v>
      </c>
      <c r="F1277" s="190"/>
      <c r="G1277" s="189" t="s">
        <v>582</v>
      </c>
      <c r="H1277" s="186" t="s">
        <v>149</v>
      </c>
      <c r="I1277" s="186"/>
      <c r="J1277" s="186" t="s">
        <v>148</v>
      </c>
      <c r="K1277" s="188">
        <v>3.8</v>
      </c>
      <c r="L1277" s="188">
        <v>2.5</v>
      </c>
      <c r="M1277" s="188"/>
      <c r="N1277" s="188"/>
      <c r="O1277" s="188"/>
      <c r="P1277" s="188">
        <v>1</v>
      </c>
      <c r="Q1277" s="188"/>
      <c r="R1277" s="188">
        <f t="shared" si="280"/>
        <v>9.5</v>
      </c>
      <c r="S1277" s="191" t="s">
        <v>150</v>
      </c>
      <c r="T1277" s="199" t="s">
        <v>58</v>
      </c>
      <c r="U1277" s="200">
        <v>44841</v>
      </c>
      <c r="V1277" s="200">
        <v>44972</v>
      </c>
      <c r="W1277" s="201">
        <v>1</v>
      </c>
      <c r="X1277" s="202"/>
      <c r="Y1277" s="196">
        <f t="shared" si="270"/>
        <v>18.857142857142858</v>
      </c>
      <c r="Z1277" s="219">
        <v>7.5</v>
      </c>
      <c r="AA1277" s="219">
        <v>1.05</v>
      </c>
      <c r="AB1277" s="197">
        <f t="shared" si="275"/>
        <v>71.25</v>
      </c>
      <c r="AC1277" s="197">
        <f t="shared" si="281"/>
        <v>9.9749999999999996</v>
      </c>
      <c r="AD1277" s="197">
        <f t="shared" si="271"/>
        <v>49.874999999999993</v>
      </c>
      <c r="AE1277" s="197">
        <f t="shared" si="272"/>
        <v>21.375</v>
      </c>
      <c r="AF1277" s="197">
        <f t="shared" si="277"/>
        <v>188.1</v>
      </c>
      <c r="AG1277" s="197">
        <f t="shared" si="273"/>
        <v>259.35000000000002</v>
      </c>
      <c r="AH1277" s="197">
        <v>259.35000000000002</v>
      </c>
      <c r="AI1277" s="197">
        <f t="shared" si="274"/>
        <v>0</v>
      </c>
      <c r="AJ1277" s="158"/>
      <c r="AT1277" s="111"/>
      <c r="AU1277" s="365"/>
    </row>
    <row r="1278" spans="1:47" ht="28.5" customHeight="1" x14ac:dyDescent="0.25">
      <c r="A1278" s="189"/>
      <c r="B1278" s="223">
        <v>12</v>
      </c>
      <c r="C1278" s="159">
        <v>1149</v>
      </c>
      <c r="D1278" s="376">
        <v>13633</v>
      </c>
      <c r="E1278" s="376">
        <v>8566</v>
      </c>
      <c r="F1278" s="190"/>
      <c r="G1278" s="189" t="s">
        <v>582</v>
      </c>
      <c r="H1278" s="186" t="s">
        <v>149</v>
      </c>
      <c r="I1278" s="186"/>
      <c r="J1278" s="186" t="s">
        <v>148</v>
      </c>
      <c r="K1278" s="188">
        <v>3.8</v>
      </c>
      <c r="L1278" s="188">
        <v>2.5</v>
      </c>
      <c r="M1278" s="188"/>
      <c r="N1278" s="188"/>
      <c r="O1278" s="188"/>
      <c r="P1278" s="188">
        <v>1</v>
      </c>
      <c r="Q1278" s="188"/>
      <c r="R1278" s="188">
        <f t="shared" si="280"/>
        <v>9.5</v>
      </c>
      <c r="S1278" s="191" t="s">
        <v>150</v>
      </c>
      <c r="T1278" s="199" t="s">
        <v>58</v>
      </c>
      <c r="U1278" s="200">
        <v>44841</v>
      </c>
      <c r="V1278" s="200">
        <v>44972</v>
      </c>
      <c r="W1278" s="201">
        <v>1</v>
      </c>
      <c r="X1278" s="202"/>
      <c r="Y1278" s="196">
        <f t="shared" si="270"/>
        <v>18.857142857142858</v>
      </c>
      <c r="Z1278" s="219">
        <v>7.5</v>
      </c>
      <c r="AA1278" s="219">
        <v>1.05</v>
      </c>
      <c r="AB1278" s="197">
        <f t="shared" si="275"/>
        <v>71.25</v>
      </c>
      <c r="AC1278" s="197">
        <f t="shared" si="281"/>
        <v>9.9749999999999996</v>
      </c>
      <c r="AD1278" s="197">
        <f t="shared" si="271"/>
        <v>49.874999999999993</v>
      </c>
      <c r="AE1278" s="197">
        <f t="shared" si="272"/>
        <v>21.375</v>
      </c>
      <c r="AF1278" s="197">
        <f t="shared" si="277"/>
        <v>188.1</v>
      </c>
      <c r="AG1278" s="197">
        <f t="shared" si="273"/>
        <v>259.35000000000002</v>
      </c>
      <c r="AH1278" s="197">
        <v>259.35000000000002</v>
      </c>
      <c r="AI1278" s="197">
        <f t="shared" si="274"/>
        <v>0</v>
      </c>
      <c r="AJ1278" s="158"/>
      <c r="AT1278" s="111"/>
      <c r="AU1278" s="365"/>
    </row>
    <row r="1279" spans="1:47" ht="28.5" customHeight="1" x14ac:dyDescent="0.25">
      <c r="A1279" s="189"/>
      <c r="B1279" s="223">
        <v>12</v>
      </c>
      <c r="C1279" s="159">
        <v>1149</v>
      </c>
      <c r="D1279" s="376">
        <v>13633</v>
      </c>
      <c r="E1279" s="376">
        <v>8566</v>
      </c>
      <c r="F1279" s="190"/>
      <c r="G1279" s="189" t="s">
        <v>582</v>
      </c>
      <c r="H1279" s="186" t="s">
        <v>149</v>
      </c>
      <c r="I1279" s="186"/>
      <c r="J1279" s="186" t="s">
        <v>148</v>
      </c>
      <c r="K1279" s="188">
        <v>3.8</v>
      </c>
      <c r="L1279" s="188">
        <v>2.5</v>
      </c>
      <c r="M1279" s="188"/>
      <c r="N1279" s="188"/>
      <c r="O1279" s="188"/>
      <c r="P1279" s="188">
        <v>1</v>
      </c>
      <c r="Q1279" s="188"/>
      <c r="R1279" s="188">
        <f t="shared" si="280"/>
        <v>9.5</v>
      </c>
      <c r="S1279" s="191" t="s">
        <v>150</v>
      </c>
      <c r="T1279" s="199" t="s">
        <v>58</v>
      </c>
      <c r="U1279" s="200">
        <v>44841</v>
      </c>
      <c r="V1279" s="200">
        <v>44972</v>
      </c>
      <c r="W1279" s="201">
        <v>1</v>
      </c>
      <c r="X1279" s="202"/>
      <c r="Y1279" s="196">
        <f t="shared" si="270"/>
        <v>18.857142857142858</v>
      </c>
      <c r="Z1279" s="219">
        <v>7.5</v>
      </c>
      <c r="AA1279" s="219">
        <v>1.05</v>
      </c>
      <c r="AB1279" s="197">
        <f t="shared" si="275"/>
        <v>71.25</v>
      </c>
      <c r="AC1279" s="197">
        <f t="shared" si="281"/>
        <v>9.9749999999999996</v>
      </c>
      <c r="AD1279" s="197">
        <f t="shared" si="271"/>
        <v>49.874999999999993</v>
      </c>
      <c r="AE1279" s="197">
        <f t="shared" si="272"/>
        <v>21.375</v>
      </c>
      <c r="AF1279" s="197">
        <f t="shared" si="277"/>
        <v>188.1</v>
      </c>
      <c r="AG1279" s="197">
        <f t="shared" si="273"/>
        <v>259.35000000000002</v>
      </c>
      <c r="AH1279" s="197">
        <v>259.35000000000002</v>
      </c>
      <c r="AI1279" s="197">
        <f t="shared" si="274"/>
        <v>0</v>
      </c>
      <c r="AJ1279" s="158"/>
      <c r="AT1279" s="111"/>
      <c r="AU1279" s="365"/>
    </row>
    <row r="1280" spans="1:47" ht="28.5" customHeight="1" x14ac:dyDescent="0.25">
      <c r="A1280" s="189"/>
      <c r="B1280" s="223">
        <v>12</v>
      </c>
      <c r="C1280" s="159">
        <v>1149</v>
      </c>
      <c r="D1280" s="376">
        <v>13633</v>
      </c>
      <c r="E1280" s="376">
        <v>8566</v>
      </c>
      <c r="F1280" s="190"/>
      <c r="G1280" s="189" t="s">
        <v>582</v>
      </c>
      <c r="H1280" s="186" t="s">
        <v>149</v>
      </c>
      <c r="I1280" s="186"/>
      <c r="J1280" s="186" t="s">
        <v>148</v>
      </c>
      <c r="K1280" s="188">
        <v>3.8</v>
      </c>
      <c r="L1280" s="188">
        <v>2.5</v>
      </c>
      <c r="M1280" s="188"/>
      <c r="N1280" s="188"/>
      <c r="O1280" s="188"/>
      <c r="P1280" s="188">
        <v>1</v>
      </c>
      <c r="Q1280" s="188"/>
      <c r="R1280" s="188">
        <f t="shared" si="280"/>
        <v>9.5</v>
      </c>
      <c r="S1280" s="191" t="s">
        <v>150</v>
      </c>
      <c r="T1280" s="199" t="s">
        <v>58</v>
      </c>
      <c r="U1280" s="200">
        <v>44841</v>
      </c>
      <c r="V1280" s="200">
        <v>44972</v>
      </c>
      <c r="W1280" s="201">
        <v>1</v>
      </c>
      <c r="X1280" s="202"/>
      <c r="Y1280" s="196">
        <f t="shared" si="270"/>
        <v>18.857142857142858</v>
      </c>
      <c r="Z1280" s="219">
        <v>7.5</v>
      </c>
      <c r="AA1280" s="219">
        <v>1.05</v>
      </c>
      <c r="AB1280" s="197">
        <f t="shared" si="275"/>
        <v>71.25</v>
      </c>
      <c r="AC1280" s="197">
        <f t="shared" si="281"/>
        <v>9.9749999999999996</v>
      </c>
      <c r="AD1280" s="197">
        <f t="shared" si="271"/>
        <v>49.874999999999993</v>
      </c>
      <c r="AE1280" s="197">
        <f t="shared" si="272"/>
        <v>21.375</v>
      </c>
      <c r="AF1280" s="197">
        <f t="shared" si="277"/>
        <v>188.1</v>
      </c>
      <c r="AG1280" s="197">
        <f t="shared" si="273"/>
        <v>259.35000000000002</v>
      </c>
      <c r="AH1280" s="197">
        <v>259.35000000000002</v>
      </c>
      <c r="AI1280" s="197">
        <f t="shared" si="274"/>
        <v>0</v>
      </c>
      <c r="AJ1280" s="158"/>
      <c r="AT1280" s="111"/>
      <c r="AU1280" s="365"/>
    </row>
    <row r="1281" spans="1:47" ht="28.5" customHeight="1" x14ac:dyDescent="0.25">
      <c r="A1281" s="189"/>
      <c r="B1281" s="223">
        <v>12</v>
      </c>
      <c r="C1281" s="159">
        <v>1149</v>
      </c>
      <c r="D1281" s="376">
        <v>13633</v>
      </c>
      <c r="E1281" s="376">
        <v>8566</v>
      </c>
      <c r="F1281" s="190"/>
      <c r="G1281" s="189" t="s">
        <v>582</v>
      </c>
      <c r="H1281" s="186" t="s">
        <v>149</v>
      </c>
      <c r="I1281" s="186"/>
      <c r="J1281" s="186" t="s">
        <v>148</v>
      </c>
      <c r="K1281" s="188">
        <v>3.8</v>
      </c>
      <c r="L1281" s="188">
        <v>2.5</v>
      </c>
      <c r="M1281" s="188"/>
      <c r="N1281" s="188"/>
      <c r="O1281" s="188"/>
      <c r="P1281" s="188">
        <v>1</v>
      </c>
      <c r="Q1281" s="188"/>
      <c r="R1281" s="188">
        <f t="shared" si="280"/>
        <v>9.5</v>
      </c>
      <c r="S1281" s="191" t="s">
        <v>150</v>
      </c>
      <c r="T1281" s="199" t="s">
        <v>58</v>
      </c>
      <c r="U1281" s="200">
        <v>44841</v>
      </c>
      <c r="V1281" s="200">
        <v>44972</v>
      </c>
      <c r="W1281" s="201">
        <v>1</v>
      </c>
      <c r="X1281" s="202"/>
      <c r="Y1281" s="196">
        <f t="shared" si="270"/>
        <v>18.857142857142858</v>
      </c>
      <c r="Z1281" s="219">
        <v>7.5</v>
      </c>
      <c r="AA1281" s="219">
        <v>1.05</v>
      </c>
      <c r="AB1281" s="197">
        <f t="shared" si="275"/>
        <v>71.25</v>
      </c>
      <c r="AC1281" s="197">
        <f t="shared" si="281"/>
        <v>9.9749999999999996</v>
      </c>
      <c r="AD1281" s="197">
        <f t="shared" si="271"/>
        <v>49.874999999999993</v>
      </c>
      <c r="AE1281" s="197">
        <f t="shared" si="272"/>
        <v>21.375</v>
      </c>
      <c r="AF1281" s="197">
        <f t="shared" si="277"/>
        <v>188.1</v>
      </c>
      <c r="AG1281" s="197">
        <f t="shared" si="273"/>
        <v>259.35000000000002</v>
      </c>
      <c r="AH1281" s="197">
        <v>259.35000000000002</v>
      </c>
      <c r="AI1281" s="197">
        <f t="shared" si="274"/>
        <v>0</v>
      </c>
      <c r="AJ1281" s="158"/>
      <c r="AT1281" s="111"/>
      <c r="AU1281" s="365"/>
    </row>
    <row r="1282" spans="1:47" ht="28.5" customHeight="1" x14ac:dyDescent="0.25">
      <c r="A1282" s="189"/>
      <c r="B1282" s="223">
        <v>12</v>
      </c>
      <c r="C1282" s="159">
        <v>1149</v>
      </c>
      <c r="D1282" s="376">
        <v>13633</v>
      </c>
      <c r="E1282" s="376">
        <v>8566</v>
      </c>
      <c r="F1282" s="190"/>
      <c r="G1282" s="189" t="s">
        <v>582</v>
      </c>
      <c r="H1282" s="186" t="s">
        <v>149</v>
      </c>
      <c r="I1282" s="186"/>
      <c r="J1282" s="186" t="s">
        <v>148</v>
      </c>
      <c r="K1282" s="188">
        <v>3.8</v>
      </c>
      <c r="L1282" s="188">
        <v>2.5</v>
      </c>
      <c r="M1282" s="188"/>
      <c r="N1282" s="188"/>
      <c r="O1282" s="188"/>
      <c r="P1282" s="188">
        <v>1</v>
      </c>
      <c r="Q1282" s="188"/>
      <c r="R1282" s="188">
        <f t="shared" si="280"/>
        <v>9.5</v>
      </c>
      <c r="S1282" s="191" t="s">
        <v>150</v>
      </c>
      <c r="T1282" s="199" t="s">
        <v>58</v>
      </c>
      <c r="U1282" s="200">
        <v>44841</v>
      </c>
      <c r="V1282" s="200">
        <v>44972</v>
      </c>
      <c r="W1282" s="201">
        <v>1</v>
      </c>
      <c r="X1282" s="202"/>
      <c r="Y1282" s="196">
        <f t="shared" ref="Y1282:Y1345" si="282">IF(T1282="on hire",$C$5-U1282+1,IF(T1282="off hired",V1282-U1282+1,0))/7</f>
        <v>18.857142857142858</v>
      </c>
      <c r="Z1282" s="219">
        <v>7.5</v>
      </c>
      <c r="AA1282" s="219">
        <v>1.05</v>
      </c>
      <c r="AB1282" s="197">
        <f t="shared" si="275"/>
        <v>71.25</v>
      </c>
      <c r="AC1282" s="197">
        <f t="shared" si="281"/>
        <v>9.9749999999999996</v>
      </c>
      <c r="AD1282" s="197">
        <f t="shared" ref="AD1282:AD1345" si="283">0.7*R1282*Z1282</f>
        <v>49.874999999999993</v>
      </c>
      <c r="AE1282" s="197">
        <f t="shared" si="272"/>
        <v>21.375</v>
      </c>
      <c r="AF1282" s="197">
        <f t="shared" si="277"/>
        <v>188.1</v>
      </c>
      <c r="AG1282" s="197">
        <f t="shared" si="273"/>
        <v>259.35000000000002</v>
      </c>
      <c r="AH1282" s="197">
        <v>259.35000000000002</v>
      </c>
      <c r="AI1282" s="197">
        <f t="shared" si="274"/>
        <v>0</v>
      </c>
      <c r="AJ1282" s="158"/>
      <c r="AT1282" s="111"/>
      <c r="AU1282" s="365"/>
    </row>
    <row r="1283" spans="1:47" ht="28.5" customHeight="1" x14ac:dyDescent="0.25">
      <c r="A1283" s="189"/>
      <c r="B1283" s="223">
        <v>12</v>
      </c>
      <c r="C1283" s="159">
        <v>1149</v>
      </c>
      <c r="D1283" s="376">
        <v>13633</v>
      </c>
      <c r="E1283" s="376">
        <v>8566</v>
      </c>
      <c r="F1283" s="190"/>
      <c r="G1283" s="189" t="s">
        <v>582</v>
      </c>
      <c r="H1283" s="186" t="s">
        <v>149</v>
      </c>
      <c r="I1283" s="186"/>
      <c r="J1283" s="186" t="s">
        <v>148</v>
      </c>
      <c r="K1283" s="188">
        <v>3.8</v>
      </c>
      <c r="L1283" s="188">
        <v>2.5</v>
      </c>
      <c r="M1283" s="188"/>
      <c r="N1283" s="188"/>
      <c r="O1283" s="188"/>
      <c r="P1283" s="188">
        <v>1</v>
      </c>
      <c r="Q1283" s="188"/>
      <c r="R1283" s="188">
        <f t="shared" si="280"/>
        <v>9.5</v>
      </c>
      <c r="S1283" s="191" t="s">
        <v>150</v>
      </c>
      <c r="T1283" s="199" t="s">
        <v>58</v>
      </c>
      <c r="U1283" s="200">
        <v>44841</v>
      </c>
      <c r="V1283" s="200">
        <v>44972</v>
      </c>
      <c r="W1283" s="201">
        <v>1</v>
      </c>
      <c r="X1283" s="202"/>
      <c r="Y1283" s="196">
        <f t="shared" si="282"/>
        <v>18.857142857142858</v>
      </c>
      <c r="Z1283" s="219">
        <v>7.5</v>
      </c>
      <c r="AA1283" s="219">
        <v>1.05</v>
      </c>
      <c r="AB1283" s="197">
        <f t="shared" si="275"/>
        <v>71.25</v>
      </c>
      <c r="AC1283" s="197">
        <f t="shared" si="281"/>
        <v>9.9749999999999996</v>
      </c>
      <c r="AD1283" s="197">
        <f t="shared" si="283"/>
        <v>49.874999999999993</v>
      </c>
      <c r="AE1283" s="197">
        <f t="shared" si="272"/>
        <v>21.375</v>
      </c>
      <c r="AF1283" s="197">
        <f t="shared" si="277"/>
        <v>188.1</v>
      </c>
      <c r="AG1283" s="197">
        <f t="shared" si="273"/>
        <v>259.35000000000002</v>
      </c>
      <c r="AH1283" s="197">
        <v>259.35000000000002</v>
      </c>
      <c r="AI1283" s="197">
        <f t="shared" si="274"/>
        <v>0</v>
      </c>
      <c r="AJ1283" s="158"/>
      <c r="AT1283" s="111"/>
      <c r="AU1283" s="365"/>
    </row>
    <row r="1284" spans="1:47" ht="28.5" customHeight="1" x14ac:dyDescent="0.25">
      <c r="A1284" s="189"/>
      <c r="B1284" s="223">
        <v>12</v>
      </c>
      <c r="C1284" s="159">
        <v>1149</v>
      </c>
      <c r="D1284" s="376">
        <v>13633</v>
      </c>
      <c r="E1284" s="376">
        <v>8566</v>
      </c>
      <c r="F1284" s="190"/>
      <c r="G1284" s="189" t="s">
        <v>582</v>
      </c>
      <c r="H1284" s="186" t="s">
        <v>149</v>
      </c>
      <c r="I1284" s="186"/>
      <c r="J1284" s="186" t="s">
        <v>148</v>
      </c>
      <c r="K1284" s="188">
        <v>3.8</v>
      </c>
      <c r="L1284" s="188">
        <v>2.5</v>
      </c>
      <c r="M1284" s="188"/>
      <c r="N1284" s="188"/>
      <c r="O1284" s="188"/>
      <c r="P1284" s="188">
        <v>1</v>
      </c>
      <c r="Q1284" s="188"/>
      <c r="R1284" s="188">
        <f t="shared" si="280"/>
        <v>9.5</v>
      </c>
      <c r="S1284" s="191" t="s">
        <v>150</v>
      </c>
      <c r="T1284" s="199" t="s">
        <v>58</v>
      </c>
      <c r="U1284" s="200">
        <v>44841</v>
      </c>
      <c r="V1284" s="200">
        <v>44972</v>
      </c>
      <c r="W1284" s="201">
        <v>1</v>
      </c>
      <c r="X1284" s="202"/>
      <c r="Y1284" s="196">
        <f t="shared" si="282"/>
        <v>18.857142857142858</v>
      </c>
      <c r="Z1284" s="219">
        <v>7.5</v>
      </c>
      <c r="AA1284" s="219">
        <v>1.05</v>
      </c>
      <c r="AB1284" s="197">
        <f t="shared" si="275"/>
        <v>71.25</v>
      </c>
      <c r="AC1284" s="197">
        <f t="shared" si="281"/>
        <v>9.9749999999999996</v>
      </c>
      <c r="AD1284" s="197">
        <f t="shared" si="283"/>
        <v>49.874999999999993</v>
      </c>
      <c r="AE1284" s="197">
        <f t="shared" ref="AE1284:AE1347" si="284">IF(T1284="off hired",0.3*R1284*Z1284*W1284,0)</f>
        <v>21.375</v>
      </c>
      <c r="AF1284" s="197">
        <f t="shared" si="277"/>
        <v>188.1</v>
      </c>
      <c r="AG1284" s="197">
        <f t="shared" si="273"/>
        <v>259.35000000000002</v>
      </c>
      <c r="AH1284" s="197">
        <v>259.35000000000002</v>
      </c>
      <c r="AI1284" s="197">
        <f t="shared" si="274"/>
        <v>0</v>
      </c>
      <c r="AJ1284" s="158"/>
      <c r="AT1284" s="111"/>
      <c r="AU1284" s="365"/>
    </row>
    <row r="1285" spans="1:47" ht="28.5" customHeight="1" x14ac:dyDescent="0.25">
      <c r="A1285" s="189"/>
      <c r="B1285" s="223">
        <v>12</v>
      </c>
      <c r="C1285" s="159">
        <v>1149</v>
      </c>
      <c r="D1285" s="376">
        <v>13633</v>
      </c>
      <c r="E1285" s="376">
        <v>8566</v>
      </c>
      <c r="F1285" s="190"/>
      <c r="G1285" s="189" t="s">
        <v>582</v>
      </c>
      <c r="H1285" s="186" t="s">
        <v>149</v>
      </c>
      <c r="I1285" s="186"/>
      <c r="J1285" s="186" t="s">
        <v>148</v>
      </c>
      <c r="K1285" s="188">
        <v>3.8</v>
      </c>
      <c r="L1285" s="188">
        <v>2.5</v>
      </c>
      <c r="M1285" s="188"/>
      <c r="N1285" s="188"/>
      <c r="O1285" s="188"/>
      <c r="P1285" s="188">
        <v>1</v>
      </c>
      <c r="Q1285" s="188"/>
      <c r="R1285" s="188">
        <f t="shared" si="280"/>
        <v>9.5</v>
      </c>
      <c r="S1285" s="191" t="s">
        <v>150</v>
      </c>
      <c r="T1285" s="199" t="s">
        <v>58</v>
      </c>
      <c r="U1285" s="200">
        <v>44841</v>
      </c>
      <c r="V1285" s="200">
        <v>44972</v>
      </c>
      <c r="W1285" s="201">
        <v>1</v>
      </c>
      <c r="X1285" s="202"/>
      <c r="Y1285" s="196">
        <f t="shared" si="282"/>
        <v>18.857142857142858</v>
      </c>
      <c r="Z1285" s="219">
        <v>7.5</v>
      </c>
      <c r="AA1285" s="219">
        <v>1.05</v>
      </c>
      <c r="AB1285" s="197">
        <f t="shared" si="275"/>
        <v>71.25</v>
      </c>
      <c r="AC1285" s="197">
        <f t="shared" si="281"/>
        <v>9.9749999999999996</v>
      </c>
      <c r="AD1285" s="197">
        <f t="shared" si="283"/>
        <v>49.874999999999993</v>
      </c>
      <c r="AE1285" s="197">
        <f t="shared" si="284"/>
        <v>21.375</v>
      </c>
      <c r="AF1285" s="197">
        <f t="shared" si="277"/>
        <v>188.1</v>
      </c>
      <c r="AG1285" s="197">
        <f t="shared" si="273"/>
        <v>259.35000000000002</v>
      </c>
      <c r="AH1285" s="197">
        <v>259.35000000000002</v>
      </c>
      <c r="AI1285" s="197">
        <f t="shared" si="274"/>
        <v>0</v>
      </c>
      <c r="AJ1285" s="225"/>
      <c r="AT1285" s="111"/>
      <c r="AU1285" s="365"/>
    </row>
    <row r="1286" spans="1:47" ht="28.5" customHeight="1" x14ac:dyDescent="0.25">
      <c r="A1286" s="189"/>
      <c r="B1286" s="223">
        <v>12</v>
      </c>
      <c r="C1286" s="159">
        <v>1149</v>
      </c>
      <c r="D1286" s="376">
        <v>13633</v>
      </c>
      <c r="E1286" s="376">
        <v>8566</v>
      </c>
      <c r="F1286" s="190"/>
      <c r="G1286" s="189" t="s">
        <v>582</v>
      </c>
      <c r="H1286" s="186" t="s">
        <v>149</v>
      </c>
      <c r="I1286" s="186"/>
      <c r="J1286" s="186" t="s">
        <v>148</v>
      </c>
      <c r="K1286" s="188">
        <v>3.8</v>
      </c>
      <c r="L1286" s="188">
        <v>2.5</v>
      </c>
      <c r="M1286" s="188"/>
      <c r="N1286" s="188"/>
      <c r="O1286" s="188"/>
      <c r="P1286" s="188">
        <v>1</v>
      </c>
      <c r="Q1286" s="188"/>
      <c r="R1286" s="188">
        <f t="shared" si="280"/>
        <v>9.5</v>
      </c>
      <c r="S1286" s="191" t="s">
        <v>150</v>
      </c>
      <c r="T1286" s="199" t="s">
        <v>58</v>
      </c>
      <c r="U1286" s="200">
        <v>44841</v>
      </c>
      <c r="V1286" s="200">
        <v>44972</v>
      </c>
      <c r="W1286" s="201">
        <v>1</v>
      </c>
      <c r="X1286" s="202"/>
      <c r="Y1286" s="196">
        <f t="shared" si="282"/>
        <v>18.857142857142858</v>
      </c>
      <c r="Z1286" s="219">
        <v>7.5</v>
      </c>
      <c r="AA1286" s="219">
        <v>1.05</v>
      </c>
      <c r="AB1286" s="197">
        <f t="shared" si="275"/>
        <v>71.25</v>
      </c>
      <c r="AC1286" s="197">
        <f t="shared" si="281"/>
        <v>9.9749999999999996</v>
      </c>
      <c r="AD1286" s="197">
        <f t="shared" si="283"/>
        <v>49.874999999999993</v>
      </c>
      <c r="AE1286" s="197">
        <f t="shared" si="284"/>
        <v>21.375</v>
      </c>
      <c r="AF1286" s="197">
        <f t="shared" si="277"/>
        <v>188.1</v>
      </c>
      <c r="AG1286" s="197">
        <f t="shared" ref="AG1286:AG1349" si="285">AD1286+AE1286+AF1286</f>
        <v>259.35000000000002</v>
      </c>
      <c r="AH1286" s="197">
        <v>259.35000000000002</v>
      </c>
      <c r="AI1286" s="197">
        <f t="shared" ref="AI1286:AI1349" si="286">AG1286-AH1286</f>
        <v>0</v>
      </c>
      <c r="AJ1286" s="225"/>
      <c r="AT1286" s="111"/>
      <c r="AU1286" s="365"/>
    </row>
    <row r="1287" spans="1:47" ht="28.5" customHeight="1" x14ac:dyDescent="0.25">
      <c r="A1287" s="189"/>
      <c r="B1287" s="223">
        <v>12</v>
      </c>
      <c r="C1287" s="159">
        <v>1149</v>
      </c>
      <c r="D1287" s="376">
        <v>13633</v>
      </c>
      <c r="E1287" s="376">
        <v>8566</v>
      </c>
      <c r="F1287" s="190"/>
      <c r="G1287" s="189" t="s">
        <v>582</v>
      </c>
      <c r="H1287" s="186" t="s">
        <v>149</v>
      </c>
      <c r="I1287" s="186"/>
      <c r="J1287" s="186" t="s">
        <v>148</v>
      </c>
      <c r="K1287" s="188">
        <v>3.8</v>
      </c>
      <c r="L1287" s="188">
        <v>2.5</v>
      </c>
      <c r="M1287" s="188"/>
      <c r="N1287" s="188"/>
      <c r="O1287" s="188"/>
      <c r="P1287" s="188">
        <v>1</v>
      </c>
      <c r="Q1287" s="188"/>
      <c r="R1287" s="188">
        <f t="shared" si="280"/>
        <v>9.5</v>
      </c>
      <c r="S1287" s="191" t="s">
        <v>150</v>
      </c>
      <c r="T1287" s="199" t="s">
        <v>58</v>
      </c>
      <c r="U1287" s="200">
        <v>44841</v>
      </c>
      <c r="V1287" s="200">
        <v>44972</v>
      </c>
      <c r="W1287" s="201">
        <v>1</v>
      </c>
      <c r="X1287" s="202"/>
      <c r="Y1287" s="196">
        <f t="shared" si="282"/>
        <v>18.857142857142858</v>
      </c>
      <c r="Z1287" s="219">
        <v>7.5</v>
      </c>
      <c r="AA1287" s="219">
        <v>1.05</v>
      </c>
      <c r="AB1287" s="197">
        <f t="shared" ref="AB1287:AB1350" si="287">Z1287*R1287</f>
        <v>71.25</v>
      </c>
      <c r="AC1287" s="197">
        <f t="shared" si="281"/>
        <v>9.9749999999999996</v>
      </c>
      <c r="AD1287" s="197">
        <f t="shared" si="283"/>
        <v>49.874999999999993</v>
      </c>
      <c r="AE1287" s="197">
        <f t="shared" si="284"/>
        <v>21.375</v>
      </c>
      <c r="AF1287" s="197">
        <f t="shared" si="277"/>
        <v>188.1</v>
      </c>
      <c r="AG1287" s="197">
        <f t="shared" si="285"/>
        <v>259.35000000000002</v>
      </c>
      <c r="AH1287" s="197">
        <v>259.35000000000002</v>
      </c>
      <c r="AI1287" s="197">
        <f t="shared" si="286"/>
        <v>0</v>
      </c>
      <c r="AJ1287" s="225"/>
      <c r="AT1287" s="111"/>
      <c r="AU1287" s="365"/>
    </row>
    <row r="1288" spans="1:47" ht="28.5" customHeight="1" x14ac:dyDescent="0.25">
      <c r="A1288" s="189"/>
      <c r="B1288" s="223">
        <v>12</v>
      </c>
      <c r="C1288" s="159">
        <v>1149</v>
      </c>
      <c r="D1288" s="376">
        <v>13633</v>
      </c>
      <c r="E1288" s="376">
        <v>8566</v>
      </c>
      <c r="F1288" s="190"/>
      <c r="G1288" s="189" t="s">
        <v>582</v>
      </c>
      <c r="H1288" s="186" t="s">
        <v>149</v>
      </c>
      <c r="I1288" s="186"/>
      <c r="J1288" s="186" t="s">
        <v>148</v>
      </c>
      <c r="K1288" s="188">
        <v>3.8</v>
      </c>
      <c r="L1288" s="188">
        <v>2.5</v>
      </c>
      <c r="M1288" s="188"/>
      <c r="N1288" s="188"/>
      <c r="O1288" s="188"/>
      <c r="P1288" s="188">
        <v>1</v>
      </c>
      <c r="Q1288" s="188"/>
      <c r="R1288" s="188">
        <f t="shared" si="280"/>
        <v>9.5</v>
      </c>
      <c r="S1288" s="191" t="s">
        <v>150</v>
      </c>
      <c r="T1288" s="199" t="s">
        <v>58</v>
      </c>
      <c r="U1288" s="200">
        <v>44841</v>
      </c>
      <c r="V1288" s="200">
        <v>44972</v>
      </c>
      <c r="W1288" s="201">
        <v>1</v>
      </c>
      <c r="X1288" s="202"/>
      <c r="Y1288" s="196">
        <f t="shared" si="282"/>
        <v>18.857142857142858</v>
      </c>
      <c r="Z1288" s="219">
        <v>7.5</v>
      </c>
      <c r="AA1288" s="219">
        <v>1.05</v>
      </c>
      <c r="AB1288" s="197">
        <f t="shared" si="287"/>
        <v>71.25</v>
      </c>
      <c r="AC1288" s="197">
        <f t="shared" si="281"/>
        <v>9.9749999999999996</v>
      </c>
      <c r="AD1288" s="197">
        <f t="shared" si="283"/>
        <v>49.874999999999993</v>
      </c>
      <c r="AE1288" s="197">
        <f t="shared" si="284"/>
        <v>21.375</v>
      </c>
      <c r="AF1288" s="197">
        <f t="shared" si="277"/>
        <v>188.1</v>
      </c>
      <c r="AG1288" s="197">
        <f t="shared" si="285"/>
        <v>259.35000000000002</v>
      </c>
      <c r="AH1288" s="197">
        <v>259.35000000000002</v>
      </c>
      <c r="AI1288" s="197">
        <f t="shared" si="286"/>
        <v>0</v>
      </c>
      <c r="AJ1288" s="225"/>
      <c r="AT1288" s="111"/>
      <c r="AU1288" s="365"/>
    </row>
    <row r="1289" spans="1:47" ht="28.5" customHeight="1" x14ac:dyDescent="0.25">
      <c r="A1289" s="189"/>
      <c r="B1289" s="223">
        <v>12</v>
      </c>
      <c r="C1289" s="159">
        <v>1149</v>
      </c>
      <c r="D1289" s="376">
        <v>13633</v>
      </c>
      <c r="E1289" s="376">
        <v>8566</v>
      </c>
      <c r="F1289" s="190"/>
      <c r="G1289" s="189" t="s">
        <v>582</v>
      </c>
      <c r="H1289" s="186" t="s">
        <v>149</v>
      </c>
      <c r="I1289" s="186"/>
      <c r="J1289" s="186" t="s">
        <v>148</v>
      </c>
      <c r="K1289" s="188">
        <v>3.8</v>
      </c>
      <c r="L1289" s="188">
        <v>2.5</v>
      </c>
      <c r="M1289" s="188"/>
      <c r="N1289" s="188"/>
      <c r="O1289" s="188"/>
      <c r="P1289" s="188">
        <v>1</v>
      </c>
      <c r="Q1289" s="188"/>
      <c r="R1289" s="188">
        <f t="shared" si="280"/>
        <v>9.5</v>
      </c>
      <c r="S1289" s="191" t="s">
        <v>150</v>
      </c>
      <c r="T1289" s="199" t="s">
        <v>58</v>
      </c>
      <c r="U1289" s="200">
        <v>44841</v>
      </c>
      <c r="V1289" s="200">
        <v>44972</v>
      </c>
      <c r="W1289" s="201">
        <v>1</v>
      </c>
      <c r="X1289" s="202"/>
      <c r="Y1289" s="196">
        <f t="shared" si="282"/>
        <v>18.857142857142858</v>
      </c>
      <c r="Z1289" s="219">
        <v>7.5</v>
      </c>
      <c r="AA1289" s="219">
        <v>1.05</v>
      </c>
      <c r="AB1289" s="197">
        <f t="shared" si="287"/>
        <v>71.25</v>
      </c>
      <c r="AC1289" s="197">
        <f t="shared" si="281"/>
        <v>9.9749999999999996</v>
      </c>
      <c r="AD1289" s="197">
        <f t="shared" si="283"/>
        <v>49.874999999999993</v>
      </c>
      <c r="AE1289" s="197">
        <f t="shared" si="284"/>
        <v>21.375</v>
      </c>
      <c r="AF1289" s="197">
        <f t="shared" si="277"/>
        <v>188.1</v>
      </c>
      <c r="AG1289" s="197">
        <f t="shared" si="285"/>
        <v>259.35000000000002</v>
      </c>
      <c r="AH1289" s="197">
        <v>259.35000000000002</v>
      </c>
      <c r="AI1289" s="197">
        <f t="shared" si="286"/>
        <v>0</v>
      </c>
      <c r="AJ1289" s="225"/>
      <c r="AT1289" s="111"/>
      <c r="AU1289" s="365"/>
    </row>
    <row r="1290" spans="1:47" ht="28.5" customHeight="1" x14ac:dyDescent="0.25">
      <c r="A1290" s="189"/>
      <c r="B1290" s="223">
        <v>12</v>
      </c>
      <c r="C1290" s="159">
        <v>1149</v>
      </c>
      <c r="D1290" s="376">
        <v>13633</v>
      </c>
      <c r="E1290" s="376">
        <v>8566</v>
      </c>
      <c r="F1290" s="190"/>
      <c r="G1290" s="189" t="s">
        <v>582</v>
      </c>
      <c r="H1290" s="186" t="s">
        <v>149</v>
      </c>
      <c r="I1290" s="186"/>
      <c r="J1290" s="186" t="s">
        <v>148</v>
      </c>
      <c r="K1290" s="188">
        <v>3.8</v>
      </c>
      <c r="L1290" s="188">
        <v>2.5</v>
      </c>
      <c r="M1290" s="188"/>
      <c r="N1290" s="188"/>
      <c r="O1290" s="188"/>
      <c r="P1290" s="188">
        <v>1</v>
      </c>
      <c r="Q1290" s="188"/>
      <c r="R1290" s="188">
        <f t="shared" si="280"/>
        <v>9.5</v>
      </c>
      <c r="S1290" s="191" t="s">
        <v>150</v>
      </c>
      <c r="T1290" s="199" t="s">
        <v>58</v>
      </c>
      <c r="U1290" s="200">
        <v>44841</v>
      </c>
      <c r="V1290" s="200">
        <v>44972</v>
      </c>
      <c r="W1290" s="201">
        <v>1</v>
      </c>
      <c r="X1290" s="202"/>
      <c r="Y1290" s="196">
        <f t="shared" si="282"/>
        <v>18.857142857142858</v>
      </c>
      <c r="Z1290" s="219">
        <v>7.5</v>
      </c>
      <c r="AA1290" s="219">
        <v>1.05</v>
      </c>
      <c r="AB1290" s="197">
        <f t="shared" si="287"/>
        <v>71.25</v>
      </c>
      <c r="AC1290" s="197">
        <f t="shared" si="281"/>
        <v>9.9749999999999996</v>
      </c>
      <c r="AD1290" s="197">
        <f t="shared" si="283"/>
        <v>49.874999999999993</v>
      </c>
      <c r="AE1290" s="197">
        <f t="shared" si="284"/>
        <v>21.375</v>
      </c>
      <c r="AF1290" s="197">
        <f t="shared" si="277"/>
        <v>188.1</v>
      </c>
      <c r="AG1290" s="197">
        <f t="shared" si="285"/>
        <v>259.35000000000002</v>
      </c>
      <c r="AH1290" s="197">
        <v>259.35000000000002</v>
      </c>
      <c r="AI1290" s="197">
        <f t="shared" si="286"/>
        <v>0</v>
      </c>
      <c r="AJ1290" s="225"/>
      <c r="AT1290" s="111"/>
      <c r="AU1290" s="365"/>
    </row>
    <row r="1291" spans="1:47" ht="28.5" customHeight="1" x14ac:dyDescent="0.25">
      <c r="A1291" s="189"/>
      <c r="B1291" s="223">
        <v>12</v>
      </c>
      <c r="C1291" s="159">
        <v>1149</v>
      </c>
      <c r="D1291" s="376">
        <v>13633</v>
      </c>
      <c r="E1291" s="376">
        <v>8566</v>
      </c>
      <c r="F1291" s="190"/>
      <c r="G1291" s="189" t="s">
        <v>582</v>
      </c>
      <c r="H1291" s="186" t="s">
        <v>149</v>
      </c>
      <c r="I1291" s="186"/>
      <c r="J1291" s="186" t="s">
        <v>148</v>
      </c>
      <c r="K1291" s="188">
        <v>3.8</v>
      </c>
      <c r="L1291" s="188">
        <v>2.5</v>
      </c>
      <c r="M1291" s="188"/>
      <c r="N1291" s="188"/>
      <c r="O1291" s="188"/>
      <c r="P1291" s="188">
        <v>1</v>
      </c>
      <c r="Q1291" s="188"/>
      <c r="R1291" s="188">
        <f t="shared" si="280"/>
        <v>9.5</v>
      </c>
      <c r="S1291" s="191" t="s">
        <v>150</v>
      </c>
      <c r="T1291" s="199" t="s">
        <v>58</v>
      </c>
      <c r="U1291" s="200">
        <v>44841</v>
      </c>
      <c r="V1291" s="200">
        <v>44972</v>
      </c>
      <c r="W1291" s="201">
        <v>1</v>
      </c>
      <c r="X1291" s="202"/>
      <c r="Y1291" s="196">
        <f t="shared" si="282"/>
        <v>18.857142857142858</v>
      </c>
      <c r="Z1291" s="219">
        <v>7.5</v>
      </c>
      <c r="AA1291" s="219">
        <v>1.05</v>
      </c>
      <c r="AB1291" s="197">
        <f t="shared" si="287"/>
        <v>71.25</v>
      </c>
      <c r="AC1291" s="197">
        <f t="shared" si="281"/>
        <v>9.9749999999999996</v>
      </c>
      <c r="AD1291" s="197">
        <f t="shared" si="283"/>
        <v>49.874999999999993</v>
      </c>
      <c r="AE1291" s="197">
        <f t="shared" si="284"/>
        <v>21.375</v>
      </c>
      <c r="AF1291" s="197">
        <f t="shared" si="277"/>
        <v>188.1</v>
      </c>
      <c r="AG1291" s="197">
        <f t="shared" si="285"/>
        <v>259.35000000000002</v>
      </c>
      <c r="AH1291" s="197">
        <v>259.35000000000002</v>
      </c>
      <c r="AI1291" s="197">
        <f t="shared" si="286"/>
        <v>0</v>
      </c>
      <c r="AJ1291" s="158"/>
      <c r="AT1291" s="111"/>
      <c r="AU1291" s="365"/>
    </row>
    <row r="1292" spans="1:47" ht="28.5" customHeight="1" x14ac:dyDescent="0.25">
      <c r="A1292" s="186"/>
      <c r="B1292" s="221">
        <v>12</v>
      </c>
      <c r="C1292" s="187">
        <v>1531</v>
      </c>
      <c r="D1292" s="136">
        <v>14068</v>
      </c>
      <c r="E1292" s="136">
        <v>8313</v>
      </c>
      <c r="F1292" s="188"/>
      <c r="G1292" s="186" t="s">
        <v>619</v>
      </c>
      <c r="H1292" s="186" t="s">
        <v>94</v>
      </c>
      <c r="I1292" s="186"/>
      <c r="J1292" s="186" t="s">
        <v>69</v>
      </c>
      <c r="K1292" s="188">
        <v>1.3</v>
      </c>
      <c r="L1292" s="188">
        <v>1.3</v>
      </c>
      <c r="M1292" s="188">
        <v>1.5</v>
      </c>
      <c r="N1292" s="188"/>
      <c r="O1292" s="188">
        <f>M1292-N1292</f>
        <v>1.5</v>
      </c>
      <c r="P1292" s="188"/>
      <c r="Q1292" s="188"/>
      <c r="R1292" s="188">
        <f t="shared" si="280"/>
        <v>1.5</v>
      </c>
      <c r="S1292" s="191" t="s">
        <v>70</v>
      </c>
      <c r="T1292" s="199" t="s">
        <v>58</v>
      </c>
      <c r="U1292" s="200">
        <v>44901</v>
      </c>
      <c r="V1292" s="200">
        <v>44903</v>
      </c>
      <c r="W1292" s="201">
        <v>1</v>
      </c>
      <c r="X1292" s="202"/>
      <c r="Y1292" s="196">
        <f t="shared" si="282"/>
        <v>0.42857142857142855</v>
      </c>
      <c r="Z1292" s="197">
        <v>135</v>
      </c>
      <c r="AA1292" s="197">
        <v>12.25</v>
      </c>
      <c r="AB1292" s="197">
        <f t="shared" si="287"/>
        <v>202.5</v>
      </c>
      <c r="AC1292" s="197">
        <f t="shared" si="281"/>
        <v>18.375</v>
      </c>
      <c r="AD1292" s="197">
        <f t="shared" si="283"/>
        <v>141.74999999999997</v>
      </c>
      <c r="AE1292" s="197">
        <f t="shared" si="284"/>
        <v>60.749999999999993</v>
      </c>
      <c r="AF1292" s="197">
        <f t="shared" si="277"/>
        <v>7.8749999999999991</v>
      </c>
      <c r="AG1292" s="197">
        <f t="shared" si="285"/>
        <v>210.37499999999997</v>
      </c>
      <c r="AH1292" s="197">
        <v>210.37499999999997</v>
      </c>
      <c r="AI1292" s="197">
        <f t="shared" si="286"/>
        <v>0</v>
      </c>
      <c r="AJ1292" s="158"/>
      <c r="AR1292" s="111"/>
      <c r="AS1292" s="111"/>
      <c r="AT1292" s="111"/>
    </row>
    <row r="1293" spans="1:47" ht="28.5" customHeight="1" x14ac:dyDescent="0.25">
      <c r="A1293" s="186"/>
      <c r="B1293" s="221">
        <v>12</v>
      </c>
      <c r="C1293" s="187">
        <v>1530</v>
      </c>
      <c r="D1293" s="136">
        <v>14068</v>
      </c>
      <c r="E1293" s="136">
        <v>8313</v>
      </c>
      <c r="F1293" s="188"/>
      <c r="G1293" s="186" t="s">
        <v>619</v>
      </c>
      <c r="H1293" s="186" t="s">
        <v>94</v>
      </c>
      <c r="I1293" s="186"/>
      <c r="J1293" s="186" t="s">
        <v>69</v>
      </c>
      <c r="K1293" s="188">
        <v>1.3</v>
      </c>
      <c r="L1293" s="188">
        <v>1.3</v>
      </c>
      <c r="M1293" s="188">
        <v>1.5</v>
      </c>
      <c r="N1293" s="188"/>
      <c r="O1293" s="188">
        <f>M1293-N1293</f>
        <v>1.5</v>
      </c>
      <c r="P1293" s="188"/>
      <c r="Q1293" s="188"/>
      <c r="R1293" s="188">
        <f t="shared" si="280"/>
        <v>1.5</v>
      </c>
      <c r="S1293" s="191" t="s">
        <v>70</v>
      </c>
      <c r="T1293" s="199" t="s">
        <v>58</v>
      </c>
      <c r="U1293" s="200">
        <v>44901</v>
      </c>
      <c r="V1293" s="200">
        <v>44903</v>
      </c>
      <c r="W1293" s="201">
        <v>1</v>
      </c>
      <c r="X1293" s="202"/>
      <c r="Y1293" s="196">
        <f t="shared" si="282"/>
        <v>0.42857142857142855</v>
      </c>
      <c r="Z1293" s="197">
        <v>135</v>
      </c>
      <c r="AA1293" s="197">
        <v>12.25</v>
      </c>
      <c r="AB1293" s="197">
        <f t="shared" si="287"/>
        <v>202.5</v>
      </c>
      <c r="AC1293" s="197">
        <f t="shared" si="281"/>
        <v>18.375</v>
      </c>
      <c r="AD1293" s="197">
        <f t="shared" si="283"/>
        <v>141.74999999999997</v>
      </c>
      <c r="AE1293" s="197">
        <f t="shared" si="284"/>
        <v>60.749999999999993</v>
      </c>
      <c r="AF1293" s="197">
        <f t="shared" si="277"/>
        <v>7.8749999999999991</v>
      </c>
      <c r="AG1293" s="197">
        <f t="shared" si="285"/>
        <v>210.37499999999997</v>
      </c>
      <c r="AH1293" s="197">
        <v>210.37499999999997</v>
      </c>
      <c r="AI1293" s="197">
        <f t="shared" si="286"/>
        <v>0</v>
      </c>
      <c r="AJ1293" s="158"/>
      <c r="AR1293" s="111"/>
      <c r="AS1293" s="111"/>
      <c r="AT1293" s="111"/>
    </row>
    <row r="1294" spans="1:47" ht="28.5" customHeight="1" x14ac:dyDescent="0.25">
      <c r="A1294" s="186"/>
      <c r="B1294" s="221">
        <v>12</v>
      </c>
      <c r="C1294" s="187">
        <v>1636</v>
      </c>
      <c r="D1294" s="136">
        <v>14172</v>
      </c>
      <c r="E1294" s="136">
        <v>8762</v>
      </c>
      <c r="F1294" s="188"/>
      <c r="G1294" s="186" t="s">
        <v>441</v>
      </c>
      <c r="H1294" s="216" t="s">
        <v>36</v>
      </c>
      <c r="I1294" s="216"/>
      <c r="J1294" s="216" t="s">
        <v>42</v>
      </c>
      <c r="K1294" s="215">
        <v>5</v>
      </c>
      <c r="L1294" s="215">
        <v>1</v>
      </c>
      <c r="M1294" s="215">
        <v>1.8</v>
      </c>
      <c r="N1294" s="188"/>
      <c r="O1294" s="188">
        <f>M1294-N1294</f>
        <v>1.8</v>
      </c>
      <c r="P1294" s="215"/>
      <c r="Q1294" s="215"/>
      <c r="R1294" s="188">
        <f t="shared" si="280"/>
        <v>9</v>
      </c>
      <c r="S1294" s="243" t="s">
        <v>41</v>
      </c>
      <c r="T1294" s="199" t="s">
        <v>58</v>
      </c>
      <c r="U1294" s="253">
        <v>44915</v>
      </c>
      <c r="V1294" s="253">
        <v>44987</v>
      </c>
      <c r="W1294" s="254">
        <v>1</v>
      </c>
      <c r="X1294" s="255"/>
      <c r="Y1294" s="196">
        <f t="shared" si="282"/>
        <v>10.428571428571429</v>
      </c>
      <c r="Z1294" s="220">
        <v>14</v>
      </c>
      <c r="AA1294" s="220">
        <v>0.84</v>
      </c>
      <c r="AB1294" s="197">
        <f t="shared" si="287"/>
        <v>126</v>
      </c>
      <c r="AC1294" s="197">
        <f t="shared" si="281"/>
        <v>7.56</v>
      </c>
      <c r="AD1294" s="197">
        <f t="shared" si="283"/>
        <v>88.2</v>
      </c>
      <c r="AE1294" s="197">
        <f t="shared" si="284"/>
        <v>37.799999999999997</v>
      </c>
      <c r="AF1294" s="197">
        <f t="shared" si="277"/>
        <v>78.84</v>
      </c>
      <c r="AG1294" s="197">
        <f t="shared" si="285"/>
        <v>204.84</v>
      </c>
      <c r="AH1294" s="197">
        <v>164.88</v>
      </c>
      <c r="AI1294" s="197">
        <f t="shared" si="286"/>
        <v>39.960000000000008</v>
      </c>
      <c r="AJ1294" s="158"/>
      <c r="AR1294" s="363">
        <f>SUMIF('[27]Sc Shedule '!$D$3:$D$2546,D1294,'[27]Sc Shedule '!$AC$3:$AC$2546)</f>
        <v>412.89</v>
      </c>
      <c r="AS1294" s="363">
        <f ca="1">SUMIF($D$91:$D$2561,D1294,$AG$91:$AG$2559)</f>
        <v>329.66999999999996</v>
      </c>
      <c r="AT1294" s="363">
        <f ca="1">AR1294-AS1294</f>
        <v>83.220000000000027</v>
      </c>
      <c r="AU1294" s="365"/>
    </row>
    <row r="1295" spans="1:47" ht="28.5" customHeight="1" x14ac:dyDescent="0.25">
      <c r="A1295" s="186"/>
      <c r="B1295" s="221">
        <v>12</v>
      </c>
      <c r="C1295" s="187">
        <v>1530</v>
      </c>
      <c r="D1295" s="136">
        <v>14068</v>
      </c>
      <c r="E1295" s="136">
        <v>8313</v>
      </c>
      <c r="F1295" s="188"/>
      <c r="G1295" s="186" t="s">
        <v>619</v>
      </c>
      <c r="H1295" s="186" t="s">
        <v>240</v>
      </c>
      <c r="I1295" s="216"/>
      <c r="J1295" s="186" t="s">
        <v>80</v>
      </c>
      <c r="K1295" s="188">
        <v>1.3</v>
      </c>
      <c r="L1295" s="188">
        <v>0.6</v>
      </c>
      <c r="M1295" s="188"/>
      <c r="N1295" s="188"/>
      <c r="O1295" s="188"/>
      <c r="P1295" s="188">
        <v>0.6</v>
      </c>
      <c r="Q1295" s="188"/>
      <c r="R1295" s="188">
        <f t="shared" si="280"/>
        <v>0.46799999999999997</v>
      </c>
      <c r="S1295" s="191" t="s">
        <v>150</v>
      </c>
      <c r="T1295" s="199" t="s">
        <v>58</v>
      </c>
      <c r="U1295" s="200">
        <v>44901</v>
      </c>
      <c r="V1295" s="200">
        <v>44903</v>
      </c>
      <c r="W1295" s="201">
        <v>1</v>
      </c>
      <c r="X1295" s="202"/>
      <c r="Y1295" s="196">
        <f t="shared" si="282"/>
        <v>0.42857142857142855</v>
      </c>
      <c r="Z1295" s="219">
        <v>36.5</v>
      </c>
      <c r="AA1295" s="219">
        <v>3.15</v>
      </c>
      <c r="AB1295" s="197">
        <f t="shared" si="287"/>
        <v>17.082000000000001</v>
      </c>
      <c r="AC1295" s="197">
        <f t="shared" si="281"/>
        <v>1.4742</v>
      </c>
      <c r="AD1295" s="197">
        <f t="shared" si="283"/>
        <v>11.957399999999998</v>
      </c>
      <c r="AE1295" s="197">
        <f t="shared" si="284"/>
        <v>5.1246</v>
      </c>
      <c r="AF1295" s="197">
        <f t="shared" si="277"/>
        <v>0.63179999999999992</v>
      </c>
      <c r="AG1295" s="197">
        <f t="shared" si="285"/>
        <v>17.713799999999996</v>
      </c>
      <c r="AH1295" s="197">
        <v>17.713799999999996</v>
      </c>
      <c r="AI1295" s="197">
        <f t="shared" si="286"/>
        <v>0</v>
      </c>
      <c r="AJ1295" s="158"/>
      <c r="AR1295" s="111"/>
      <c r="AS1295" s="111"/>
      <c r="AT1295" s="111"/>
    </row>
    <row r="1296" spans="1:47" ht="28.5" customHeight="1" x14ac:dyDescent="0.25">
      <c r="A1296" s="186"/>
      <c r="B1296" s="221">
        <v>12</v>
      </c>
      <c r="C1296" s="187">
        <v>1531</v>
      </c>
      <c r="D1296" s="136">
        <v>14068</v>
      </c>
      <c r="E1296" s="136">
        <v>8313</v>
      </c>
      <c r="F1296" s="188"/>
      <c r="G1296" s="186" t="s">
        <v>619</v>
      </c>
      <c r="H1296" s="186" t="s">
        <v>240</v>
      </c>
      <c r="I1296" s="216"/>
      <c r="J1296" s="186" t="s">
        <v>80</v>
      </c>
      <c r="K1296" s="188">
        <v>1.3</v>
      </c>
      <c r="L1296" s="188">
        <v>0.6</v>
      </c>
      <c r="M1296" s="188"/>
      <c r="N1296" s="188"/>
      <c r="O1296" s="188"/>
      <c r="P1296" s="188">
        <v>0.6</v>
      </c>
      <c r="Q1296" s="188"/>
      <c r="R1296" s="188">
        <f t="shared" si="280"/>
        <v>0.46799999999999997</v>
      </c>
      <c r="S1296" s="191" t="s">
        <v>150</v>
      </c>
      <c r="T1296" s="199" t="s">
        <v>58</v>
      </c>
      <c r="U1296" s="200">
        <v>44901</v>
      </c>
      <c r="V1296" s="200">
        <v>44903</v>
      </c>
      <c r="W1296" s="201">
        <v>1</v>
      </c>
      <c r="X1296" s="202"/>
      <c r="Y1296" s="196">
        <f t="shared" si="282"/>
        <v>0.42857142857142855</v>
      </c>
      <c r="Z1296" s="219">
        <v>36.5</v>
      </c>
      <c r="AA1296" s="219">
        <v>3.15</v>
      </c>
      <c r="AB1296" s="197">
        <f t="shared" si="287"/>
        <v>17.082000000000001</v>
      </c>
      <c r="AC1296" s="197">
        <f t="shared" si="281"/>
        <v>1.4742</v>
      </c>
      <c r="AD1296" s="197">
        <f t="shared" si="283"/>
        <v>11.957399999999998</v>
      </c>
      <c r="AE1296" s="197">
        <f t="shared" si="284"/>
        <v>5.1246</v>
      </c>
      <c r="AF1296" s="197">
        <f t="shared" si="277"/>
        <v>0.63179999999999992</v>
      </c>
      <c r="AG1296" s="197">
        <f t="shared" si="285"/>
        <v>17.713799999999996</v>
      </c>
      <c r="AH1296" s="197">
        <v>17.713799999999996</v>
      </c>
      <c r="AI1296" s="197">
        <f t="shared" si="286"/>
        <v>0</v>
      </c>
      <c r="AJ1296" s="158"/>
      <c r="AR1296" s="111"/>
      <c r="AS1296" s="111"/>
      <c r="AT1296" s="111"/>
    </row>
    <row r="1297" spans="1:47" ht="28.5" customHeight="1" x14ac:dyDescent="0.25">
      <c r="A1297" s="186"/>
      <c r="B1297" s="221">
        <v>13</v>
      </c>
      <c r="C1297" s="187">
        <v>501</v>
      </c>
      <c r="D1297" s="136">
        <v>12705</v>
      </c>
      <c r="E1297" s="136">
        <v>7733</v>
      </c>
      <c r="F1297" s="188"/>
      <c r="G1297" s="186" t="s">
        <v>238</v>
      </c>
      <c r="H1297" s="186" t="s">
        <v>60</v>
      </c>
      <c r="I1297" s="186"/>
      <c r="J1297" s="186" t="s">
        <v>61</v>
      </c>
      <c r="K1297" s="188">
        <v>4</v>
      </c>
      <c r="L1297" s="188">
        <v>2.5</v>
      </c>
      <c r="M1297" s="188">
        <f>6</f>
        <v>6</v>
      </c>
      <c r="N1297" s="188">
        <v>1</v>
      </c>
      <c r="O1297" s="188">
        <f t="shared" ref="O1297:O1305" si="288">M1297-N1297</f>
        <v>5</v>
      </c>
      <c r="P1297" s="188"/>
      <c r="Q1297" s="188"/>
      <c r="R1297" s="188">
        <f t="shared" si="280"/>
        <v>50</v>
      </c>
      <c r="S1297" s="191" t="s">
        <v>62</v>
      </c>
      <c r="T1297" s="199" t="s">
        <v>58</v>
      </c>
      <c r="U1297" s="200">
        <v>44754</v>
      </c>
      <c r="V1297" s="200">
        <v>44763</v>
      </c>
      <c r="W1297" s="201">
        <v>1</v>
      </c>
      <c r="X1297" s="202"/>
      <c r="Y1297" s="196">
        <f t="shared" si="282"/>
        <v>1.4285714285714286</v>
      </c>
      <c r="Z1297" s="219">
        <v>7.5</v>
      </c>
      <c r="AA1297" s="219">
        <v>0.7</v>
      </c>
      <c r="AB1297" s="197">
        <f t="shared" si="287"/>
        <v>375</v>
      </c>
      <c r="AC1297" s="197">
        <f t="shared" si="281"/>
        <v>35</v>
      </c>
      <c r="AD1297" s="197">
        <f t="shared" si="283"/>
        <v>262.5</v>
      </c>
      <c r="AE1297" s="197">
        <f t="shared" si="284"/>
        <v>112.5</v>
      </c>
      <c r="AF1297" s="197">
        <f t="shared" si="277"/>
        <v>50</v>
      </c>
      <c r="AG1297" s="197">
        <f t="shared" si="285"/>
        <v>425</v>
      </c>
      <c r="AH1297" s="197">
        <v>425</v>
      </c>
      <c r="AI1297" s="197">
        <f t="shared" si="286"/>
        <v>0</v>
      </c>
      <c r="AJ1297" s="158"/>
      <c r="AR1297" s="111"/>
      <c r="AS1297" s="111"/>
      <c r="AT1297" s="111"/>
    </row>
    <row r="1298" spans="1:47" ht="28.5" customHeight="1" x14ac:dyDescent="0.25">
      <c r="A1298" s="186"/>
      <c r="B1298" s="221">
        <v>13</v>
      </c>
      <c r="C1298" s="187">
        <v>501</v>
      </c>
      <c r="D1298" s="136">
        <v>12705</v>
      </c>
      <c r="E1298" s="136">
        <v>7733</v>
      </c>
      <c r="F1298" s="188"/>
      <c r="G1298" s="186" t="s">
        <v>238</v>
      </c>
      <c r="H1298" s="186" t="s">
        <v>60</v>
      </c>
      <c r="I1298" s="186"/>
      <c r="J1298" s="186" t="s">
        <v>61</v>
      </c>
      <c r="K1298" s="188">
        <v>4</v>
      </c>
      <c r="L1298" s="188">
        <v>2.5</v>
      </c>
      <c r="M1298" s="188">
        <f>6</f>
        <v>6</v>
      </c>
      <c r="N1298" s="188">
        <v>1</v>
      </c>
      <c r="O1298" s="188">
        <f t="shared" si="288"/>
        <v>5</v>
      </c>
      <c r="P1298" s="188"/>
      <c r="Q1298" s="188"/>
      <c r="R1298" s="188">
        <f t="shared" si="280"/>
        <v>50</v>
      </c>
      <c r="S1298" s="191" t="s">
        <v>62</v>
      </c>
      <c r="T1298" s="199" t="s">
        <v>58</v>
      </c>
      <c r="U1298" s="200">
        <v>44754</v>
      </c>
      <c r="V1298" s="200">
        <v>44763</v>
      </c>
      <c r="W1298" s="201">
        <v>1</v>
      </c>
      <c r="X1298" s="202"/>
      <c r="Y1298" s="196">
        <f t="shared" si="282"/>
        <v>1.4285714285714286</v>
      </c>
      <c r="Z1298" s="219">
        <v>7.5</v>
      </c>
      <c r="AA1298" s="219">
        <v>0.7</v>
      </c>
      <c r="AB1298" s="197">
        <f t="shared" si="287"/>
        <v>375</v>
      </c>
      <c r="AC1298" s="197">
        <f t="shared" si="281"/>
        <v>35</v>
      </c>
      <c r="AD1298" s="197">
        <f t="shared" si="283"/>
        <v>262.5</v>
      </c>
      <c r="AE1298" s="197">
        <f t="shared" si="284"/>
        <v>112.5</v>
      </c>
      <c r="AF1298" s="197">
        <f t="shared" si="277"/>
        <v>50</v>
      </c>
      <c r="AG1298" s="197">
        <f t="shared" si="285"/>
        <v>425</v>
      </c>
      <c r="AH1298" s="197">
        <v>425</v>
      </c>
      <c r="AI1298" s="197">
        <f t="shared" si="286"/>
        <v>0</v>
      </c>
      <c r="AJ1298" s="158"/>
      <c r="AR1298" s="111"/>
      <c r="AS1298" s="111"/>
      <c r="AT1298" s="111"/>
    </row>
    <row r="1299" spans="1:47" ht="28.5" customHeight="1" x14ac:dyDescent="0.25">
      <c r="A1299" s="186"/>
      <c r="B1299" s="221">
        <v>13</v>
      </c>
      <c r="C1299" s="187">
        <v>501</v>
      </c>
      <c r="D1299" s="136">
        <v>12705</v>
      </c>
      <c r="E1299" s="136">
        <v>7733</v>
      </c>
      <c r="F1299" s="188"/>
      <c r="G1299" s="186" t="s">
        <v>238</v>
      </c>
      <c r="H1299" s="186" t="s">
        <v>60</v>
      </c>
      <c r="I1299" s="186"/>
      <c r="J1299" s="186" t="s">
        <v>61</v>
      </c>
      <c r="K1299" s="188">
        <v>4</v>
      </c>
      <c r="L1299" s="188">
        <v>2.5</v>
      </c>
      <c r="M1299" s="188">
        <f>6</f>
        <v>6</v>
      </c>
      <c r="N1299" s="188">
        <v>1</v>
      </c>
      <c r="O1299" s="188">
        <f t="shared" si="288"/>
        <v>5</v>
      </c>
      <c r="P1299" s="188"/>
      <c r="Q1299" s="188"/>
      <c r="R1299" s="188">
        <f t="shared" si="280"/>
        <v>50</v>
      </c>
      <c r="S1299" s="191" t="s">
        <v>62</v>
      </c>
      <c r="T1299" s="199" t="s">
        <v>58</v>
      </c>
      <c r="U1299" s="200">
        <v>44754</v>
      </c>
      <c r="V1299" s="200">
        <v>44763</v>
      </c>
      <c r="W1299" s="201">
        <v>1</v>
      </c>
      <c r="X1299" s="202"/>
      <c r="Y1299" s="196">
        <f t="shared" si="282"/>
        <v>1.4285714285714286</v>
      </c>
      <c r="Z1299" s="219">
        <v>7.5</v>
      </c>
      <c r="AA1299" s="219">
        <v>0.7</v>
      </c>
      <c r="AB1299" s="197">
        <f t="shared" si="287"/>
        <v>375</v>
      </c>
      <c r="AC1299" s="197">
        <f t="shared" si="281"/>
        <v>35</v>
      </c>
      <c r="AD1299" s="197">
        <f t="shared" si="283"/>
        <v>262.5</v>
      </c>
      <c r="AE1299" s="197">
        <f t="shared" si="284"/>
        <v>112.5</v>
      </c>
      <c r="AF1299" s="197">
        <f t="shared" si="277"/>
        <v>50</v>
      </c>
      <c r="AG1299" s="197">
        <f t="shared" si="285"/>
        <v>425</v>
      </c>
      <c r="AH1299" s="197">
        <v>425</v>
      </c>
      <c r="AI1299" s="197">
        <f t="shared" si="286"/>
        <v>0</v>
      </c>
      <c r="AJ1299" s="158"/>
      <c r="AR1299" s="111"/>
      <c r="AS1299" s="111"/>
      <c r="AT1299" s="111"/>
    </row>
    <row r="1300" spans="1:47" ht="28.5" customHeight="1" x14ac:dyDescent="0.25">
      <c r="A1300" s="186"/>
      <c r="B1300" s="221">
        <v>13</v>
      </c>
      <c r="C1300" s="187">
        <v>516</v>
      </c>
      <c r="D1300" s="136">
        <v>12724</v>
      </c>
      <c r="E1300" s="136">
        <v>7735</v>
      </c>
      <c r="F1300" s="188"/>
      <c r="G1300" s="186" t="s">
        <v>238</v>
      </c>
      <c r="H1300" s="186" t="s">
        <v>60</v>
      </c>
      <c r="I1300" s="186"/>
      <c r="J1300" s="186" t="s">
        <v>61</v>
      </c>
      <c r="K1300" s="188">
        <v>4</v>
      </c>
      <c r="L1300" s="188">
        <v>2.5</v>
      </c>
      <c r="M1300" s="188">
        <f>6</f>
        <v>6</v>
      </c>
      <c r="N1300" s="188">
        <v>1</v>
      </c>
      <c r="O1300" s="188">
        <f t="shared" si="288"/>
        <v>5</v>
      </c>
      <c r="P1300" s="188"/>
      <c r="Q1300" s="188"/>
      <c r="R1300" s="188">
        <f t="shared" si="280"/>
        <v>50</v>
      </c>
      <c r="S1300" s="191" t="s">
        <v>62</v>
      </c>
      <c r="T1300" s="199" t="s">
        <v>58</v>
      </c>
      <c r="U1300" s="200">
        <v>44756</v>
      </c>
      <c r="V1300" s="200">
        <v>44767</v>
      </c>
      <c r="W1300" s="201">
        <v>1</v>
      </c>
      <c r="X1300" s="202"/>
      <c r="Y1300" s="196">
        <f t="shared" si="282"/>
        <v>1.7142857142857142</v>
      </c>
      <c r="Z1300" s="219">
        <v>7.5</v>
      </c>
      <c r="AA1300" s="219">
        <v>0.7</v>
      </c>
      <c r="AB1300" s="197">
        <f t="shared" si="287"/>
        <v>375</v>
      </c>
      <c r="AC1300" s="197">
        <f t="shared" si="281"/>
        <v>35</v>
      </c>
      <c r="AD1300" s="197">
        <f t="shared" si="283"/>
        <v>262.5</v>
      </c>
      <c r="AE1300" s="197">
        <f t="shared" si="284"/>
        <v>112.5</v>
      </c>
      <c r="AF1300" s="197">
        <f t="shared" ref="AF1300:AF1363" si="289">IF(Y1300&gt;X1300,(Y1300-X1300)*R1300*AA1300,0)</f>
        <v>59.999999999999993</v>
      </c>
      <c r="AG1300" s="197">
        <f t="shared" si="285"/>
        <v>435</v>
      </c>
      <c r="AH1300" s="197">
        <v>435</v>
      </c>
      <c r="AI1300" s="197">
        <f t="shared" si="286"/>
        <v>0</v>
      </c>
      <c r="AJ1300" s="158"/>
      <c r="AR1300" s="111"/>
      <c r="AS1300" s="111"/>
      <c r="AT1300" s="111"/>
    </row>
    <row r="1301" spans="1:47" ht="28.5" customHeight="1" x14ac:dyDescent="0.25">
      <c r="A1301" s="186"/>
      <c r="B1301" s="221">
        <v>13</v>
      </c>
      <c r="C1301" s="187">
        <v>516</v>
      </c>
      <c r="D1301" s="136">
        <v>12724</v>
      </c>
      <c r="E1301" s="136">
        <v>7735</v>
      </c>
      <c r="F1301" s="188"/>
      <c r="G1301" s="186" t="s">
        <v>238</v>
      </c>
      <c r="H1301" s="186" t="s">
        <v>60</v>
      </c>
      <c r="I1301" s="186"/>
      <c r="J1301" s="186" t="s">
        <v>61</v>
      </c>
      <c r="K1301" s="188">
        <v>4</v>
      </c>
      <c r="L1301" s="188">
        <v>2.5</v>
      </c>
      <c r="M1301" s="188">
        <f>6</f>
        <v>6</v>
      </c>
      <c r="N1301" s="188">
        <v>1</v>
      </c>
      <c r="O1301" s="188">
        <f t="shared" si="288"/>
        <v>5</v>
      </c>
      <c r="P1301" s="188"/>
      <c r="Q1301" s="188"/>
      <c r="R1301" s="188">
        <f t="shared" si="280"/>
        <v>50</v>
      </c>
      <c r="S1301" s="191" t="s">
        <v>62</v>
      </c>
      <c r="T1301" s="199" t="s">
        <v>58</v>
      </c>
      <c r="U1301" s="200">
        <v>44756</v>
      </c>
      <c r="V1301" s="200">
        <v>44767</v>
      </c>
      <c r="W1301" s="201">
        <v>1</v>
      </c>
      <c r="X1301" s="202"/>
      <c r="Y1301" s="196">
        <f t="shared" si="282"/>
        <v>1.7142857142857142</v>
      </c>
      <c r="Z1301" s="219">
        <v>7.5</v>
      </c>
      <c r="AA1301" s="219">
        <v>0.7</v>
      </c>
      <c r="AB1301" s="197">
        <f t="shared" si="287"/>
        <v>375</v>
      </c>
      <c r="AC1301" s="197">
        <f t="shared" si="281"/>
        <v>35</v>
      </c>
      <c r="AD1301" s="197">
        <f t="shared" si="283"/>
        <v>262.5</v>
      </c>
      <c r="AE1301" s="197">
        <f t="shared" si="284"/>
        <v>112.5</v>
      </c>
      <c r="AF1301" s="197">
        <f t="shared" si="289"/>
        <v>59.999999999999993</v>
      </c>
      <c r="AG1301" s="197">
        <f t="shared" si="285"/>
        <v>435</v>
      </c>
      <c r="AH1301" s="197">
        <v>435</v>
      </c>
      <c r="AI1301" s="197">
        <f t="shared" si="286"/>
        <v>0</v>
      </c>
      <c r="AJ1301" s="158"/>
      <c r="AR1301" s="111"/>
      <c r="AS1301" s="111"/>
      <c r="AT1301" s="111"/>
    </row>
    <row r="1302" spans="1:47" ht="28.5" customHeight="1" x14ac:dyDescent="0.25">
      <c r="A1302" s="186"/>
      <c r="B1302" s="221">
        <v>13</v>
      </c>
      <c r="C1302" s="187">
        <v>516</v>
      </c>
      <c r="D1302" s="136">
        <v>12724</v>
      </c>
      <c r="E1302" s="136">
        <v>7735</v>
      </c>
      <c r="F1302" s="188"/>
      <c r="G1302" s="186" t="s">
        <v>238</v>
      </c>
      <c r="H1302" s="186" t="s">
        <v>60</v>
      </c>
      <c r="I1302" s="186"/>
      <c r="J1302" s="186" t="s">
        <v>61</v>
      </c>
      <c r="K1302" s="188">
        <v>4</v>
      </c>
      <c r="L1302" s="188">
        <v>2.5</v>
      </c>
      <c r="M1302" s="188">
        <f>6</f>
        <v>6</v>
      </c>
      <c r="N1302" s="188">
        <v>1</v>
      </c>
      <c r="O1302" s="188">
        <f t="shared" si="288"/>
        <v>5</v>
      </c>
      <c r="P1302" s="188"/>
      <c r="Q1302" s="188"/>
      <c r="R1302" s="188">
        <f t="shared" si="280"/>
        <v>50</v>
      </c>
      <c r="S1302" s="191" t="s">
        <v>62</v>
      </c>
      <c r="T1302" s="199" t="s">
        <v>58</v>
      </c>
      <c r="U1302" s="200">
        <v>44756</v>
      </c>
      <c r="V1302" s="200">
        <v>44767</v>
      </c>
      <c r="W1302" s="201">
        <v>1</v>
      </c>
      <c r="X1302" s="202"/>
      <c r="Y1302" s="196">
        <f t="shared" si="282"/>
        <v>1.7142857142857142</v>
      </c>
      <c r="Z1302" s="219">
        <v>7.5</v>
      </c>
      <c r="AA1302" s="219">
        <v>0.7</v>
      </c>
      <c r="AB1302" s="197">
        <f t="shared" si="287"/>
        <v>375</v>
      </c>
      <c r="AC1302" s="197">
        <f t="shared" si="281"/>
        <v>35</v>
      </c>
      <c r="AD1302" s="197">
        <f t="shared" si="283"/>
        <v>262.5</v>
      </c>
      <c r="AE1302" s="197">
        <f t="shared" si="284"/>
        <v>112.5</v>
      </c>
      <c r="AF1302" s="197">
        <f t="shared" si="289"/>
        <v>59.999999999999993</v>
      </c>
      <c r="AG1302" s="197">
        <f t="shared" si="285"/>
        <v>435</v>
      </c>
      <c r="AH1302" s="197">
        <v>435</v>
      </c>
      <c r="AI1302" s="197">
        <f t="shared" si="286"/>
        <v>0</v>
      </c>
      <c r="AJ1302" s="158"/>
      <c r="AR1302" s="111"/>
      <c r="AS1302" s="111"/>
      <c r="AT1302" s="111"/>
    </row>
    <row r="1303" spans="1:47" ht="28.5" customHeight="1" x14ac:dyDescent="0.25">
      <c r="A1303" s="186"/>
      <c r="B1303" s="221">
        <v>13</v>
      </c>
      <c r="C1303" s="187"/>
      <c r="D1303" s="136">
        <v>12883</v>
      </c>
      <c r="E1303" s="136">
        <v>6739</v>
      </c>
      <c r="F1303" s="188"/>
      <c r="G1303" s="186" t="s">
        <v>448</v>
      </c>
      <c r="H1303" s="186" t="s">
        <v>242</v>
      </c>
      <c r="I1303" s="186"/>
      <c r="J1303" s="186" t="s">
        <v>243</v>
      </c>
      <c r="K1303" s="188">
        <v>24</v>
      </c>
      <c r="L1303" s="188"/>
      <c r="M1303" s="188">
        <v>7</v>
      </c>
      <c r="N1303" s="188">
        <v>1</v>
      </c>
      <c r="O1303" s="188">
        <f t="shared" si="288"/>
        <v>6</v>
      </c>
      <c r="P1303" s="188"/>
      <c r="Q1303" s="188"/>
      <c r="R1303" s="188">
        <f t="shared" si="280"/>
        <v>144</v>
      </c>
      <c r="S1303" s="191" t="s">
        <v>41</v>
      </c>
      <c r="T1303" s="199" t="s">
        <v>58</v>
      </c>
      <c r="U1303" s="200">
        <v>44773</v>
      </c>
      <c r="V1303" s="200">
        <v>44832</v>
      </c>
      <c r="W1303" s="201">
        <v>1</v>
      </c>
      <c r="X1303" s="202"/>
      <c r="Y1303" s="196">
        <f t="shared" si="282"/>
        <v>8.5714285714285712</v>
      </c>
      <c r="Z1303" s="219">
        <v>4.5</v>
      </c>
      <c r="AA1303" s="219"/>
      <c r="AB1303" s="197">
        <f t="shared" si="287"/>
        <v>648</v>
      </c>
      <c r="AC1303" s="197">
        <f t="shared" si="281"/>
        <v>0</v>
      </c>
      <c r="AD1303" s="197">
        <f t="shared" si="283"/>
        <v>453.59999999999997</v>
      </c>
      <c r="AE1303" s="197">
        <f t="shared" si="284"/>
        <v>194.39999999999998</v>
      </c>
      <c r="AF1303" s="197">
        <f t="shared" si="289"/>
        <v>0</v>
      </c>
      <c r="AG1303" s="197">
        <f t="shared" si="285"/>
        <v>648</v>
      </c>
      <c r="AH1303" s="197">
        <v>648</v>
      </c>
      <c r="AI1303" s="197">
        <f t="shared" si="286"/>
        <v>0</v>
      </c>
      <c r="AJ1303" s="158"/>
      <c r="AR1303" s="111"/>
      <c r="AS1303" s="111"/>
      <c r="AT1303" s="111"/>
    </row>
    <row r="1304" spans="1:47" ht="28.5" customHeight="1" x14ac:dyDescent="0.25">
      <c r="A1304" s="186"/>
      <c r="B1304" s="221">
        <v>13</v>
      </c>
      <c r="C1304" s="187"/>
      <c r="D1304" s="136">
        <v>12883</v>
      </c>
      <c r="E1304" s="136">
        <v>6739</v>
      </c>
      <c r="F1304" s="188"/>
      <c r="G1304" s="186" t="s">
        <v>448</v>
      </c>
      <c r="H1304" s="186" t="s">
        <v>242</v>
      </c>
      <c r="I1304" s="186"/>
      <c r="J1304" s="186" t="s">
        <v>243</v>
      </c>
      <c r="K1304" s="188">
        <v>6.5</v>
      </c>
      <c r="L1304" s="188"/>
      <c r="M1304" s="188">
        <v>6</v>
      </c>
      <c r="N1304" s="188">
        <v>1</v>
      </c>
      <c r="O1304" s="188">
        <f t="shared" si="288"/>
        <v>5</v>
      </c>
      <c r="P1304" s="188"/>
      <c r="Q1304" s="188"/>
      <c r="R1304" s="188">
        <f t="shared" si="280"/>
        <v>32.5</v>
      </c>
      <c r="S1304" s="191" t="s">
        <v>41</v>
      </c>
      <c r="T1304" s="199" t="s">
        <v>58</v>
      </c>
      <c r="U1304" s="200">
        <v>44773</v>
      </c>
      <c r="V1304" s="200">
        <v>44832</v>
      </c>
      <c r="W1304" s="201">
        <v>1</v>
      </c>
      <c r="X1304" s="202"/>
      <c r="Y1304" s="196">
        <f t="shared" si="282"/>
        <v>8.5714285714285712</v>
      </c>
      <c r="Z1304" s="219">
        <v>4.5</v>
      </c>
      <c r="AA1304" s="219"/>
      <c r="AB1304" s="197">
        <f t="shared" si="287"/>
        <v>146.25</v>
      </c>
      <c r="AC1304" s="197">
        <f t="shared" si="281"/>
        <v>0</v>
      </c>
      <c r="AD1304" s="197">
        <f t="shared" si="283"/>
        <v>102.375</v>
      </c>
      <c r="AE1304" s="197">
        <f t="shared" si="284"/>
        <v>43.875</v>
      </c>
      <c r="AF1304" s="197">
        <f t="shared" si="289"/>
        <v>0</v>
      </c>
      <c r="AG1304" s="197">
        <f t="shared" si="285"/>
        <v>146.25</v>
      </c>
      <c r="AH1304" s="197">
        <v>146.25</v>
      </c>
      <c r="AI1304" s="197">
        <f t="shared" si="286"/>
        <v>0</v>
      </c>
      <c r="AJ1304" s="158"/>
      <c r="AR1304" s="111"/>
      <c r="AS1304" s="111"/>
      <c r="AT1304" s="111"/>
    </row>
    <row r="1305" spans="1:47" ht="28.5" customHeight="1" x14ac:dyDescent="0.25">
      <c r="A1305" s="186"/>
      <c r="B1305" s="221">
        <v>13</v>
      </c>
      <c r="C1305" s="187"/>
      <c r="D1305" s="136">
        <v>12883</v>
      </c>
      <c r="E1305" s="136">
        <v>6739</v>
      </c>
      <c r="F1305" s="188"/>
      <c r="G1305" s="186" t="s">
        <v>448</v>
      </c>
      <c r="H1305" s="186" t="s">
        <v>242</v>
      </c>
      <c r="I1305" s="186"/>
      <c r="J1305" s="186" t="s">
        <v>243</v>
      </c>
      <c r="K1305" s="188">
        <v>8</v>
      </c>
      <c r="L1305" s="188"/>
      <c r="M1305" s="188">
        <v>2</v>
      </c>
      <c r="N1305" s="188"/>
      <c r="O1305" s="188">
        <f t="shared" si="288"/>
        <v>2</v>
      </c>
      <c r="P1305" s="188"/>
      <c r="Q1305" s="188"/>
      <c r="R1305" s="188">
        <f t="shared" si="280"/>
        <v>16</v>
      </c>
      <c r="S1305" s="191" t="s">
        <v>41</v>
      </c>
      <c r="T1305" s="199" t="s">
        <v>58</v>
      </c>
      <c r="U1305" s="200">
        <v>44773</v>
      </c>
      <c r="V1305" s="200">
        <v>44832</v>
      </c>
      <c r="W1305" s="201">
        <v>1</v>
      </c>
      <c r="X1305" s="202"/>
      <c r="Y1305" s="196">
        <f t="shared" si="282"/>
        <v>8.5714285714285712</v>
      </c>
      <c r="Z1305" s="219">
        <v>4.5</v>
      </c>
      <c r="AA1305" s="219"/>
      <c r="AB1305" s="197">
        <f t="shared" si="287"/>
        <v>72</v>
      </c>
      <c r="AC1305" s="197">
        <f t="shared" si="281"/>
        <v>0</v>
      </c>
      <c r="AD1305" s="197">
        <f t="shared" si="283"/>
        <v>50.4</v>
      </c>
      <c r="AE1305" s="197">
        <f t="shared" si="284"/>
        <v>21.599999999999998</v>
      </c>
      <c r="AF1305" s="197">
        <f t="shared" si="289"/>
        <v>0</v>
      </c>
      <c r="AG1305" s="197">
        <f t="shared" si="285"/>
        <v>72</v>
      </c>
      <c r="AH1305" s="197">
        <v>72</v>
      </c>
      <c r="AI1305" s="197">
        <f t="shared" si="286"/>
        <v>0</v>
      </c>
      <c r="AJ1305" s="158"/>
      <c r="AR1305" s="111"/>
      <c r="AS1305" s="111"/>
      <c r="AT1305" s="111"/>
    </row>
    <row r="1306" spans="1:47" ht="28.5" customHeight="1" x14ac:dyDescent="0.25">
      <c r="A1306" s="189"/>
      <c r="B1306" s="221">
        <v>13</v>
      </c>
      <c r="C1306" s="159">
        <v>843</v>
      </c>
      <c r="D1306" s="376">
        <v>13113</v>
      </c>
      <c r="E1306" s="376">
        <v>8057</v>
      </c>
      <c r="F1306" s="190"/>
      <c r="G1306" s="189" t="s">
        <v>238</v>
      </c>
      <c r="H1306" s="189" t="s">
        <v>94</v>
      </c>
      <c r="I1306" s="189"/>
      <c r="J1306" s="189" t="s">
        <v>69</v>
      </c>
      <c r="K1306" s="190">
        <v>2.5</v>
      </c>
      <c r="L1306" s="190">
        <v>1.3</v>
      </c>
      <c r="M1306" s="190">
        <v>2.5</v>
      </c>
      <c r="N1306" s="190"/>
      <c r="O1306" s="190">
        <v>2.5</v>
      </c>
      <c r="P1306" s="190"/>
      <c r="Q1306" s="190"/>
      <c r="R1306" s="188">
        <f t="shared" si="280"/>
        <v>2.5</v>
      </c>
      <c r="S1306" s="191" t="s">
        <v>70</v>
      </c>
      <c r="T1306" s="192" t="s">
        <v>58</v>
      </c>
      <c r="U1306" s="193">
        <v>44800</v>
      </c>
      <c r="V1306" s="193">
        <v>44837</v>
      </c>
      <c r="W1306" s="194">
        <v>1</v>
      </c>
      <c r="X1306" s="195"/>
      <c r="Y1306" s="196">
        <f t="shared" si="282"/>
        <v>5.4285714285714288</v>
      </c>
      <c r="Z1306" s="219">
        <v>135</v>
      </c>
      <c r="AA1306" s="203"/>
      <c r="AB1306" s="197">
        <f t="shared" si="287"/>
        <v>337.5</v>
      </c>
      <c r="AC1306" s="197">
        <f t="shared" si="281"/>
        <v>0</v>
      </c>
      <c r="AD1306" s="197">
        <f t="shared" si="283"/>
        <v>236.25</v>
      </c>
      <c r="AE1306" s="197">
        <f t="shared" si="284"/>
        <v>101.25</v>
      </c>
      <c r="AF1306" s="197">
        <f t="shared" si="289"/>
        <v>0</v>
      </c>
      <c r="AG1306" s="197">
        <f t="shared" si="285"/>
        <v>337.5</v>
      </c>
      <c r="AH1306" s="198">
        <v>337.5</v>
      </c>
      <c r="AI1306" s="197">
        <f t="shared" si="286"/>
        <v>0</v>
      </c>
      <c r="AJ1306" s="158"/>
      <c r="AR1306" s="111"/>
      <c r="AS1306" s="111"/>
      <c r="AT1306" s="111"/>
    </row>
    <row r="1307" spans="1:47" ht="28.5" customHeight="1" x14ac:dyDescent="0.25">
      <c r="A1307" s="189"/>
      <c r="B1307" s="221">
        <v>13</v>
      </c>
      <c r="C1307" s="159">
        <v>951</v>
      </c>
      <c r="D1307" s="376">
        <v>13327</v>
      </c>
      <c r="E1307" s="376">
        <v>8053</v>
      </c>
      <c r="F1307" s="190"/>
      <c r="G1307" s="189" t="s">
        <v>472</v>
      </c>
      <c r="H1307" s="189" t="s">
        <v>36</v>
      </c>
      <c r="I1307" s="189"/>
      <c r="J1307" s="189" t="s">
        <v>435</v>
      </c>
      <c r="K1307" s="190">
        <v>5</v>
      </c>
      <c r="L1307" s="190">
        <v>1.3</v>
      </c>
      <c r="M1307" s="190">
        <v>5</v>
      </c>
      <c r="N1307" s="190"/>
      <c r="O1307" s="190">
        <v>5</v>
      </c>
      <c r="P1307" s="190"/>
      <c r="Q1307" s="190"/>
      <c r="R1307" s="188">
        <f t="shared" si="280"/>
        <v>25</v>
      </c>
      <c r="S1307" s="159" t="s">
        <v>41</v>
      </c>
      <c r="T1307" s="192" t="s">
        <v>58</v>
      </c>
      <c r="U1307" s="193">
        <v>44818</v>
      </c>
      <c r="V1307" s="193">
        <v>44836</v>
      </c>
      <c r="W1307" s="194">
        <v>1</v>
      </c>
      <c r="X1307" s="195"/>
      <c r="Y1307" s="196">
        <f t="shared" si="282"/>
        <v>2.7142857142857144</v>
      </c>
      <c r="Z1307" s="203">
        <v>14</v>
      </c>
      <c r="AA1307" s="203">
        <v>0.84</v>
      </c>
      <c r="AB1307" s="197">
        <f t="shared" si="287"/>
        <v>350</v>
      </c>
      <c r="AC1307" s="197">
        <f t="shared" si="281"/>
        <v>21</v>
      </c>
      <c r="AD1307" s="197">
        <f t="shared" si="283"/>
        <v>245</v>
      </c>
      <c r="AE1307" s="197">
        <f t="shared" si="284"/>
        <v>105</v>
      </c>
      <c r="AF1307" s="197">
        <f t="shared" si="289"/>
        <v>57</v>
      </c>
      <c r="AG1307" s="197">
        <f t="shared" si="285"/>
        <v>407</v>
      </c>
      <c r="AH1307" s="198">
        <v>407</v>
      </c>
      <c r="AI1307" s="197">
        <f t="shared" si="286"/>
        <v>0</v>
      </c>
      <c r="AJ1307" s="158"/>
      <c r="AR1307" s="111"/>
      <c r="AS1307" s="111"/>
      <c r="AT1307" s="111"/>
    </row>
    <row r="1308" spans="1:47" ht="28.5" customHeight="1" x14ac:dyDescent="0.25">
      <c r="A1308" s="189"/>
      <c r="B1308" s="221">
        <v>13</v>
      </c>
      <c r="C1308" s="159">
        <v>869</v>
      </c>
      <c r="D1308" s="376">
        <v>13140</v>
      </c>
      <c r="E1308" s="376">
        <v>7883</v>
      </c>
      <c r="F1308" s="190"/>
      <c r="G1308" s="189" t="s">
        <v>462</v>
      </c>
      <c r="H1308" s="189" t="s">
        <v>94</v>
      </c>
      <c r="I1308" s="189"/>
      <c r="J1308" s="189" t="s">
        <v>69</v>
      </c>
      <c r="K1308" s="190">
        <v>1.3</v>
      </c>
      <c r="L1308" s="190">
        <v>0.6</v>
      </c>
      <c r="M1308" s="190">
        <v>2.5</v>
      </c>
      <c r="N1308" s="190"/>
      <c r="O1308" s="190">
        <v>2.5</v>
      </c>
      <c r="P1308" s="190"/>
      <c r="Q1308" s="190"/>
      <c r="R1308" s="188">
        <f t="shared" si="280"/>
        <v>2.5</v>
      </c>
      <c r="S1308" s="191" t="s">
        <v>70</v>
      </c>
      <c r="T1308" s="192" t="s">
        <v>58</v>
      </c>
      <c r="U1308" s="193">
        <v>44805</v>
      </c>
      <c r="V1308" s="193">
        <v>44816</v>
      </c>
      <c r="W1308" s="194">
        <v>1</v>
      </c>
      <c r="X1308" s="195"/>
      <c r="Y1308" s="196">
        <f t="shared" si="282"/>
        <v>1.7142857142857142</v>
      </c>
      <c r="Z1308" s="219">
        <v>135</v>
      </c>
      <c r="AA1308" s="219">
        <v>12.25</v>
      </c>
      <c r="AB1308" s="197">
        <f t="shared" si="287"/>
        <v>337.5</v>
      </c>
      <c r="AC1308" s="197">
        <f t="shared" si="281"/>
        <v>30.625</v>
      </c>
      <c r="AD1308" s="197">
        <f t="shared" si="283"/>
        <v>236.25</v>
      </c>
      <c r="AE1308" s="197">
        <f t="shared" si="284"/>
        <v>101.25</v>
      </c>
      <c r="AF1308" s="197">
        <f t="shared" si="289"/>
        <v>52.5</v>
      </c>
      <c r="AG1308" s="197">
        <f t="shared" si="285"/>
        <v>390</v>
      </c>
      <c r="AH1308" s="198">
        <v>390</v>
      </c>
      <c r="AI1308" s="197">
        <f t="shared" si="286"/>
        <v>0</v>
      </c>
      <c r="AJ1308" s="158"/>
      <c r="AR1308" s="111"/>
      <c r="AS1308" s="111"/>
      <c r="AT1308" s="111"/>
    </row>
    <row r="1309" spans="1:47" ht="28.5" customHeight="1" x14ac:dyDescent="0.25">
      <c r="A1309" s="186"/>
      <c r="B1309" s="221">
        <v>13</v>
      </c>
      <c r="C1309" s="187">
        <v>1012</v>
      </c>
      <c r="D1309" s="136">
        <v>13395</v>
      </c>
      <c r="E1309" s="136">
        <v>6717</v>
      </c>
      <c r="F1309" s="188"/>
      <c r="G1309" s="186" t="s">
        <v>534</v>
      </c>
      <c r="H1309" s="189" t="s">
        <v>94</v>
      </c>
      <c r="I1309" s="189"/>
      <c r="J1309" s="189" t="s">
        <v>69</v>
      </c>
      <c r="K1309" s="190">
        <v>1.3</v>
      </c>
      <c r="L1309" s="190">
        <v>1</v>
      </c>
      <c r="M1309" s="190">
        <v>2</v>
      </c>
      <c r="N1309" s="190"/>
      <c r="O1309" s="190">
        <v>2</v>
      </c>
      <c r="P1309" s="190"/>
      <c r="Q1309" s="190"/>
      <c r="R1309" s="188">
        <f t="shared" si="280"/>
        <v>2</v>
      </c>
      <c r="S1309" s="191" t="s">
        <v>70</v>
      </c>
      <c r="T1309" s="192" t="s">
        <v>58</v>
      </c>
      <c r="U1309" s="193">
        <v>44825</v>
      </c>
      <c r="V1309" s="193">
        <v>44828</v>
      </c>
      <c r="W1309" s="194">
        <v>1</v>
      </c>
      <c r="X1309" s="195"/>
      <c r="Y1309" s="196">
        <f t="shared" si="282"/>
        <v>0.5714285714285714</v>
      </c>
      <c r="Z1309" s="219">
        <v>135</v>
      </c>
      <c r="AA1309" s="219">
        <v>12.25</v>
      </c>
      <c r="AB1309" s="197">
        <f t="shared" si="287"/>
        <v>270</v>
      </c>
      <c r="AC1309" s="197">
        <f t="shared" si="281"/>
        <v>24.5</v>
      </c>
      <c r="AD1309" s="197">
        <f t="shared" si="283"/>
        <v>189</v>
      </c>
      <c r="AE1309" s="197">
        <f t="shared" si="284"/>
        <v>81</v>
      </c>
      <c r="AF1309" s="197">
        <f t="shared" si="289"/>
        <v>14</v>
      </c>
      <c r="AG1309" s="197">
        <f t="shared" si="285"/>
        <v>284</v>
      </c>
      <c r="AH1309" s="198">
        <v>284</v>
      </c>
      <c r="AI1309" s="197">
        <f t="shared" si="286"/>
        <v>0</v>
      </c>
      <c r="AJ1309" s="158"/>
      <c r="AR1309" s="111"/>
      <c r="AS1309" s="111"/>
      <c r="AT1309" s="111"/>
    </row>
    <row r="1310" spans="1:47" ht="28.5" customHeight="1" x14ac:dyDescent="0.25">
      <c r="A1310" s="186"/>
      <c r="B1310" s="221">
        <v>13</v>
      </c>
      <c r="C1310" s="187">
        <v>1012</v>
      </c>
      <c r="D1310" s="136">
        <v>13395</v>
      </c>
      <c r="E1310" s="136">
        <v>6717</v>
      </c>
      <c r="F1310" s="188"/>
      <c r="G1310" s="186" t="s">
        <v>534</v>
      </c>
      <c r="H1310" s="189" t="s">
        <v>94</v>
      </c>
      <c r="I1310" s="189"/>
      <c r="J1310" s="189" t="s">
        <v>69</v>
      </c>
      <c r="K1310" s="190">
        <v>1.3</v>
      </c>
      <c r="L1310" s="190">
        <v>1</v>
      </c>
      <c r="M1310" s="190">
        <v>2</v>
      </c>
      <c r="N1310" s="190"/>
      <c r="O1310" s="190">
        <v>2</v>
      </c>
      <c r="P1310" s="190"/>
      <c r="Q1310" s="190"/>
      <c r="R1310" s="188">
        <f t="shared" si="280"/>
        <v>2</v>
      </c>
      <c r="S1310" s="191" t="s">
        <v>70</v>
      </c>
      <c r="T1310" s="192" t="s">
        <v>58</v>
      </c>
      <c r="U1310" s="193">
        <v>44825</v>
      </c>
      <c r="V1310" s="193">
        <v>44828</v>
      </c>
      <c r="W1310" s="194">
        <v>1</v>
      </c>
      <c r="X1310" s="195"/>
      <c r="Y1310" s="196">
        <f t="shared" si="282"/>
        <v>0.5714285714285714</v>
      </c>
      <c r="Z1310" s="219">
        <v>135</v>
      </c>
      <c r="AA1310" s="219">
        <v>12.25</v>
      </c>
      <c r="AB1310" s="197">
        <f t="shared" si="287"/>
        <v>270</v>
      </c>
      <c r="AC1310" s="197">
        <f t="shared" si="281"/>
        <v>24.5</v>
      </c>
      <c r="AD1310" s="197">
        <f t="shared" si="283"/>
        <v>189</v>
      </c>
      <c r="AE1310" s="197">
        <f t="shared" si="284"/>
        <v>81</v>
      </c>
      <c r="AF1310" s="197">
        <f t="shared" si="289"/>
        <v>14</v>
      </c>
      <c r="AG1310" s="197">
        <f t="shared" si="285"/>
        <v>284</v>
      </c>
      <c r="AH1310" s="198">
        <v>284</v>
      </c>
      <c r="AI1310" s="197">
        <f t="shared" si="286"/>
        <v>0</v>
      </c>
      <c r="AJ1310" s="158"/>
      <c r="AR1310" s="111"/>
      <c r="AS1310" s="111"/>
      <c r="AT1310" s="111"/>
    </row>
    <row r="1311" spans="1:47" ht="28.5" customHeight="1" x14ac:dyDescent="0.25">
      <c r="A1311" s="189"/>
      <c r="B1311" s="223">
        <v>13</v>
      </c>
      <c r="C1311" s="159">
        <v>1109</v>
      </c>
      <c r="D1311" s="376">
        <v>13543</v>
      </c>
      <c r="E1311" s="376">
        <v>8785</v>
      </c>
      <c r="F1311" s="190"/>
      <c r="G1311" s="189" t="s">
        <v>238</v>
      </c>
      <c r="H1311" s="186" t="s">
        <v>94</v>
      </c>
      <c r="I1311" s="186"/>
      <c r="J1311" s="186" t="s">
        <v>69</v>
      </c>
      <c r="K1311" s="188">
        <v>2.5</v>
      </c>
      <c r="L1311" s="188">
        <v>1.8</v>
      </c>
      <c r="M1311" s="188">
        <v>4</v>
      </c>
      <c r="N1311" s="188"/>
      <c r="O1311" s="188">
        <f>M1311-N1311</f>
        <v>4</v>
      </c>
      <c r="P1311" s="188"/>
      <c r="Q1311" s="188"/>
      <c r="R1311" s="188">
        <f t="shared" si="280"/>
        <v>4</v>
      </c>
      <c r="S1311" s="191" t="s">
        <v>70</v>
      </c>
      <c r="T1311" s="199" t="s">
        <v>58</v>
      </c>
      <c r="U1311" s="200">
        <v>44837</v>
      </c>
      <c r="V1311" s="200">
        <v>44993</v>
      </c>
      <c r="W1311" s="201">
        <v>1</v>
      </c>
      <c r="X1311" s="202"/>
      <c r="Y1311" s="196">
        <f t="shared" si="282"/>
        <v>22.428571428571427</v>
      </c>
      <c r="Z1311" s="197">
        <v>135</v>
      </c>
      <c r="AA1311" s="197">
        <v>12.25</v>
      </c>
      <c r="AB1311" s="197">
        <f t="shared" si="287"/>
        <v>540</v>
      </c>
      <c r="AC1311" s="197">
        <f t="shared" si="281"/>
        <v>49</v>
      </c>
      <c r="AD1311" s="197">
        <f t="shared" si="283"/>
        <v>378</v>
      </c>
      <c r="AE1311" s="197">
        <f t="shared" si="284"/>
        <v>162</v>
      </c>
      <c r="AF1311" s="197">
        <f t="shared" si="289"/>
        <v>1099</v>
      </c>
      <c r="AG1311" s="197">
        <f t="shared" si="285"/>
        <v>1639</v>
      </c>
      <c r="AH1311" s="197">
        <v>1421</v>
      </c>
      <c r="AI1311" s="197">
        <f t="shared" si="286"/>
        <v>218</v>
      </c>
      <c r="AJ1311" s="158"/>
      <c r="AR1311" s="363">
        <f>SUMIF('[27]Sc Shedule '!$D$3:$D$2546,D1311,'[27]Sc Shedule '!$AC$3:$AC$2546)</f>
        <v>1639</v>
      </c>
      <c r="AS1311" s="363">
        <f ca="1">SUMIF($D$91:$D$2561,D1311,$AG$91:$AG$2559)</f>
        <v>1639</v>
      </c>
      <c r="AT1311" s="363">
        <f ca="1">AR1311-AS1311</f>
        <v>0</v>
      </c>
      <c r="AU1311" s="365"/>
    </row>
    <row r="1312" spans="1:47" ht="28.5" customHeight="1" x14ac:dyDescent="0.25">
      <c r="A1312" s="189"/>
      <c r="B1312" s="223">
        <v>13</v>
      </c>
      <c r="C1312" s="159">
        <v>1188</v>
      </c>
      <c r="D1312" s="376">
        <v>13673</v>
      </c>
      <c r="E1312" s="376">
        <v>8300</v>
      </c>
      <c r="F1312" s="190"/>
      <c r="G1312" s="189" t="s">
        <v>570</v>
      </c>
      <c r="H1312" s="189" t="s">
        <v>36</v>
      </c>
      <c r="I1312" s="189"/>
      <c r="J1312" s="189" t="s">
        <v>435</v>
      </c>
      <c r="K1312" s="190">
        <v>5</v>
      </c>
      <c r="L1312" s="190">
        <v>1.3</v>
      </c>
      <c r="M1312" s="190">
        <v>2.5</v>
      </c>
      <c r="N1312" s="190"/>
      <c r="O1312" s="190">
        <v>2.5</v>
      </c>
      <c r="P1312" s="190"/>
      <c r="Q1312" s="190"/>
      <c r="R1312" s="188">
        <f t="shared" si="280"/>
        <v>12.5</v>
      </c>
      <c r="S1312" s="159" t="s">
        <v>41</v>
      </c>
      <c r="T1312" s="192" t="s">
        <v>58</v>
      </c>
      <c r="U1312" s="193">
        <v>44846</v>
      </c>
      <c r="V1312" s="193">
        <v>44900</v>
      </c>
      <c r="W1312" s="194">
        <v>1</v>
      </c>
      <c r="X1312" s="195"/>
      <c r="Y1312" s="196">
        <f t="shared" si="282"/>
        <v>7.8571428571428568</v>
      </c>
      <c r="Z1312" s="198">
        <v>14</v>
      </c>
      <c r="AA1312" s="198">
        <v>0.84</v>
      </c>
      <c r="AB1312" s="197">
        <f t="shared" si="287"/>
        <v>175</v>
      </c>
      <c r="AC1312" s="197">
        <f t="shared" si="281"/>
        <v>10.5</v>
      </c>
      <c r="AD1312" s="197">
        <f t="shared" si="283"/>
        <v>122.5</v>
      </c>
      <c r="AE1312" s="197">
        <f t="shared" si="284"/>
        <v>52.5</v>
      </c>
      <c r="AF1312" s="197">
        <f t="shared" si="289"/>
        <v>82.499999999999986</v>
      </c>
      <c r="AG1312" s="197">
        <f t="shared" si="285"/>
        <v>257.5</v>
      </c>
      <c r="AH1312" s="198">
        <v>257.5</v>
      </c>
      <c r="AI1312" s="197">
        <f t="shared" si="286"/>
        <v>0</v>
      </c>
      <c r="AJ1312" s="158"/>
      <c r="AR1312" s="111"/>
      <c r="AS1312" s="111"/>
      <c r="AT1312" s="111"/>
    </row>
    <row r="1313" spans="1:47" ht="28.5" customHeight="1" x14ac:dyDescent="0.25">
      <c r="A1313" s="189"/>
      <c r="B1313" s="223">
        <v>13</v>
      </c>
      <c r="C1313" s="159">
        <v>1190</v>
      </c>
      <c r="D1313" s="376">
        <v>13675</v>
      </c>
      <c r="E1313" s="376">
        <v>8572</v>
      </c>
      <c r="F1313" s="190"/>
      <c r="G1313" s="189" t="s">
        <v>238</v>
      </c>
      <c r="H1313" s="189" t="s">
        <v>36</v>
      </c>
      <c r="I1313" s="189"/>
      <c r="J1313" s="189" t="s">
        <v>435</v>
      </c>
      <c r="K1313" s="190">
        <v>5</v>
      </c>
      <c r="L1313" s="190">
        <v>1</v>
      </c>
      <c r="M1313" s="190">
        <v>2</v>
      </c>
      <c r="N1313" s="190"/>
      <c r="O1313" s="190">
        <v>2</v>
      </c>
      <c r="P1313" s="190"/>
      <c r="Q1313" s="190"/>
      <c r="R1313" s="188">
        <f t="shared" si="280"/>
        <v>10</v>
      </c>
      <c r="S1313" s="159" t="s">
        <v>41</v>
      </c>
      <c r="T1313" s="192" t="s">
        <v>58</v>
      </c>
      <c r="U1313" s="193">
        <v>44846</v>
      </c>
      <c r="V1313" s="193">
        <v>44974</v>
      </c>
      <c r="W1313" s="194">
        <v>1</v>
      </c>
      <c r="X1313" s="195"/>
      <c r="Y1313" s="196">
        <f t="shared" si="282"/>
        <v>18.428571428571427</v>
      </c>
      <c r="Z1313" s="198">
        <v>14</v>
      </c>
      <c r="AA1313" s="198">
        <v>0.84</v>
      </c>
      <c r="AB1313" s="197">
        <f t="shared" si="287"/>
        <v>140</v>
      </c>
      <c r="AC1313" s="197">
        <f t="shared" si="281"/>
        <v>8.4</v>
      </c>
      <c r="AD1313" s="197">
        <f t="shared" si="283"/>
        <v>98</v>
      </c>
      <c r="AE1313" s="197">
        <f t="shared" si="284"/>
        <v>42</v>
      </c>
      <c r="AF1313" s="197">
        <f t="shared" si="289"/>
        <v>154.79999999999998</v>
      </c>
      <c r="AG1313" s="197">
        <f t="shared" si="285"/>
        <v>294.79999999999995</v>
      </c>
      <c r="AH1313" s="198">
        <v>294.79999999999995</v>
      </c>
      <c r="AI1313" s="197">
        <f t="shared" si="286"/>
        <v>0</v>
      </c>
      <c r="AJ1313" s="158"/>
      <c r="AT1313" s="111"/>
      <c r="AU1313" s="365"/>
    </row>
    <row r="1314" spans="1:47" ht="28.5" customHeight="1" x14ac:dyDescent="0.25">
      <c r="A1314" s="186"/>
      <c r="B1314" s="221">
        <v>13</v>
      </c>
      <c r="C1314" s="187">
        <v>1304</v>
      </c>
      <c r="D1314" s="136">
        <v>13742</v>
      </c>
      <c r="E1314" s="136">
        <v>8286</v>
      </c>
      <c r="F1314" s="188"/>
      <c r="G1314" s="186" t="s">
        <v>462</v>
      </c>
      <c r="H1314" s="186" t="s">
        <v>94</v>
      </c>
      <c r="I1314" s="186"/>
      <c r="J1314" s="186" t="s">
        <v>69</v>
      </c>
      <c r="K1314" s="188">
        <v>1</v>
      </c>
      <c r="L1314" s="188">
        <v>0.6</v>
      </c>
      <c r="M1314" s="188">
        <v>1.5</v>
      </c>
      <c r="N1314" s="188"/>
      <c r="O1314" s="188">
        <f>M1314-N1314</f>
        <v>1.5</v>
      </c>
      <c r="P1314" s="188"/>
      <c r="Q1314" s="188"/>
      <c r="R1314" s="188">
        <f t="shared" si="280"/>
        <v>1.5</v>
      </c>
      <c r="S1314" s="191" t="s">
        <v>70</v>
      </c>
      <c r="T1314" s="199" t="s">
        <v>58</v>
      </c>
      <c r="U1314" s="200">
        <v>44861</v>
      </c>
      <c r="V1314" s="200">
        <v>44893</v>
      </c>
      <c r="W1314" s="201">
        <v>1</v>
      </c>
      <c r="X1314" s="202"/>
      <c r="Y1314" s="196">
        <f t="shared" si="282"/>
        <v>4.7142857142857144</v>
      </c>
      <c r="Z1314" s="219">
        <v>135</v>
      </c>
      <c r="AA1314" s="219">
        <v>12.25</v>
      </c>
      <c r="AB1314" s="197">
        <f t="shared" si="287"/>
        <v>202.5</v>
      </c>
      <c r="AC1314" s="197">
        <f t="shared" si="281"/>
        <v>18.375</v>
      </c>
      <c r="AD1314" s="197">
        <f t="shared" si="283"/>
        <v>141.74999999999997</v>
      </c>
      <c r="AE1314" s="197">
        <f t="shared" si="284"/>
        <v>60.749999999999993</v>
      </c>
      <c r="AF1314" s="197">
        <f t="shared" si="289"/>
        <v>86.625</v>
      </c>
      <c r="AG1314" s="197">
        <f t="shared" si="285"/>
        <v>289.125</v>
      </c>
      <c r="AH1314" s="197">
        <v>289.125</v>
      </c>
      <c r="AI1314" s="197">
        <f t="shared" si="286"/>
        <v>0</v>
      </c>
      <c r="AJ1314" s="158"/>
      <c r="AR1314" s="111"/>
      <c r="AS1314" s="111"/>
      <c r="AT1314" s="111"/>
    </row>
    <row r="1315" spans="1:47" ht="28.5" customHeight="1" x14ac:dyDescent="0.25">
      <c r="A1315" s="186"/>
      <c r="B1315" s="221">
        <v>13</v>
      </c>
      <c r="C1315" s="187">
        <v>1372</v>
      </c>
      <c r="D1315" s="136">
        <v>13860</v>
      </c>
      <c r="E1315" s="136">
        <v>8792</v>
      </c>
      <c r="F1315" s="188"/>
      <c r="G1315" s="186" t="s">
        <v>238</v>
      </c>
      <c r="H1315" s="186" t="s">
        <v>94</v>
      </c>
      <c r="I1315" s="186"/>
      <c r="J1315" s="186" t="s">
        <v>69</v>
      </c>
      <c r="K1315" s="188">
        <v>2.5</v>
      </c>
      <c r="L1315" s="188">
        <v>1.3</v>
      </c>
      <c r="M1315" s="188">
        <v>1.5</v>
      </c>
      <c r="N1315" s="188"/>
      <c r="O1315" s="188">
        <f>M1315-N1315</f>
        <v>1.5</v>
      </c>
      <c r="P1315" s="188"/>
      <c r="Q1315" s="188"/>
      <c r="R1315" s="188">
        <f t="shared" si="280"/>
        <v>1.5</v>
      </c>
      <c r="S1315" s="191" t="s">
        <v>70</v>
      </c>
      <c r="T1315" s="199" t="s">
        <v>58</v>
      </c>
      <c r="U1315" s="200">
        <v>44870</v>
      </c>
      <c r="V1315" s="200">
        <v>44994</v>
      </c>
      <c r="W1315" s="201">
        <v>1</v>
      </c>
      <c r="X1315" s="202"/>
      <c r="Y1315" s="196">
        <f t="shared" si="282"/>
        <v>17.857142857142858</v>
      </c>
      <c r="Z1315" s="219">
        <v>135</v>
      </c>
      <c r="AA1315" s="219">
        <v>12.25</v>
      </c>
      <c r="AB1315" s="197">
        <f t="shared" si="287"/>
        <v>202.5</v>
      </c>
      <c r="AC1315" s="197">
        <f t="shared" si="281"/>
        <v>18.375</v>
      </c>
      <c r="AD1315" s="197">
        <f t="shared" si="283"/>
        <v>141.74999999999997</v>
      </c>
      <c r="AE1315" s="197">
        <f t="shared" si="284"/>
        <v>60.749999999999993</v>
      </c>
      <c r="AF1315" s="197">
        <f t="shared" si="289"/>
        <v>328.125</v>
      </c>
      <c r="AG1315" s="197">
        <f t="shared" si="285"/>
        <v>530.625</v>
      </c>
      <c r="AH1315" s="197">
        <v>446.25</v>
      </c>
      <c r="AI1315" s="197">
        <f t="shared" si="286"/>
        <v>84.375</v>
      </c>
      <c r="AJ1315" s="158"/>
      <c r="AR1315" s="363">
        <f>SUMIF('[27]Sc Shedule '!$D$3:$D$2546,D1315,'[27]Sc Shedule '!$AC$3:$AC$2546)</f>
        <v>669.75</v>
      </c>
      <c r="AS1315" s="363">
        <f t="shared" ref="AS1315:AS1316" ca="1" si="290">SUMIF($D$91:$D$2561,D1315,$AG$91:$AG$2559)</f>
        <v>669.75</v>
      </c>
      <c r="AT1315" s="363">
        <f t="shared" ref="AT1315:AT1316" ca="1" si="291">AR1315-AS1315</f>
        <v>0</v>
      </c>
      <c r="AU1315" s="365"/>
    </row>
    <row r="1316" spans="1:47" ht="28.5" customHeight="1" x14ac:dyDescent="0.25">
      <c r="A1316" s="186"/>
      <c r="B1316" s="221">
        <v>13</v>
      </c>
      <c r="C1316" s="187">
        <v>1372</v>
      </c>
      <c r="D1316" s="136">
        <v>13860</v>
      </c>
      <c r="E1316" s="136">
        <v>8792</v>
      </c>
      <c r="F1316" s="188"/>
      <c r="G1316" s="186" t="s">
        <v>238</v>
      </c>
      <c r="H1316" s="186" t="s">
        <v>240</v>
      </c>
      <c r="I1316" s="186"/>
      <c r="J1316" s="186" t="s">
        <v>80</v>
      </c>
      <c r="K1316" s="188">
        <v>2.5</v>
      </c>
      <c r="L1316" s="188">
        <v>0.6</v>
      </c>
      <c r="M1316" s="188"/>
      <c r="N1316" s="188"/>
      <c r="O1316" s="188"/>
      <c r="P1316" s="188">
        <v>1</v>
      </c>
      <c r="Q1316" s="188"/>
      <c r="R1316" s="188">
        <f t="shared" si="280"/>
        <v>1.5</v>
      </c>
      <c r="S1316" s="191" t="s">
        <v>150</v>
      </c>
      <c r="T1316" s="199" t="s">
        <v>58</v>
      </c>
      <c r="U1316" s="200">
        <v>44870</v>
      </c>
      <c r="V1316" s="200">
        <v>44994</v>
      </c>
      <c r="W1316" s="201">
        <v>1</v>
      </c>
      <c r="X1316" s="202"/>
      <c r="Y1316" s="196">
        <f t="shared" si="282"/>
        <v>17.857142857142858</v>
      </c>
      <c r="Z1316" s="219">
        <v>36.5</v>
      </c>
      <c r="AA1316" s="219">
        <v>3.15</v>
      </c>
      <c r="AB1316" s="197">
        <f t="shared" si="287"/>
        <v>54.75</v>
      </c>
      <c r="AC1316" s="197">
        <f t="shared" si="281"/>
        <v>4.7249999999999996</v>
      </c>
      <c r="AD1316" s="197">
        <f t="shared" si="283"/>
        <v>38.324999999999996</v>
      </c>
      <c r="AE1316" s="197">
        <f t="shared" si="284"/>
        <v>16.424999999999997</v>
      </c>
      <c r="AF1316" s="197">
        <f t="shared" si="289"/>
        <v>84.375</v>
      </c>
      <c r="AG1316" s="197">
        <f t="shared" si="285"/>
        <v>139.125</v>
      </c>
      <c r="AH1316" s="197">
        <v>116.625</v>
      </c>
      <c r="AI1316" s="197">
        <f t="shared" si="286"/>
        <v>22.5</v>
      </c>
      <c r="AJ1316" s="158"/>
      <c r="AR1316" s="363">
        <f>SUMIF('[27]Sc Shedule '!$D$3:$D$2546,D1316,'[27]Sc Shedule '!$AC$3:$AC$2546)</f>
        <v>669.75</v>
      </c>
      <c r="AS1316" s="363">
        <f t="shared" ca="1" si="290"/>
        <v>669.75</v>
      </c>
      <c r="AT1316" s="363">
        <f t="shared" ca="1" si="291"/>
        <v>0</v>
      </c>
      <c r="AU1316" s="365"/>
    </row>
    <row r="1317" spans="1:47" ht="28.5" customHeight="1" x14ac:dyDescent="0.25">
      <c r="A1317" s="186"/>
      <c r="B1317" s="221">
        <v>13</v>
      </c>
      <c r="C1317" s="187">
        <v>1559</v>
      </c>
      <c r="D1317" s="136">
        <v>14092</v>
      </c>
      <c r="E1317" s="136">
        <v>8436</v>
      </c>
      <c r="F1317" s="188"/>
      <c r="G1317" s="186" t="s">
        <v>616</v>
      </c>
      <c r="H1317" s="186" t="s">
        <v>94</v>
      </c>
      <c r="I1317" s="186"/>
      <c r="J1317" s="186" t="s">
        <v>69</v>
      </c>
      <c r="K1317" s="188">
        <v>1.8</v>
      </c>
      <c r="L1317" s="188">
        <v>1</v>
      </c>
      <c r="M1317" s="188">
        <v>1.5</v>
      </c>
      <c r="N1317" s="188"/>
      <c r="O1317" s="188">
        <f>M1317-N1317</f>
        <v>1.5</v>
      </c>
      <c r="P1317" s="188"/>
      <c r="Q1317" s="188"/>
      <c r="R1317" s="188">
        <f t="shared" si="280"/>
        <v>1.5</v>
      </c>
      <c r="S1317" s="191" t="s">
        <v>70</v>
      </c>
      <c r="T1317" s="199" t="s">
        <v>58</v>
      </c>
      <c r="U1317" s="200">
        <v>44904</v>
      </c>
      <c r="V1317" s="200">
        <v>44943</v>
      </c>
      <c r="W1317" s="201">
        <v>1</v>
      </c>
      <c r="X1317" s="202"/>
      <c r="Y1317" s="196">
        <f t="shared" si="282"/>
        <v>5.7142857142857144</v>
      </c>
      <c r="Z1317" s="197">
        <v>135</v>
      </c>
      <c r="AA1317" s="197">
        <v>12.25</v>
      </c>
      <c r="AB1317" s="197">
        <f t="shared" si="287"/>
        <v>202.5</v>
      </c>
      <c r="AC1317" s="197">
        <f t="shared" si="281"/>
        <v>18.375</v>
      </c>
      <c r="AD1317" s="197">
        <f t="shared" si="283"/>
        <v>141.74999999999997</v>
      </c>
      <c r="AE1317" s="197">
        <f t="shared" si="284"/>
        <v>60.749999999999993</v>
      </c>
      <c r="AF1317" s="197">
        <f t="shared" si="289"/>
        <v>105</v>
      </c>
      <c r="AG1317" s="197">
        <f t="shared" si="285"/>
        <v>307.5</v>
      </c>
      <c r="AH1317" s="197">
        <v>307.5</v>
      </c>
      <c r="AI1317" s="197">
        <f t="shared" si="286"/>
        <v>0</v>
      </c>
      <c r="AJ1317" s="225"/>
      <c r="AR1317" s="111"/>
      <c r="AS1317" s="111"/>
      <c r="AT1317" s="111"/>
    </row>
    <row r="1318" spans="1:47" ht="28.5" customHeight="1" x14ac:dyDescent="0.25">
      <c r="A1318" s="186"/>
      <c r="B1318" s="221">
        <v>13</v>
      </c>
      <c r="C1318" s="187">
        <v>1635</v>
      </c>
      <c r="D1318" s="136">
        <v>14171</v>
      </c>
      <c r="E1318" s="136">
        <v>8609</v>
      </c>
      <c r="F1318" s="188"/>
      <c r="G1318" s="186" t="s">
        <v>637</v>
      </c>
      <c r="H1318" s="186" t="s">
        <v>94</v>
      </c>
      <c r="I1318" s="186"/>
      <c r="J1318" s="186" t="s">
        <v>69</v>
      </c>
      <c r="K1318" s="188">
        <v>2.5</v>
      </c>
      <c r="L1318" s="188">
        <v>1</v>
      </c>
      <c r="M1318" s="188">
        <v>2</v>
      </c>
      <c r="N1318" s="188"/>
      <c r="O1318" s="188">
        <f>M1318-N1318</f>
        <v>2</v>
      </c>
      <c r="P1318" s="188"/>
      <c r="Q1318" s="188"/>
      <c r="R1318" s="188">
        <f t="shared" si="280"/>
        <v>2</v>
      </c>
      <c r="S1318" s="191" t="s">
        <v>70</v>
      </c>
      <c r="T1318" s="199" t="s">
        <v>58</v>
      </c>
      <c r="U1318" s="200">
        <v>44915</v>
      </c>
      <c r="V1318" s="200">
        <v>44952</v>
      </c>
      <c r="W1318" s="201">
        <v>1</v>
      </c>
      <c r="X1318" s="202"/>
      <c r="Y1318" s="196">
        <f t="shared" si="282"/>
        <v>5.4285714285714288</v>
      </c>
      <c r="Z1318" s="197">
        <v>135</v>
      </c>
      <c r="AA1318" s="197">
        <v>12.25</v>
      </c>
      <c r="AB1318" s="197">
        <f t="shared" si="287"/>
        <v>270</v>
      </c>
      <c r="AC1318" s="197">
        <f t="shared" si="281"/>
        <v>24.5</v>
      </c>
      <c r="AD1318" s="197">
        <f t="shared" si="283"/>
        <v>189</v>
      </c>
      <c r="AE1318" s="197">
        <f t="shared" si="284"/>
        <v>81</v>
      </c>
      <c r="AF1318" s="197">
        <f t="shared" si="289"/>
        <v>133</v>
      </c>
      <c r="AG1318" s="197">
        <f t="shared" si="285"/>
        <v>403</v>
      </c>
      <c r="AH1318" s="197">
        <v>403</v>
      </c>
      <c r="AI1318" s="197">
        <f t="shared" si="286"/>
        <v>0</v>
      </c>
      <c r="AJ1318" s="225"/>
      <c r="AR1318" s="111"/>
      <c r="AS1318" s="111"/>
      <c r="AT1318" s="111"/>
    </row>
    <row r="1319" spans="1:47" ht="28.5" customHeight="1" x14ac:dyDescent="0.25">
      <c r="A1319" s="186"/>
      <c r="B1319" s="221">
        <v>13</v>
      </c>
      <c r="C1319" s="187">
        <v>1634</v>
      </c>
      <c r="D1319" s="136">
        <v>14171</v>
      </c>
      <c r="E1319" s="136">
        <v>8609</v>
      </c>
      <c r="F1319" s="188"/>
      <c r="G1319" s="186" t="s">
        <v>637</v>
      </c>
      <c r="H1319" s="186" t="s">
        <v>94</v>
      </c>
      <c r="I1319" s="186"/>
      <c r="J1319" s="186" t="s">
        <v>69</v>
      </c>
      <c r="K1319" s="188">
        <v>2.5</v>
      </c>
      <c r="L1319" s="188">
        <v>1.3</v>
      </c>
      <c r="M1319" s="188">
        <v>2</v>
      </c>
      <c r="N1319" s="188"/>
      <c r="O1319" s="188">
        <f>M1319-N1319</f>
        <v>2</v>
      </c>
      <c r="P1319" s="188"/>
      <c r="Q1319" s="188"/>
      <c r="R1319" s="188">
        <f t="shared" si="280"/>
        <v>2</v>
      </c>
      <c r="S1319" s="191" t="s">
        <v>70</v>
      </c>
      <c r="T1319" s="199" t="s">
        <v>58</v>
      </c>
      <c r="U1319" s="200">
        <v>44915</v>
      </c>
      <c r="V1319" s="200">
        <v>44952</v>
      </c>
      <c r="W1319" s="201">
        <v>1</v>
      </c>
      <c r="X1319" s="202"/>
      <c r="Y1319" s="196">
        <f t="shared" si="282"/>
        <v>5.4285714285714288</v>
      </c>
      <c r="Z1319" s="197">
        <v>135</v>
      </c>
      <c r="AA1319" s="197">
        <v>12.25</v>
      </c>
      <c r="AB1319" s="197">
        <f t="shared" si="287"/>
        <v>270</v>
      </c>
      <c r="AC1319" s="197">
        <f t="shared" si="281"/>
        <v>24.5</v>
      </c>
      <c r="AD1319" s="197">
        <f t="shared" si="283"/>
        <v>189</v>
      </c>
      <c r="AE1319" s="197">
        <f t="shared" si="284"/>
        <v>81</v>
      </c>
      <c r="AF1319" s="197">
        <f t="shared" si="289"/>
        <v>133</v>
      </c>
      <c r="AG1319" s="197">
        <f t="shared" si="285"/>
        <v>403</v>
      </c>
      <c r="AH1319" s="197">
        <v>403</v>
      </c>
      <c r="AI1319" s="197">
        <f t="shared" si="286"/>
        <v>0</v>
      </c>
      <c r="AJ1319" s="224"/>
      <c r="AR1319" s="111"/>
      <c r="AS1319" s="111"/>
      <c r="AT1319" s="111"/>
    </row>
    <row r="1320" spans="1:47" ht="28.5" customHeight="1" x14ac:dyDescent="0.25">
      <c r="A1320" s="186"/>
      <c r="B1320" s="221">
        <v>13</v>
      </c>
      <c r="C1320" s="187">
        <v>1634</v>
      </c>
      <c r="D1320" s="136">
        <v>14171</v>
      </c>
      <c r="E1320" s="136">
        <v>8609</v>
      </c>
      <c r="F1320" s="188"/>
      <c r="G1320" s="186" t="s">
        <v>637</v>
      </c>
      <c r="H1320" s="186" t="s">
        <v>240</v>
      </c>
      <c r="I1320" s="216"/>
      <c r="J1320" s="186" t="s">
        <v>80</v>
      </c>
      <c r="K1320" s="188">
        <v>2.5</v>
      </c>
      <c r="L1320" s="188">
        <v>0.6</v>
      </c>
      <c r="M1320" s="188"/>
      <c r="N1320" s="188"/>
      <c r="O1320" s="188"/>
      <c r="P1320" s="188">
        <v>0.6</v>
      </c>
      <c r="Q1320" s="188"/>
      <c r="R1320" s="188">
        <f t="shared" si="280"/>
        <v>0.89999999999999991</v>
      </c>
      <c r="S1320" s="191" t="s">
        <v>150</v>
      </c>
      <c r="T1320" s="199" t="s">
        <v>58</v>
      </c>
      <c r="U1320" s="200">
        <v>44915</v>
      </c>
      <c r="V1320" s="200">
        <v>44952</v>
      </c>
      <c r="W1320" s="201">
        <v>1</v>
      </c>
      <c r="X1320" s="202"/>
      <c r="Y1320" s="196">
        <f t="shared" si="282"/>
        <v>5.4285714285714288</v>
      </c>
      <c r="Z1320" s="219">
        <v>36.5</v>
      </c>
      <c r="AA1320" s="219">
        <v>3.15</v>
      </c>
      <c r="AB1320" s="197">
        <f t="shared" si="287"/>
        <v>32.849999999999994</v>
      </c>
      <c r="AC1320" s="197">
        <f t="shared" si="281"/>
        <v>2.8349999999999995</v>
      </c>
      <c r="AD1320" s="197">
        <f t="shared" si="283"/>
        <v>22.994999999999997</v>
      </c>
      <c r="AE1320" s="197">
        <f t="shared" si="284"/>
        <v>9.8549999999999986</v>
      </c>
      <c r="AF1320" s="197">
        <f t="shared" si="289"/>
        <v>15.389999999999999</v>
      </c>
      <c r="AG1320" s="197">
        <f t="shared" si="285"/>
        <v>48.239999999999995</v>
      </c>
      <c r="AH1320" s="197">
        <v>48.239999999999995</v>
      </c>
      <c r="AI1320" s="197">
        <f t="shared" si="286"/>
        <v>0</v>
      </c>
      <c r="AJ1320" s="224"/>
      <c r="AR1320" s="111"/>
      <c r="AS1320" s="111"/>
      <c r="AT1320" s="111"/>
    </row>
    <row r="1321" spans="1:47" ht="28.5" customHeight="1" x14ac:dyDescent="0.25">
      <c r="A1321" s="186"/>
      <c r="B1321" s="221">
        <v>14</v>
      </c>
      <c r="C1321" s="187">
        <v>769</v>
      </c>
      <c r="D1321" s="136">
        <v>13031</v>
      </c>
      <c r="E1321" s="136">
        <v>6735</v>
      </c>
      <c r="F1321" s="188"/>
      <c r="G1321" s="186" t="s">
        <v>433</v>
      </c>
      <c r="H1321" s="186" t="s">
        <v>36</v>
      </c>
      <c r="I1321" s="186"/>
      <c r="J1321" s="186" t="s">
        <v>69</v>
      </c>
      <c r="K1321" s="188">
        <v>1.8</v>
      </c>
      <c r="L1321" s="188">
        <v>1.3</v>
      </c>
      <c r="M1321" s="188">
        <v>3</v>
      </c>
      <c r="N1321" s="188">
        <v>1</v>
      </c>
      <c r="O1321" s="188">
        <f>M1321-N1321</f>
        <v>2</v>
      </c>
      <c r="P1321" s="188"/>
      <c r="Q1321" s="188"/>
      <c r="R1321" s="188">
        <f t="shared" si="280"/>
        <v>2</v>
      </c>
      <c r="S1321" s="191" t="s">
        <v>70</v>
      </c>
      <c r="T1321" s="199" t="s">
        <v>58</v>
      </c>
      <c r="U1321" s="200">
        <v>44792</v>
      </c>
      <c r="V1321" s="200">
        <v>44832</v>
      </c>
      <c r="W1321" s="201">
        <v>1</v>
      </c>
      <c r="X1321" s="202"/>
      <c r="Y1321" s="196">
        <f t="shared" si="282"/>
        <v>5.8571428571428568</v>
      </c>
      <c r="Z1321" s="220">
        <v>135</v>
      </c>
      <c r="AA1321" s="219">
        <v>12.25</v>
      </c>
      <c r="AB1321" s="197">
        <f t="shared" si="287"/>
        <v>270</v>
      </c>
      <c r="AC1321" s="197">
        <f t="shared" si="281"/>
        <v>24.5</v>
      </c>
      <c r="AD1321" s="197">
        <f t="shared" si="283"/>
        <v>189</v>
      </c>
      <c r="AE1321" s="197">
        <f t="shared" si="284"/>
        <v>81</v>
      </c>
      <c r="AF1321" s="197">
        <f t="shared" si="289"/>
        <v>143.5</v>
      </c>
      <c r="AG1321" s="197">
        <f t="shared" si="285"/>
        <v>413.5</v>
      </c>
      <c r="AH1321" s="197">
        <v>413.5</v>
      </c>
      <c r="AI1321" s="197">
        <f t="shared" si="286"/>
        <v>0</v>
      </c>
      <c r="AJ1321" s="158"/>
      <c r="AR1321" s="111"/>
      <c r="AS1321" s="111"/>
      <c r="AT1321" s="111"/>
    </row>
    <row r="1322" spans="1:47" ht="28.5" customHeight="1" x14ac:dyDescent="0.25">
      <c r="A1322" s="189"/>
      <c r="B1322" s="223">
        <v>14</v>
      </c>
      <c r="C1322" s="159">
        <v>1259</v>
      </c>
      <c r="D1322" s="376">
        <v>13797</v>
      </c>
      <c r="E1322" s="376">
        <v>8313</v>
      </c>
      <c r="F1322" s="190"/>
      <c r="G1322" s="189" t="s">
        <v>581</v>
      </c>
      <c r="H1322" s="189" t="s">
        <v>36</v>
      </c>
      <c r="I1322" s="189"/>
      <c r="J1322" s="189" t="s">
        <v>435</v>
      </c>
      <c r="K1322" s="190">
        <v>2.5</v>
      </c>
      <c r="L1322" s="190">
        <v>1.8</v>
      </c>
      <c r="M1322" s="190">
        <v>2</v>
      </c>
      <c r="N1322" s="190"/>
      <c r="O1322" s="190">
        <v>2</v>
      </c>
      <c r="P1322" s="190"/>
      <c r="Q1322" s="190"/>
      <c r="R1322" s="188">
        <f t="shared" si="280"/>
        <v>5</v>
      </c>
      <c r="S1322" s="159" t="s">
        <v>41</v>
      </c>
      <c r="T1322" s="192" t="s">
        <v>58</v>
      </c>
      <c r="U1322" s="193">
        <v>44854</v>
      </c>
      <c r="V1322" s="193">
        <v>44903</v>
      </c>
      <c r="W1322" s="194">
        <v>1</v>
      </c>
      <c r="X1322" s="195"/>
      <c r="Y1322" s="196">
        <f t="shared" si="282"/>
        <v>7.1428571428571432</v>
      </c>
      <c r="Z1322" s="203">
        <v>18</v>
      </c>
      <c r="AA1322" s="203">
        <v>1.05</v>
      </c>
      <c r="AB1322" s="197">
        <f t="shared" si="287"/>
        <v>90</v>
      </c>
      <c r="AC1322" s="197">
        <f t="shared" si="281"/>
        <v>5.25</v>
      </c>
      <c r="AD1322" s="197">
        <f t="shared" si="283"/>
        <v>63</v>
      </c>
      <c r="AE1322" s="197">
        <f t="shared" si="284"/>
        <v>27</v>
      </c>
      <c r="AF1322" s="197">
        <f t="shared" si="289"/>
        <v>37.5</v>
      </c>
      <c r="AG1322" s="197">
        <f t="shared" si="285"/>
        <v>127.5</v>
      </c>
      <c r="AH1322" s="198">
        <v>127.5</v>
      </c>
      <c r="AI1322" s="197">
        <f t="shared" si="286"/>
        <v>0</v>
      </c>
      <c r="AJ1322" s="158"/>
      <c r="AR1322" s="111"/>
      <c r="AS1322" s="111"/>
      <c r="AT1322" s="111"/>
    </row>
    <row r="1323" spans="1:47" ht="28.5" customHeight="1" x14ac:dyDescent="0.25">
      <c r="A1323" s="186"/>
      <c r="B1323" s="221">
        <v>14</v>
      </c>
      <c r="C1323" s="187">
        <v>1573</v>
      </c>
      <c r="D1323" s="136">
        <v>14106</v>
      </c>
      <c r="E1323" s="136">
        <v>8409</v>
      </c>
      <c r="F1323" s="188"/>
      <c r="G1323" s="186" t="s">
        <v>433</v>
      </c>
      <c r="H1323" s="186" t="s">
        <v>94</v>
      </c>
      <c r="I1323" s="186"/>
      <c r="J1323" s="186" t="s">
        <v>69</v>
      </c>
      <c r="K1323" s="188">
        <v>1.8</v>
      </c>
      <c r="L1323" s="188">
        <v>1.3</v>
      </c>
      <c r="M1323" s="188">
        <v>1.5</v>
      </c>
      <c r="N1323" s="188"/>
      <c r="O1323" s="188">
        <f>M1323-N1323</f>
        <v>1.5</v>
      </c>
      <c r="P1323" s="188"/>
      <c r="Q1323" s="188"/>
      <c r="R1323" s="188">
        <f t="shared" si="280"/>
        <v>1.5</v>
      </c>
      <c r="S1323" s="191" t="s">
        <v>70</v>
      </c>
      <c r="T1323" s="199" t="s">
        <v>58</v>
      </c>
      <c r="U1323" s="200">
        <v>44905</v>
      </c>
      <c r="V1323" s="200">
        <v>44936</v>
      </c>
      <c r="W1323" s="201">
        <v>1</v>
      </c>
      <c r="X1323" s="202"/>
      <c r="Y1323" s="196">
        <f t="shared" si="282"/>
        <v>4.5714285714285712</v>
      </c>
      <c r="Z1323" s="197">
        <v>135</v>
      </c>
      <c r="AA1323" s="197">
        <v>12.25</v>
      </c>
      <c r="AB1323" s="197">
        <f t="shared" si="287"/>
        <v>202.5</v>
      </c>
      <c r="AC1323" s="197">
        <f t="shared" si="281"/>
        <v>18.375</v>
      </c>
      <c r="AD1323" s="197">
        <f t="shared" si="283"/>
        <v>141.74999999999997</v>
      </c>
      <c r="AE1323" s="197">
        <f t="shared" si="284"/>
        <v>60.749999999999993</v>
      </c>
      <c r="AF1323" s="197">
        <f t="shared" si="289"/>
        <v>84</v>
      </c>
      <c r="AG1323" s="197">
        <f t="shared" si="285"/>
        <v>286.5</v>
      </c>
      <c r="AH1323" s="197">
        <v>286.5</v>
      </c>
      <c r="AI1323" s="197">
        <f t="shared" si="286"/>
        <v>0</v>
      </c>
      <c r="AJ1323" s="158"/>
      <c r="AR1323" s="111"/>
      <c r="AS1323" s="111"/>
      <c r="AT1323" s="111"/>
    </row>
    <row r="1324" spans="1:47" ht="28.5" customHeight="1" x14ac:dyDescent="0.25">
      <c r="A1324" s="216"/>
      <c r="B1324" s="242">
        <v>15</v>
      </c>
      <c r="C1324" s="243">
        <v>578</v>
      </c>
      <c r="D1324" s="378">
        <v>12794</v>
      </c>
      <c r="E1324" s="378">
        <v>6701</v>
      </c>
      <c r="F1324" s="215"/>
      <c r="G1324" s="216" t="s">
        <v>234</v>
      </c>
      <c r="H1324" s="216" t="s">
        <v>36</v>
      </c>
      <c r="I1324" s="216"/>
      <c r="J1324" s="216" t="s">
        <v>42</v>
      </c>
      <c r="K1324" s="215">
        <v>7</v>
      </c>
      <c r="L1324" s="215">
        <v>1</v>
      </c>
      <c r="M1324" s="215">
        <v>6</v>
      </c>
      <c r="N1324" s="188">
        <v>1</v>
      </c>
      <c r="O1324" s="188">
        <f>M1324-N1324</f>
        <v>5</v>
      </c>
      <c r="P1324" s="215"/>
      <c r="Q1324" s="215"/>
      <c r="R1324" s="188">
        <f t="shared" si="280"/>
        <v>35</v>
      </c>
      <c r="S1324" s="243" t="s">
        <v>41</v>
      </c>
      <c r="T1324" s="252" t="s">
        <v>58</v>
      </c>
      <c r="U1324" s="253">
        <v>44766</v>
      </c>
      <c r="V1324" s="253">
        <v>44823</v>
      </c>
      <c r="W1324" s="254">
        <v>1</v>
      </c>
      <c r="X1324" s="255"/>
      <c r="Y1324" s="196">
        <f t="shared" si="282"/>
        <v>8.2857142857142865</v>
      </c>
      <c r="Z1324" s="220">
        <v>14</v>
      </c>
      <c r="AA1324" s="220">
        <v>0.84</v>
      </c>
      <c r="AB1324" s="197">
        <f t="shared" si="287"/>
        <v>490</v>
      </c>
      <c r="AC1324" s="197">
        <f t="shared" si="281"/>
        <v>29.4</v>
      </c>
      <c r="AD1324" s="197">
        <f t="shared" si="283"/>
        <v>343</v>
      </c>
      <c r="AE1324" s="197">
        <f t="shared" si="284"/>
        <v>147</v>
      </c>
      <c r="AF1324" s="197">
        <f t="shared" si="289"/>
        <v>243.6</v>
      </c>
      <c r="AG1324" s="197">
        <f t="shared" si="285"/>
        <v>733.6</v>
      </c>
      <c r="AH1324" s="197">
        <v>733.6</v>
      </c>
      <c r="AI1324" s="197">
        <f t="shared" si="286"/>
        <v>0</v>
      </c>
      <c r="AJ1324" s="158"/>
      <c r="AR1324" s="111"/>
      <c r="AS1324" s="111"/>
      <c r="AT1324" s="111"/>
    </row>
    <row r="1325" spans="1:47" ht="28.5" customHeight="1" x14ac:dyDescent="0.25">
      <c r="A1325" s="186"/>
      <c r="B1325" s="221">
        <v>15</v>
      </c>
      <c r="C1325" s="187">
        <v>471</v>
      </c>
      <c r="D1325" s="136">
        <v>12627</v>
      </c>
      <c r="E1325" s="378">
        <v>6701</v>
      </c>
      <c r="F1325" s="188"/>
      <c r="G1325" s="186" t="s">
        <v>234</v>
      </c>
      <c r="H1325" s="186" t="s">
        <v>60</v>
      </c>
      <c r="I1325" s="186"/>
      <c r="J1325" s="186" t="s">
        <v>61</v>
      </c>
      <c r="K1325" s="188">
        <v>4</v>
      </c>
      <c r="L1325" s="188">
        <v>2.5</v>
      </c>
      <c r="M1325" s="188">
        <f>6.5</f>
        <v>6.5</v>
      </c>
      <c r="N1325" s="188">
        <v>1</v>
      </c>
      <c r="O1325" s="188">
        <f>M1325-N1325</f>
        <v>5.5</v>
      </c>
      <c r="P1325" s="188"/>
      <c r="Q1325" s="188"/>
      <c r="R1325" s="188">
        <f t="shared" si="280"/>
        <v>55</v>
      </c>
      <c r="S1325" s="191" t="s">
        <v>62</v>
      </c>
      <c r="T1325" s="199" t="s">
        <v>58</v>
      </c>
      <c r="U1325" s="200">
        <v>44749</v>
      </c>
      <c r="V1325" s="200">
        <v>44823</v>
      </c>
      <c r="W1325" s="201">
        <v>1</v>
      </c>
      <c r="X1325" s="202"/>
      <c r="Y1325" s="196">
        <f t="shared" si="282"/>
        <v>10.714285714285714</v>
      </c>
      <c r="Z1325" s="219">
        <v>7.5</v>
      </c>
      <c r="AA1325" s="219">
        <v>0.7</v>
      </c>
      <c r="AB1325" s="197">
        <f t="shared" si="287"/>
        <v>412.5</v>
      </c>
      <c r="AC1325" s="197">
        <f t="shared" si="281"/>
        <v>38.5</v>
      </c>
      <c r="AD1325" s="197">
        <f t="shared" si="283"/>
        <v>288.75</v>
      </c>
      <c r="AE1325" s="197">
        <f t="shared" si="284"/>
        <v>123.75</v>
      </c>
      <c r="AF1325" s="197">
        <f t="shared" si="289"/>
        <v>412.49999999999994</v>
      </c>
      <c r="AG1325" s="197">
        <f t="shared" si="285"/>
        <v>825</v>
      </c>
      <c r="AH1325" s="197">
        <v>825</v>
      </c>
      <c r="AI1325" s="197">
        <f t="shared" si="286"/>
        <v>0</v>
      </c>
      <c r="AJ1325" s="158"/>
      <c r="AR1325" s="111"/>
      <c r="AS1325" s="111"/>
      <c r="AT1325" s="111"/>
    </row>
    <row r="1326" spans="1:47" ht="28.5" customHeight="1" x14ac:dyDescent="0.25">
      <c r="A1326" s="186"/>
      <c r="B1326" s="221">
        <v>15</v>
      </c>
      <c r="C1326" s="187">
        <v>493</v>
      </c>
      <c r="D1326" s="136">
        <v>12645</v>
      </c>
      <c r="E1326" s="378">
        <v>6717</v>
      </c>
      <c r="F1326" s="188"/>
      <c r="G1326" s="186" t="s">
        <v>234</v>
      </c>
      <c r="H1326" s="186" t="s">
        <v>60</v>
      </c>
      <c r="I1326" s="186"/>
      <c r="J1326" s="186" t="s">
        <v>61</v>
      </c>
      <c r="K1326" s="188">
        <v>4</v>
      </c>
      <c r="L1326" s="188">
        <v>2.5</v>
      </c>
      <c r="M1326" s="188">
        <f>6</f>
        <v>6</v>
      </c>
      <c r="N1326" s="188">
        <v>1</v>
      </c>
      <c r="O1326" s="188">
        <f>M1326-N1326</f>
        <v>5</v>
      </c>
      <c r="P1326" s="188"/>
      <c r="Q1326" s="188"/>
      <c r="R1326" s="188">
        <f t="shared" si="280"/>
        <v>50</v>
      </c>
      <c r="S1326" s="191" t="s">
        <v>62</v>
      </c>
      <c r="T1326" s="199" t="s">
        <v>58</v>
      </c>
      <c r="U1326" s="200">
        <v>44753</v>
      </c>
      <c r="V1326" s="200">
        <v>44828</v>
      </c>
      <c r="W1326" s="201">
        <v>1</v>
      </c>
      <c r="X1326" s="202"/>
      <c r="Y1326" s="196">
        <f t="shared" si="282"/>
        <v>10.857142857142858</v>
      </c>
      <c r="Z1326" s="219">
        <v>7.5</v>
      </c>
      <c r="AA1326" s="219">
        <v>0.7</v>
      </c>
      <c r="AB1326" s="197">
        <f t="shared" si="287"/>
        <v>375</v>
      </c>
      <c r="AC1326" s="197">
        <f t="shared" si="281"/>
        <v>35</v>
      </c>
      <c r="AD1326" s="197">
        <f t="shared" si="283"/>
        <v>262.5</v>
      </c>
      <c r="AE1326" s="197">
        <f t="shared" si="284"/>
        <v>112.5</v>
      </c>
      <c r="AF1326" s="197">
        <f t="shared" si="289"/>
        <v>380</v>
      </c>
      <c r="AG1326" s="197">
        <f t="shared" si="285"/>
        <v>755</v>
      </c>
      <c r="AH1326" s="197">
        <v>755</v>
      </c>
      <c r="AI1326" s="197">
        <f t="shared" si="286"/>
        <v>0</v>
      </c>
      <c r="AJ1326" s="158"/>
      <c r="AR1326" s="111"/>
      <c r="AS1326" s="111"/>
      <c r="AT1326" s="111"/>
    </row>
    <row r="1327" spans="1:47" ht="28.5" customHeight="1" x14ac:dyDescent="0.25">
      <c r="A1327" s="186"/>
      <c r="B1327" s="221">
        <v>15</v>
      </c>
      <c r="C1327" s="187">
        <v>493</v>
      </c>
      <c r="D1327" s="136">
        <v>12645</v>
      </c>
      <c r="E1327" s="378">
        <v>6717</v>
      </c>
      <c r="F1327" s="188"/>
      <c r="G1327" s="186" t="s">
        <v>234</v>
      </c>
      <c r="H1327" s="186" t="s">
        <v>60</v>
      </c>
      <c r="I1327" s="186"/>
      <c r="J1327" s="186" t="s">
        <v>61</v>
      </c>
      <c r="K1327" s="188">
        <v>4</v>
      </c>
      <c r="L1327" s="188">
        <v>2.5</v>
      </c>
      <c r="M1327" s="188">
        <f>6</f>
        <v>6</v>
      </c>
      <c r="N1327" s="188">
        <v>1</v>
      </c>
      <c r="O1327" s="188">
        <f>M1327-N1327</f>
        <v>5</v>
      </c>
      <c r="P1327" s="188"/>
      <c r="Q1327" s="188"/>
      <c r="R1327" s="188">
        <f t="shared" ref="R1327:R1390" si="292">IF(S1327="m3",K1327*L1327*O1327,IF(S1327="m2-LxH",K1327*O1327,IF(S1327="m2-LxW",K1327*L1327*P1327,IF(S1327="rm",O1327,IF(S1327="lm",K1327,IF(S1327="unit",Q1327,))))))</f>
        <v>50</v>
      </c>
      <c r="S1327" s="191" t="s">
        <v>62</v>
      </c>
      <c r="T1327" s="199" t="s">
        <v>58</v>
      </c>
      <c r="U1327" s="200">
        <v>44753</v>
      </c>
      <c r="V1327" s="200">
        <v>44828</v>
      </c>
      <c r="W1327" s="201">
        <v>1</v>
      </c>
      <c r="X1327" s="202"/>
      <c r="Y1327" s="196">
        <f t="shared" si="282"/>
        <v>10.857142857142858</v>
      </c>
      <c r="Z1327" s="219">
        <v>7.5</v>
      </c>
      <c r="AA1327" s="219">
        <v>0.7</v>
      </c>
      <c r="AB1327" s="197">
        <f t="shared" si="287"/>
        <v>375</v>
      </c>
      <c r="AC1327" s="197">
        <f t="shared" si="281"/>
        <v>35</v>
      </c>
      <c r="AD1327" s="197">
        <f t="shared" si="283"/>
        <v>262.5</v>
      </c>
      <c r="AE1327" s="197">
        <f t="shared" si="284"/>
        <v>112.5</v>
      </c>
      <c r="AF1327" s="197">
        <f t="shared" si="289"/>
        <v>380</v>
      </c>
      <c r="AG1327" s="197">
        <f t="shared" si="285"/>
        <v>755</v>
      </c>
      <c r="AH1327" s="197">
        <v>755</v>
      </c>
      <c r="AI1327" s="197">
        <f t="shared" si="286"/>
        <v>0</v>
      </c>
      <c r="AJ1327" s="158"/>
      <c r="AR1327" s="111"/>
      <c r="AS1327" s="111"/>
      <c r="AT1327" s="111"/>
    </row>
    <row r="1328" spans="1:47" ht="28.5" customHeight="1" x14ac:dyDescent="0.25">
      <c r="A1328" s="189"/>
      <c r="B1328" s="223">
        <v>15</v>
      </c>
      <c r="C1328" s="159">
        <v>950</v>
      </c>
      <c r="D1328" s="376">
        <v>13325</v>
      </c>
      <c r="E1328" s="376">
        <v>8072</v>
      </c>
      <c r="F1328" s="190"/>
      <c r="G1328" s="189" t="s">
        <v>471</v>
      </c>
      <c r="H1328" s="189" t="s">
        <v>36</v>
      </c>
      <c r="I1328" s="189"/>
      <c r="J1328" s="189" t="s">
        <v>435</v>
      </c>
      <c r="K1328" s="190">
        <v>5</v>
      </c>
      <c r="L1328" s="190">
        <v>1.3</v>
      </c>
      <c r="M1328" s="190">
        <v>5</v>
      </c>
      <c r="N1328" s="190"/>
      <c r="O1328" s="190">
        <v>5</v>
      </c>
      <c r="P1328" s="190"/>
      <c r="Q1328" s="190"/>
      <c r="R1328" s="188">
        <f t="shared" si="292"/>
        <v>25</v>
      </c>
      <c r="S1328" s="159" t="s">
        <v>41</v>
      </c>
      <c r="T1328" s="192" t="s">
        <v>58</v>
      </c>
      <c r="U1328" s="193">
        <v>44817</v>
      </c>
      <c r="V1328" s="193">
        <v>44839</v>
      </c>
      <c r="W1328" s="194">
        <v>1</v>
      </c>
      <c r="X1328" s="195"/>
      <c r="Y1328" s="196">
        <f t="shared" si="282"/>
        <v>3.2857142857142856</v>
      </c>
      <c r="Z1328" s="203">
        <v>14</v>
      </c>
      <c r="AA1328" s="203">
        <v>0.84</v>
      </c>
      <c r="AB1328" s="197">
        <f t="shared" si="287"/>
        <v>350</v>
      </c>
      <c r="AC1328" s="197">
        <f t="shared" si="281"/>
        <v>21</v>
      </c>
      <c r="AD1328" s="197">
        <f t="shared" si="283"/>
        <v>245</v>
      </c>
      <c r="AE1328" s="197">
        <f t="shared" si="284"/>
        <v>105</v>
      </c>
      <c r="AF1328" s="197">
        <f t="shared" si="289"/>
        <v>69</v>
      </c>
      <c r="AG1328" s="197">
        <f t="shared" si="285"/>
        <v>419</v>
      </c>
      <c r="AH1328" s="198">
        <v>419</v>
      </c>
      <c r="AI1328" s="197">
        <f t="shared" si="286"/>
        <v>0</v>
      </c>
      <c r="AJ1328" s="158"/>
      <c r="AR1328" s="111"/>
      <c r="AS1328" s="111"/>
      <c r="AT1328" s="111"/>
    </row>
    <row r="1329" spans="1:47" ht="28.5" customHeight="1" x14ac:dyDescent="0.25">
      <c r="A1329" s="186"/>
      <c r="B1329" s="221">
        <v>15</v>
      </c>
      <c r="C1329" s="187">
        <v>979</v>
      </c>
      <c r="D1329" s="136">
        <v>13357</v>
      </c>
      <c r="E1329" s="136">
        <v>6717</v>
      </c>
      <c r="F1329" s="188"/>
      <c r="G1329" s="186" t="s">
        <v>535</v>
      </c>
      <c r="H1329" s="189" t="s">
        <v>94</v>
      </c>
      <c r="I1329" s="189"/>
      <c r="J1329" s="189" t="s">
        <v>69</v>
      </c>
      <c r="K1329" s="190">
        <v>2.5</v>
      </c>
      <c r="L1329" s="190">
        <v>1.3</v>
      </c>
      <c r="M1329" s="190">
        <v>7</v>
      </c>
      <c r="N1329" s="190"/>
      <c r="O1329" s="190">
        <v>7</v>
      </c>
      <c r="P1329" s="190"/>
      <c r="Q1329" s="190"/>
      <c r="R1329" s="188">
        <f t="shared" si="292"/>
        <v>7</v>
      </c>
      <c r="S1329" s="191" t="s">
        <v>70</v>
      </c>
      <c r="T1329" s="192" t="s">
        <v>58</v>
      </c>
      <c r="U1329" s="193">
        <v>44820</v>
      </c>
      <c r="V1329" s="193">
        <v>44828</v>
      </c>
      <c r="W1329" s="194">
        <v>1</v>
      </c>
      <c r="X1329" s="195"/>
      <c r="Y1329" s="196">
        <f t="shared" si="282"/>
        <v>1.2857142857142858</v>
      </c>
      <c r="Z1329" s="219">
        <v>135</v>
      </c>
      <c r="AA1329" s="219">
        <v>12.25</v>
      </c>
      <c r="AB1329" s="197">
        <f t="shared" si="287"/>
        <v>945</v>
      </c>
      <c r="AC1329" s="197">
        <f t="shared" si="281"/>
        <v>85.75</v>
      </c>
      <c r="AD1329" s="197">
        <f t="shared" si="283"/>
        <v>661.49999999999989</v>
      </c>
      <c r="AE1329" s="197">
        <f t="shared" si="284"/>
        <v>283.5</v>
      </c>
      <c r="AF1329" s="197">
        <f t="shared" si="289"/>
        <v>110.25</v>
      </c>
      <c r="AG1329" s="197">
        <f t="shared" si="285"/>
        <v>1055.25</v>
      </c>
      <c r="AH1329" s="198">
        <v>1055.25</v>
      </c>
      <c r="AI1329" s="197">
        <f t="shared" si="286"/>
        <v>0</v>
      </c>
      <c r="AJ1329" s="158"/>
      <c r="AR1329" s="111"/>
      <c r="AS1329" s="111"/>
      <c r="AT1329" s="111"/>
    </row>
    <row r="1330" spans="1:47" ht="28.5" customHeight="1" x14ac:dyDescent="0.25">
      <c r="A1330" s="189"/>
      <c r="B1330" s="223">
        <v>15</v>
      </c>
      <c r="C1330" s="159">
        <v>1130</v>
      </c>
      <c r="D1330" s="376">
        <v>13614</v>
      </c>
      <c r="E1330" s="376">
        <v>8718</v>
      </c>
      <c r="F1330" s="190"/>
      <c r="G1330" s="189" t="s">
        <v>471</v>
      </c>
      <c r="H1330" s="186" t="s">
        <v>94</v>
      </c>
      <c r="I1330" s="186"/>
      <c r="J1330" s="186" t="s">
        <v>69</v>
      </c>
      <c r="K1330" s="188">
        <v>2.5</v>
      </c>
      <c r="L1330" s="188">
        <v>1.3</v>
      </c>
      <c r="M1330" s="188">
        <v>3.5</v>
      </c>
      <c r="N1330" s="188"/>
      <c r="O1330" s="188">
        <f>M1330-N1330</f>
        <v>3.5</v>
      </c>
      <c r="P1330" s="188"/>
      <c r="Q1330" s="188"/>
      <c r="R1330" s="188">
        <f t="shared" si="292"/>
        <v>3.5</v>
      </c>
      <c r="S1330" s="191" t="s">
        <v>70</v>
      </c>
      <c r="T1330" s="199" t="s">
        <v>58</v>
      </c>
      <c r="U1330" s="200">
        <v>44838</v>
      </c>
      <c r="V1330" s="200">
        <v>45005</v>
      </c>
      <c r="W1330" s="201">
        <v>1</v>
      </c>
      <c r="X1330" s="202"/>
      <c r="Y1330" s="196">
        <f t="shared" si="282"/>
        <v>24</v>
      </c>
      <c r="Z1330" s="197">
        <v>135</v>
      </c>
      <c r="AA1330" s="197">
        <v>12.25</v>
      </c>
      <c r="AB1330" s="197">
        <f t="shared" si="287"/>
        <v>472.5</v>
      </c>
      <c r="AC1330" s="197">
        <f t="shared" si="281"/>
        <v>42.875</v>
      </c>
      <c r="AD1330" s="197">
        <f t="shared" si="283"/>
        <v>330.74999999999994</v>
      </c>
      <c r="AE1330" s="197">
        <f t="shared" si="284"/>
        <v>141.75</v>
      </c>
      <c r="AF1330" s="197">
        <f t="shared" si="289"/>
        <v>1029</v>
      </c>
      <c r="AG1330" s="197">
        <f t="shared" si="285"/>
        <v>1501.5</v>
      </c>
      <c r="AH1330" s="197">
        <v>1237.25</v>
      </c>
      <c r="AI1330" s="197">
        <f t="shared" si="286"/>
        <v>264.25</v>
      </c>
      <c r="AJ1330" s="158"/>
      <c r="AR1330" s="363">
        <f>SUMIF('[27]Sc Shedule '!$D$3:$D$2546,D1330,'[27]Sc Shedule '!$AC$3:$AC$2546)</f>
        <v>1501.5</v>
      </c>
      <c r="AS1330" s="363">
        <f ca="1">SUMIF($D$91:$D$2561,D1330,$AG$91:$AG$2559)</f>
        <v>1501.5</v>
      </c>
      <c r="AT1330" s="363">
        <f ca="1">AR1330-AS1330</f>
        <v>0</v>
      </c>
      <c r="AU1330" s="365"/>
    </row>
    <row r="1331" spans="1:47" ht="28.5" customHeight="1" x14ac:dyDescent="0.25">
      <c r="A1331" s="189"/>
      <c r="B1331" s="223">
        <v>15</v>
      </c>
      <c r="C1331" s="159">
        <v>1083</v>
      </c>
      <c r="D1331" s="376">
        <v>13540</v>
      </c>
      <c r="E1331" s="376">
        <v>8125</v>
      </c>
      <c r="F1331" s="190"/>
      <c r="G1331" s="189" t="s">
        <v>568</v>
      </c>
      <c r="H1331" s="189" t="s">
        <v>36</v>
      </c>
      <c r="I1331" s="189"/>
      <c r="J1331" s="189" t="s">
        <v>435</v>
      </c>
      <c r="K1331" s="190">
        <v>27</v>
      </c>
      <c r="L1331" s="190">
        <v>0.6</v>
      </c>
      <c r="M1331" s="190">
        <v>2</v>
      </c>
      <c r="N1331" s="190"/>
      <c r="O1331" s="190">
        <v>2</v>
      </c>
      <c r="P1331" s="190"/>
      <c r="Q1331" s="190"/>
      <c r="R1331" s="188">
        <f t="shared" si="292"/>
        <v>54</v>
      </c>
      <c r="S1331" s="159" t="s">
        <v>41</v>
      </c>
      <c r="T1331" s="192" t="s">
        <v>58</v>
      </c>
      <c r="U1331" s="193">
        <v>44835</v>
      </c>
      <c r="V1331" s="193">
        <v>44853</v>
      </c>
      <c r="W1331" s="194">
        <v>1</v>
      </c>
      <c r="X1331" s="195"/>
      <c r="Y1331" s="196">
        <f t="shared" si="282"/>
        <v>2.7142857142857144</v>
      </c>
      <c r="Z1331" s="198">
        <v>14</v>
      </c>
      <c r="AA1331" s="198">
        <v>0.84</v>
      </c>
      <c r="AB1331" s="197">
        <f t="shared" si="287"/>
        <v>756</v>
      </c>
      <c r="AC1331" s="197">
        <f t="shared" si="281"/>
        <v>45.36</v>
      </c>
      <c r="AD1331" s="197">
        <f t="shared" si="283"/>
        <v>529.19999999999993</v>
      </c>
      <c r="AE1331" s="197">
        <f t="shared" si="284"/>
        <v>226.79999999999998</v>
      </c>
      <c r="AF1331" s="197">
        <f t="shared" si="289"/>
        <v>123.12</v>
      </c>
      <c r="AG1331" s="197">
        <f t="shared" si="285"/>
        <v>879.11999999999989</v>
      </c>
      <c r="AH1331" s="198">
        <v>879.11999999999989</v>
      </c>
      <c r="AI1331" s="197">
        <f t="shared" si="286"/>
        <v>0</v>
      </c>
      <c r="AJ1331" s="158"/>
      <c r="AR1331" s="111"/>
      <c r="AS1331" s="111"/>
      <c r="AT1331" s="111"/>
    </row>
    <row r="1332" spans="1:47" ht="28.5" customHeight="1" x14ac:dyDescent="0.25">
      <c r="A1332" s="189"/>
      <c r="B1332" s="223">
        <v>15</v>
      </c>
      <c r="C1332" s="159">
        <v>1215</v>
      </c>
      <c r="D1332" s="376">
        <v>13751</v>
      </c>
      <c r="E1332" s="376"/>
      <c r="F1332" s="190"/>
      <c r="G1332" s="189" t="s">
        <v>234</v>
      </c>
      <c r="H1332" s="189" t="s">
        <v>36</v>
      </c>
      <c r="I1332" s="189"/>
      <c r="J1332" s="189" t="s">
        <v>435</v>
      </c>
      <c r="K1332" s="190">
        <v>5</v>
      </c>
      <c r="L1332" s="190">
        <v>1.3</v>
      </c>
      <c r="M1332" s="190">
        <v>4</v>
      </c>
      <c r="N1332" s="190"/>
      <c r="O1332" s="190">
        <v>4</v>
      </c>
      <c r="P1332" s="190"/>
      <c r="Q1332" s="190"/>
      <c r="R1332" s="188">
        <f t="shared" si="292"/>
        <v>20</v>
      </c>
      <c r="S1332" s="159" t="s">
        <v>41</v>
      </c>
      <c r="T1332" s="192" t="s">
        <v>86</v>
      </c>
      <c r="U1332" s="193">
        <v>44849</v>
      </c>
      <c r="V1332" s="193"/>
      <c r="W1332" s="194">
        <v>1</v>
      </c>
      <c r="X1332" s="195"/>
      <c r="Y1332" s="196">
        <f t="shared" si="282"/>
        <v>24</v>
      </c>
      <c r="Z1332" s="198">
        <v>14</v>
      </c>
      <c r="AA1332" s="198">
        <v>0.84</v>
      </c>
      <c r="AB1332" s="197">
        <f t="shared" si="287"/>
        <v>280</v>
      </c>
      <c r="AC1332" s="197">
        <f t="shared" si="281"/>
        <v>16.8</v>
      </c>
      <c r="AD1332" s="197">
        <f t="shared" si="283"/>
        <v>196</v>
      </c>
      <c r="AE1332" s="197">
        <f t="shared" si="284"/>
        <v>0</v>
      </c>
      <c r="AF1332" s="197">
        <f t="shared" si="289"/>
        <v>403.2</v>
      </c>
      <c r="AG1332" s="197">
        <f t="shared" si="285"/>
        <v>599.20000000000005</v>
      </c>
      <c r="AH1332" s="198">
        <v>524.79999999999995</v>
      </c>
      <c r="AI1332" s="197">
        <f t="shared" si="286"/>
        <v>74.400000000000091</v>
      </c>
      <c r="AJ1332" s="224"/>
      <c r="AR1332" s="363">
        <f>SUMIF('[27]Sc Shedule '!$D$3:$D$2546,D1332,'[27]Sc Shedule '!$AC$3:$AC$2546)</f>
        <v>599.20000000000005</v>
      </c>
      <c r="AS1332" s="363">
        <f t="shared" ref="AS1332:AS1333" ca="1" si="293">SUMIF($D$91:$D$2561,D1332,$AG$91:$AG$2559)</f>
        <v>599.20000000000005</v>
      </c>
      <c r="AT1332" s="363">
        <f t="shared" ref="AT1332:AT1333" ca="1" si="294">AR1332-AS1332</f>
        <v>0</v>
      </c>
      <c r="AU1332" s="365"/>
    </row>
    <row r="1333" spans="1:47" ht="28.5" customHeight="1" x14ac:dyDescent="0.25">
      <c r="A1333" s="189"/>
      <c r="B1333" s="223">
        <v>15</v>
      </c>
      <c r="C1333" s="159">
        <v>1214</v>
      </c>
      <c r="D1333" s="376">
        <v>13700</v>
      </c>
      <c r="E1333" s="376">
        <v>8789</v>
      </c>
      <c r="F1333" s="190"/>
      <c r="G1333" s="189" t="s">
        <v>234</v>
      </c>
      <c r="H1333" s="189" t="s">
        <v>36</v>
      </c>
      <c r="I1333" s="189"/>
      <c r="J1333" s="189" t="s">
        <v>435</v>
      </c>
      <c r="K1333" s="190">
        <v>5</v>
      </c>
      <c r="L1333" s="190">
        <v>1</v>
      </c>
      <c r="M1333" s="190">
        <v>2</v>
      </c>
      <c r="N1333" s="190"/>
      <c r="O1333" s="190">
        <v>2</v>
      </c>
      <c r="P1333" s="190"/>
      <c r="Q1333" s="190"/>
      <c r="R1333" s="188">
        <f t="shared" si="292"/>
        <v>10</v>
      </c>
      <c r="S1333" s="159" t="s">
        <v>41</v>
      </c>
      <c r="T1333" s="192" t="s">
        <v>58</v>
      </c>
      <c r="U1333" s="193">
        <v>44849</v>
      </c>
      <c r="V1333" s="193">
        <v>44994</v>
      </c>
      <c r="W1333" s="194">
        <v>1</v>
      </c>
      <c r="X1333" s="195"/>
      <c r="Y1333" s="196">
        <f t="shared" si="282"/>
        <v>20.857142857142858</v>
      </c>
      <c r="Z1333" s="198">
        <v>14</v>
      </c>
      <c r="AA1333" s="198">
        <v>0.84</v>
      </c>
      <c r="AB1333" s="197">
        <f t="shared" si="287"/>
        <v>140</v>
      </c>
      <c r="AC1333" s="197">
        <f t="shared" si="281"/>
        <v>8.4</v>
      </c>
      <c r="AD1333" s="197">
        <f t="shared" si="283"/>
        <v>98</v>
      </c>
      <c r="AE1333" s="197">
        <f t="shared" si="284"/>
        <v>42</v>
      </c>
      <c r="AF1333" s="197">
        <f t="shared" si="289"/>
        <v>175.20000000000002</v>
      </c>
      <c r="AG1333" s="197">
        <f t="shared" si="285"/>
        <v>315.20000000000005</v>
      </c>
      <c r="AH1333" s="198">
        <v>262.39999999999998</v>
      </c>
      <c r="AI1333" s="197">
        <f t="shared" si="286"/>
        <v>52.800000000000068</v>
      </c>
      <c r="AJ1333" s="158"/>
      <c r="AR1333" s="363">
        <f>SUMIF('[27]Sc Shedule '!$D$3:$D$2546,D1333,'[27]Sc Shedule '!$AC$3:$AC$2546)</f>
        <v>315.20000000000005</v>
      </c>
      <c r="AS1333" s="363">
        <f t="shared" ca="1" si="293"/>
        <v>315.20000000000005</v>
      </c>
      <c r="AT1333" s="363">
        <f t="shared" ca="1" si="294"/>
        <v>0</v>
      </c>
      <c r="AU1333" s="365"/>
    </row>
    <row r="1334" spans="1:47" ht="28.5" customHeight="1" x14ac:dyDescent="0.25">
      <c r="A1334" s="189"/>
      <c r="B1334" s="223">
        <v>15</v>
      </c>
      <c r="C1334" s="159">
        <v>1260</v>
      </c>
      <c r="D1334" s="376">
        <v>13798</v>
      </c>
      <c r="E1334" s="376">
        <v>8171</v>
      </c>
      <c r="F1334" s="190"/>
      <c r="G1334" s="189" t="s">
        <v>234</v>
      </c>
      <c r="H1334" s="189" t="s">
        <v>36</v>
      </c>
      <c r="I1334" s="189"/>
      <c r="J1334" s="189" t="s">
        <v>435</v>
      </c>
      <c r="K1334" s="190">
        <v>2.5</v>
      </c>
      <c r="L1334" s="190">
        <v>1.8</v>
      </c>
      <c r="M1334" s="190">
        <v>2</v>
      </c>
      <c r="N1334" s="190"/>
      <c r="O1334" s="190">
        <v>2</v>
      </c>
      <c r="P1334" s="190"/>
      <c r="Q1334" s="190"/>
      <c r="R1334" s="188">
        <f t="shared" si="292"/>
        <v>5</v>
      </c>
      <c r="S1334" s="159" t="s">
        <v>41</v>
      </c>
      <c r="T1334" s="192" t="s">
        <v>58</v>
      </c>
      <c r="U1334" s="193">
        <v>44854</v>
      </c>
      <c r="V1334" s="193">
        <v>44863</v>
      </c>
      <c r="W1334" s="194">
        <v>1</v>
      </c>
      <c r="X1334" s="195"/>
      <c r="Y1334" s="196">
        <f t="shared" si="282"/>
        <v>1.4285714285714286</v>
      </c>
      <c r="Z1334" s="203">
        <v>18</v>
      </c>
      <c r="AA1334" s="203">
        <v>1.05</v>
      </c>
      <c r="AB1334" s="197">
        <f t="shared" si="287"/>
        <v>90</v>
      </c>
      <c r="AC1334" s="197">
        <f t="shared" ref="AC1334:AC1397" si="295">AA1334*R1334</f>
        <v>5.25</v>
      </c>
      <c r="AD1334" s="197">
        <f t="shared" si="283"/>
        <v>63</v>
      </c>
      <c r="AE1334" s="197">
        <f t="shared" si="284"/>
        <v>27</v>
      </c>
      <c r="AF1334" s="197">
        <f t="shared" si="289"/>
        <v>7.5000000000000009</v>
      </c>
      <c r="AG1334" s="197">
        <f t="shared" si="285"/>
        <v>97.5</v>
      </c>
      <c r="AH1334" s="198">
        <v>97.5</v>
      </c>
      <c r="AI1334" s="197">
        <f t="shared" si="286"/>
        <v>0</v>
      </c>
      <c r="AJ1334" s="158"/>
      <c r="AR1334" s="111"/>
      <c r="AS1334" s="111"/>
      <c r="AT1334" s="111"/>
    </row>
    <row r="1335" spans="1:47" ht="28.5" customHeight="1" x14ac:dyDescent="0.25">
      <c r="A1335" s="186"/>
      <c r="B1335" s="221">
        <v>15</v>
      </c>
      <c r="C1335" s="187">
        <v>1413</v>
      </c>
      <c r="D1335" s="136">
        <v>14051</v>
      </c>
      <c r="E1335" s="136">
        <v>8313</v>
      </c>
      <c r="F1335" s="188"/>
      <c r="G1335" s="186" t="s">
        <v>615</v>
      </c>
      <c r="H1335" s="186" t="s">
        <v>94</v>
      </c>
      <c r="I1335" s="186"/>
      <c r="J1335" s="186" t="s">
        <v>69</v>
      </c>
      <c r="K1335" s="188">
        <v>1.3</v>
      </c>
      <c r="L1335" s="188">
        <v>1</v>
      </c>
      <c r="M1335" s="188">
        <v>1.5</v>
      </c>
      <c r="N1335" s="188"/>
      <c r="O1335" s="188">
        <f>M1335-N1335</f>
        <v>1.5</v>
      </c>
      <c r="P1335" s="188"/>
      <c r="Q1335" s="188"/>
      <c r="R1335" s="188">
        <f t="shared" si="292"/>
        <v>1.5</v>
      </c>
      <c r="S1335" s="191" t="s">
        <v>70</v>
      </c>
      <c r="T1335" s="199" t="s">
        <v>58</v>
      </c>
      <c r="U1335" s="200">
        <v>44894</v>
      </c>
      <c r="V1335" s="200">
        <v>44903</v>
      </c>
      <c r="W1335" s="201">
        <v>1</v>
      </c>
      <c r="X1335" s="202"/>
      <c r="Y1335" s="196">
        <f t="shared" si="282"/>
        <v>1.4285714285714286</v>
      </c>
      <c r="Z1335" s="197">
        <v>135</v>
      </c>
      <c r="AA1335" s="197">
        <v>12.25</v>
      </c>
      <c r="AB1335" s="197">
        <f t="shared" si="287"/>
        <v>202.5</v>
      </c>
      <c r="AC1335" s="197">
        <f t="shared" si="295"/>
        <v>18.375</v>
      </c>
      <c r="AD1335" s="197">
        <f t="shared" si="283"/>
        <v>141.74999999999997</v>
      </c>
      <c r="AE1335" s="197">
        <f t="shared" si="284"/>
        <v>60.749999999999993</v>
      </c>
      <c r="AF1335" s="197">
        <f t="shared" si="289"/>
        <v>26.25</v>
      </c>
      <c r="AG1335" s="197">
        <f t="shared" si="285"/>
        <v>228.74999999999997</v>
      </c>
      <c r="AH1335" s="197">
        <v>228.74999999999997</v>
      </c>
      <c r="AI1335" s="197">
        <f t="shared" si="286"/>
        <v>0</v>
      </c>
      <c r="AJ1335" s="158"/>
      <c r="AR1335" s="111"/>
      <c r="AS1335" s="111"/>
      <c r="AT1335" s="111"/>
    </row>
    <row r="1336" spans="1:47" ht="28.5" customHeight="1" x14ac:dyDescent="0.25">
      <c r="A1336" s="186"/>
      <c r="B1336" s="221">
        <v>15</v>
      </c>
      <c r="C1336" s="187">
        <v>1514</v>
      </c>
      <c r="D1336" s="136">
        <v>14051</v>
      </c>
      <c r="E1336" s="136">
        <v>8313</v>
      </c>
      <c r="F1336" s="188"/>
      <c r="G1336" s="186" t="s">
        <v>615</v>
      </c>
      <c r="H1336" s="186" t="s">
        <v>94</v>
      </c>
      <c r="I1336" s="186"/>
      <c r="J1336" s="186" t="s">
        <v>69</v>
      </c>
      <c r="K1336" s="188">
        <v>1.3</v>
      </c>
      <c r="L1336" s="188">
        <v>1</v>
      </c>
      <c r="M1336" s="188">
        <v>1.5</v>
      </c>
      <c r="N1336" s="188"/>
      <c r="O1336" s="188">
        <f>M1336-N1336</f>
        <v>1.5</v>
      </c>
      <c r="P1336" s="188"/>
      <c r="Q1336" s="188"/>
      <c r="R1336" s="188">
        <f t="shared" si="292"/>
        <v>1.5</v>
      </c>
      <c r="S1336" s="191" t="s">
        <v>70</v>
      </c>
      <c r="T1336" s="199" t="s">
        <v>58</v>
      </c>
      <c r="U1336" s="200">
        <v>44894</v>
      </c>
      <c r="V1336" s="200">
        <v>44903</v>
      </c>
      <c r="W1336" s="201">
        <v>1</v>
      </c>
      <c r="X1336" s="202"/>
      <c r="Y1336" s="196">
        <f t="shared" si="282"/>
        <v>1.4285714285714286</v>
      </c>
      <c r="Z1336" s="197">
        <v>135</v>
      </c>
      <c r="AA1336" s="197">
        <v>12.25</v>
      </c>
      <c r="AB1336" s="197">
        <f t="shared" si="287"/>
        <v>202.5</v>
      </c>
      <c r="AC1336" s="197">
        <f t="shared" si="295"/>
        <v>18.375</v>
      </c>
      <c r="AD1336" s="197">
        <f t="shared" si="283"/>
        <v>141.74999999999997</v>
      </c>
      <c r="AE1336" s="197">
        <f t="shared" si="284"/>
        <v>60.749999999999993</v>
      </c>
      <c r="AF1336" s="197">
        <f t="shared" si="289"/>
        <v>26.25</v>
      </c>
      <c r="AG1336" s="197">
        <f t="shared" si="285"/>
        <v>228.74999999999997</v>
      </c>
      <c r="AH1336" s="197">
        <v>228.74999999999997</v>
      </c>
      <c r="AI1336" s="197">
        <f t="shared" si="286"/>
        <v>0</v>
      </c>
      <c r="AJ1336" s="158"/>
      <c r="AR1336" s="111"/>
      <c r="AS1336" s="111"/>
      <c r="AT1336" s="111"/>
    </row>
    <row r="1337" spans="1:47" ht="28.5" customHeight="1" x14ac:dyDescent="0.25">
      <c r="A1337" s="186"/>
      <c r="B1337" s="221">
        <v>15</v>
      </c>
      <c r="C1337" s="187">
        <v>1545</v>
      </c>
      <c r="D1337" s="136">
        <v>14080</v>
      </c>
      <c r="E1337" s="136">
        <v>8484</v>
      </c>
      <c r="F1337" s="188"/>
      <c r="G1337" s="186" t="s">
        <v>234</v>
      </c>
      <c r="H1337" s="216" t="s">
        <v>36</v>
      </c>
      <c r="I1337" s="216"/>
      <c r="J1337" s="216" t="s">
        <v>42</v>
      </c>
      <c r="K1337" s="215">
        <v>6.3</v>
      </c>
      <c r="L1337" s="215">
        <v>1.3</v>
      </c>
      <c r="M1337" s="215">
        <v>2</v>
      </c>
      <c r="N1337" s="188"/>
      <c r="O1337" s="188">
        <f>M1337-N1337</f>
        <v>2</v>
      </c>
      <c r="P1337" s="215"/>
      <c r="Q1337" s="215"/>
      <c r="R1337" s="188">
        <f t="shared" si="292"/>
        <v>12.6</v>
      </c>
      <c r="S1337" s="243" t="s">
        <v>41</v>
      </c>
      <c r="T1337" s="199" t="s">
        <v>58</v>
      </c>
      <c r="U1337" s="253">
        <v>44902</v>
      </c>
      <c r="V1337" s="253">
        <v>44928</v>
      </c>
      <c r="W1337" s="254">
        <v>1</v>
      </c>
      <c r="X1337" s="255"/>
      <c r="Y1337" s="196">
        <f t="shared" si="282"/>
        <v>3.8571428571428572</v>
      </c>
      <c r="Z1337" s="220">
        <v>14</v>
      </c>
      <c r="AA1337" s="220">
        <v>0.84</v>
      </c>
      <c r="AB1337" s="197">
        <f t="shared" si="287"/>
        <v>176.4</v>
      </c>
      <c r="AC1337" s="197">
        <f t="shared" si="295"/>
        <v>10.584</v>
      </c>
      <c r="AD1337" s="197">
        <f t="shared" si="283"/>
        <v>123.47999999999998</v>
      </c>
      <c r="AE1337" s="197">
        <f t="shared" si="284"/>
        <v>52.919999999999995</v>
      </c>
      <c r="AF1337" s="197">
        <f t="shared" si="289"/>
        <v>40.823999999999998</v>
      </c>
      <c r="AG1337" s="197">
        <f t="shared" si="285"/>
        <v>217.22399999999999</v>
      </c>
      <c r="AH1337" s="197">
        <v>217.22399999999999</v>
      </c>
      <c r="AI1337" s="197">
        <f t="shared" si="286"/>
        <v>0</v>
      </c>
      <c r="AJ1337" s="224"/>
      <c r="AR1337" s="111"/>
      <c r="AS1337" s="111"/>
      <c r="AT1337" s="111"/>
    </row>
    <row r="1338" spans="1:47" ht="28.5" customHeight="1" x14ac:dyDescent="0.25">
      <c r="A1338" s="186"/>
      <c r="B1338" s="221">
        <v>15</v>
      </c>
      <c r="C1338" s="187">
        <v>1544</v>
      </c>
      <c r="D1338" s="136">
        <v>14080</v>
      </c>
      <c r="E1338" s="136">
        <v>8484</v>
      </c>
      <c r="F1338" s="188"/>
      <c r="G1338" s="186" t="s">
        <v>234</v>
      </c>
      <c r="H1338" s="216" t="s">
        <v>36</v>
      </c>
      <c r="I1338" s="216"/>
      <c r="J1338" s="216" t="s">
        <v>42</v>
      </c>
      <c r="K1338" s="215">
        <v>6.3</v>
      </c>
      <c r="L1338" s="215">
        <v>1.3</v>
      </c>
      <c r="M1338" s="215">
        <v>2</v>
      </c>
      <c r="N1338" s="188"/>
      <c r="O1338" s="188">
        <f>M1338-N1338</f>
        <v>2</v>
      </c>
      <c r="P1338" s="215"/>
      <c r="Q1338" s="215"/>
      <c r="R1338" s="188">
        <f t="shared" si="292"/>
        <v>12.6</v>
      </c>
      <c r="S1338" s="243" t="s">
        <v>41</v>
      </c>
      <c r="T1338" s="199" t="s">
        <v>58</v>
      </c>
      <c r="U1338" s="253">
        <v>44902</v>
      </c>
      <c r="V1338" s="253">
        <v>44928</v>
      </c>
      <c r="W1338" s="254">
        <v>1</v>
      </c>
      <c r="X1338" s="255"/>
      <c r="Y1338" s="196">
        <f t="shared" si="282"/>
        <v>3.8571428571428572</v>
      </c>
      <c r="Z1338" s="220">
        <v>14</v>
      </c>
      <c r="AA1338" s="220">
        <v>0.84</v>
      </c>
      <c r="AB1338" s="197">
        <f t="shared" si="287"/>
        <v>176.4</v>
      </c>
      <c r="AC1338" s="197">
        <f t="shared" si="295"/>
        <v>10.584</v>
      </c>
      <c r="AD1338" s="197">
        <f t="shared" si="283"/>
        <v>123.47999999999998</v>
      </c>
      <c r="AE1338" s="197">
        <f t="shared" si="284"/>
        <v>52.919999999999995</v>
      </c>
      <c r="AF1338" s="197">
        <f t="shared" si="289"/>
        <v>40.823999999999998</v>
      </c>
      <c r="AG1338" s="197">
        <f t="shared" si="285"/>
        <v>217.22399999999999</v>
      </c>
      <c r="AH1338" s="197">
        <v>217.22399999999999</v>
      </c>
      <c r="AI1338" s="197">
        <f t="shared" si="286"/>
        <v>0</v>
      </c>
      <c r="AJ1338" s="224"/>
      <c r="AR1338" s="111"/>
      <c r="AS1338" s="111"/>
      <c r="AT1338" s="111"/>
    </row>
    <row r="1339" spans="1:47" ht="28.5" customHeight="1" x14ac:dyDescent="0.25">
      <c r="A1339" s="186"/>
      <c r="B1339" s="221">
        <v>15</v>
      </c>
      <c r="C1339" s="187">
        <v>1544</v>
      </c>
      <c r="D1339" s="136">
        <v>14080</v>
      </c>
      <c r="E1339" s="136">
        <v>8484</v>
      </c>
      <c r="F1339" s="188"/>
      <c r="G1339" s="186" t="s">
        <v>234</v>
      </c>
      <c r="H1339" s="186" t="s">
        <v>240</v>
      </c>
      <c r="I1339" s="216"/>
      <c r="J1339" s="186" t="s">
        <v>80</v>
      </c>
      <c r="K1339" s="188">
        <v>6</v>
      </c>
      <c r="L1339" s="188">
        <v>0.6</v>
      </c>
      <c r="M1339" s="188"/>
      <c r="N1339" s="188"/>
      <c r="O1339" s="188"/>
      <c r="P1339" s="188">
        <v>0.6</v>
      </c>
      <c r="Q1339" s="188"/>
      <c r="R1339" s="188">
        <f t="shared" si="292"/>
        <v>2.1599999999999997</v>
      </c>
      <c r="S1339" s="191" t="s">
        <v>150</v>
      </c>
      <c r="T1339" s="199" t="s">
        <v>86</v>
      </c>
      <c r="U1339" s="200">
        <v>44902</v>
      </c>
      <c r="V1339" s="200">
        <v>44928</v>
      </c>
      <c r="W1339" s="201">
        <v>1</v>
      </c>
      <c r="X1339" s="202"/>
      <c r="Y1339" s="196">
        <f t="shared" si="282"/>
        <v>16.428571428571427</v>
      </c>
      <c r="Z1339" s="219">
        <v>36.5</v>
      </c>
      <c r="AA1339" s="219">
        <v>3.15</v>
      </c>
      <c r="AB1339" s="197">
        <f t="shared" si="287"/>
        <v>78.839999999999989</v>
      </c>
      <c r="AC1339" s="197">
        <f t="shared" si="295"/>
        <v>6.8039999999999985</v>
      </c>
      <c r="AD1339" s="197">
        <f t="shared" si="283"/>
        <v>55.187999999999995</v>
      </c>
      <c r="AE1339" s="197">
        <f t="shared" si="284"/>
        <v>0</v>
      </c>
      <c r="AF1339" s="197">
        <f t="shared" si="289"/>
        <v>111.77999999999999</v>
      </c>
      <c r="AG1339" s="197">
        <f t="shared" si="285"/>
        <v>166.96799999999999</v>
      </c>
      <c r="AH1339" s="197">
        <v>136.83599999999998</v>
      </c>
      <c r="AI1339" s="197">
        <f t="shared" si="286"/>
        <v>30.132000000000005</v>
      </c>
      <c r="AJ1339" s="158"/>
      <c r="AR1339" s="363">
        <f>SUMIF('[27]Sc Shedule '!$D$3:$D$2546,D1339,'[27]Sc Shedule '!$AC$3:$AC$2546)</f>
        <v>784.72799999999995</v>
      </c>
      <c r="AS1339" s="363">
        <f t="shared" ref="AS1339:AS1340" ca="1" si="296">SUMIF($D$91:$D$2561,D1339,$AG$91:$AG$2559)</f>
        <v>768.3839999999999</v>
      </c>
      <c r="AT1339" s="363">
        <f t="shared" ref="AT1339:AT1340" ca="1" si="297">AR1339-AS1339</f>
        <v>16.344000000000051</v>
      </c>
      <c r="AU1339" s="365"/>
    </row>
    <row r="1340" spans="1:47" ht="28.5" customHeight="1" x14ac:dyDescent="0.25">
      <c r="A1340" s="186"/>
      <c r="B1340" s="221">
        <v>15</v>
      </c>
      <c r="C1340" s="187">
        <v>1545</v>
      </c>
      <c r="D1340" s="136">
        <v>14080</v>
      </c>
      <c r="E1340" s="136">
        <v>8484</v>
      </c>
      <c r="F1340" s="188"/>
      <c r="G1340" s="186" t="s">
        <v>234</v>
      </c>
      <c r="H1340" s="186" t="s">
        <v>240</v>
      </c>
      <c r="I1340" s="216"/>
      <c r="J1340" s="186" t="s">
        <v>80</v>
      </c>
      <c r="K1340" s="188">
        <v>6</v>
      </c>
      <c r="L1340" s="188">
        <v>0.6</v>
      </c>
      <c r="M1340" s="188"/>
      <c r="N1340" s="188"/>
      <c r="O1340" s="188"/>
      <c r="P1340" s="188">
        <v>0.6</v>
      </c>
      <c r="Q1340" s="188"/>
      <c r="R1340" s="188">
        <f t="shared" si="292"/>
        <v>2.1599999999999997</v>
      </c>
      <c r="S1340" s="191" t="s">
        <v>150</v>
      </c>
      <c r="T1340" s="199" t="s">
        <v>86</v>
      </c>
      <c r="U1340" s="200">
        <v>44902</v>
      </c>
      <c r="V1340" s="200">
        <v>44928</v>
      </c>
      <c r="W1340" s="201">
        <v>1</v>
      </c>
      <c r="X1340" s="202"/>
      <c r="Y1340" s="196">
        <f t="shared" si="282"/>
        <v>16.428571428571427</v>
      </c>
      <c r="Z1340" s="219">
        <v>36.5</v>
      </c>
      <c r="AA1340" s="219">
        <v>3.15</v>
      </c>
      <c r="AB1340" s="197">
        <f t="shared" si="287"/>
        <v>78.839999999999989</v>
      </c>
      <c r="AC1340" s="197">
        <f t="shared" si="295"/>
        <v>6.8039999999999985</v>
      </c>
      <c r="AD1340" s="197">
        <f t="shared" si="283"/>
        <v>55.187999999999995</v>
      </c>
      <c r="AE1340" s="197">
        <f t="shared" si="284"/>
        <v>0</v>
      </c>
      <c r="AF1340" s="197">
        <f t="shared" si="289"/>
        <v>111.77999999999999</v>
      </c>
      <c r="AG1340" s="197">
        <f t="shared" si="285"/>
        <v>166.96799999999999</v>
      </c>
      <c r="AH1340" s="197">
        <v>136.83599999999998</v>
      </c>
      <c r="AI1340" s="197">
        <f t="shared" si="286"/>
        <v>30.132000000000005</v>
      </c>
      <c r="AJ1340" s="224"/>
      <c r="AR1340" s="363">
        <f>SUMIF('[27]Sc Shedule '!$D$3:$D$2546,D1340,'[27]Sc Shedule '!$AC$3:$AC$2546)</f>
        <v>784.72799999999995</v>
      </c>
      <c r="AS1340" s="363">
        <f t="shared" ca="1" si="296"/>
        <v>768.3839999999999</v>
      </c>
      <c r="AT1340" s="363">
        <f t="shared" ca="1" si="297"/>
        <v>16.344000000000051</v>
      </c>
      <c r="AU1340" s="365"/>
    </row>
    <row r="1341" spans="1:47" ht="28.5" customHeight="1" x14ac:dyDescent="0.25">
      <c r="A1341" s="216"/>
      <c r="B1341" s="242">
        <v>16</v>
      </c>
      <c r="C1341" s="243">
        <v>561</v>
      </c>
      <c r="D1341" s="378">
        <v>12774</v>
      </c>
      <c r="E1341" s="378">
        <v>6701</v>
      </c>
      <c r="F1341" s="215"/>
      <c r="G1341" s="216" t="s">
        <v>233</v>
      </c>
      <c r="H1341" s="216" t="s">
        <v>36</v>
      </c>
      <c r="I1341" s="216"/>
      <c r="J1341" s="216" t="s">
        <v>42</v>
      </c>
      <c r="K1341" s="215">
        <v>26.5</v>
      </c>
      <c r="L1341" s="215">
        <v>1</v>
      </c>
      <c r="M1341" s="215">
        <v>3</v>
      </c>
      <c r="N1341" s="188">
        <v>1</v>
      </c>
      <c r="O1341" s="188">
        <f t="shared" ref="O1341:O1347" si="298">M1341-N1341</f>
        <v>2</v>
      </c>
      <c r="P1341" s="215"/>
      <c r="Q1341" s="215"/>
      <c r="R1341" s="188">
        <f t="shared" si="292"/>
        <v>53</v>
      </c>
      <c r="S1341" s="243" t="s">
        <v>41</v>
      </c>
      <c r="T1341" s="252" t="s">
        <v>58</v>
      </c>
      <c r="U1341" s="253">
        <v>44762</v>
      </c>
      <c r="V1341" s="253">
        <v>44823</v>
      </c>
      <c r="W1341" s="254">
        <v>1</v>
      </c>
      <c r="X1341" s="255"/>
      <c r="Y1341" s="196">
        <f t="shared" si="282"/>
        <v>8.8571428571428577</v>
      </c>
      <c r="Z1341" s="220">
        <v>14</v>
      </c>
      <c r="AA1341" s="220">
        <v>0.84</v>
      </c>
      <c r="AB1341" s="197">
        <f t="shared" si="287"/>
        <v>742</v>
      </c>
      <c r="AC1341" s="197">
        <f t="shared" si="295"/>
        <v>44.519999999999996</v>
      </c>
      <c r="AD1341" s="197">
        <f t="shared" si="283"/>
        <v>519.39999999999986</v>
      </c>
      <c r="AE1341" s="197">
        <f t="shared" si="284"/>
        <v>222.59999999999997</v>
      </c>
      <c r="AF1341" s="197">
        <f t="shared" si="289"/>
        <v>394.32</v>
      </c>
      <c r="AG1341" s="197">
        <f t="shared" si="285"/>
        <v>1136.3199999999997</v>
      </c>
      <c r="AH1341" s="197">
        <v>1136.3199999999997</v>
      </c>
      <c r="AI1341" s="197">
        <f t="shared" si="286"/>
        <v>0</v>
      </c>
      <c r="AJ1341" s="224"/>
      <c r="AR1341" s="111"/>
      <c r="AS1341" s="111"/>
      <c r="AT1341" s="111"/>
    </row>
    <row r="1342" spans="1:47" ht="28.5" customHeight="1" x14ac:dyDescent="0.25">
      <c r="A1342" s="216"/>
      <c r="B1342" s="242">
        <v>16</v>
      </c>
      <c r="C1342" s="243">
        <v>584</v>
      </c>
      <c r="D1342" s="378">
        <v>12801</v>
      </c>
      <c r="E1342" s="378">
        <v>6737</v>
      </c>
      <c r="F1342" s="215"/>
      <c r="G1342" s="216" t="s">
        <v>233</v>
      </c>
      <c r="H1342" s="216" t="s">
        <v>36</v>
      </c>
      <c r="I1342" s="216"/>
      <c r="J1342" s="216" t="s">
        <v>42</v>
      </c>
      <c r="K1342" s="215">
        <v>3</v>
      </c>
      <c r="L1342" s="215">
        <v>1.3</v>
      </c>
      <c r="M1342" s="215">
        <v>5</v>
      </c>
      <c r="N1342" s="188">
        <v>1</v>
      </c>
      <c r="O1342" s="188">
        <f t="shared" si="298"/>
        <v>4</v>
      </c>
      <c r="P1342" s="215"/>
      <c r="Q1342" s="215"/>
      <c r="R1342" s="188">
        <f t="shared" si="292"/>
        <v>12</v>
      </c>
      <c r="S1342" s="243" t="s">
        <v>41</v>
      </c>
      <c r="T1342" s="192" t="s">
        <v>58</v>
      </c>
      <c r="U1342" s="253">
        <v>44767</v>
      </c>
      <c r="V1342" s="253">
        <v>44830</v>
      </c>
      <c r="W1342" s="254">
        <v>1</v>
      </c>
      <c r="X1342" s="255"/>
      <c r="Y1342" s="196">
        <f t="shared" si="282"/>
        <v>9.1428571428571423</v>
      </c>
      <c r="Z1342" s="220">
        <v>14</v>
      </c>
      <c r="AA1342" s="220">
        <v>0.84</v>
      </c>
      <c r="AB1342" s="197">
        <f t="shared" si="287"/>
        <v>168</v>
      </c>
      <c r="AC1342" s="197">
        <f t="shared" si="295"/>
        <v>10.08</v>
      </c>
      <c r="AD1342" s="197">
        <f t="shared" si="283"/>
        <v>117.59999999999998</v>
      </c>
      <c r="AE1342" s="197">
        <f t="shared" si="284"/>
        <v>50.399999999999991</v>
      </c>
      <c r="AF1342" s="197">
        <f t="shared" si="289"/>
        <v>92.16</v>
      </c>
      <c r="AG1342" s="197">
        <f t="shared" si="285"/>
        <v>260.15999999999997</v>
      </c>
      <c r="AH1342" s="197">
        <v>260.15999999999997</v>
      </c>
      <c r="AI1342" s="197">
        <f t="shared" si="286"/>
        <v>0</v>
      </c>
      <c r="AJ1342" s="224"/>
      <c r="AR1342" s="111"/>
      <c r="AS1342" s="111"/>
      <c r="AT1342" s="111"/>
    </row>
    <row r="1343" spans="1:47" ht="28.5" customHeight="1" x14ac:dyDescent="0.25">
      <c r="A1343" s="186"/>
      <c r="B1343" s="221">
        <v>16</v>
      </c>
      <c r="C1343" s="187">
        <v>786</v>
      </c>
      <c r="D1343" s="136">
        <v>13047</v>
      </c>
      <c r="E1343" s="136">
        <v>8053</v>
      </c>
      <c r="F1343" s="188"/>
      <c r="G1343" s="186" t="s">
        <v>442</v>
      </c>
      <c r="H1343" s="186" t="s">
        <v>36</v>
      </c>
      <c r="I1343" s="186"/>
      <c r="J1343" s="186" t="s">
        <v>69</v>
      </c>
      <c r="K1343" s="188">
        <v>2.5</v>
      </c>
      <c r="L1343" s="188">
        <v>1.3</v>
      </c>
      <c r="M1343" s="188">
        <v>2.5</v>
      </c>
      <c r="N1343" s="188">
        <v>1</v>
      </c>
      <c r="O1343" s="188">
        <f t="shared" si="298"/>
        <v>1.5</v>
      </c>
      <c r="P1343" s="188"/>
      <c r="Q1343" s="188"/>
      <c r="R1343" s="188">
        <f t="shared" si="292"/>
        <v>1.5</v>
      </c>
      <c r="S1343" s="191" t="s">
        <v>70</v>
      </c>
      <c r="T1343" s="199" t="s">
        <v>58</v>
      </c>
      <c r="U1343" s="200">
        <v>44790</v>
      </c>
      <c r="V1343" s="200">
        <v>44836</v>
      </c>
      <c r="W1343" s="201">
        <v>1</v>
      </c>
      <c r="X1343" s="202"/>
      <c r="Y1343" s="196">
        <f t="shared" si="282"/>
        <v>6.7142857142857144</v>
      </c>
      <c r="Z1343" s="220">
        <v>135</v>
      </c>
      <c r="AA1343" s="219"/>
      <c r="AB1343" s="197">
        <f t="shared" si="287"/>
        <v>202.5</v>
      </c>
      <c r="AC1343" s="197">
        <f t="shared" si="295"/>
        <v>0</v>
      </c>
      <c r="AD1343" s="197">
        <f t="shared" si="283"/>
        <v>141.74999999999997</v>
      </c>
      <c r="AE1343" s="197">
        <f t="shared" si="284"/>
        <v>60.749999999999993</v>
      </c>
      <c r="AF1343" s="197">
        <f t="shared" si="289"/>
        <v>0</v>
      </c>
      <c r="AG1343" s="197">
        <f t="shared" si="285"/>
        <v>202.49999999999997</v>
      </c>
      <c r="AH1343" s="197">
        <v>202.49999999999997</v>
      </c>
      <c r="AI1343" s="197">
        <f t="shared" si="286"/>
        <v>0</v>
      </c>
      <c r="AJ1343" s="224"/>
      <c r="AR1343" s="111"/>
      <c r="AS1343" s="111"/>
      <c r="AT1343" s="111"/>
    </row>
    <row r="1344" spans="1:47" ht="28.5" customHeight="1" x14ac:dyDescent="0.25">
      <c r="A1344" s="186"/>
      <c r="B1344" s="221">
        <v>16</v>
      </c>
      <c r="C1344" s="187">
        <v>775</v>
      </c>
      <c r="D1344" s="136">
        <v>13037</v>
      </c>
      <c r="E1344" s="136">
        <v>7874</v>
      </c>
      <c r="F1344" s="188"/>
      <c r="G1344" s="186" t="s">
        <v>434</v>
      </c>
      <c r="H1344" s="186" t="s">
        <v>36</v>
      </c>
      <c r="I1344" s="186"/>
      <c r="J1344" s="186" t="s">
        <v>69</v>
      </c>
      <c r="K1344" s="188">
        <v>1.8</v>
      </c>
      <c r="L1344" s="188">
        <v>1.3</v>
      </c>
      <c r="M1344" s="188">
        <v>3</v>
      </c>
      <c r="N1344" s="188">
        <v>1</v>
      </c>
      <c r="O1344" s="188">
        <f t="shared" si="298"/>
        <v>2</v>
      </c>
      <c r="P1344" s="188"/>
      <c r="Q1344" s="188"/>
      <c r="R1344" s="188">
        <f t="shared" si="292"/>
        <v>2</v>
      </c>
      <c r="S1344" s="191" t="s">
        <v>70</v>
      </c>
      <c r="T1344" s="199" t="s">
        <v>58</v>
      </c>
      <c r="U1344" s="200">
        <v>44792</v>
      </c>
      <c r="V1344" s="200">
        <v>44810</v>
      </c>
      <c r="W1344" s="201">
        <v>1</v>
      </c>
      <c r="X1344" s="202"/>
      <c r="Y1344" s="196">
        <f t="shared" si="282"/>
        <v>2.7142857142857144</v>
      </c>
      <c r="Z1344" s="220">
        <v>135</v>
      </c>
      <c r="AA1344" s="219">
        <v>12.25</v>
      </c>
      <c r="AB1344" s="197">
        <f t="shared" si="287"/>
        <v>270</v>
      </c>
      <c r="AC1344" s="197">
        <f t="shared" si="295"/>
        <v>24.5</v>
      </c>
      <c r="AD1344" s="197">
        <f t="shared" si="283"/>
        <v>189</v>
      </c>
      <c r="AE1344" s="197">
        <f t="shared" si="284"/>
        <v>81</v>
      </c>
      <c r="AF1344" s="197">
        <f t="shared" si="289"/>
        <v>66.5</v>
      </c>
      <c r="AG1344" s="197">
        <f t="shared" si="285"/>
        <v>336.5</v>
      </c>
      <c r="AH1344" s="197">
        <v>336.5</v>
      </c>
      <c r="AI1344" s="197">
        <f t="shared" si="286"/>
        <v>0</v>
      </c>
      <c r="AJ1344" s="224"/>
      <c r="AR1344" s="111"/>
      <c r="AS1344" s="111"/>
      <c r="AT1344" s="111"/>
    </row>
    <row r="1345" spans="1:47" ht="28.5" customHeight="1" x14ac:dyDescent="0.25">
      <c r="A1345" s="186"/>
      <c r="B1345" s="221">
        <v>16</v>
      </c>
      <c r="C1345" s="187">
        <v>775</v>
      </c>
      <c r="D1345" s="136">
        <v>13037</v>
      </c>
      <c r="E1345" s="136">
        <v>7874</v>
      </c>
      <c r="F1345" s="188"/>
      <c r="G1345" s="186" t="s">
        <v>434</v>
      </c>
      <c r="H1345" s="186" t="s">
        <v>36</v>
      </c>
      <c r="I1345" s="186"/>
      <c r="J1345" s="186" t="s">
        <v>69</v>
      </c>
      <c r="K1345" s="188">
        <v>1.8</v>
      </c>
      <c r="L1345" s="188">
        <v>1.3</v>
      </c>
      <c r="M1345" s="188">
        <v>3</v>
      </c>
      <c r="N1345" s="188">
        <v>1</v>
      </c>
      <c r="O1345" s="188">
        <f t="shared" si="298"/>
        <v>2</v>
      </c>
      <c r="P1345" s="188"/>
      <c r="Q1345" s="188"/>
      <c r="R1345" s="188">
        <f t="shared" si="292"/>
        <v>2</v>
      </c>
      <c r="S1345" s="191" t="s">
        <v>70</v>
      </c>
      <c r="T1345" s="199" t="s">
        <v>58</v>
      </c>
      <c r="U1345" s="200">
        <v>44792</v>
      </c>
      <c r="V1345" s="200">
        <v>44810</v>
      </c>
      <c r="W1345" s="201">
        <v>1</v>
      </c>
      <c r="X1345" s="202"/>
      <c r="Y1345" s="196">
        <f t="shared" si="282"/>
        <v>2.7142857142857144</v>
      </c>
      <c r="Z1345" s="220">
        <v>135</v>
      </c>
      <c r="AA1345" s="219">
        <v>12.25</v>
      </c>
      <c r="AB1345" s="197">
        <f t="shared" si="287"/>
        <v>270</v>
      </c>
      <c r="AC1345" s="197">
        <f t="shared" si="295"/>
        <v>24.5</v>
      </c>
      <c r="AD1345" s="197">
        <f t="shared" si="283"/>
        <v>189</v>
      </c>
      <c r="AE1345" s="197">
        <f t="shared" si="284"/>
        <v>81</v>
      </c>
      <c r="AF1345" s="197">
        <f t="shared" si="289"/>
        <v>66.5</v>
      </c>
      <c r="AG1345" s="197">
        <f t="shared" si="285"/>
        <v>336.5</v>
      </c>
      <c r="AH1345" s="197">
        <v>336.5</v>
      </c>
      <c r="AI1345" s="197">
        <f t="shared" si="286"/>
        <v>0</v>
      </c>
      <c r="AJ1345" s="224"/>
      <c r="AR1345" s="111"/>
      <c r="AS1345" s="111"/>
      <c r="AT1345" s="111"/>
    </row>
    <row r="1346" spans="1:47" ht="28.5" customHeight="1" x14ac:dyDescent="0.25">
      <c r="A1346" s="186"/>
      <c r="B1346" s="221">
        <v>16</v>
      </c>
      <c r="C1346" s="187">
        <v>775</v>
      </c>
      <c r="D1346" s="136">
        <v>13037</v>
      </c>
      <c r="E1346" s="136">
        <v>7874</v>
      </c>
      <c r="F1346" s="188"/>
      <c r="G1346" s="186" t="s">
        <v>434</v>
      </c>
      <c r="H1346" s="186" t="s">
        <v>36</v>
      </c>
      <c r="I1346" s="186"/>
      <c r="J1346" s="186" t="s">
        <v>69</v>
      </c>
      <c r="K1346" s="188">
        <v>1.8</v>
      </c>
      <c r="L1346" s="188">
        <v>1.3</v>
      </c>
      <c r="M1346" s="188">
        <v>3</v>
      </c>
      <c r="N1346" s="188">
        <v>1</v>
      </c>
      <c r="O1346" s="188">
        <f t="shared" si="298"/>
        <v>2</v>
      </c>
      <c r="P1346" s="188"/>
      <c r="Q1346" s="188"/>
      <c r="R1346" s="188">
        <f t="shared" si="292"/>
        <v>2</v>
      </c>
      <c r="S1346" s="191" t="s">
        <v>70</v>
      </c>
      <c r="T1346" s="199" t="s">
        <v>58</v>
      </c>
      <c r="U1346" s="200">
        <v>44792</v>
      </c>
      <c r="V1346" s="200">
        <v>44810</v>
      </c>
      <c r="W1346" s="201">
        <v>1</v>
      </c>
      <c r="X1346" s="202"/>
      <c r="Y1346" s="196">
        <f t="shared" ref="Y1346:Y1409" si="299">IF(T1346="on hire",$C$5-U1346+1,IF(T1346="off hired",V1346-U1346+1,0))/7</f>
        <v>2.7142857142857144</v>
      </c>
      <c r="Z1346" s="220">
        <v>135</v>
      </c>
      <c r="AA1346" s="219">
        <v>12.25</v>
      </c>
      <c r="AB1346" s="197">
        <f t="shared" si="287"/>
        <v>270</v>
      </c>
      <c r="AC1346" s="197">
        <f t="shared" si="295"/>
        <v>24.5</v>
      </c>
      <c r="AD1346" s="197">
        <f t="shared" ref="AD1346:AD1409" si="300">0.7*R1346*Z1346</f>
        <v>189</v>
      </c>
      <c r="AE1346" s="197">
        <f t="shared" si="284"/>
        <v>81</v>
      </c>
      <c r="AF1346" s="197">
        <f t="shared" si="289"/>
        <v>66.5</v>
      </c>
      <c r="AG1346" s="197">
        <f t="shared" si="285"/>
        <v>336.5</v>
      </c>
      <c r="AH1346" s="197">
        <v>336.5</v>
      </c>
      <c r="AI1346" s="197">
        <f t="shared" si="286"/>
        <v>0</v>
      </c>
      <c r="AJ1346" s="224"/>
      <c r="AR1346" s="111"/>
      <c r="AS1346" s="111"/>
      <c r="AT1346" s="111"/>
    </row>
    <row r="1347" spans="1:47" ht="28.5" customHeight="1" x14ac:dyDescent="0.25">
      <c r="A1347" s="216"/>
      <c r="B1347" s="221">
        <v>16</v>
      </c>
      <c r="C1347" s="243">
        <v>484</v>
      </c>
      <c r="D1347" s="378">
        <v>12635</v>
      </c>
      <c r="E1347" s="378">
        <v>7856</v>
      </c>
      <c r="F1347" s="215"/>
      <c r="G1347" s="216" t="s">
        <v>551</v>
      </c>
      <c r="H1347" s="216" t="s">
        <v>36</v>
      </c>
      <c r="I1347" s="216"/>
      <c r="J1347" s="216" t="s">
        <v>42</v>
      </c>
      <c r="K1347" s="215">
        <v>143</v>
      </c>
      <c r="L1347" s="215">
        <v>1.3</v>
      </c>
      <c r="M1347" s="215">
        <v>3.5</v>
      </c>
      <c r="N1347" s="188"/>
      <c r="O1347" s="188">
        <f t="shared" si="298"/>
        <v>3.5</v>
      </c>
      <c r="P1347" s="215"/>
      <c r="Q1347" s="215"/>
      <c r="R1347" s="188">
        <f t="shared" si="292"/>
        <v>500.5</v>
      </c>
      <c r="S1347" s="243" t="s">
        <v>41</v>
      </c>
      <c r="T1347" s="252" t="s">
        <v>58</v>
      </c>
      <c r="U1347" s="253">
        <v>44747</v>
      </c>
      <c r="V1347" s="253">
        <v>44799</v>
      </c>
      <c r="W1347" s="254">
        <v>1</v>
      </c>
      <c r="X1347" s="255"/>
      <c r="Y1347" s="196">
        <f t="shared" si="299"/>
        <v>7.5714285714285712</v>
      </c>
      <c r="Z1347" s="220">
        <v>14</v>
      </c>
      <c r="AA1347" s="220">
        <v>0.84</v>
      </c>
      <c r="AB1347" s="197">
        <f t="shared" si="287"/>
        <v>7007</v>
      </c>
      <c r="AC1347" s="197">
        <f t="shared" si="295"/>
        <v>420.41999999999996</v>
      </c>
      <c r="AD1347" s="197">
        <f t="shared" si="300"/>
        <v>4904.8999999999996</v>
      </c>
      <c r="AE1347" s="197">
        <f t="shared" si="284"/>
        <v>2102.1</v>
      </c>
      <c r="AF1347" s="197">
        <f t="shared" si="289"/>
        <v>3183.18</v>
      </c>
      <c r="AG1347" s="197">
        <f t="shared" si="285"/>
        <v>10190.18</v>
      </c>
      <c r="AH1347" s="197">
        <v>10190.18</v>
      </c>
      <c r="AI1347" s="197">
        <f t="shared" si="286"/>
        <v>0</v>
      </c>
      <c r="AJ1347" s="224"/>
      <c r="AR1347" s="111"/>
      <c r="AS1347" s="111"/>
      <c r="AT1347" s="111"/>
    </row>
    <row r="1348" spans="1:47" ht="28.5" customHeight="1" x14ac:dyDescent="0.25">
      <c r="A1348" s="186"/>
      <c r="B1348" s="221">
        <v>16</v>
      </c>
      <c r="C1348" s="187">
        <v>993</v>
      </c>
      <c r="D1348" s="136">
        <v>13375</v>
      </c>
      <c r="E1348" s="136">
        <v>8178</v>
      </c>
      <c r="F1348" s="188"/>
      <c r="G1348" s="186" t="s">
        <v>233</v>
      </c>
      <c r="H1348" s="189" t="s">
        <v>94</v>
      </c>
      <c r="I1348" s="189"/>
      <c r="J1348" s="189" t="s">
        <v>69</v>
      </c>
      <c r="K1348" s="190">
        <v>1.3</v>
      </c>
      <c r="L1348" s="190">
        <v>1</v>
      </c>
      <c r="M1348" s="190">
        <v>2</v>
      </c>
      <c r="N1348" s="190"/>
      <c r="O1348" s="190">
        <v>2</v>
      </c>
      <c r="P1348" s="190"/>
      <c r="Q1348" s="190"/>
      <c r="R1348" s="188">
        <f t="shared" si="292"/>
        <v>2</v>
      </c>
      <c r="S1348" s="191" t="s">
        <v>70</v>
      </c>
      <c r="T1348" s="192" t="s">
        <v>58</v>
      </c>
      <c r="U1348" s="193">
        <v>44821</v>
      </c>
      <c r="V1348" s="193">
        <v>44866</v>
      </c>
      <c r="W1348" s="194">
        <v>1</v>
      </c>
      <c r="X1348" s="195"/>
      <c r="Y1348" s="196">
        <f t="shared" si="299"/>
        <v>6.5714285714285712</v>
      </c>
      <c r="Z1348" s="219">
        <v>135</v>
      </c>
      <c r="AA1348" s="219">
        <v>12.25</v>
      </c>
      <c r="AB1348" s="197">
        <f t="shared" si="287"/>
        <v>270</v>
      </c>
      <c r="AC1348" s="197">
        <f t="shared" si="295"/>
        <v>24.5</v>
      </c>
      <c r="AD1348" s="197">
        <f t="shared" si="300"/>
        <v>189</v>
      </c>
      <c r="AE1348" s="197">
        <f t="shared" ref="AE1348:AE1411" si="301">IF(T1348="off hired",0.3*R1348*Z1348*W1348,0)</f>
        <v>81</v>
      </c>
      <c r="AF1348" s="197">
        <f t="shared" si="289"/>
        <v>161</v>
      </c>
      <c r="AG1348" s="197">
        <f t="shared" si="285"/>
        <v>431</v>
      </c>
      <c r="AH1348" s="198">
        <v>431</v>
      </c>
      <c r="AI1348" s="197">
        <f t="shared" si="286"/>
        <v>0</v>
      </c>
      <c r="AJ1348" s="158"/>
      <c r="AR1348" s="111"/>
      <c r="AS1348" s="111"/>
      <c r="AT1348" s="111"/>
    </row>
    <row r="1349" spans="1:47" ht="28.5" customHeight="1" x14ac:dyDescent="0.25">
      <c r="A1349" s="186"/>
      <c r="B1349" s="221">
        <v>16</v>
      </c>
      <c r="C1349" s="187">
        <v>1051</v>
      </c>
      <c r="D1349" s="136">
        <v>13490</v>
      </c>
      <c r="E1349" s="136">
        <v>8296</v>
      </c>
      <c r="F1349" s="188"/>
      <c r="G1349" s="186" t="s">
        <v>538</v>
      </c>
      <c r="H1349" s="189" t="s">
        <v>36</v>
      </c>
      <c r="I1349" s="189"/>
      <c r="J1349" s="189" t="s">
        <v>435</v>
      </c>
      <c r="K1349" s="190">
        <v>20</v>
      </c>
      <c r="L1349" s="190">
        <v>1</v>
      </c>
      <c r="M1349" s="190">
        <v>2.5</v>
      </c>
      <c r="N1349" s="190"/>
      <c r="O1349" s="190">
        <v>2.5</v>
      </c>
      <c r="P1349" s="190"/>
      <c r="Q1349" s="190"/>
      <c r="R1349" s="188">
        <f t="shared" si="292"/>
        <v>50</v>
      </c>
      <c r="S1349" s="159" t="s">
        <v>41</v>
      </c>
      <c r="T1349" s="192" t="s">
        <v>58</v>
      </c>
      <c r="U1349" s="193">
        <v>44830</v>
      </c>
      <c r="V1349" s="193">
        <v>44895</v>
      </c>
      <c r="W1349" s="194">
        <v>1</v>
      </c>
      <c r="X1349" s="195"/>
      <c r="Y1349" s="196">
        <f t="shared" si="299"/>
        <v>9.4285714285714288</v>
      </c>
      <c r="Z1349" s="203">
        <v>14</v>
      </c>
      <c r="AA1349" s="203">
        <v>0.84</v>
      </c>
      <c r="AB1349" s="197">
        <f t="shared" si="287"/>
        <v>700</v>
      </c>
      <c r="AC1349" s="197">
        <f t="shared" si="295"/>
        <v>42</v>
      </c>
      <c r="AD1349" s="197">
        <f t="shared" si="300"/>
        <v>490</v>
      </c>
      <c r="AE1349" s="197">
        <f t="shared" si="301"/>
        <v>210</v>
      </c>
      <c r="AF1349" s="197">
        <f t="shared" si="289"/>
        <v>396</v>
      </c>
      <c r="AG1349" s="197">
        <f t="shared" si="285"/>
        <v>1096</v>
      </c>
      <c r="AH1349" s="198">
        <v>1096</v>
      </c>
      <c r="AI1349" s="197">
        <f t="shared" si="286"/>
        <v>0</v>
      </c>
      <c r="AJ1349" s="158"/>
      <c r="AR1349" s="111"/>
      <c r="AS1349" s="111"/>
      <c r="AT1349" s="111"/>
    </row>
    <row r="1350" spans="1:47" ht="28.5" customHeight="1" x14ac:dyDescent="0.25">
      <c r="A1350" s="186"/>
      <c r="B1350" s="221">
        <v>16</v>
      </c>
      <c r="C1350" s="187">
        <v>1550</v>
      </c>
      <c r="D1350" s="136">
        <v>14083</v>
      </c>
      <c r="E1350" s="136">
        <v>8479</v>
      </c>
      <c r="F1350" s="188"/>
      <c r="G1350" s="186" t="s">
        <v>618</v>
      </c>
      <c r="H1350" s="186" t="s">
        <v>94</v>
      </c>
      <c r="I1350" s="186"/>
      <c r="J1350" s="186" t="s">
        <v>69</v>
      </c>
      <c r="K1350" s="188">
        <v>1.8</v>
      </c>
      <c r="L1350" s="188">
        <v>1.3</v>
      </c>
      <c r="M1350" s="188">
        <v>1.8</v>
      </c>
      <c r="N1350" s="188"/>
      <c r="O1350" s="188">
        <f>M1350-N1350</f>
        <v>1.8</v>
      </c>
      <c r="P1350" s="188"/>
      <c r="Q1350" s="188"/>
      <c r="R1350" s="188">
        <f t="shared" si="292"/>
        <v>1.8</v>
      </c>
      <c r="S1350" s="191" t="s">
        <v>70</v>
      </c>
      <c r="T1350" s="199" t="s">
        <v>58</v>
      </c>
      <c r="U1350" s="200">
        <v>44903</v>
      </c>
      <c r="V1350" s="200">
        <v>44926</v>
      </c>
      <c r="W1350" s="201">
        <v>1</v>
      </c>
      <c r="X1350" s="202"/>
      <c r="Y1350" s="196">
        <f t="shared" si="299"/>
        <v>3.4285714285714284</v>
      </c>
      <c r="Z1350" s="197">
        <v>135</v>
      </c>
      <c r="AA1350" s="197">
        <v>12.25</v>
      </c>
      <c r="AB1350" s="197">
        <f t="shared" si="287"/>
        <v>243</v>
      </c>
      <c r="AC1350" s="197">
        <f t="shared" si="295"/>
        <v>22.05</v>
      </c>
      <c r="AD1350" s="197">
        <f t="shared" si="300"/>
        <v>170.1</v>
      </c>
      <c r="AE1350" s="197">
        <f t="shared" si="301"/>
        <v>72.900000000000006</v>
      </c>
      <c r="AF1350" s="197">
        <f t="shared" si="289"/>
        <v>75.599999999999994</v>
      </c>
      <c r="AG1350" s="197">
        <f t="shared" ref="AG1350:AG1413" si="302">AD1350+AE1350+AF1350</f>
        <v>318.60000000000002</v>
      </c>
      <c r="AH1350" s="197">
        <v>318.60000000000002</v>
      </c>
      <c r="AI1350" s="197">
        <f t="shared" ref="AI1350:AI1413" si="303">AG1350-AH1350</f>
        <v>0</v>
      </c>
      <c r="AJ1350" s="224"/>
      <c r="AR1350" s="111"/>
      <c r="AS1350" s="111"/>
      <c r="AT1350" s="111"/>
    </row>
    <row r="1351" spans="1:47" ht="28.5" customHeight="1" x14ac:dyDescent="0.25">
      <c r="A1351" s="186"/>
      <c r="B1351" s="221">
        <v>16</v>
      </c>
      <c r="C1351" s="187">
        <v>1548</v>
      </c>
      <c r="D1351" s="136">
        <v>14083</v>
      </c>
      <c r="E1351" s="136">
        <v>8479</v>
      </c>
      <c r="F1351" s="188"/>
      <c r="G1351" s="186" t="s">
        <v>618</v>
      </c>
      <c r="H1351" s="186" t="s">
        <v>94</v>
      </c>
      <c r="I1351" s="186"/>
      <c r="J1351" s="186" t="s">
        <v>69</v>
      </c>
      <c r="K1351" s="188">
        <v>2.5</v>
      </c>
      <c r="L1351" s="188">
        <v>1.3</v>
      </c>
      <c r="M1351" s="188">
        <v>2</v>
      </c>
      <c r="N1351" s="188"/>
      <c r="O1351" s="188">
        <f>M1351-N1351</f>
        <v>2</v>
      </c>
      <c r="P1351" s="188"/>
      <c r="Q1351" s="188"/>
      <c r="R1351" s="188">
        <f t="shared" si="292"/>
        <v>2</v>
      </c>
      <c r="S1351" s="191" t="s">
        <v>70</v>
      </c>
      <c r="T1351" s="199" t="s">
        <v>58</v>
      </c>
      <c r="U1351" s="200">
        <v>44903</v>
      </c>
      <c r="V1351" s="200">
        <v>44926</v>
      </c>
      <c r="W1351" s="201">
        <v>1</v>
      </c>
      <c r="X1351" s="202"/>
      <c r="Y1351" s="196">
        <f t="shared" si="299"/>
        <v>3.4285714285714284</v>
      </c>
      <c r="Z1351" s="197">
        <v>135</v>
      </c>
      <c r="AA1351" s="197">
        <v>12.25</v>
      </c>
      <c r="AB1351" s="197">
        <f t="shared" ref="AB1351:AB1414" si="304">Z1351*R1351</f>
        <v>270</v>
      </c>
      <c r="AC1351" s="197">
        <f t="shared" si="295"/>
        <v>24.5</v>
      </c>
      <c r="AD1351" s="197">
        <f t="shared" si="300"/>
        <v>189</v>
      </c>
      <c r="AE1351" s="197">
        <f t="shared" si="301"/>
        <v>81</v>
      </c>
      <c r="AF1351" s="197">
        <f t="shared" si="289"/>
        <v>84</v>
      </c>
      <c r="AG1351" s="197">
        <f t="shared" si="302"/>
        <v>354</v>
      </c>
      <c r="AH1351" s="197">
        <v>354</v>
      </c>
      <c r="AI1351" s="197">
        <f t="shared" si="303"/>
        <v>0</v>
      </c>
      <c r="AJ1351" s="224"/>
      <c r="AR1351" s="111"/>
      <c r="AS1351" s="111"/>
      <c r="AT1351" s="111"/>
    </row>
    <row r="1352" spans="1:47" ht="28.5" customHeight="1" x14ac:dyDescent="0.25">
      <c r="A1352" s="186"/>
      <c r="B1352" s="221">
        <v>16</v>
      </c>
      <c r="C1352" s="187">
        <v>1550</v>
      </c>
      <c r="D1352" s="136">
        <v>14083</v>
      </c>
      <c r="E1352" s="136">
        <v>8479</v>
      </c>
      <c r="F1352" s="188"/>
      <c r="G1352" s="186" t="s">
        <v>632</v>
      </c>
      <c r="H1352" s="186" t="s">
        <v>240</v>
      </c>
      <c r="I1352" s="216"/>
      <c r="J1352" s="186" t="s">
        <v>80</v>
      </c>
      <c r="K1352" s="188">
        <v>2.5</v>
      </c>
      <c r="L1352" s="188">
        <v>0.6</v>
      </c>
      <c r="M1352" s="188"/>
      <c r="N1352" s="188"/>
      <c r="O1352" s="188"/>
      <c r="P1352" s="188">
        <v>0.6</v>
      </c>
      <c r="Q1352" s="188"/>
      <c r="R1352" s="188">
        <f t="shared" si="292"/>
        <v>0.89999999999999991</v>
      </c>
      <c r="S1352" s="191" t="s">
        <v>150</v>
      </c>
      <c r="T1352" s="199" t="s">
        <v>58</v>
      </c>
      <c r="U1352" s="200">
        <v>44903</v>
      </c>
      <c r="V1352" s="200">
        <v>44926</v>
      </c>
      <c r="W1352" s="201">
        <v>1</v>
      </c>
      <c r="X1352" s="202"/>
      <c r="Y1352" s="196">
        <f t="shared" si="299"/>
        <v>3.4285714285714284</v>
      </c>
      <c r="Z1352" s="219">
        <v>36.5</v>
      </c>
      <c r="AA1352" s="219">
        <v>3.15</v>
      </c>
      <c r="AB1352" s="197">
        <f t="shared" si="304"/>
        <v>32.849999999999994</v>
      </c>
      <c r="AC1352" s="197">
        <f t="shared" si="295"/>
        <v>2.8349999999999995</v>
      </c>
      <c r="AD1352" s="197">
        <f t="shared" si="300"/>
        <v>22.994999999999997</v>
      </c>
      <c r="AE1352" s="197">
        <f t="shared" si="301"/>
        <v>9.8549999999999986</v>
      </c>
      <c r="AF1352" s="197">
        <f t="shared" si="289"/>
        <v>9.7199999999999989</v>
      </c>
      <c r="AG1352" s="197">
        <f t="shared" si="302"/>
        <v>42.569999999999993</v>
      </c>
      <c r="AH1352" s="197">
        <v>42.569999999999993</v>
      </c>
      <c r="AI1352" s="197">
        <f t="shared" si="303"/>
        <v>0</v>
      </c>
      <c r="AJ1352" s="224"/>
      <c r="AR1352" s="111"/>
      <c r="AS1352" s="111"/>
      <c r="AT1352" s="111"/>
    </row>
    <row r="1353" spans="1:47" ht="28.5" customHeight="1" x14ac:dyDescent="0.25">
      <c r="A1353" s="186"/>
      <c r="B1353" s="221">
        <v>17</v>
      </c>
      <c r="C1353" s="187">
        <v>391</v>
      </c>
      <c r="D1353" s="136">
        <v>12549</v>
      </c>
      <c r="E1353" s="136">
        <v>7728</v>
      </c>
      <c r="F1353" s="188"/>
      <c r="G1353" s="186" t="s">
        <v>211</v>
      </c>
      <c r="H1353" s="186" t="s">
        <v>36</v>
      </c>
      <c r="I1353" s="186"/>
      <c r="J1353" s="186" t="s">
        <v>42</v>
      </c>
      <c r="K1353" s="188">
        <v>6</v>
      </c>
      <c r="L1353" s="188">
        <v>1.3</v>
      </c>
      <c r="M1353" s="188">
        <v>4</v>
      </c>
      <c r="N1353" s="188">
        <v>1</v>
      </c>
      <c r="O1353" s="188">
        <f t="shared" ref="O1353:O1367" si="305">M1353-N1353</f>
        <v>3</v>
      </c>
      <c r="P1353" s="188"/>
      <c r="Q1353" s="188"/>
      <c r="R1353" s="188">
        <f t="shared" si="292"/>
        <v>18</v>
      </c>
      <c r="S1353" s="191" t="s">
        <v>41</v>
      </c>
      <c r="T1353" s="199" t="s">
        <v>58</v>
      </c>
      <c r="U1353" s="200">
        <v>44740</v>
      </c>
      <c r="V1353" s="200">
        <v>44760</v>
      </c>
      <c r="W1353" s="201">
        <v>1</v>
      </c>
      <c r="X1353" s="202"/>
      <c r="Y1353" s="196">
        <f t="shared" si="299"/>
        <v>3</v>
      </c>
      <c r="Z1353" s="219">
        <v>14</v>
      </c>
      <c r="AA1353" s="219">
        <v>0.84</v>
      </c>
      <c r="AB1353" s="197">
        <f t="shared" si="304"/>
        <v>252</v>
      </c>
      <c r="AC1353" s="197">
        <f t="shared" si="295"/>
        <v>15.12</v>
      </c>
      <c r="AD1353" s="197">
        <f t="shared" si="300"/>
        <v>176.4</v>
      </c>
      <c r="AE1353" s="197">
        <f t="shared" si="301"/>
        <v>75.599999999999994</v>
      </c>
      <c r="AF1353" s="197">
        <f t="shared" si="289"/>
        <v>45.36</v>
      </c>
      <c r="AG1353" s="197">
        <f t="shared" si="302"/>
        <v>297.36</v>
      </c>
      <c r="AH1353" s="197">
        <v>297.36</v>
      </c>
      <c r="AI1353" s="197">
        <f t="shared" si="303"/>
        <v>0</v>
      </c>
      <c r="AJ1353" s="224"/>
      <c r="AR1353" s="111"/>
      <c r="AS1353" s="111"/>
      <c r="AT1353" s="111"/>
    </row>
    <row r="1354" spans="1:47" s="245" customFormat="1" ht="28.5" customHeight="1" x14ac:dyDescent="0.25">
      <c r="A1354" s="186"/>
      <c r="B1354" s="221">
        <v>17</v>
      </c>
      <c r="C1354" s="187">
        <v>392</v>
      </c>
      <c r="D1354" s="136">
        <v>12549</v>
      </c>
      <c r="E1354" s="136">
        <v>7728</v>
      </c>
      <c r="F1354" s="188"/>
      <c r="G1354" s="186" t="s">
        <v>211</v>
      </c>
      <c r="H1354" s="186" t="s">
        <v>36</v>
      </c>
      <c r="I1354" s="186"/>
      <c r="J1354" s="186" t="s">
        <v>42</v>
      </c>
      <c r="K1354" s="188">
        <v>4.5</v>
      </c>
      <c r="L1354" s="188">
        <v>1.3</v>
      </c>
      <c r="M1354" s="188">
        <v>4</v>
      </c>
      <c r="N1354" s="188">
        <v>1</v>
      </c>
      <c r="O1354" s="188">
        <f t="shared" si="305"/>
        <v>3</v>
      </c>
      <c r="P1354" s="188"/>
      <c r="Q1354" s="188"/>
      <c r="R1354" s="188">
        <f t="shared" si="292"/>
        <v>13.5</v>
      </c>
      <c r="S1354" s="191" t="s">
        <v>41</v>
      </c>
      <c r="T1354" s="199" t="s">
        <v>58</v>
      </c>
      <c r="U1354" s="200">
        <v>44740</v>
      </c>
      <c r="V1354" s="200">
        <v>44760</v>
      </c>
      <c r="W1354" s="201">
        <v>1</v>
      </c>
      <c r="X1354" s="202"/>
      <c r="Y1354" s="196">
        <f t="shared" si="299"/>
        <v>3</v>
      </c>
      <c r="Z1354" s="219">
        <v>14</v>
      </c>
      <c r="AA1354" s="219">
        <v>0.84</v>
      </c>
      <c r="AB1354" s="197">
        <f t="shared" si="304"/>
        <v>189</v>
      </c>
      <c r="AC1354" s="197">
        <f t="shared" si="295"/>
        <v>11.34</v>
      </c>
      <c r="AD1354" s="197">
        <f t="shared" si="300"/>
        <v>132.29999999999998</v>
      </c>
      <c r="AE1354" s="197">
        <f t="shared" si="301"/>
        <v>56.699999999999996</v>
      </c>
      <c r="AF1354" s="197">
        <f t="shared" si="289"/>
        <v>34.019999999999996</v>
      </c>
      <c r="AG1354" s="197">
        <f t="shared" si="302"/>
        <v>223.01999999999998</v>
      </c>
      <c r="AH1354" s="197">
        <v>223.01999999999998</v>
      </c>
      <c r="AI1354" s="197">
        <f t="shared" si="303"/>
        <v>0</v>
      </c>
      <c r="AJ1354" s="249"/>
      <c r="AK1354" s="269"/>
      <c r="AL1354" s="276"/>
      <c r="AM1354" s="276"/>
    </row>
    <row r="1355" spans="1:47" s="245" customFormat="1" ht="28.5" customHeight="1" x14ac:dyDescent="0.25">
      <c r="A1355" s="186"/>
      <c r="B1355" s="221">
        <v>17</v>
      </c>
      <c r="C1355" s="187">
        <v>454</v>
      </c>
      <c r="D1355" s="136">
        <v>12611</v>
      </c>
      <c r="E1355" s="136">
        <v>7829</v>
      </c>
      <c r="F1355" s="188"/>
      <c r="G1355" s="186" t="s">
        <v>211</v>
      </c>
      <c r="H1355" s="186" t="s">
        <v>94</v>
      </c>
      <c r="I1355" s="186"/>
      <c r="J1355" s="186" t="s">
        <v>69</v>
      </c>
      <c r="K1355" s="188">
        <v>1.8</v>
      </c>
      <c r="L1355" s="188">
        <v>1.3</v>
      </c>
      <c r="M1355" s="188">
        <v>3.5</v>
      </c>
      <c r="N1355" s="188">
        <v>1</v>
      </c>
      <c r="O1355" s="188">
        <f t="shared" si="305"/>
        <v>2.5</v>
      </c>
      <c r="P1355" s="188"/>
      <c r="Q1355" s="188"/>
      <c r="R1355" s="188">
        <f t="shared" si="292"/>
        <v>2.5</v>
      </c>
      <c r="S1355" s="191" t="s">
        <v>70</v>
      </c>
      <c r="T1355" s="199" t="s">
        <v>58</v>
      </c>
      <c r="U1355" s="200">
        <v>44749</v>
      </c>
      <c r="V1355" s="200">
        <v>44791</v>
      </c>
      <c r="W1355" s="201">
        <v>1</v>
      </c>
      <c r="X1355" s="202"/>
      <c r="Y1355" s="196">
        <f t="shared" si="299"/>
        <v>6.1428571428571432</v>
      </c>
      <c r="Z1355" s="219">
        <v>135</v>
      </c>
      <c r="AA1355" s="219">
        <v>12.25</v>
      </c>
      <c r="AB1355" s="197">
        <f t="shared" si="304"/>
        <v>337.5</v>
      </c>
      <c r="AC1355" s="197">
        <f t="shared" si="295"/>
        <v>30.625</v>
      </c>
      <c r="AD1355" s="197">
        <f t="shared" si="300"/>
        <v>236.25</v>
      </c>
      <c r="AE1355" s="197">
        <f t="shared" si="301"/>
        <v>101.25</v>
      </c>
      <c r="AF1355" s="197">
        <f t="shared" si="289"/>
        <v>188.125</v>
      </c>
      <c r="AG1355" s="197">
        <f t="shared" si="302"/>
        <v>525.625</v>
      </c>
      <c r="AH1355" s="197">
        <v>525.625</v>
      </c>
      <c r="AI1355" s="197">
        <f t="shared" si="303"/>
        <v>0</v>
      </c>
      <c r="AJ1355" s="249"/>
      <c r="AK1355" s="269"/>
      <c r="AL1355" s="276"/>
      <c r="AM1355" s="276"/>
    </row>
    <row r="1356" spans="1:47" s="245" customFormat="1" ht="28.5" customHeight="1" x14ac:dyDescent="0.25">
      <c r="A1356" s="186"/>
      <c r="B1356" s="221">
        <v>17</v>
      </c>
      <c r="C1356" s="187">
        <v>455</v>
      </c>
      <c r="D1356" s="136">
        <v>12611</v>
      </c>
      <c r="E1356" s="136">
        <v>7829</v>
      </c>
      <c r="F1356" s="188"/>
      <c r="G1356" s="186" t="s">
        <v>211</v>
      </c>
      <c r="H1356" s="186" t="s">
        <v>94</v>
      </c>
      <c r="I1356" s="186"/>
      <c r="J1356" s="186" t="s">
        <v>69</v>
      </c>
      <c r="K1356" s="188">
        <v>1.8</v>
      </c>
      <c r="L1356" s="188">
        <v>1.3</v>
      </c>
      <c r="M1356" s="188">
        <v>3.5</v>
      </c>
      <c r="N1356" s="188">
        <v>1</v>
      </c>
      <c r="O1356" s="188">
        <f t="shared" si="305"/>
        <v>2.5</v>
      </c>
      <c r="P1356" s="188"/>
      <c r="Q1356" s="188"/>
      <c r="R1356" s="188">
        <f t="shared" si="292"/>
        <v>2.5</v>
      </c>
      <c r="S1356" s="191" t="s">
        <v>70</v>
      </c>
      <c r="T1356" s="199" t="s">
        <v>58</v>
      </c>
      <c r="U1356" s="200">
        <v>44749</v>
      </c>
      <c r="V1356" s="200">
        <v>44791</v>
      </c>
      <c r="W1356" s="201">
        <v>1</v>
      </c>
      <c r="X1356" s="202"/>
      <c r="Y1356" s="196">
        <f t="shared" si="299"/>
        <v>6.1428571428571432</v>
      </c>
      <c r="Z1356" s="219">
        <v>135</v>
      </c>
      <c r="AA1356" s="219">
        <v>12.25</v>
      </c>
      <c r="AB1356" s="197">
        <f t="shared" si="304"/>
        <v>337.5</v>
      </c>
      <c r="AC1356" s="197">
        <f t="shared" si="295"/>
        <v>30.625</v>
      </c>
      <c r="AD1356" s="197">
        <f t="shared" si="300"/>
        <v>236.25</v>
      </c>
      <c r="AE1356" s="197">
        <f t="shared" si="301"/>
        <v>101.25</v>
      </c>
      <c r="AF1356" s="197">
        <f t="shared" si="289"/>
        <v>188.125</v>
      </c>
      <c r="AG1356" s="197">
        <f t="shared" si="302"/>
        <v>525.625</v>
      </c>
      <c r="AH1356" s="197">
        <v>525.625</v>
      </c>
      <c r="AI1356" s="197">
        <f t="shared" si="303"/>
        <v>0</v>
      </c>
      <c r="AJ1356" s="249"/>
      <c r="AK1356" s="269"/>
      <c r="AL1356" s="276"/>
      <c r="AM1356" s="276"/>
    </row>
    <row r="1357" spans="1:47" s="245" customFormat="1" ht="28.5" customHeight="1" x14ac:dyDescent="0.25">
      <c r="A1357" s="186"/>
      <c r="B1357" s="221">
        <v>17</v>
      </c>
      <c r="C1357" s="187">
        <v>456</v>
      </c>
      <c r="D1357" s="136">
        <v>12611</v>
      </c>
      <c r="E1357" s="136">
        <v>7829</v>
      </c>
      <c r="F1357" s="188"/>
      <c r="G1357" s="186" t="s">
        <v>211</v>
      </c>
      <c r="H1357" s="186" t="s">
        <v>94</v>
      </c>
      <c r="I1357" s="186"/>
      <c r="J1357" s="186" t="s">
        <v>69</v>
      </c>
      <c r="K1357" s="188">
        <v>1.8</v>
      </c>
      <c r="L1357" s="188">
        <v>1.3</v>
      </c>
      <c r="M1357" s="188">
        <v>3.5</v>
      </c>
      <c r="N1357" s="188">
        <v>1</v>
      </c>
      <c r="O1357" s="188">
        <f t="shared" si="305"/>
        <v>2.5</v>
      </c>
      <c r="P1357" s="188"/>
      <c r="Q1357" s="188"/>
      <c r="R1357" s="188">
        <f t="shared" si="292"/>
        <v>2.5</v>
      </c>
      <c r="S1357" s="191" t="s">
        <v>70</v>
      </c>
      <c r="T1357" s="199" t="s">
        <v>58</v>
      </c>
      <c r="U1357" s="200">
        <v>44749</v>
      </c>
      <c r="V1357" s="200">
        <v>44791</v>
      </c>
      <c r="W1357" s="201">
        <v>1</v>
      </c>
      <c r="X1357" s="202"/>
      <c r="Y1357" s="196">
        <f t="shared" si="299"/>
        <v>6.1428571428571432</v>
      </c>
      <c r="Z1357" s="219">
        <v>135</v>
      </c>
      <c r="AA1357" s="219">
        <v>12.25</v>
      </c>
      <c r="AB1357" s="197">
        <f t="shared" si="304"/>
        <v>337.5</v>
      </c>
      <c r="AC1357" s="197">
        <f t="shared" si="295"/>
        <v>30.625</v>
      </c>
      <c r="AD1357" s="197">
        <f t="shared" si="300"/>
        <v>236.25</v>
      </c>
      <c r="AE1357" s="197">
        <f t="shared" si="301"/>
        <v>101.25</v>
      </c>
      <c r="AF1357" s="197">
        <f t="shared" si="289"/>
        <v>188.125</v>
      </c>
      <c r="AG1357" s="197">
        <f t="shared" si="302"/>
        <v>525.625</v>
      </c>
      <c r="AH1357" s="197">
        <v>525.625</v>
      </c>
      <c r="AI1357" s="197">
        <f t="shared" si="303"/>
        <v>0</v>
      </c>
      <c r="AJ1357" s="249"/>
      <c r="AK1357" s="269"/>
      <c r="AL1357" s="276"/>
      <c r="AM1357" s="276"/>
    </row>
    <row r="1358" spans="1:47" s="245" customFormat="1" ht="28.5" customHeight="1" x14ac:dyDescent="0.25">
      <c r="A1358" s="216"/>
      <c r="B1358" s="221">
        <v>17</v>
      </c>
      <c r="C1358" s="243">
        <v>458</v>
      </c>
      <c r="D1358" s="378">
        <v>12613</v>
      </c>
      <c r="E1358" s="378">
        <v>7829</v>
      </c>
      <c r="F1358" s="215"/>
      <c r="G1358" s="216" t="s">
        <v>224</v>
      </c>
      <c r="H1358" s="216" t="s">
        <v>36</v>
      </c>
      <c r="I1358" s="216"/>
      <c r="J1358" s="216" t="s">
        <v>42</v>
      </c>
      <c r="K1358" s="215">
        <v>10</v>
      </c>
      <c r="L1358" s="215">
        <v>1.3</v>
      </c>
      <c r="M1358" s="215">
        <v>4</v>
      </c>
      <c r="N1358" s="188">
        <v>1</v>
      </c>
      <c r="O1358" s="188">
        <f t="shared" si="305"/>
        <v>3</v>
      </c>
      <c r="P1358" s="215"/>
      <c r="Q1358" s="215"/>
      <c r="R1358" s="188">
        <f t="shared" si="292"/>
        <v>30</v>
      </c>
      <c r="S1358" s="243" t="s">
        <v>41</v>
      </c>
      <c r="T1358" s="252" t="s">
        <v>58</v>
      </c>
      <c r="U1358" s="253">
        <v>44749</v>
      </c>
      <c r="V1358" s="253">
        <v>44791</v>
      </c>
      <c r="W1358" s="254">
        <v>1</v>
      </c>
      <c r="X1358" s="255"/>
      <c r="Y1358" s="196">
        <f t="shared" si="299"/>
        <v>6.1428571428571432</v>
      </c>
      <c r="Z1358" s="220">
        <v>14</v>
      </c>
      <c r="AA1358" s="220">
        <v>0.84</v>
      </c>
      <c r="AB1358" s="197">
        <f t="shared" si="304"/>
        <v>420</v>
      </c>
      <c r="AC1358" s="197">
        <f t="shared" si="295"/>
        <v>25.2</v>
      </c>
      <c r="AD1358" s="197">
        <f t="shared" si="300"/>
        <v>294</v>
      </c>
      <c r="AE1358" s="197">
        <f t="shared" si="301"/>
        <v>126</v>
      </c>
      <c r="AF1358" s="197">
        <f t="shared" si="289"/>
        <v>154.80000000000001</v>
      </c>
      <c r="AG1358" s="197">
        <f t="shared" si="302"/>
        <v>574.79999999999995</v>
      </c>
      <c r="AH1358" s="197">
        <v>574.79999999999995</v>
      </c>
      <c r="AI1358" s="197">
        <f t="shared" si="303"/>
        <v>0</v>
      </c>
      <c r="AJ1358" s="249"/>
      <c r="AK1358" s="269"/>
      <c r="AL1358" s="276"/>
      <c r="AM1358" s="276"/>
    </row>
    <row r="1359" spans="1:47" s="245" customFormat="1" ht="28.5" customHeight="1" x14ac:dyDescent="0.25">
      <c r="A1359" s="216"/>
      <c r="B1359" s="221">
        <v>17</v>
      </c>
      <c r="C1359" s="243">
        <v>457</v>
      </c>
      <c r="D1359" s="378">
        <v>12612</v>
      </c>
      <c r="E1359" s="378">
        <v>7829</v>
      </c>
      <c r="F1359" s="215"/>
      <c r="G1359" s="216" t="s">
        <v>224</v>
      </c>
      <c r="H1359" s="216" t="s">
        <v>36</v>
      </c>
      <c r="I1359" s="216"/>
      <c r="J1359" s="216" t="s">
        <v>42</v>
      </c>
      <c r="K1359" s="215">
        <v>5</v>
      </c>
      <c r="L1359" s="215">
        <v>1.3</v>
      </c>
      <c r="M1359" s="215">
        <v>3.5</v>
      </c>
      <c r="N1359" s="188">
        <v>1</v>
      </c>
      <c r="O1359" s="188">
        <f t="shared" si="305"/>
        <v>2.5</v>
      </c>
      <c r="P1359" s="215"/>
      <c r="Q1359" s="215"/>
      <c r="R1359" s="188">
        <f t="shared" si="292"/>
        <v>12.5</v>
      </c>
      <c r="S1359" s="243" t="s">
        <v>41</v>
      </c>
      <c r="T1359" s="252" t="s">
        <v>58</v>
      </c>
      <c r="U1359" s="253">
        <v>44749</v>
      </c>
      <c r="V1359" s="253">
        <v>44791</v>
      </c>
      <c r="W1359" s="254">
        <v>1</v>
      </c>
      <c r="X1359" s="255"/>
      <c r="Y1359" s="196">
        <f t="shared" si="299"/>
        <v>6.1428571428571432</v>
      </c>
      <c r="Z1359" s="220">
        <v>14</v>
      </c>
      <c r="AA1359" s="220">
        <v>0.84</v>
      </c>
      <c r="AB1359" s="197">
        <f t="shared" si="304"/>
        <v>175</v>
      </c>
      <c r="AC1359" s="197">
        <f t="shared" si="295"/>
        <v>10.5</v>
      </c>
      <c r="AD1359" s="197">
        <f t="shared" si="300"/>
        <v>122.5</v>
      </c>
      <c r="AE1359" s="197">
        <f t="shared" si="301"/>
        <v>52.5</v>
      </c>
      <c r="AF1359" s="197">
        <f t="shared" si="289"/>
        <v>64.5</v>
      </c>
      <c r="AG1359" s="197">
        <f t="shared" si="302"/>
        <v>239.5</v>
      </c>
      <c r="AH1359" s="197">
        <v>239.5</v>
      </c>
      <c r="AI1359" s="197">
        <f t="shared" si="303"/>
        <v>0</v>
      </c>
      <c r="AJ1359" s="249"/>
      <c r="AK1359" s="269"/>
      <c r="AL1359" s="276"/>
      <c r="AM1359" s="276"/>
    </row>
    <row r="1360" spans="1:47" s="245" customFormat="1" ht="28.5" customHeight="1" x14ac:dyDescent="0.25">
      <c r="A1360" s="186"/>
      <c r="B1360" s="221">
        <v>17</v>
      </c>
      <c r="C1360" s="187">
        <v>603</v>
      </c>
      <c r="D1360" s="136">
        <v>12825</v>
      </c>
      <c r="E1360" s="136"/>
      <c r="F1360" s="188"/>
      <c r="G1360" s="186" t="s">
        <v>211</v>
      </c>
      <c r="H1360" s="186" t="s">
        <v>36</v>
      </c>
      <c r="I1360" s="186"/>
      <c r="J1360" s="186" t="s">
        <v>69</v>
      </c>
      <c r="K1360" s="188">
        <v>1.8</v>
      </c>
      <c r="L1360" s="188">
        <v>1.8</v>
      </c>
      <c r="M1360" s="188">
        <v>3.5</v>
      </c>
      <c r="N1360" s="188">
        <v>1</v>
      </c>
      <c r="O1360" s="188">
        <f t="shared" si="305"/>
        <v>2.5</v>
      </c>
      <c r="P1360" s="188"/>
      <c r="Q1360" s="188"/>
      <c r="R1360" s="188">
        <f t="shared" si="292"/>
        <v>2.5</v>
      </c>
      <c r="S1360" s="191" t="s">
        <v>70</v>
      </c>
      <c r="T1360" s="199" t="s">
        <v>86</v>
      </c>
      <c r="U1360" s="200">
        <v>44769</v>
      </c>
      <c r="V1360" s="200"/>
      <c r="W1360" s="201">
        <v>1</v>
      </c>
      <c r="X1360" s="202"/>
      <c r="Y1360" s="196">
        <f t="shared" si="299"/>
        <v>35.428571428571431</v>
      </c>
      <c r="Z1360" s="220">
        <v>135</v>
      </c>
      <c r="AA1360" s="219">
        <v>12.25</v>
      </c>
      <c r="AB1360" s="197">
        <f t="shared" si="304"/>
        <v>337.5</v>
      </c>
      <c r="AC1360" s="197">
        <f t="shared" si="295"/>
        <v>30.625</v>
      </c>
      <c r="AD1360" s="197">
        <f t="shared" si="300"/>
        <v>236.25</v>
      </c>
      <c r="AE1360" s="197">
        <f t="shared" si="301"/>
        <v>0</v>
      </c>
      <c r="AF1360" s="197">
        <f t="shared" si="289"/>
        <v>1085.0000000000002</v>
      </c>
      <c r="AG1360" s="197">
        <f t="shared" si="302"/>
        <v>1321.2500000000002</v>
      </c>
      <c r="AH1360" s="197">
        <v>1185.625</v>
      </c>
      <c r="AI1360" s="197">
        <f t="shared" si="303"/>
        <v>135.62500000000023</v>
      </c>
      <c r="AJ1360" s="249"/>
      <c r="AK1360" s="269"/>
      <c r="AL1360" s="276"/>
      <c r="AM1360" s="276"/>
      <c r="AR1360" s="363">
        <f>SUMIF('[27]Sc Shedule '!$D$3:$D$2546,D1360,'[27]Sc Shedule '!$AC$3:$AC$2546)</f>
        <v>1321.2500000000002</v>
      </c>
      <c r="AS1360" s="363">
        <f ca="1">SUMIF($D$91:$D$2561,D1360,$AG$91:$AG$2559)</f>
        <v>1321.2500000000002</v>
      </c>
      <c r="AT1360" s="363">
        <f ca="1">AR1360-AS1360</f>
        <v>0</v>
      </c>
      <c r="AU1360" s="365"/>
    </row>
    <row r="1361" spans="1:47" s="245" customFormat="1" ht="28.5" customHeight="1" x14ac:dyDescent="0.25">
      <c r="A1361" s="186"/>
      <c r="B1361" s="221">
        <v>17</v>
      </c>
      <c r="C1361" s="187">
        <v>695</v>
      </c>
      <c r="D1361" s="136">
        <v>12960</v>
      </c>
      <c r="E1361" s="136">
        <v>8293</v>
      </c>
      <c r="F1361" s="188"/>
      <c r="G1361" s="186" t="s">
        <v>211</v>
      </c>
      <c r="H1361" s="186" t="s">
        <v>36</v>
      </c>
      <c r="I1361" s="186"/>
      <c r="J1361" s="186" t="s">
        <v>69</v>
      </c>
      <c r="K1361" s="188">
        <v>1.8</v>
      </c>
      <c r="L1361" s="188">
        <v>1.3</v>
      </c>
      <c r="M1361" s="188">
        <v>3</v>
      </c>
      <c r="N1361" s="188">
        <v>1</v>
      </c>
      <c r="O1361" s="188">
        <f t="shared" si="305"/>
        <v>2</v>
      </c>
      <c r="P1361" s="188"/>
      <c r="Q1361" s="188"/>
      <c r="R1361" s="188">
        <f t="shared" si="292"/>
        <v>2</v>
      </c>
      <c r="S1361" s="191" t="s">
        <v>70</v>
      </c>
      <c r="T1361" s="199" t="s">
        <v>58</v>
      </c>
      <c r="U1361" s="200">
        <v>44779</v>
      </c>
      <c r="V1361" s="200">
        <v>44894</v>
      </c>
      <c r="W1361" s="201">
        <v>1</v>
      </c>
      <c r="X1361" s="202"/>
      <c r="Y1361" s="196">
        <f t="shared" si="299"/>
        <v>16.571428571428573</v>
      </c>
      <c r="Z1361" s="220">
        <v>135</v>
      </c>
      <c r="AA1361" s="219">
        <v>12.25</v>
      </c>
      <c r="AB1361" s="197">
        <f t="shared" si="304"/>
        <v>270</v>
      </c>
      <c r="AC1361" s="197">
        <f t="shared" si="295"/>
        <v>24.5</v>
      </c>
      <c r="AD1361" s="197">
        <f t="shared" si="300"/>
        <v>189</v>
      </c>
      <c r="AE1361" s="197">
        <f t="shared" si="301"/>
        <v>81</v>
      </c>
      <c r="AF1361" s="197">
        <f t="shared" si="289"/>
        <v>406.00000000000006</v>
      </c>
      <c r="AG1361" s="197">
        <f t="shared" si="302"/>
        <v>676</v>
      </c>
      <c r="AH1361" s="197">
        <v>676</v>
      </c>
      <c r="AI1361" s="197">
        <f t="shared" si="303"/>
        <v>0</v>
      </c>
      <c r="AJ1361" s="249"/>
      <c r="AK1361" s="269"/>
      <c r="AL1361" s="276"/>
      <c r="AM1361" s="276"/>
    </row>
    <row r="1362" spans="1:47" s="245" customFormat="1" ht="28.5" customHeight="1" x14ac:dyDescent="0.25">
      <c r="A1362" s="186"/>
      <c r="B1362" s="221">
        <v>17</v>
      </c>
      <c r="C1362" s="187">
        <v>820</v>
      </c>
      <c r="D1362" s="136">
        <v>13089</v>
      </c>
      <c r="E1362" s="136">
        <v>7885</v>
      </c>
      <c r="F1362" s="188"/>
      <c r="G1362" s="186" t="s">
        <v>211</v>
      </c>
      <c r="H1362" s="186" t="s">
        <v>36</v>
      </c>
      <c r="I1362" s="186"/>
      <c r="J1362" s="186" t="s">
        <v>435</v>
      </c>
      <c r="K1362" s="188">
        <v>4</v>
      </c>
      <c r="L1362" s="188">
        <v>1.3</v>
      </c>
      <c r="M1362" s="188">
        <v>4</v>
      </c>
      <c r="N1362" s="188"/>
      <c r="O1362" s="188">
        <f t="shared" si="305"/>
        <v>4</v>
      </c>
      <c r="P1362" s="188"/>
      <c r="Q1362" s="188"/>
      <c r="R1362" s="188">
        <f t="shared" si="292"/>
        <v>16</v>
      </c>
      <c r="S1362" s="191" t="s">
        <v>41</v>
      </c>
      <c r="T1362" s="199" t="s">
        <v>58</v>
      </c>
      <c r="U1362" s="200">
        <v>44798</v>
      </c>
      <c r="V1362" s="200">
        <v>44817</v>
      </c>
      <c r="W1362" s="201">
        <v>1</v>
      </c>
      <c r="X1362" s="202"/>
      <c r="Y1362" s="196">
        <f t="shared" si="299"/>
        <v>2.8571428571428572</v>
      </c>
      <c r="Z1362" s="219">
        <v>14</v>
      </c>
      <c r="AA1362" s="219">
        <v>0</v>
      </c>
      <c r="AB1362" s="197">
        <f t="shared" si="304"/>
        <v>224</v>
      </c>
      <c r="AC1362" s="197">
        <f t="shared" si="295"/>
        <v>0</v>
      </c>
      <c r="AD1362" s="197">
        <f t="shared" si="300"/>
        <v>156.79999999999998</v>
      </c>
      <c r="AE1362" s="197">
        <f t="shared" si="301"/>
        <v>67.2</v>
      </c>
      <c r="AF1362" s="197">
        <f t="shared" si="289"/>
        <v>0</v>
      </c>
      <c r="AG1362" s="197">
        <f t="shared" si="302"/>
        <v>224</v>
      </c>
      <c r="AH1362" s="197">
        <v>224</v>
      </c>
      <c r="AI1362" s="197">
        <f t="shared" si="303"/>
        <v>0</v>
      </c>
      <c r="AJ1362" s="249"/>
      <c r="AK1362" s="269"/>
      <c r="AL1362" s="276"/>
      <c r="AM1362" s="276"/>
    </row>
    <row r="1363" spans="1:47" s="245" customFormat="1" ht="28.5" customHeight="1" x14ac:dyDescent="0.25">
      <c r="A1363" s="186"/>
      <c r="B1363" s="221">
        <v>17</v>
      </c>
      <c r="C1363" s="187">
        <v>649</v>
      </c>
      <c r="D1363" s="136">
        <v>12872</v>
      </c>
      <c r="E1363" s="136">
        <v>7808</v>
      </c>
      <c r="F1363" s="188"/>
      <c r="G1363" s="186" t="s">
        <v>211</v>
      </c>
      <c r="H1363" s="186" t="s">
        <v>60</v>
      </c>
      <c r="I1363" s="186"/>
      <c r="J1363" s="186" t="s">
        <v>61</v>
      </c>
      <c r="K1363" s="188">
        <v>4</v>
      </c>
      <c r="L1363" s="188">
        <v>2.5</v>
      </c>
      <c r="M1363" s="188">
        <v>3.5</v>
      </c>
      <c r="N1363" s="188">
        <v>1</v>
      </c>
      <c r="O1363" s="188">
        <f t="shared" si="305"/>
        <v>2.5</v>
      </c>
      <c r="P1363" s="188"/>
      <c r="Q1363" s="188"/>
      <c r="R1363" s="188">
        <f t="shared" si="292"/>
        <v>25</v>
      </c>
      <c r="S1363" s="191" t="s">
        <v>62</v>
      </c>
      <c r="T1363" s="199" t="s">
        <v>58</v>
      </c>
      <c r="U1363" s="200">
        <v>44775</v>
      </c>
      <c r="V1363" s="200">
        <v>44778</v>
      </c>
      <c r="W1363" s="201">
        <v>1</v>
      </c>
      <c r="X1363" s="202"/>
      <c r="Y1363" s="196">
        <f t="shared" si="299"/>
        <v>0.5714285714285714</v>
      </c>
      <c r="Z1363" s="219">
        <v>7.5</v>
      </c>
      <c r="AA1363" s="219"/>
      <c r="AB1363" s="197">
        <f t="shared" si="304"/>
        <v>187.5</v>
      </c>
      <c r="AC1363" s="197">
        <f t="shared" si="295"/>
        <v>0</v>
      </c>
      <c r="AD1363" s="197">
        <f t="shared" si="300"/>
        <v>131.25</v>
      </c>
      <c r="AE1363" s="197">
        <f t="shared" si="301"/>
        <v>56.25</v>
      </c>
      <c r="AF1363" s="197">
        <f t="shared" si="289"/>
        <v>0</v>
      </c>
      <c r="AG1363" s="197">
        <f t="shared" si="302"/>
        <v>187.5</v>
      </c>
      <c r="AH1363" s="197">
        <v>187.5</v>
      </c>
      <c r="AI1363" s="197">
        <f t="shared" si="303"/>
        <v>0</v>
      </c>
      <c r="AJ1363" s="249"/>
      <c r="AK1363" s="269"/>
      <c r="AL1363" s="276"/>
      <c r="AM1363" s="276"/>
    </row>
    <row r="1364" spans="1:47" s="245" customFormat="1" ht="28.5" customHeight="1" x14ac:dyDescent="0.25">
      <c r="A1364" s="186"/>
      <c r="B1364" s="221">
        <v>17</v>
      </c>
      <c r="C1364" s="187">
        <v>649</v>
      </c>
      <c r="D1364" s="136">
        <v>12872</v>
      </c>
      <c r="E1364" s="136">
        <v>7808</v>
      </c>
      <c r="F1364" s="188"/>
      <c r="G1364" s="186" t="s">
        <v>211</v>
      </c>
      <c r="H1364" s="186" t="s">
        <v>60</v>
      </c>
      <c r="I1364" s="186"/>
      <c r="J1364" s="186" t="s">
        <v>61</v>
      </c>
      <c r="K1364" s="188">
        <v>4</v>
      </c>
      <c r="L1364" s="188">
        <v>2.5</v>
      </c>
      <c r="M1364" s="188">
        <v>3.5</v>
      </c>
      <c r="N1364" s="188">
        <v>1</v>
      </c>
      <c r="O1364" s="188">
        <f t="shared" si="305"/>
        <v>2.5</v>
      </c>
      <c r="P1364" s="188"/>
      <c r="Q1364" s="188"/>
      <c r="R1364" s="188">
        <f t="shared" si="292"/>
        <v>25</v>
      </c>
      <c r="S1364" s="191" t="s">
        <v>62</v>
      </c>
      <c r="T1364" s="199" t="s">
        <v>58</v>
      </c>
      <c r="U1364" s="200">
        <v>44775</v>
      </c>
      <c r="V1364" s="200">
        <v>44778</v>
      </c>
      <c r="W1364" s="201">
        <v>1</v>
      </c>
      <c r="X1364" s="202"/>
      <c r="Y1364" s="196">
        <f t="shared" si="299"/>
        <v>0.5714285714285714</v>
      </c>
      <c r="Z1364" s="219">
        <v>7.5</v>
      </c>
      <c r="AA1364" s="219"/>
      <c r="AB1364" s="197">
        <f t="shared" si="304"/>
        <v>187.5</v>
      </c>
      <c r="AC1364" s="197">
        <f t="shared" si="295"/>
        <v>0</v>
      </c>
      <c r="AD1364" s="197">
        <f t="shared" si="300"/>
        <v>131.25</v>
      </c>
      <c r="AE1364" s="197">
        <f t="shared" si="301"/>
        <v>56.25</v>
      </c>
      <c r="AF1364" s="197">
        <f t="shared" ref="AF1364:AF1427" si="306">IF(Y1364&gt;X1364,(Y1364-X1364)*R1364*AA1364,0)</f>
        <v>0</v>
      </c>
      <c r="AG1364" s="197">
        <f t="shared" si="302"/>
        <v>187.5</v>
      </c>
      <c r="AH1364" s="197">
        <v>187.5</v>
      </c>
      <c r="AI1364" s="197">
        <f t="shared" si="303"/>
        <v>0</v>
      </c>
      <c r="AJ1364" s="249"/>
      <c r="AK1364" s="269"/>
      <c r="AL1364" s="276"/>
      <c r="AM1364" s="276"/>
    </row>
    <row r="1365" spans="1:47" s="245" customFormat="1" ht="28.5" customHeight="1" x14ac:dyDescent="0.25">
      <c r="A1365" s="186"/>
      <c r="B1365" s="221">
        <v>17</v>
      </c>
      <c r="C1365" s="187">
        <v>649</v>
      </c>
      <c r="D1365" s="136">
        <v>12872</v>
      </c>
      <c r="E1365" s="136">
        <v>7808</v>
      </c>
      <c r="F1365" s="188"/>
      <c r="G1365" s="186" t="s">
        <v>211</v>
      </c>
      <c r="H1365" s="186" t="s">
        <v>60</v>
      </c>
      <c r="I1365" s="186"/>
      <c r="J1365" s="186" t="s">
        <v>61</v>
      </c>
      <c r="K1365" s="188">
        <v>4</v>
      </c>
      <c r="L1365" s="188">
        <v>2.5</v>
      </c>
      <c r="M1365" s="188">
        <v>3.5</v>
      </c>
      <c r="N1365" s="188">
        <v>1</v>
      </c>
      <c r="O1365" s="188">
        <f t="shared" si="305"/>
        <v>2.5</v>
      </c>
      <c r="P1365" s="188"/>
      <c r="Q1365" s="188"/>
      <c r="R1365" s="188">
        <f t="shared" si="292"/>
        <v>25</v>
      </c>
      <c r="S1365" s="191" t="s">
        <v>62</v>
      </c>
      <c r="T1365" s="199" t="s">
        <v>58</v>
      </c>
      <c r="U1365" s="200">
        <v>44775</v>
      </c>
      <c r="V1365" s="200">
        <v>44778</v>
      </c>
      <c r="W1365" s="201">
        <v>1</v>
      </c>
      <c r="X1365" s="202"/>
      <c r="Y1365" s="196">
        <f t="shared" si="299"/>
        <v>0.5714285714285714</v>
      </c>
      <c r="Z1365" s="219">
        <v>7.5</v>
      </c>
      <c r="AA1365" s="219"/>
      <c r="AB1365" s="197">
        <f t="shared" si="304"/>
        <v>187.5</v>
      </c>
      <c r="AC1365" s="197">
        <f t="shared" si="295"/>
        <v>0</v>
      </c>
      <c r="AD1365" s="197">
        <f t="shared" si="300"/>
        <v>131.25</v>
      </c>
      <c r="AE1365" s="197">
        <f t="shared" si="301"/>
        <v>56.25</v>
      </c>
      <c r="AF1365" s="197">
        <f t="shared" si="306"/>
        <v>0</v>
      </c>
      <c r="AG1365" s="197">
        <f t="shared" si="302"/>
        <v>187.5</v>
      </c>
      <c r="AH1365" s="197">
        <v>187.5</v>
      </c>
      <c r="AI1365" s="197">
        <f t="shared" si="303"/>
        <v>0</v>
      </c>
      <c r="AJ1365" s="249"/>
      <c r="AK1365" s="269"/>
      <c r="AL1365" s="276"/>
      <c r="AM1365" s="276"/>
    </row>
    <row r="1366" spans="1:47" s="245" customFormat="1" ht="28.5" customHeight="1" x14ac:dyDescent="0.25">
      <c r="A1366" s="186"/>
      <c r="B1366" s="221">
        <v>17</v>
      </c>
      <c r="C1366" s="187">
        <v>744</v>
      </c>
      <c r="D1366" s="136">
        <v>13002</v>
      </c>
      <c r="E1366" s="136">
        <v>8069</v>
      </c>
      <c r="F1366" s="188"/>
      <c r="G1366" s="186" t="s">
        <v>211</v>
      </c>
      <c r="H1366" s="186" t="s">
        <v>60</v>
      </c>
      <c r="I1366" s="186"/>
      <c r="J1366" s="186" t="s">
        <v>61</v>
      </c>
      <c r="K1366" s="188">
        <v>9</v>
      </c>
      <c r="L1366" s="188">
        <v>6</v>
      </c>
      <c r="M1366" s="188">
        <v>4</v>
      </c>
      <c r="N1366" s="188">
        <v>1</v>
      </c>
      <c r="O1366" s="188">
        <f t="shared" si="305"/>
        <v>3</v>
      </c>
      <c r="P1366" s="188"/>
      <c r="Q1366" s="188"/>
      <c r="R1366" s="188">
        <f t="shared" si="292"/>
        <v>162</v>
      </c>
      <c r="S1366" s="191" t="s">
        <v>62</v>
      </c>
      <c r="T1366" s="199" t="s">
        <v>58</v>
      </c>
      <c r="U1366" s="200">
        <v>44780</v>
      </c>
      <c r="V1366" s="200">
        <v>44838</v>
      </c>
      <c r="W1366" s="201">
        <v>1</v>
      </c>
      <c r="X1366" s="202"/>
      <c r="Y1366" s="196">
        <f t="shared" si="299"/>
        <v>8.4285714285714288</v>
      </c>
      <c r="Z1366" s="219">
        <v>7.5</v>
      </c>
      <c r="AA1366" s="219">
        <v>0.7</v>
      </c>
      <c r="AB1366" s="197">
        <f t="shared" si="304"/>
        <v>1215</v>
      </c>
      <c r="AC1366" s="197">
        <f t="shared" si="295"/>
        <v>113.39999999999999</v>
      </c>
      <c r="AD1366" s="197">
        <f t="shared" si="300"/>
        <v>850.49999999999989</v>
      </c>
      <c r="AE1366" s="197">
        <f t="shared" si="301"/>
        <v>364.5</v>
      </c>
      <c r="AF1366" s="197">
        <f t="shared" si="306"/>
        <v>955.80000000000007</v>
      </c>
      <c r="AG1366" s="197">
        <f t="shared" si="302"/>
        <v>2170.8000000000002</v>
      </c>
      <c r="AH1366" s="197">
        <v>2170.8000000000002</v>
      </c>
      <c r="AI1366" s="197">
        <f t="shared" si="303"/>
        <v>0</v>
      </c>
      <c r="AJ1366" s="249"/>
      <c r="AK1366" s="269"/>
      <c r="AL1366" s="276"/>
      <c r="AM1366" s="276"/>
    </row>
    <row r="1367" spans="1:47" s="245" customFormat="1" ht="28.5" customHeight="1" x14ac:dyDescent="0.25">
      <c r="A1367" s="186"/>
      <c r="B1367" s="221">
        <v>17</v>
      </c>
      <c r="C1367" s="187">
        <v>726</v>
      </c>
      <c r="D1367" s="136">
        <v>12994</v>
      </c>
      <c r="E1367" s="136">
        <v>6706</v>
      </c>
      <c r="F1367" s="188"/>
      <c r="G1367" s="186" t="s">
        <v>446</v>
      </c>
      <c r="H1367" s="186" t="s">
        <v>60</v>
      </c>
      <c r="I1367" s="186"/>
      <c r="J1367" s="186" t="s">
        <v>61</v>
      </c>
      <c r="K1367" s="188">
        <v>7.5</v>
      </c>
      <c r="L1367" s="188">
        <v>2.5</v>
      </c>
      <c r="M1367" s="188">
        <v>4</v>
      </c>
      <c r="N1367" s="188">
        <v>1</v>
      </c>
      <c r="O1367" s="188">
        <f t="shared" si="305"/>
        <v>3</v>
      </c>
      <c r="P1367" s="188"/>
      <c r="Q1367" s="188"/>
      <c r="R1367" s="188">
        <f t="shared" si="292"/>
        <v>56.25</v>
      </c>
      <c r="S1367" s="191" t="s">
        <v>62</v>
      </c>
      <c r="T1367" s="199" t="s">
        <v>58</v>
      </c>
      <c r="U1367" s="200">
        <v>44788</v>
      </c>
      <c r="V1367" s="200">
        <v>44825</v>
      </c>
      <c r="W1367" s="201">
        <v>1</v>
      </c>
      <c r="X1367" s="202"/>
      <c r="Y1367" s="196">
        <f t="shared" si="299"/>
        <v>5.4285714285714288</v>
      </c>
      <c r="Z1367" s="219">
        <v>7.5</v>
      </c>
      <c r="AA1367" s="219">
        <v>0.7</v>
      </c>
      <c r="AB1367" s="197">
        <f t="shared" si="304"/>
        <v>421.875</v>
      </c>
      <c r="AC1367" s="197">
        <f t="shared" si="295"/>
        <v>39.375</v>
      </c>
      <c r="AD1367" s="197">
        <f t="shared" si="300"/>
        <v>295.3125</v>
      </c>
      <c r="AE1367" s="197">
        <f t="shared" si="301"/>
        <v>126.5625</v>
      </c>
      <c r="AF1367" s="197">
        <f t="shared" si="306"/>
        <v>213.75</v>
      </c>
      <c r="AG1367" s="197">
        <f t="shared" si="302"/>
        <v>635.625</v>
      </c>
      <c r="AH1367" s="197">
        <v>635.625</v>
      </c>
      <c r="AI1367" s="197">
        <f t="shared" si="303"/>
        <v>0</v>
      </c>
      <c r="AJ1367" s="249"/>
      <c r="AK1367" s="269"/>
      <c r="AL1367" s="276"/>
      <c r="AM1367" s="276"/>
    </row>
    <row r="1368" spans="1:47" s="245" customFormat="1" ht="28.5" customHeight="1" x14ac:dyDescent="0.25">
      <c r="A1368" s="189"/>
      <c r="B1368" s="221">
        <v>17</v>
      </c>
      <c r="C1368" s="159">
        <v>932</v>
      </c>
      <c r="D1368" s="376">
        <v>13303</v>
      </c>
      <c r="E1368" s="376">
        <v>8077</v>
      </c>
      <c r="F1368" s="190"/>
      <c r="G1368" s="189" t="s">
        <v>211</v>
      </c>
      <c r="H1368" s="189" t="s">
        <v>36</v>
      </c>
      <c r="I1368" s="189"/>
      <c r="J1368" s="189" t="s">
        <v>435</v>
      </c>
      <c r="K1368" s="190">
        <v>6</v>
      </c>
      <c r="L1368" s="190">
        <v>1.3</v>
      </c>
      <c r="M1368" s="190">
        <v>2.5</v>
      </c>
      <c r="N1368" s="190"/>
      <c r="O1368" s="190">
        <v>2.5</v>
      </c>
      <c r="P1368" s="190"/>
      <c r="Q1368" s="190"/>
      <c r="R1368" s="188">
        <f t="shared" si="292"/>
        <v>15</v>
      </c>
      <c r="S1368" s="159" t="s">
        <v>41</v>
      </c>
      <c r="T1368" s="192" t="s">
        <v>58</v>
      </c>
      <c r="U1368" s="193">
        <v>44814</v>
      </c>
      <c r="V1368" s="193">
        <v>44840</v>
      </c>
      <c r="W1368" s="194">
        <v>1</v>
      </c>
      <c r="X1368" s="195"/>
      <c r="Y1368" s="196">
        <f t="shared" si="299"/>
        <v>3.8571428571428572</v>
      </c>
      <c r="Z1368" s="203">
        <v>14</v>
      </c>
      <c r="AA1368" s="203">
        <v>0.84</v>
      </c>
      <c r="AB1368" s="197">
        <f t="shared" si="304"/>
        <v>210</v>
      </c>
      <c r="AC1368" s="197">
        <f t="shared" si="295"/>
        <v>12.6</v>
      </c>
      <c r="AD1368" s="197">
        <f t="shared" si="300"/>
        <v>147</v>
      </c>
      <c r="AE1368" s="197">
        <f t="shared" si="301"/>
        <v>63</v>
      </c>
      <c r="AF1368" s="197">
        <f t="shared" si="306"/>
        <v>48.6</v>
      </c>
      <c r="AG1368" s="197">
        <f t="shared" si="302"/>
        <v>258.60000000000002</v>
      </c>
      <c r="AH1368" s="198">
        <v>258.60000000000002</v>
      </c>
      <c r="AI1368" s="197">
        <f t="shared" si="303"/>
        <v>0</v>
      </c>
      <c r="AJ1368" s="249"/>
      <c r="AK1368" s="269"/>
      <c r="AL1368" s="276"/>
      <c r="AM1368" s="276"/>
    </row>
    <row r="1369" spans="1:47" s="245" customFormat="1" ht="28.5" customHeight="1" x14ac:dyDescent="0.25">
      <c r="A1369" s="186"/>
      <c r="B1369" s="221">
        <v>17</v>
      </c>
      <c r="C1369" s="187">
        <v>604</v>
      </c>
      <c r="D1369" s="136">
        <v>12826</v>
      </c>
      <c r="E1369" s="136">
        <v>6701</v>
      </c>
      <c r="F1369" s="188"/>
      <c r="G1369" s="186" t="s">
        <v>211</v>
      </c>
      <c r="H1369" s="186" t="s">
        <v>36</v>
      </c>
      <c r="I1369" s="186"/>
      <c r="J1369" s="186" t="s">
        <v>435</v>
      </c>
      <c r="K1369" s="188">
        <v>4</v>
      </c>
      <c r="L1369" s="188">
        <v>1.3</v>
      </c>
      <c r="M1369" s="188">
        <v>3</v>
      </c>
      <c r="N1369" s="188">
        <v>1</v>
      </c>
      <c r="O1369" s="188">
        <f>M1369-N1369</f>
        <v>2</v>
      </c>
      <c r="P1369" s="188"/>
      <c r="Q1369" s="188"/>
      <c r="R1369" s="188">
        <f t="shared" si="292"/>
        <v>8</v>
      </c>
      <c r="S1369" s="191" t="s">
        <v>41</v>
      </c>
      <c r="T1369" s="199" t="s">
        <v>58</v>
      </c>
      <c r="U1369" s="200">
        <v>44769</v>
      </c>
      <c r="V1369" s="200">
        <v>44823</v>
      </c>
      <c r="W1369" s="201">
        <v>1</v>
      </c>
      <c r="X1369" s="202"/>
      <c r="Y1369" s="196">
        <f t="shared" si="299"/>
        <v>7.8571428571428568</v>
      </c>
      <c r="Z1369" s="219">
        <v>14</v>
      </c>
      <c r="AA1369" s="219">
        <v>0.84</v>
      </c>
      <c r="AB1369" s="197">
        <f t="shared" si="304"/>
        <v>112</v>
      </c>
      <c r="AC1369" s="197">
        <f t="shared" si="295"/>
        <v>6.72</v>
      </c>
      <c r="AD1369" s="197">
        <f t="shared" si="300"/>
        <v>78.399999999999991</v>
      </c>
      <c r="AE1369" s="197">
        <f t="shared" si="301"/>
        <v>33.6</v>
      </c>
      <c r="AF1369" s="197">
        <f t="shared" si="306"/>
        <v>52.8</v>
      </c>
      <c r="AG1369" s="197">
        <f t="shared" si="302"/>
        <v>164.8</v>
      </c>
      <c r="AH1369" s="197">
        <v>164.8</v>
      </c>
      <c r="AI1369" s="197">
        <f t="shared" si="303"/>
        <v>0</v>
      </c>
      <c r="AJ1369" s="158"/>
      <c r="AK1369" s="269"/>
      <c r="AL1369" s="276"/>
      <c r="AM1369" s="276"/>
    </row>
    <row r="1370" spans="1:47" s="245" customFormat="1" ht="28.5" customHeight="1" x14ac:dyDescent="0.25">
      <c r="A1370" s="186"/>
      <c r="B1370" s="221">
        <v>17</v>
      </c>
      <c r="C1370" s="187">
        <v>1010</v>
      </c>
      <c r="D1370" s="136">
        <v>13394</v>
      </c>
      <c r="E1370" s="136">
        <v>8072</v>
      </c>
      <c r="F1370" s="188"/>
      <c r="G1370" s="186" t="s">
        <v>533</v>
      </c>
      <c r="H1370" s="189" t="s">
        <v>94</v>
      </c>
      <c r="I1370" s="189"/>
      <c r="J1370" s="189" t="s">
        <v>69</v>
      </c>
      <c r="K1370" s="190">
        <v>1.3</v>
      </c>
      <c r="L1370" s="190">
        <v>1</v>
      </c>
      <c r="M1370" s="190">
        <v>2</v>
      </c>
      <c r="N1370" s="190"/>
      <c r="O1370" s="190">
        <v>2</v>
      </c>
      <c r="P1370" s="190"/>
      <c r="Q1370" s="190"/>
      <c r="R1370" s="188">
        <f t="shared" si="292"/>
        <v>2</v>
      </c>
      <c r="S1370" s="191" t="s">
        <v>70</v>
      </c>
      <c r="T1370" s="192" t="s">
        <v>58</v>
      </c>
      <c r="U1370" s="193">
        <v>44825</v>
      </c>
      <c r="V1370" s="193">
        <v>44839</v>
      </c>
      <c r="W1370" s="194">
        <v>1</v>
      </c>
      <c r="X1370" s="195"/>
      <c r="Y1370" s="196">
        <f t="shared" si="299"/>
        <v>2.1428571428571428</v>
      </c>
      <c r="Z1370" s="219">
        <v>135</v>
      </c>
      <c r="AA1370" s="219">
        <v>12.25</v>
      </c>
      <c r="AB1370" s="197">
        <f t="shared" si="304"/>
        <v>270</v>
      </c>
      <c r="AC1370" s="197">
        <f t="shared" si="295"/>
        <v>24.5</v>
      </c>
      <c r="AD1370" s="197">
        <f t="shared" si="300"/>
        <v>189</v>
      </c>
      <c r="AE1370" s="197">
        <f t="shared" si="301"/>
        <v>81</v>
      </c>
      <c r="AF1370" s="197">
        <f t="shared" si="306"/>
        <v>52.5</v>
      </c>
      <c r="AG1370" s="197">
        <f t="shared" si="302"/>
        <v>322.5</v>
      </c>
      <c r="AH1370" s="198">
        <v>322.5</v>
      </c>
      <c r="AI1370" s="197">
        <f t="shared" si="303"/>
        <v>0</v>
      </c>
      <c r="AJ1370" s="158"/>
      <c r="AK1370" s="269"/>
      <c r="AL1370" s="276"/>
      <c r="AM1370" s="276"/>
    </row>
    <row r="1371" spans="1:47" s="245" customFormat="1" ht="28.5" customHeight="1" x14ac:dyDescent="0.25">
      <c r="A1371" s="186"/>
      <c r="B1371" s="221">
        <v>17</v>
      </c>
      <c r="C1371" s="187">
        <v>1011</v>
      </c>
      <c r="D1371" s="136">
        <v>13394</v>
      </c>
      <c r="E1371" s="136">
        <v>8072</v>
      </c>
      <c r="F1371" s="188"/>
      <c r="G1371" s="186" t="s">
        <v>533</v>
      </c>
      <c r="H1371" s="189" t="s">
        <v>94</v>
      </c>
      <c r="I1371" s="189"/>
      <c r="J1371" s="189" t="s">
        <v>69</v>
      </c>
      <c r="K1371" s="190">
        <v>1.3</v>
      </c>
      <c r="L1371" s="190">
        <v>1</v>
      </c>
      <c r="M1371" s="190">
        <v>2</v>
      </c>
      <c r="N1371" s="190"/>
      <c r="O1371" s="190">
        <v>2</v>
      </c>
      <c r="P1371" s="190"/>
      <c r="Q1371" s="190"/>
      <c r="R1371" s="188">
        <f t="shared" si="292"/>
        <v>2</v>
      </c>
      <c r="S1371" s="191" t="s">
        <v>70</v>
      </c>
      <c r="T1371" s="192" t="s">
        <v>58</v>
      </c>
      <c r="U1371" s="193">
        <v>44825</v>
      </c>
      <c r="V1371" s="193">
        <v>44839</v>
      </c>
      <c r="W1371" s="194">
        <v>1</v>
      </c>
      <c r="X1371" s="195"/>
      <c r="Y1371" s="196">
        <f t="shared" si="299"/>
        <v>2.1428571428571428</v>
      </c>
      <c r="Z1371" s="219">
        <v>135</v>
      </c>
      <c r="AA1371" s="219">
        <v>12.25</v>
      </c>
      <c r="AB1371" s="197">
        <f t="shared" si="304"/>
        <v>270</v>
      </c>
      <c r="AC1371" s="197">
        <f t="shared" si="295"/>
        <v>24.5</v>
      </c>
      <c r="AD1371" s="197">
        <f t="shared" si="300"/>
        <v>189</v>
      </c>
      <c r="AE1371" s="197">
        <f t="shared" si="301"/>
        <v>81</v>
      </c>
      <c r="AF1371" s="197">
        <f t="shared" si="306"/>
        <v>52.5</v>
      </c>
      <c r="AG1371" s="197">
        <f t="shared" si="302"/>
        <v>322.5</v>
      </c>
      <c r="AH1371" s="198">
        <v>322.5</v>
      </c>
      <c r="AI1371" s="197">
        <f t="shared" si="303"/>
        <v>0</v>
      </c>
      <c r="AJ1371" s="158"/>
      <c r="AK1371" s="269"/>
      <c r="AL1371" s="276"/>
      <c r="AM1371" s="276"/>
    </row>
    <row r="1372" spans="1:47" ht="28.5" customHeight="1" x14ac:dyDescent="0.25">
      <c r="A1372" s="186"/>
      <c r="B1372" s="221">
        <v>17</v>
      </c>
      <c r="C1372" s="187">
        <v>987</v>
      </c>
      <c r="D1372" s="136">
        <v>13367</v>
      </c>
      <c r="E1372" s="136">
        <v>6717</v>
      </c>
      <c r="F1372" s="188"/>
      <c r="G1372" s="186" t="s">
        <v>211</v>
      </c>
      <c r="H1372" s="189" t="s">
        <v>94</v>
      </c>
      <c r="I1372" s="189"/>
      <c r="J1372" s="189" t="s">
        <v>69</v>
      </c>
      <c r="K1372" s="190">
        <v>2.5</v>
      </c>
      <c r="L1372" s="190">
        <v>1.3</v>
      </c>
      <c r="M1372" s="190">
        <v>2</v>
      </c>
      <c r="N1372" s="190"/>
      <c r="O1372" s="190">
        <v>2</v>
      </c>
      <c r="P1372" s="190"/>
      <c r="Q1372" s="190"/>
      <c r="R1372" s="188">
        <f t="shared" si="292"/>
        <v>2</v>
      </c>
      <c r="S1372" s="191" t="s">
        <v>70</v>
      </c>
      <c r="T1372" s="192" t="s">
        <v>58</v>
      </c>
      <c r="U1372" s="193">
        <v>44821</v>
      </c>
      <c r="V1372" s="193">
        <v>44828</v>
      </c>
      <c r="W1372" s="194">
        <v>1</v>
      </c>
      <c r="X1372" s="195"/>
      <c r="Y1372" s="196">
        <f t="shared" si="299"/>
        <v>1.1428571428571428</v>
      </c>
      <c r="Z1372" s="219">
        <v>135</v>
      </c>
      <c r="AA1372" s="219">
        <v>12.25</v>
      </c>
      <c r="AB1372" s="197">
        <f t="shared" si="304"/>
        <v>270</v>
      </c>
      <c r="AC1372" s="197">
        <f t="shared" si="295"/>
        <v>24.5</v>
      </c>
      <c r="AD1372" s="197">
        <f t="shared" si="300"/>
        <v>189</v>
      </c>
      <c r="AE1372" s="197">
        <f t="shared" si="301"/>
        <v>81</v>
      </c>
      <c r="AF1372" s="197">
        <f t="shared" si="306"/>
        <v>28</v>
      </c>
      <c r="AG1372" s="197">
        <f t="shared" si="302"/>
        <v>298</v>
      </c>
      <c r="AH1372" s="198">
        <v>298</v>
      </c>
      <c r="AI1372" s="197">
        <f t="shared" si="303"/>
        <v>0</v>
      </c>
      <c r="AJ1372" s="158"/>
      <c r="AR1372" s="111"/>
      <c r="AS1372" s="111"/>
      <c r="AT1372" s="111"/>
    </row>
    <row r="1373" spans="1:47" ht="28.5" customHeight="1" x14ac:dyDescent="0.25">
      <c r="A1373" s="186"/>
      <c r="B1373" s="221">
        <v>17</v>
      </c>
      <c r="C1373" s="187">
        <v>1</v>
      </c>
      <c r="D1373" s="136">
        <v>13277</v>
      </c>
      <c r="E1373" s="136">
        <v>8636</v>
      </c>
      <c r="F1373" s="188"/>
      <c r="G1373" s="186" t="s">
        <v>446</v>
      </c>
      <c r="H1373" s="186" t="s">
        <v>149</v>
      </c>
      <c r="I1373" s="186"/>
      <c r="J1373" s="186" t="s">
        <v>148</v>
      </c>
      <c r="K1373" s="188">
        <v>20</v>
      </c>
      <c r="L1373" s="188">
        <v>1.3</v>
      </c>
      <c r="M1373" s="188"/>
      <c r="N1373" s="188"/>
      <c r="O1373" s="188"/>
      <c r="P1373" s="188">
        <v>1</v>
      </c>
      <c r="Q1373" s="188"/>
      <c r="R1373" s="188">
        <f t="shared" si="292"/>
        <v>26</v>
      </c>
      <c r="S1373" s="191" t="s">
        <v>150</v>
      </c>
      <c r="T1373" s="199" t="s">
        <v>58</v>
      </c>
      <c r="U1373" s="200">
        <v>44811</v>
      </c>
      <c r="V1373" s="200">
        <v>44963</v>
      </c>
      <c r="W1373" s="201">
        <v>1</v>
      </c>
      <c r="X1373" s="202"/>
      <c r="Y1373" s="196">
        <f t="shared" si="299"/>
        <v>21.857142857142858</v>
      </c>
      <c r="Z1373" s="219">
        <v>7.5</v>
      </c>
      <c r="AA1373" s="219">
        <v>1.05</v>
      </c>
      <c r="AB1373" s="197">
        <f t="shared" si="304"/>
        <v>195</v>
      </c>
      <c r="AC1373" s="197">
        <f t="shared" si="295"/>
        <v>27.3</v>
      </c>
      <c r="AD1373" s="197">
        <f t="shared" si="300"/>
        <v>136.5</v>
      </c>
      <c r="AE1373" s="197">
        <f t="shared" si="301"/>
        <v>58.5</v>
      </c>
      <c r="AF1373" s="197">
        <f t="shared" si="306"/>
        <v>596.70000000000005</v>
      </c>
      <c r="AG1373" s="197">
        <f t="shared" si="302"/>
        <v>791.7</v>
      </c>
      <c r="AH1373" s="197">
        <v>791.7</v>
      </c>
      <c r="AI1373" s="197">
        <f t="shared" si="303"/>
        <v>0</v>
      </c>
      <c r="AJ1373" s="158"/>
      <c r="AT1373" s="111"/>
      <c r="AU1373" s="365"/>
    </row>
    <row r="1374" spans="1:47" ht="28.5" customHeight="1" x14ac:dyDescent="0.25">
      <c r="A1374" s="186"/>
      <c r="B1374" s="221">
        <v>17</v>
      </c>
      <c r="C1374" s="187">
        <v>1</v>
      </c>
      <c r="D1374" s="136">
        <v>13277</v>
      </c>
      <c r="E1374" s="136">
        <v>8636</v>
      </c>
      <c r="F1374" s="188"/>
      <c r="G1374" s="186" t="s">
        <v>446</v>
      </c>
      <c r="H1374" s="186" t="s">
        <v>149</v>
      </c>
      <c r="I1374" s="186"/>
      <c r="J1374" s="186" t="s">
        <v>148</v>
      </c>
      <c r="K1374" s="188">
        <v>20</v>
      </c>
      <c r="L1374" s="188">
        <v>1.3</v>
      </c>
      <c r="M1374" s="188"/>
      <c r="N1374" s="188"/>
      <c r="O1374" s="188"/>
      <c r="P1374" s="188">
        <v>1</v>
      </c>
      <c r="Q1374" s="188"/>
      <c r="R1374" s="188">
        <f t="shared" si="292"/>
        <v>26</v>
      </c>
      <c r="S1374" s="191" t="s">
        <v>150</v>
      </c>
      <c r="T1374" s="199" t="s">
        <v>58</v>
      </c>
      <c r="U1374" s="200">
        <v>44811</v>
      </c>
      <c r="V1374" s="200">
        <v>44963</v>
      </c>
      <c r="W1374" s="201">
        <v>1</v>
      </c>
      <c r="X1374" s="202"/>
      <c r="Y1374" s="196">
        <f t="shared" si="299"/>
        <v>21.857142857142858</v>
      </c>
      <c r="Z1374" s="219">
        <v>7.5</v>
      </c>
      <c r="AA1374" s="219">
        <v>1.05</v>
      </c>
      <c r="AB1374" s="197">
        <f t="shared" si="304"/>
        <v>195</v>
      </c>
      <c r="AC1374" s="197">
        <f t="shared" si="295"/>
        <v>27.3</v>
      </c>
      <c r="AD1374" s="197">
        <f t="shared" si="300"/>
        <v>136.5</v>
      </c>
      <c r="AE1374" s="197">
        <f t="shared" si="301"/>
        <v>58.5</v>
      </c>
      <c r="AF1374" s="197">
        <f t="shared" si="306"/>
        <v>596.70000000000005</v>
      </c>
      <c r="AG1374" s="197">
        <f t="shared" si="302"/>
        <v>791.7</v>
      </c>
      <c r="AH1374" s="197">
        <v>791.7</v>
      </c>
      <c r="AI1374" s="197">
        <f t="shared" si="303"/>
        <v>0</v>
      </c>
      <c r="AJ1374" s="225"/>
      <c r="AT1374" s="111"/>
      <c r="AU1374" s="365"/>
    </row>
    <row r="1375" spans="1:47" ht="28.5" customHeight="1" x14ac:dyDescent="0.25">
      <c r="A1375" s="186"/>
      <c r="B1375" s="221">
        <v>17</v>
      </c>
      <c r="C1375" s="187">
        <v>1</v>
      </c>
      <c r="D1375" s="136">
        <v>13277</v>
      </c>
      <c r="E1375" s="136">
        <v>8636</v>
      </c>
      <c r="F1375" s="188"/>
      <c r="G1375" s="186" t="s">
        <v>446</v>
      </c>
      <c r="H1375" s="186" t="s">
        <v>149</v>
      </c>
      <c r="I1375" s="186"/>
      <c r="J1375" s="186" t="s">
        <v>148</v>
      </c>
      <c r="K1375" s="188">
        <v>20</v>
      </c>
      <c r="L1375" s="188">
        <v>1.3</v>
      </c>
      <c r="M1375" s="188"/>
      <c r="N1375" s="188"/>
      <c r="O1375" s="188"/>
      <c r="P1375" s="188">
        <v>1</v>
      </c>
      <c r="Q1375" s="188"/>
      <c r="R1375" s="188">
        <f t="shared" si="292"/>
        <v>26</v>
      </c>
      <c r="S1375" s="191" t="s">
        <v>150</v>
      </c>
      <c r="T1375" s="199" t="s">
        <v>58</v>
      </c>
      <c r="U1375" s="200">
        <v>44811</v>
      </c>
      <c r="V1375" s="200">
        <v>44963</v>
      </c>
      <c r="W1375" s="201">
        <v>1</v>
      </c>
      <c r="X1375" s="202"/>
      <c r="Y1375" s="196">
        <f t="shared" si="299"/>
        <v>21.857142857142858</v>
      </c>
      <c r="Z1375" s="219">
        <v>7.5</v>
      </c>
      <c r="AA1375" s="219">
        <v>1.05</v>
      </c>
      <c r="AB1375" s="197">
        <f t="shared" si="304"/>
        <v>195</v>
      </c>
      <c r="AC1375" s="197">
        <f t="shared" si="295"/>
        <v>27.3</v>
      </c>
      <c r="AD1375" s="197">
        <f t="shared" si="300"/>
        <v>136.5</v>
      </c>
      <c r="AE1375" s="197">
        <f t="shared" si="301"/>
        <v>58.5</v>
      </c>
      <c r="AF1375" s="197">
        <f t="shared" si="306"/>
        <v>596.70000000000005</v>
      </c>
      <c r="AG1375" s="197">
        <f t="shared" si="302"/>
        <v>791.7</v>
      </c>
      <c r="AH1375" s="197">
        <v>791.7</v>
      </c>
      <c r="AI1375" s="197">
        <f t="shared" si="303"/>
        <v>0</v>
      </c>
      <c r="AJ1375" s="225"/>
      <c r="AT1375" s="111"/>
      <c r="AU1375" s="365"/>
    </row>
    <row r="1376" spans="1:47" ht="28.5" customHeight="1" x14ac:dyDescent="0.25">
      <c r="A1376" s="186"/>
      <c r="B1376" s="221">
        <v>17</v>
      </c>
      <c r="C1376" s="187">
        <v>1</v>
      </c>
      <c r="D1376" s="136">
        <v>13277</v>
      </c>
      <c r="E1376" s="136">
        <v>8636</v>
      </c>
      <c r="F1376" s="188"/>
      <c r="G1376" s="186" t="s">
        <v>446</v>
      </c>
      <c r="H1376" s="186" t="s">
        <v>149</v>
      </c>
      <c r="I1376" s="186"/>
      <c r="J1376" s="186" t="s">
        <v>148</v>
      </c>
      <c r="K1376" s="188">
        <v>20</v>
      </c>
      <c r="L1376" s="188">
        <v>1.3</v>
      </c>
      <c r="M1376" s="188"/>
      <c r="N1376" s="188"/>
      <c r="O1376" s="188"/>
      <c r="P1376" s="188">
        <v>1</v>
      </c>
      <c r="Q1376" s="188"/>
      <c r="R1376" s="188">
        <f t="shared" si="292"/>
        <v>26</v>
      </c>
      <c r="S1376" s="191" t="s">
        <v>150</v>
      </c>
      <c r="T1376" s="199" t="s">
        <v>58</v>
      </c>
      <c r="U1376" s="200">
        <v>44811</v>
      </c>
      <c r="V1376" s="200">
        <v>44963</v>
      </c>
      <c r="W1376" s="201">
        <v>1</v>
      </c>
      <c r="X1376" s="202"/>
      <c r="Y1376" s="196">
        <f t="shared" si="299"/>
        <v>21.857142857142858</v>
      </c>
      <c r="Z1376" s="219">
        <v>7.5</v>
      </c>
      <c r="AA1376" s="219">
        <v>1.05</v>
      </c>
      <c r="AB1376" s="197">
        <f t="shared" si="304"/>
        <v>195</v>
      </c>
      <c r="AC1376" s="197">
        <f t="shared" si="295"/>
        <v>27.3</v>
      </c>
      <c r="AD1376" s="197">
        <f t="shared" si="300"/>
        <v>136.5</v>
      </c>
      <c r="AE1376" s="197">
        <f t="shared" si="301"/>
        <v>58.5</v>
      </c>
      <c r="AF1376" s="197">
        <f t="shared" si="306"/>
        <v>596.70000000000005</v>
      </c>
      <c r="AG1376" s="197">
        <f t="shared" si="302"/>
        <v>791.7</v>
      </c>
      <c r="AH1376" s="197">
        <v>791.7</v>
      </c>
      <c r="AI1376" s="197">
        <f t="shared" si="303"/>
        <v>0</v>
      </c>
      <c r="AJ1376" s="225"/>
      <c r="AT1376" s="111"/>
      <c r="AU1376" s="365"/>
    </row>
    <row r="1377" spans="1:47" ht="28.5" customHeight="1" x14ac:dyDescent="0.25">
      <c r="A1377" s="186"/>
      <c r="B1377" s="221">
        <v>17</v>
      </c>
      <c r="C1377" s="187">
        <v>1</v>
      </c>
      <c r="D1377" s="136">
        <v>13277</v>
      </c>
      <c r="E1377" s="136">
        <v>8636</v>
      </c>
      <c r="F1377" s="188"/>
      <c r="G1377" s="186" t="s">
        <v>446</v>
      </c>
      <c r="H1377" s="186" t="s">
        <v>149</v>
      </c>
      <c r="I1377" s="186"/>
      <c r="J1377" s="186" t="s">
        <v>148</v>
      </c>
      <c r="K1377" s="188">
        <v>20</v>
      </c>
      <c r="L1377" s="188">
        <v>1.3</v>
      </c>
      <c r="M1377" s="188"/>
      <c r="N1377" s="188"/>
      <c r="O1377" s="188"/>
      <c r="P1377" s="188">
        <v>1</v>
      </c>
      <c r="Q1377" s="188"/>
      <c r="R1377" s="188">
        <f t="shared" si="292"/>
        <v>26</v>
      </c>
      <c r="S1377" s="191" t="s">
        <v>150</v>
      </c>
      <c r="T1377" s="199" t="s">
        <v>58</v>
      </c>
      <c r="U1377" s="200">
        <v>44811</v>
      </c>
      <c r="V1377" s="200">
        <v>44963</v>
      </c>
      <c r="W1377" s="201">
        <v>1</v>
      </c>
      <c r="X1377" s="202"/>
      <c r="Y1377" s="196">
        <f t="shared" si="299"/>
        <v>21.857142857142858</v>
      </c>
      <c r="Z1377" s="219">
        <v>7.5</v>
      </c>
      <c r="AA1377" s="219">
        <v>1.05</v>
      </c>
      <c r="AB1377" s="197">
        <f t="shared" si="304"/>
        <v>195</v>
      </c>
      <c r="AC1377" s="197">
        <f t="shared" si="295"/>
        <v>27.3</v>
      </c>
      <c r="AD1377" s="197">
        <f t="shared" si="300"/>
        <v>136.5</v>
      </c>
      <c r="AE1377" s="197">
        <f t="shared" si="301"/>
        <v>58.5</v>
      </c>
      <c r="AF1377" s="197">
        <f t="shared" si="306"/>
        <v>596.70000000000005</v>
      </c>
      <c r="AG1377" s="197">
        <f t="shared" si="302"/>
        <v>791.7</v>
      </c>
      <c r="AH1377" s="197">
        <v>791.7</v>
      </c>
      <c r="AI1377" s="197">
        <f t="shared" si="303"/>
        <v>0</v>
      </c>
      <c r="AJ1377" s="158"/>
      <c r="AT1377" s="111"/>
      <c r="AU1377" s="365"/>
    </row>
    <row r="1378" spans="1:47" ht="28.5" customHeight="1" x14ac:dyDescent="0.25">
      <c r="A1378" s="186"/>
      <c r="B1378" s="221">
        <v>17</v>
      </c>
      <c r="C1378" s="187">
        <v>1</v>
      </c>
      <c r="D1378" s="136">
        <v>13277</v>
      </c>
      <c r="E1378" s="136">
        <v>8636</v>
      </c>
      <c r="F1378" s="188"/>
      <c r="G1378" s="186" t="s">
        <v>446</v>
      </c>
      <c r="H1378" s="186" t="s">
        <v>149</v>
      </c>
      <c r="I1378" s="186"/>
      <c r="J1378" s="186" t="s">
        <v>148</v>
      </c>
      <c r="K1378" s="188">
        <v>20</v>
      </c>
      <c r="L1378" s="188">
        <v>1.3</v>
      </c>
      <c r="M1378" s="188"/>
      <c r="N1378" s="188"/>
      <c r="O1378" s="188"/>
      <c r="P1378" s="188">
        <v>1</v>
      </c>
      <c r="Q1378" s="188"/>
      <c r="R1378" s="188">
        <f t="shared" si="292"/>
        <v>26</v>
      </c>
      <c r="S1378" s="191" t="s">
        <v>150</v>
      </c>
      <c r="T1378" s="199" t="s">
        <v>58</v>
      </c>
      <c r="U1378" s="200">
        <v>44811</v>
      </c>
      <c r="V1378" s="200">
        <v>44963</v>
      </c>
      <c r="W1378" s="201">
        <v>1</v>
      </c>
      <c r="X1378" s="202"/>
      <c r="Y1378" s="196">
        <f t="shared" si="299"/>
        <v>21.857142857142858</v>
      </c>
      <c r="Z1378" s="219">
        <v>7.5</v>
      </c>
      <c r="AA1378" s="219">
        <v>1.05</v>
      </c>
      <c r="AB1378" s="197">
        <f t="shared" si="304"/>
        <v>195</v>
      </c>
      <c r="AC1378" s="197">
        <f t="shared" si="295"/>
        <v>27.3</v>
      </c>
      <c r="AD1378" s="197">
        <f t="shared" si="300"/>
        <v>136.5</v>
      </c>
      <c r="AE1378" s="197">
        <f t="shared" si="301"/>
        <v>58.5</v>
      </c>
      <c r="AF1378" s="197">
        <f t="shared" si="306"/>
        <v>596.70000000000005</v>
      </c>
      <c r="AG1378" s="197">
        <f t="shared" si="302"/>
        <v>791.7</v>
      </c>
      <c r="AH1378" s="197">
        <v>791.7</v>
      </c>
      <c r="AI1378" s="197">
        <f t="shared" si="303"/>
        <v>0</v>
      </c>
      <c r="AJ1378" s="158"/>
      <c r="AT1378" s="111"/>
      <c r="AU1378" s="365"/>
    </row>
    <row r="1379" spans="1:47" ht="28.5" customHeight="1" x14ac:dyDescent="0.25">
      <c r="A1379" s="186"/>
      <c r="B1379" s="221">
        <v>17</v>
      </c>
      <c r="C1379" s="187">
        <v>1</v>
      </c>
      <c r="D1379" s="136">
        <v>13277</v>
      </c>
      <c r="E1379" s="136">
        <v>8636</v>
      </c>
      <c r="F1379" s="188"/>
      <c r="G1379" s="186" t="s">
        <v>446</v>
      </c>
      <c r="H1379" s="186" t="s">
        <v>240</v>
      </c>
      <c r="I1379" s="186"/>
      <c r="J1379" s="186" t="s">
        <v>80</v>
      </c>
      <c r="K1379" s="188">
        <v>20</v>
      </c>
      <c r="L1379" s="188">
        <v>0.6</v>
      </c>
      <c r="M1379" s="188"/>
      <c r="N1379" s="188"/>
      <c r="O1379" s="188"/>
      <c r="P1379" s="188">
        <v>1</v>
      </c>
      <c r="Q1379" s="188"/>
      <c r="R1379" s="188">
        <f t="shared" si="292"/>
        <v>12</v>
      </c>
      <c r="S1379" s="191" t="s">
        <v>150</v>
      </c>
      <c r="T1379" s="199" t="s">
        <v>58</v>
      </c>
      <c r="U1379" s="200">
        <v>44811</v>
      </c>
      <c r="V1379" s="200">
        <v>44963</v>
      </c>
      <c r="W1379" s="201">
        <v>1</v>
      </c>
      <c r="X1379" s="202"/>
      <c r="Y1379" s="196">
        <f t="shared" si="299"/>
        <v>21.857142857142858</v>
      </c>
      <c r="Z1379" s="219">
        <v>36.5</v>
      </c>
      <c r="AA1379" s="219">
        <v>3.15</v>
      </c>
      <c r="AB1379" s="197">
        <f t="shared" si="304"/>
        <v>438</v>
      </c>
      <c r="AC1379" s="197">
        <f t="shared" si="295"/>
        <v>37.799999999999997</v>
      </c>
      <c r="AD1379" s="197">
        <f t="shared" si="300"/>
        <v>306.59999999999997</v>
      </c>
      <c r="AE1379" s="197">
        <f t="shared" si="301"/>
        <v>131.39999999999998</v>
      </c>
      <c r="AF1379" s="197">
        <f t="shared" si="306"/>
        <v>826.19999999999993</v>
      </c>
      <c r="AG1379" s="197">
        <f t="shared" si="302"/>
        <v>1264.1999999999998</v>
      </c>
      <c r="AH1379" s="197">
        <v>1264.1999999999998</v>
      </c>
      <c r="AI1379" s="197">
        <f t="shared" si="303"/>
        <v>0</v>
      </c>
      <c r="AJ1379" s="158"/>
      <c r="AT1379" s="111"/>
      <c r="AU1379" s="365"/>
    </row>
    <row r="1380" spans="1:47" ht="28.5" customHeight="1" x14ac:dyDescent="0.25">
      <c r="A1380" s="186"/>
      <c r="B1380" s="221">
        <v>17</v>
      </c>
      <c r="C1380" s="187">
        <v>1</v>
      </c>
      <c r="D1380" s="136">
        <v>13277</v>
      </c>
      <c r="E1380" s="136">
        <v>8636</v>
      </c>
      <c r="F1380" s="188"/>
      <c r="G1380" s="186" t="s">
        <v>446</v>
      </c>
      <c r="H1380" s="186" t="s">
        <v>240</v>
      </c>
      <c r="I1380" s="186"/>
      <c r="J1380" s="186" t="s">
        <v>80</v>
      </c>
      <c r="K1380" s="188">
        <v>20</v>
      </c>
      <c r="L1380" s="188">
        <v>0.6</v>
      </c>
      <c r="M1380" s="188"/>
      <c r="N1380" s="188"/>
      <c r="O1380" s="188"/>
      <c r="P1380" s="188">
        <v>1</v>
      </c>
      <c r="Q1380" s="188"/>
      <c r="R1380" s="188">
        <f t="shared" si="292"/>
        <v>12</v>
      </c>
      <c r="S1380" s="191" t="s">
        <v>150</v>
      </c>
      <c r="T1380" s="199" t="s">
        <v>58</v>
      </c>
      <c r="U1380" s="200">
        <v>44811</v>
      </c>
      <c r="V1380" s="200">
        <v>44963</v>
      </c>
      <c r="W1380" s="201">
        <v>1</v>
      </c>
      <c r="X1380" s="202"/>
      <c r="Y1380" s="196">
        <f t="shared" si="299"/>
        <v>21.857142857142858</v>
      </c>
      <c r="Z1380" s="219">
        <v>36.5</v>
      </c>
      <c r="AA1380" s="219">
        <v>3.15</v>
      </c>
      <c r="AB1380" s="197">
        <f t="shared" si="304"/>
        <v>438</v>
      </c>
      <c r="AC1380" s="197">
        <f t="shared" si="295"/>
        <v>37.799999999999997</v>
      </c>
      <c r="AD1380" s="197">
        <f t="shared" si="300"/>
        <v>306.59999999999997</v>
      </c>
      <c r="AE1380" s="197">
        <f t="shared" si="301"/>
        <v>131.39999999999998</v>
      </c>
      <c r="AF1380" s="197">
        <f t="shared" si="306"/>
        <v>826.19999999999993</v>
      </c>
      <c r="AG1380" s="197">
        <f t="shared" si="302"/>
        <v>1264.1999999999998</v>
      </c>
      <c r="AH1380" s="197">
        <v>1264.1999999999998</v>
      </c>
      <c r="AI1380" s="197">
        <f t="shared" si="303"/>
        <v>0</v>
      </c>
      <c r="AJ1380" s="158"/>
      <c r="AT1380" s="111"/>
      <c r="AU1380" s="365"/>
    </row>
    <row r="1381" spans="1:47" ht="28.5" customHeight="1" x14ac:dyDescent="0.25">
      <c r="A1381" s="186"/>
      <c r="B1381" s="221">
        <v>17</v>
      </c>
      <c r="C1381" s="187">
        <v>1</v>
      </c>
      <c r="D1381" s="136">
        <v>13277</v>
      </c>
      <c r="E1381" s="136">
        <v>8636</v>
      </c>
      <c r="F1381" s="188"/>
      <c r="G1381" s="186" t="s">
        <v>446</v>
      </c>
      <c r="H1381" s="186" t="s">
        <v>240</v>
      </c>
      <c r="I1381" s="186"/>
      <c r="J1381" s="186" t="s">
        <v>80</v>
      </c>
      <c r="K1381" s="188">
        <v>20</v>
      </c>
      <c r="L1381" s="188">
        <v>0.6</v>
      </c>
      <c r="M1381" s="188"/>
      <c r="N1381" s="188"/>
      <c r="O1381" s="188"/>
      <c r="P1381" s="188">
        <v>1</v>
      </c>
      <c r="Q1381" s="188"/>
      <c r="R1381" s="188">
        <f t="shared" si="292"/>
        <v>12</v>
      </c>
      <c r="S1381" s="191" t="s">
        <v>150</v>
      </c>
      <c r="T1381" s="199" t="s">
        <v>58</v>
      </c>
      <c r="U1381" s="200">
        <v>44811</v>
      </c>
      <c r="V1381" s="200">
        <v>44963</v>
      </c>
      <c r="W1381" s="201">
        <v>1</v>
      </c>
      <c r="X1381" s="202"/>
      <c r="Y1381" s="196">
        <f t="shared" si="299"/>
        <v>21.857142857142858</v>
      </c>
      <c r="Z1381" s="219">
        <v>36.5</v>
      </c>
      <c r="AA1381" s="219">
        <v>3.15</v>
      </c>
      <c r="AB1381" s="197">
        <f t="shared" si="304"/>
        <v>438</v>
      </c>
      <c r="AC1381" s="197">
        <f t="shared" si="295"/>
        <v>37.799999999999997</v>
      </c>
      <c r="AD1381" s="197">
        <f t="shared" si="300"/>
        <v>306.59999999999997</v>
      </c>
      <c r="AE1381" s="197">
        <f t="shared" si="301"/>
        <v>131.39999999999998</v>
      </c>
      <c r="AF1381" s="197">
        <f t="shared" si="306"/>
        <v>826.19999999999993</v>
      </c>
      <c r="AG1381" s="197">
        <f t="shared" si="302"/>
        <v>1264.1999999999998</v>
      </c>
      <c r="AH1381" s="197">
        <v>1264.1999999999998</v>
      </c>
      <c r="AI1381" s="197">
        <f t="shared" si="303"/>
        <v>0</v>
      </c>
      <c r="AJ1381" s="158"/>
      <c r="AT1381" s="111"/>
      <c r="AU1381" s="365"/>
    </row>
    <row r="1382" spans="1:47" ht="28.5" customHeight="1" x14ac:dyDescent="0.25">
      <c r="A1382" s="186"/>
      <c r="B1382" s="221">
        <v>17</v>
      </c>
      <c r="C1382" s="187">
        <v>1</v>
      </c>
      <c r="D1382" s="136">
        <v>13277</v>
      </c>
      <c r="E1382" s="136">
        <v>8636</v>
      </c>
      <c r="F1382" s="188"/>
      <c r="G1382" s="186" t="s">
        <v>446</v>
      </c>
      <c r="H1382" s="186" t="s">
        <v>240</v>
      </c>
      <c r="I1382" s="186"/>
      <c r="J1382" s="186" t="s">
        <v>80</v>
      </c>
      <c r="K1382" s="188">
        <v>20</v>
      </c>
      <c r="L1382" s="188">
        <v>0.6</v>
      </c>
      <c r="M1382" s="188"/>
      <c r="N1382" s="188"/>
      <c r="O1382" s="188"/>
      <c r="P1382" s="188">
        <v>1</v>
      </c>
      <c r="Q1382" s="188"/>
      <c r="R1382" s="188">
        <f t="shared" si="292"/>
        <v>12</v>
      </c>
      <c r="S1382" s="191" t="s">
        <v>150</v>
      </c>
      <c r="T1382" s="199" t="s">
        <v>58</v>
      </c>
      <c r="U1382" s="200">
        <v>44811</v>
      </c>
      <c r="V1382" s="200">
        <v>44963</v>
      </c>
      <c r="W1382" s="201">
        <v>1</v>
      </c>
      <c r="X1382" s="202"/>
      <c r="Y1382" s="196">
        <f t="shared" si="299"/>
        <v>21.857142857142858</v>
      </c>
      <c r="Z1382" s="219">
        <v>36.5</v>
      </c>
      <c r="AA1382" s="219">
        <v>3.15</v>
      </c>
      <c r="AB1382" s="197">
        <f t="shared" si="304"/>
        <v>438</v>
      </c>
      <c r="AC1382" s="197">
        <f t="shared" si="295"/>
        <v>37.799999999999997</v>
      </c>
      <c r="AD1382" s="197">
        <f t="shared" si="300"/>
        <v>306.59999999999997</v>
      </c>
      <c r="AE1382" s="197">
        <f t="shared" si="301"/>
        <v>131.39999999999998</v>
      </c>
      <c r="AF1382" s="197">
        <f t="shared" si="306"/>
        <v>826.19999999999993</v>
      </c>
      <c r="AG1382" s="197">
        <f t="shared" si="302"/>
        <v>1264.1999999999998</v>
      </c>
      <c r="AH1382" s="197">
        <v>1264.1999999999998</v>
      </c>
      <c r="AI1382" s="197">
        <f t="shared" si="303"/>
        <v>0</v>
      </c>
      <c r="AJ1382" s="158"/>
      <c r="AT1382" s="111"/>
      <c r="AU1382" s="365"/>
    </row>
    <row r="1383" spans="1:47" ht="28.5" customHeight="1" x14ac:dyDescent="0.25">
      <c r="A1383" s="186"/>
      <c r="B1383" s="221">
        <v>17</v>
      </c>
      <c r="C1383" s="187">
        <v>1</v>
      </c>
      <c r="D1383" s="136">
        <v>13277</v>
      </c>
      <c r="E1383" s="136">
        <v>8636</v>
      </c>
      <c r="F1383" s="188"/>
      <c r="G1383" s="186" t="s">
        <v>446</v>
      </c>
      <c r="H1383" s="186" t="s">
        <v>240</v>
      </c>
      <c r="I1383" s="186"/>
      <c r="J1383" s="186" t="s">
        <v>80</v>
      </c>
      <c r="K1383" s="188">
        <v>20</v>
      </c>
      <c r="L1383" s="188">
        <v>0.6</v>
      </c>
      <c r="M1383" s="188"/>
      <c r="N1383" s="188"/>
      <c r="O1383" s="188"/>
      <c r="P1383" s="188">
        <v>1</v>
      </c>
      <c r="Q1383" s="188"/>
      <c r="R1383" s="188">
        <f t="shared" si="292"/>
        <v>12</v>
      </c>
      <c r="S1383" s="191" t="s">
        <v>150</v>
      </c>
      <c r="T1383" s="199" t="s">
        <v>58</v>
      </c>
      <c r="U1383" s="200">
        <v>44811</v>
      </c>
      <c r="V1383" s="200">
        <v>44963</v>
      </c>
      <c r="W1383" s="201">
        <v>1</v>
      </c>
      <c r="X1383" s="202"/>
      <c r="Y1383" s="196">
        <f t="shared" si="299"/>
        <v>21.857142857142858</v>
      </c>
      <c r="Z1383" s="219">
        <v>36.5</v>
      </c>
      <c r="AA1383" s="219">
        <v>3.15</v>
      </c>
      <c r="AB1383" s="197">
        <f t="shared" si="304"/>
        <v>438</v>
      </c>
      <c r="AC1383" s="197">
        <f t="shared" si="295"/>
        <v>37.799999999999997</v>
      </c>
      <c r="AD1383" s="197">
        <f t="shared" si="300"/>
        <v>306.59999999999997</v>
      </c>
      <c r="AE1383" s="197">
        <f t="shared" si="301"/>
        <v>131.39999999999998</v>
      </c>
      <c r="AF1383" s="197">
        <f t="shared" si="306"/>
        <v>826.19999999999993</v>
      </c>
      <c r="AG1383" s="197">
        <f t="shared" si="302"/>
        <v>1264.1999999999998</v>
      </c>
      <c r="AH1383" s="197">
        <v>1264.1999999999998</v>
      </c>
      <c r="AI1383" s="197">
        <f t="shared" si="303"/>
        <v>0</v>
      </c>
      <c r="AJ1383" s="158"/>
      <c r="AT1383" s="111"/>
      <c r="AU1383" s="365"/>
    </row>
    <row r="1384" spans="1:47" ht="28.5" customHeight="1" x14ac:dyDescent="0.25">
      <c r="A1384" s="186"/>
      <c r="B1384" s="221">
        <v>17</v>
      </c>
      <c r="C1384" s="187">
        <v>1</v>
      </c>
      <c r="D1384" s="136">
        <v>13277</v>
      </c>
      <c r="E1384" s="136">
        <v>8636</v>
      </c>
      <c r="F1384" s="188"/>
      <c r="G1384" s="186" t="s">
        <v>446</v>
      </c>
      <c r="H1384" s="186" t="s">
        <v>240</v>
      </c>
      <c r="I1384" s="186"/>
      <c r="J1384" s="186" t="s">
        <v>80</v>
      </c>
      <c r="K1384" s="188">
        <v>20</v>
      </c>
      <c r="L1384" s="188">
        <v>0.6</v>
      </c>
      <c r="M1384" s="188"/>
      <c r="N1384" s="188"/>
      <c r="O1384" s="188"/>
      <c r="P1384" s="188">
        <v>1</v>
      </c>
      <c r="Q1384" s="188"/>
      <c r="R1384" s="188">
        <f t="shared" si="292"/>
        <v>12</v>
      </c>
      <c r="S1384" s="191" t="s">
        <v>150</v>
      </c>
      <c r="T1384" s="199" t="s">
        <v>58</v>
      </c>
      <c r="U1384" s="200">
        <v>44811</v>
      </c>
      <c r="V1384" s="200">
        <v>44963</v>
      </c>
      <c r="W1384" s="201">
        <v>1</v>
      </c>
      <c r="X1384" s="202"/>
      <c r="Y1384" s="196">
        <f t="shared" si="299"/>
        <v>21.857142857142858</v>
      </c>
      <c r="Z1384" s="219">
        <v>36.5</v>
      </c>
      <c r="AA1384" s="219">
        <v>3.15</v>
      </c>
      <c r="AB1384" s="197">
        <f t="shared" si="304"/>
        <v>438</v>
      </c>
      <c r="AC1384" s="197">
        <f t="shared" si="295"/>
        <v>37.799999999999997</v>
      </c>
      <c r="AD1384" s="197">
        <f t="shared" si="300"/>
        <v>306.59999999999997</v>
      </c>
      <c r="AE1384" s="197">
        <f t="shared" si="301"/>
        <v>131.39999999999998</v>
      </c>
      <c r="AF1384" s="197">
        <f t="shared" si="306"/>
        <v>826.19999999999993</v>
      </c>
      <c r="AG1384" s="197">
        <f t="shared" si="302"/>
        <v>1264.1999999999998</v>
      </c>
      <c r="AH1384" s="197">
        <v>1264.1999999999998</v>
      </c>
      <c r="AI1384" s="197">
        <f t="shared" si="303"/>
        <v>0</v>
      </c>
      <c r="AJ1384" s="158"/>
      <c r="AT1384" s="111"/>
      <c r="AU1384" s="365"/>
    </row>
    <row r="1385" spans="1:47" ht="28.5" customHeight="1" x14ac:dyDescent="0.25">
      <c r="A1385" s="189"/>
      <c r="B1385" s="223">
        <v>17</v>
      </c>
      <c r="C1385" s="159">
        <v>1251</v>
      </c>
      <c r="D1385" s="376">
        <v>13789</v>
      </c>
      <c r="E1385" s="376">
        <v>8171</v>
      </c>
      <c r="F1385" s="190"/>
      <c r="G1385" s="189" t="s">
        <v>211</v>
      </c>
      <c r="H1385" s="186" t="s">
        <v>94</v>
      </c>
      <c r="I1385" s="186"/>
      <c r="J1385" s="186" t="s">
        <v>69</v>
      </c>
      <c r="K1385" s="188">
        <v>2.5</v>
      </c>
      <c r="L1385" s="188">
        <v>1.3</v>
      </c>
      <c r="M1385" s="188">
        <v>2.5</v>
      </c>
      <c r="N1385" s="188"/>
      <c r="O1385" s="188">
        <f>M1385-N1385</f>
        <v>2.5</v>
      </c>
      <c r="P1385" s="188"/>
      <c r="Q1385" s="188"/>
      <c r="R1385" s="188">
        <f t="shared" si="292"/>
        <v>2.5</v>
      </c>
      <c r="S1385" s="191" t="s">
        <v>70</v>
      </c>
      <c r="T1385" s="199" t="s">
        <v>58</v>
      </c>
      <c r="U1385" s="200">
        <v>44853</v>
      </c>
      <c r="V1385" s="200">
        <v>44863</v>
      </c>
      <c r="W1385" s="201">
        <v>1</v>
      </c>
      <c r="X1385" s="202"/>
      <c r="Y1385" s="196">
        <f t="shared" si="299"/>
        <v>1.5714285714285714</v>
      </c>
      <c r="Z1385" s="197">
        <v>135</v>
      </c>
      <c r="AA1385" s="197">
        <v>12.25</v>
      </c>
      <c r="AB1385" s="197">
        <f t="shared" si="304"/>
        <v>337.5</v>
      </c>
      <c r="AC1385" s="197">
        <f t="shared" si="295"/>
        <v>30.625</v>
      </c>
      <c r="AD1385" s="197">
        <f t="shared" si="300"/>
        <v>236.25</v>
      </c>
      <c r="AE1385" s="197">
        <f t="shared" si="301"/>
        <v>101.25</v>
      </c>
      <c r="AF1385" s="197">
        <f t="shared" si="306"/>
        <v>48.125</v>
      </c>
      <c r="AG1385" s="197">
        <f t="shared" si="302"/>
        <v>385.625</v>
      </c>
      <c r="AH1385" s="197">
        <v>385.625</v>
      </c>
      <c r="AI1385" s="197">
        <f t="shared" si="303"/>
        <v>0</v>
      </c>
      <c r="AJ1385" s="158"/>
      <c r="AR1385" s="111"/>
      <c r="AS1385" s="111"/>
      <c r="AT1385" s="111"/>
    </row>
    <row r="1386" spans="1:47" ht="28.5" customHeight="1" x14ac:dyDescent="0.25">
      <c r="A1386" s="189"/>
      <c r="B1386" s="223">
        <v>17</v>
      </c>
      <c r="C1386" s="159">
        <v>1196</v>
      </c>
      <c r="D1386" s="376">
        <v>13682</v>
      </c>
      <c r="E1386" s="376">
        <v>8254</v>
      </c>
      <c r="F1386" s="190"/>
      <c r="G1386" s="189" t="s">
        <v>211</v>
      </c>
      <c r="H1386" s="189" t="s">
        <v>36</v>
      </c>
      <c r="I1386" s="189"/>
      <c r="J1386" s="189" t="s">
        <v>435</v>
      </c>
      <c r="K1386" s="190">
        <v>7</v>
      </c>
      <c r="L1386" s="190">
        <v>1</v>
      </c>
      <c r="M1386" s="190">
        <v>2</v>
      </c>
      <c r="N1386" s="190"/>
      <c r="O1386" s="190">
        <v>2</v>
      </c>
      <c r="P1386" s="190"/>
      <c r="Q1386" s="190"/>
      <c r="R1386" s="188">
        <f t="shared" si="292"/>
        <v>14</v>
      </c>
      <c r="S1386" s="159" t="s">
        <v>41</v>
      </c>
      <c r="T1386" s="192" t="s">
        <v>58</v>
      </c>
      <c r="U1386" s="193">
        <v>44847</v>
      </c>
      <c r="V1386" s="193">
        <v>44883</v>
      </c>
      <c r="W1386" s="194">
        <v>1</v>
      </c>
      <c r="X1386" s="195"/>
      <c r="Y1386" s="196">
        <f t="shared" si="299"/>
        <v>5.2857142857142856</v>
      </c>
      <c r="Z1386" s="198">
        <v>14</v>
      </c>
      <c r="AA1386" s="198">
        <v>0.84</v>
      </c>
      <c r="AB1386" s="197">
        <f t="shared" si="304"/>
        <v>196</v>
      </c>
      <c r="AC1386" s="197">
        <f t="shared" si="295"/>
        <v>11.76</v>
      </c>
      <c r="AD1386" s="197">
        <f t="shared" si="300"/>
        <v>137.19999999999999</v>
      </c>
      <c r="AE1386" s="197">
        <f t="shared" si="301"/>
        <v>58.800000000000004</v>
      </c>
      <c r="AF1386" s="197">
        <f t="shared" si="306"/>
        <v>62.16</v>
      </c>
      <c r="AG1386" s="197">
        <f t="shared" si="302"/>
        <v>258.15999999999997</v>
      </c>
      <c r="AH1386" s="198">
        <v>258.15999999999997</v>
      </c>
      <c r="AI1386" s="197">
        <f t="shared" si="303"/>
        <v>0</v>
      </c>
      <c r="AJ1386" s="158"/>
      <c r="AR1386" s="111"/>
      <c r="AS1386" s="111"/>
      <c r="AT1386" s="111"/>
    </row>
    <row r="1387" spans="1:47" ht="28.5" customHeight="1" x14ac:dyDescent="0.25">
      <c r="A1387" s="189"/>
      <c r="B1387" s="223">
        <v>17</v>
      </c>
      <c r="C1387" s="159">
        <v>1268</v>
      </c>
      <c r="D1387" s="376">
        <v>13706</v>
      </c>
      <c r="E1387" s="376">
        <v>8157</v>
      </c>
      <c r="F1387" s="190"/>
      <c r="G1387" s="189" t="s">
        <v>211</v>
      </c>
      <c r="H1387" s="189" t="s">
        <v>36</v>
      </c>
      <c r="I1387" s="189"/>
      <c r="J1387" s="189" t="s">
        <v>435</v>
      </c>
      <c r="K1387" s="190">
        <v>5</v>
      </c>
      <c r="L1387" s="190">
        <v>1.3</v>
      </c>
      <c r="M1387" s="190">
        <v>2</v>
      </c>
      <c r="N1387" s="190"/>
      <c r="O1387" s="190">
        <v>2</v>
      </c>
      <c r="P1387" s="190"/>
      <c r="Q1387" s="190"/>
      <c r="R1387" s="188">
        <f t="shared" si="292"/>
        <v>10</v>
      </c>
      <c r="S1387" s="159" t="s">
        <v>41</v>
      </c>
      <c r="T1387" s="192" t="s">
        <v>58</v>
      </c>
      <c r="U1387" s="193">
        <v>44855</v>
      </c>
      <c r="V1387" s="193">
        <v>44861</v>
      </c>
      <c r="W1387" s="194">
        <v>1</v>
      </c>
      <c r="X1387" s="195"/>
      <c r="Y1387" s="196">
        <f t="shared" si="299"/>
        <v>1</v>
      </c>
      <c r="Z1387" s="198">
        <v>14</v>
      </c>
      <c r="AA1387" s="198">
        <v>0.84</v>
      </c>
      <c r="AB1387" s="197">
        <f t="shared" si="304"/>
        <v>140</v>
      </c>
      <c r="AC1387" s="197">
        <f t="shared" si="295"/>
        <v>8.4</v>
      </c>
      <c r="AD1387" s="197">
        <f t="shared" si="300"/>
        <v>98</v>
      </c>
      <c r="AE1387" s="197">
        <f t="shared" si="301"/>
        <v>42</v>
      </c>
      <c r="AF1387" s="197">
        <f t="shared" si="306"/>
        <v>8.4</v>
      </c>
      <c r="AG1387" s="197">
        <f t="shared" si="302"/>
        <v>148.4</v>
      </c>
      <c r="AH1387" s="198">
        <v>148.4</v>
      </c>
      <c r="AI1387" s="197">
        <f t="shared" si="303"/>
        <v>0</v>
      </c>
      <c r="AJ1387" s="158"/>
      <c r="AR1387" s="111"/>
      <c r="AS1387" s="111"/>
      <c r="AT1387" s="111"/>
    </row>
    <row r="1388" spans="1:47" ht="28.5" customHeight="1" x14ac:dyDescent="0.25">
      <c r="A1388" s="189"/>
      <c r="B1388" s="223">
        <v>17</v>
      </c>
      <c r="C1388" s="159">
        <v>1181</v>
      </c>
      <c r="D1388" s="376">
        <v>13666</v>
      </c>
      <c r="E1388" s="376">
        <v>8276</v>
      </c>
      <c r="F1388" s="190"/>
      <c r="G1388" s="189" t="s">
        <v>231</v>
      </c>
      <c r="H1388" s="186" t="s">
        <v>149</v>
      </c>
      <c r="I1388" s="186"/>
      <c r="J1388" s="186" t="s">
        <v>148</v>
      </c>
      <c r="K1388" s="188">
        <v>7.8</v>
      </c>
      <c r="L1388" s="188">
        <v>4</v>
      </c>
      <c r="M1388" s="188"/>
      <c r="N1388" s="188"/>
      <c r="O1388" s="188"/>
      <c r="P1388" s="188">
        <v>1</v>
      </c>
      <c r="Q1388" s="188"/>
      <c r="R1388" s="188">
        <f t="shared" si="292"/>
        <v>31.2</v>
      </c>
      <c r="S1388" s="191" t="s">
        <v>150</v>
      </c>
      <c r="T1388" s="199" t="s">
        <v>58</v>
      </c>
      <c r="U1388" s="200">
        <v>44845</v>
      </c>
      <c r="V1388" s="200">
        <v>44891</v>
      </c>
      <c r="W1388" s="201">
        <v>1</v>
      </c>
      <c r="X1388" s="202"/>
      <c r="Y1388" s="196">
        <f t="shared" si="299"/>
        <v>6.7142857142857144</v>
      </c>
      <c r="Z1388" s="219">
        <v>7.5</v>
      </c>
      <c r="AA1388" s="219">
        <v>1.05</v>
      </c>
      <c r="AB1388" s="197">
        <f t="shared" si="304"/>
        <v>234</v>
      </c>
      <c r="AC1388" s="197">
        <f t="shared" si="295"/>
        <v>32.76</v>
      </c>
      <c r="AD1388" s="197">
        <f t="shared" si="300"/>
        <v>163.80000000000001</v>
      </c>
      <c r="AE1388" s="197">
        <f t="shared" si="301"/>
        <v>70.199999999999989</v>
      </c>
      <c r="AF1388" s="197">
        <f t="shared" si="306"/>
        <v>219.96</v>
      </c>
      <c r="AG1388" s="197">
        <f t="shared" si="302"/>
        <v>453.96000000000004</v>
      </c>
      <c r="AH1388" s="197">
        <v>453.96000000000004</v>
      </c>
      <c r="AI1388" s="197">
        <f t="shared" si="303"/>
        <v>0</v>
      </c>
      <c r="AJ1388" s="158"/>
      <c r="AR1388" s="111"/>
      <c r="AS1388" s="111"/>
      <c r="AT1388" s="111"/>
    </row>
    <row r="1389" spans="1:47" ht="28.5" customHeight="1" x14ac:dyDescent="0.25">
      <c r="A1389" s="189"/>
      <c r="B1389" s="223">
        <v>17</v>
      </c>
      <c r="C1389" s="159">
        <v>1251</v>
      </c>
      <c r="D1389" s="376">
        <v>13789</v>
      </c>
      <c r="E1389" s="376">
        <v>8171</v>
      </c>
      <c r="F1389" s="190"/>
      <c r="G1389" s="189" t="s">
        <v>211</v>
      </c>
      <c r="H1389" s="186" t="s">
        <v>240</v>
      </c>
      <c r="I1389" s="186"/>
      <c r="J1389" s="186" t="s">
        <v>80</v>
      </c>
      <c r="K1389" s="188">
        <v>2.5</v>
      </c>
      <c r="L1389" s="188">
        <v>0.6</v>
      </c>
      <c r="M1389" s="188"/>
      <c r="N1389" s="188"/>
      <c r="O1389" s="188"/>
      <c r="P1389" s="188">
        <v>1</v>
      </c>
      <c r="Q1389" s="188"/>
      <c r="R1389" s="188">
        <f t="shared" si="292"/>
        <v>1.5</v>
      </c>
      <c r="S1389" s="191" t="s">
        <v>150</v>
      </c>
      <c r="T1389" s="199" t="s">
        <v>58</v>
      </c>
      <c r="U1389" s="200">
        <v>44853</v>
      </c>
      <c r="V1389" s="200">
        <v>44863</v>
      </c>
      <c r="W1389" s="201">
        <v>1</v>
      </c>
      <c r="X1389" s="202"/>
      <c r="Y1389" s="196">
        <f t="shared" si="299"/>
        <v>1.5714285714285714</v>
      </c>
      <c r="Z1389" s="219">
        <v>36.5</v>
      </c>
      <c r="AA1389" s="219">
        <v>3.15</v>
      </c>
      <c r="AB1389" s="197">
        <f t="shared" si="304"/>
        <v>54.75</v>
      </c>
      <c r="AC1389" s="197">
        <f t="shared" si="295"/>
        <v>4.7249999999999996</v>
      </c>
      <c r="AD1389" s="197">
        <f t="shared" si="300"/>
        <v>38.324999999999996</v>
      </c>
      <c r="AE1389" s="197">
        <f t="shared" si="301"/>
        <v>16.424999999999997</v>
      </c>
      <c r="AF1389" s="197">
        <f t="shared" si="306"/>
        <v>7.4249999999999998</v>
      </c>
      <c r="AG1389" s="197">
        <f t="shared" si="302"/>
        <v>62.17499999999999</v>
      </c>
      <c r="AH1389" s="197">
        <v>62.17499999999999</v>
      </c>
      <c r="AI1389" s="197">
        <f t="shared" si="303"/>
        <v>0</v>
      </c>
      <c r="AJ1389" s="158"/>
      <c r="AR1389" s="111"/>
      <c r="AS1389" s="111"/>
      <c r="AT1389" s="111"/>
    </row>
    <row r="1390" spans="1:47" ht="28.5" customHeight="1" x14ac:dyDescent="0.25">
      <c r="A1390" s="186"/>
      <c r="B1390" s="221">
        <v>17</v>
      </c>
      <c r="C1390" s="187">
        <v>1483</v>
      </c>
      <c r="D1390" s="136">
        <v>13971</v>
      </c>
      <c r="E1390" s="136">
        <v>8293</v>
      </c>
      <c r="F1390" s="188"/>
      <c r="G1390" s="186" t="s">
        <v>211</v>
      </c>
      <c r="H1390" s="186" t="s">
        <v>94</v>
      </c>
      <c r="I1390" s="186"/>
      <c r="J1390" s="186" t="s">
        <v>69</v>
      </c>
      <c r="K1390" s="188">
        <v>2.5</v>
      </c>
      <c r="L1390" s="188">
        <v>1.3</v>
      </c>
      <c r="M1390" s="188">
        <v>1.5</v>
      </c>
      <c r="N1390" s="188"/>
      <c r="O1390" s="188">
        <f>M1390-N1390</f>
        <v>1.5</v>
      </c>
      <c r="P1390" s="188"/>
      <c r="Q1390" s="188"/>
      <c r="R1390" s="188">
        <f t="shared" si="292"/>
        <v>1.5</v>
      </c>
      <c r="S1390" s="191" t="s">
        <v>70</v>
      </c>
      <c r="T1390" s="199" t="s">
        <v>58</v>
      </c>
      <c r="U1390" s="200">
        <v>44888</v>
      </c>
      <c r="V1390" s="200">
        <v>44894</v>
      </c>
      <c r="W1390" s="201">
        <v>1</v>
      </c>
      <c r="X1390" s="202"/>
      <c r="Y1390" s="196">
        <f t="shared" si="299"/>
        <v>1</v>
      </c>
      <c r="Z1390" s="219">
        <v>135</v>
      </c>
      <c r="AA1390" s="219">
        <v>12.25</v>
      </c>
      <c r="AB1390" s="197">
        <f t="shared" si="304"/>
        <v>202.5</v>
      </c>
      <c r="AC1390" s="197">
        <f t="shared" si="295"/>
        <v>18.375</v>
      </c>
      <c r="AD1390" s="197">
        <f t="shared" si="300"/>
        <v>141.74999999999997</v>
      </c>
      <c r="AE1390" s="197">
        <f t="shared" si="301"/>
        <v>60.749999999999993</v>
      </c>
      <c r="AF1390" s="197">
        <f t="shared" si="306"/>
        <v>18.375</v>
      </c>
      <c r="AG1390" s="197">
        <f t="shared" si="302"/>
        <v>220.87499999999997</v>
      </c>
      <c r="AH1390" s="197">
        <v>220.87499999999997</v>
      </c>
      <c r="AI1390" s="197">
        <f t="shared" si="303"/>
        <v>0</v>
      </c>
      <c r="AJ1390" s="158"/>
      <c r="AR1390" s="111"/>
      <c r="AS1390" s="111"/>
      <c r="AT1390" s="111"/>
    </row>
    <row r="1391" spans="1:47" ht="28.5" customHeight="1" x14ac:dyDescent="0.25">
      <c r="A1391" s="186"/>
      <c r="B1391" s="221">
        <v>17</v>
      </c>
      <c r="C1391" s="187">
        <v>1363</v>
      </c>
      <c r="D1391" s="136">
        <v>13851</v>
      </c>
      <c r="E1391" s="136">
        <v>8785</v>
      </c>
      <c r="F1391" s="188"/>
      <c r="G1391" s="186" t="s">
        <v>211</v>
      </c>
      <c r="H1391" s="189" t="s">
        <v>36</v>
      </c>
      <c r="I1391" s="189"/>
      <c r="J1391" s="189" t="s">
        <v>435</v>
      </c>
      <c r="K1391" s="190">
        <v>6</v>
      </c>
      <c r="L1391" s="190">
        <v>1.8</v>
      </c>
      <c r="M1391" s="190">
        <v>2</v>
      </c>
      <c r="N1391" s="190"/>
      <c r="O1391" s="190">
        <v>2</v>
      </c>
      <c r="P1391" s="190"/>
      <c r="Q1391" s="190"/>
      <c r="R1391" s="188">
        <f t="shared" ref="R1391:R1454" si="307">IF(S1391="m3",K1391*L1391*O1391,IF(S1391="m2-LxH",K1391*O1391,IF(S1391="m2-LxW",K1391*L1391*P1391,IF(S1391="rm",O1391,IF(S1391="lm",K1391,IF(S1391="unit",Q1391,))))))</f>
        <v>12</v>
      </c>
      <c r="S1391" s="159" t="s">
        <v>41</v>
      </c>
      <c r="T1391" s="199" t="s">
        <v>58</v>
      </c>
      <c r="U1391" s="193">
        <v>44869</v>
      </c>
      <c r="V1391" s="193">
        <v>44993</v>
      </c>
      <c r="W1391" s="194">
        <v>1</v>
      </c>
      <c r="X1391" s="195"/>
      <c r="Y1391" s="196">
        <f t="shared" si="299"/>
        <v>17.857142857142858</v>
      </c>
      <c r="Z1391" s="203">
        <v>18</v>
      </c>
      <c r="AA1391" s="203">
        <v>1.05</v>
      </c>
      <c r="AB1391" s="197">
        <f t="shared" si="304"/>
        <v>216</v>
      </c>
      <c r="AC1391" s="197">
        <f t="shared" si="295"/>
        <v>12.600000000000001</v>
      </c>
      <c r="AD1391" s="197">
        <f t="shared" si="300"/>
        <v>151.19999999999999</v>
      </c>
      <c r="AE1391" s="197">
        <f t="shared" si="301"/>
        <v>64.8</v>
      </c>
      <c r="AF1391" s="197">
        <f t="shared" si="306"/>
        <v>225</v>
      </c>
      <c r="AG1391" s="197">
        <f t="shared" si="302"/>
        <v>441</v>
      </c>
      <c r="AH1391" s="198">
        <v>361.8</v>
      </c>
      <c r="AI1391" s="197">
        <f t="shared" si="303"/>
        <v>79.199999999999989</v>
      </c>
      <c r="AJ1391" s="158"/>
      <c r="AR1391" s="363">
        <f>SUMIF('[27]Sc Shedule '!$D$3:$D$2546,D1391,'[27]Sc Shedule '!$AC$3:$AC$2546)</f>
        <v>997.5</v>
      </c>
      <c r="AS1391" s="363">
        <f t="shared" ref="AS1391:AS1392" ca="1" si="308">SUMIF($D$91:$D$2561,D1391,$AG$91:$AG$2559)</f>
        <v>997.5</v>
      </c>
      <c r="AT1391" s="363">
        <f t="shared" ref="AT1391:AT1392" ca="1" si="309">AR1391-AS1391</f>
        <v>0</v>
      </c>
      <c r="AU1391" s="365"/>
    </row>
    <row r="1392" spans="1:47" ht="28.5" customHeight="1" x14ac:dyDescent="0.25">
      <c r="A1392" s="186"/>
      <c r="B1392" s="221">
        <v>17</v>
      </c>
      <c r="C1392" s="187">
        <v>1363</v>
      </c>
      <c r="D1392" s="136">
        <v>13851</v>
      </c>
      <c r="E1392" s="136">
        <v>8785</v>
      </c>
      <c r="F1392" s="188"/>
      <c r="G1392" s="186" t="s">
        <v>211</v>
      </c>
      <c r="H1392" s="186" t="s">
        <v>240</v>
      </c>
      <c r="I1392" s="186"/>
      <c r="J1392" s="186" t="s">
        <v>80</v>
      </c>
      <c r="K1392" s="188">
        <v>6</v>
      </c>
      <c r="L1392" s="188">
        <v>1</v>
      </c>
      <c r="M1392" s="188"/>
      <c r="N1392" s="188"/>
      <c r="O1392" s="188"/>
      <c r="P1392" s="188">
        <v>1</v>
      </c>
      <c r="Q1392" s="188"/>
      <c r="R1392" s="188">
        <f t="shared" si="307"/>
        <v>6</v>
      </c>
      <c r="S1392" s="191" t="s">
        <v>150</v>
      </c>
      <c r="T1392" s="199" t="s">
        <v>58</v>
      </c>
      <c r="U1392" s="200">
        <v>44869</v>
      </c>
      <c r="V1392" s="200">
        <v>44993</v>
      </c>
      <c r="W1392" s="201">
        <v>1</v>
      </c>
      <c r="X1392" s="202"/>
      <c r="Y1392" s="196">
        <f t="shared" si="299"/>
        <v>17.857142857142858</v>
      </c>
      <c r="Z1392" s="219">
        <v>36.5</v>
      </c>
      <c r="AA1392" s="219">
        <v>3.15</v>
      </c>
      <c r="AB1392" s="197">
        <f t="shared" si="304"/>
        <v>219</v>
      </c>
      <c r="AC1392" s="197">
        <f t="shared" si="295"/>
        <v>18.899999999999999</v>
      </c>
      <c r="AD1392" s="197">
        <f t="shared" si="300"/>
        <v>153.29999999999998</v>
      </c>
      <c r="AE1392" s="197">
        <f t="shared" si="301"/>
        <v>65.699999999999989</v>
      </c>
      <c r="AF1392" s="197">
        <f t="shared" si="306"/>
        <v>337.5</v>
      </c>
      <c r="AG1392" s="197">
        <f t="shared" si="302"/>
        <v>556.5</v>
      </c>
      <c r="AH1392" s="197">
        <v>469.20000000000005</v>
      </c>
      <c r="AI1392" s="197">
        <f t="shared" si="303"/>
        <v>87.299999999999955</v>
      </c>
      <c r="AJ1392" s="158"/>
      <c r="AR1392" s="363">
        <f>SUMIF('[27]Sc Shedule '!$D$3:$D$2546,D1392,'[27]Sc Shedule '!$AC$3:$AC$2546)</f>
        <v>997.5</v>
      </c>
      <c r="AS1392" s="363">
        <f t="shared" ca="1" si="308"/>
        <v>997.5</v>
      </c>
      <c r="AT1392" s="363">
        <f t="shared" ca="1" si="309"/>
        <v>0</v>
      </c>
      <c r="AU1392" s="365"/>
    </row>
    <row r="1393" spans="1:47" ht="28.5" customHeight="1" x14ac:dyDescent="0.25">
      <c r="A1393" s="186"/>
      <c r="B1393" s="221">
        <v>17</v>
      </c>
      <c r="C1393" s="187">
        <v>1504</v>
      </c>
      <c r="D1393" s="136">
        <v>13991</v>
      </c>
      <c r="E1393" s="136">
        <v>8428</v>
      </c>
      <c r="F1393" s="188"/>
      <c r="G1393" s="186" t="s">
        <v>211</v>
      </c>
      <c r="H1393" s="186" t="s">
        <v>94</v>
      </c>
      <c r="I1393" s="186"/>
      <c r="J1393" s="186" t="s">
        <v>69</v>
      </c>
      <c r="K1393" s="188">
        <v>1.3</v>
      </c>
      <c r="L1393" s="188">
        <v>1</v>
      </c>
      <c r="M1393" s="188">
        <v>2</v>
      </c>
      <c r="N1393" s="188"/>
      <c r="O1393" s="188">
        <f t="shared" ref="O1393:O1412" si="310">M1393-N1393</f>
        <v>2</v>
      </c>
      <c r="P1393" s="188"/>
      <c r="Q1393" s="188"/>
      <c r="R1393" s="188">
        <f t="shared" si="307"/>
        <v>2</v>
      </c>
      <c r="S1393" s="191" t="s">
        <v>70</v>
      </c>
      <c r="T1393" s="199" t="s">
        <v>58</v>
      </c>
      <c r="U1393" s="200">
        <v>44893</v>
      </c>
      <c r="V1393" s="200">
        <v>44942</v>
      </c>
      <c r="W1393" s="201">
        <v>1</v>
      </c>
      <c r="X1393" s="202"/>
      <c r="Y1393" s="196">
        <f t="shared" si="299"/>
        <v>7.1428571428571432</v>
      </c>
      <c r="Z1393" s="197">
        <v>135</v>
      </c>
      <c r="AA1393" s="197">
        <v>12.25</v>
      </c>
      <c r="AB1393" s="197">
        <f t="shared" si="304"/>
        <v>270</v>
      </c>
      <c r="AC1393" s="197">
        <f t="shared" si="295"/>
        <v>24.5</v>
      </c>
      <c r="AD1393" s="197">
        <f t="shared" si="300"/>
        <v>189</v>
      </c>
      <c r="AE1393" s="197">
        <f t="shared" si="301"/>
        <v>81</v>
      </c>
      <c r="AF1393" s="197">
        <f t="shared" si="306"/>
        <v>175</v>
      </c>
      <c r="AG1393" s="197">
        <f t="shared" si="302"/>
        <v>445</v>
      </c>
      <c r="AH1393" s="197">
        <v>445</v>
      </c>
      <c r="AI1393" s="197">
        <f t="shared" si="303"/>
        <v>0</v>
      </c>
      <c r="AJ1393" s="158"/>
      <c r="AR1393" s="111"/>
      <c r="AS1393" s="111"/>
      <c r="AT1393" s="111"/>
    </row>
    <row r="1394" spans="1:47" ht="28.5" customHeight="1" x14ac:dyDescent="0.25">
      <c r="A1394" s="186"/>
      <c r="B1394" s="221">
        <v>17</v>
      </c>
      <c r="C1394" s="187">
        <v>1525</v>
      </c>
      <c r="D1394" s="136">
        <v>14063</v>
      </c>
      <c r="E1394" s="136">
        <v>8457</v>
      </c>
      <c r="F1394" s="188"/>
      <c r="G1394" s="186" t="s">
        <v>211</v>
      </c>
      <c r="H1394" s="186" t="s">
        <v>94</v>
      </c>
      <c r="I1394" s="186"/>
      <c r="J1394" s="186" t="s">
        <v>69</v>
      </c>
      <c r="K1394" s="188">
        <v>1.8</v>
      </c>
      <c r="L1394" s="188">
        <v>1.8</v>
      </c>
      <c r="M1394" s="188">
        <v>5</v>
      </c>
      <c r="N1394" s="188"/>
      <c r="O1394" s="188">
        <f t="shared" si="310"/>
        <v>5</v>
      </c>
      <c r="P1394" s="188"/>
      <c r="Q1394" s="188"/>
      <c r="R1394" s="188">
        <f t="shared" si="307"/>
        <v>5</v>
      </c>
      <c r="S1394" s="191" t="s">
        <v>70</v>
      </c>
      <c r="T1394" s="199" t="s">
        <v>58</v>
      </c>
      <c r="U1394" s="200">
        <v>44900</v>
      </c>
      <c r="V1394" s="200">
        <v>44917</v>
      </c>
      <c r="W1394" s="201">
        <v>1</v>
      </c>
      <c r="X1394" s="202"/>
      <c r="Y1394" s="196">
        <f t="shared" si="299"/>
        <v>2.5714285714285716</v>
      </c>
      <c r="Z1394" s="197">
        <v>135</v>
      </c>
      <c r="AA1394" s="197">
        <v>12.25</v>
      </c>
      <c r="AB1394" s="197">
        <f t="shared" si="304"/>
        <v>675</v>
      </c>
      <c r="AC1394" s="197">
        <f t="shared" si="295"/>
        <v>61.25</v>
      </c>
      <c r="AD1394" s="197">
        <f t="shared" si="300"/>
        <v>472.5</v>
      </c>
      <c r="AE1394" s="197">
        <f t="shared" si="301"/>
        <v>202.5</v>
      </c>
      <c r="AF1394" s="197">
        <f t="shared" si="306"/>
        <v>157.5</v>
      </c>
      <c r="AG1394" s="197">
        <f t="shared" si="302"/>
        <v>832.5</v>
      </c>
      <c r="AH1394" s="197">
        <v>832.5</v>
      </c>
      <c r="AI1394" s="197">
        <f t="shared" si="303"/>
        <v>0</v>
      </c>
      <c r="AJ1394" s="225"/>
      <c r="AR1394" s="111"/>
      <c r="AS1394" s="111"/>
      <c r="AT1394" s="111"/>
    </row>
    <row r="1395" spans="1:47" ht="28.5" customHeight="1" x14ac:dyDescent="0.25">
      <c r="A1395" s="186"/>
      <c r="B1395" s="221">
        <v>17</v>
      </c>
      <c r="C1395" s="187">
        <v>1546</v>
      </c>
      <c r="D1395" s="136">
        <v>14081</v>
      </c>
      <c r="E1395" s="136">
        <v>8777</v>
      </c>
      <c r="F1395" s="188"/>
      <c r="G1395" s="186" t="s">
        <v>211</v>
      </c>
      <c r="H1395" s="186" t="s">
        <v>94</v>
      </c>
      <c r="I1395" s="186"/>
      <c r="J1395" s="186" t="s">
        <v>69</v>
      </c>
      <c r="K1395" s="188">
        <v>1.8</v>
      </c>
      <c r="L1395" s="188">
        <v>1.8</v>
      </c>
      <c r="M1395" s="188">
        <v>1.5</v>
      </c>
      <c r="N1395" s="188"/>
      <c r="O1395" s="188">
        <f t="shared" si="310"/>
        <v>1.5</v>
      </c>
      <c r="P1395" s="188"/>
      <c r="Q1395" s="188"/>
      <c r="R1395" s="188">
        <f t="shared" si="307"/>
        <v>1.5</v>
      </c>
      <c r="S1395" s="191" t="s">
        <v>70</v>
      </c>
      <c r="T1395" s="199" t="s">
        <v>58</v>
      </c>
      <c r="U1395" s="200">
        <v>44902</v>
      </c>
      <c r="V1395" s="200">
        <v>44991</v>
      </c>
      <c r="W1395" s="201">
        <v>1</v>
      </c>
      <c r="X1395" s="202"/>
      <c r="Y1395" s="196">
        <f t="shared" si="299"/>
        <v>12.857142857142858</v>
      </c>
      <c r="Z1395" s="197">
        <v>135</v>
      </c>
      <c r="AA1395" s="197">
        <v>12.25</v>
      </c>
      <c r="AB1395" s="197">
        <f t="shared" si="304"/>
        <v>202.5</v>
      </c>
      <c r="AC1395" s="197">
        <f t="shared" si="295"/>
        <v>18.375</v>
      </c>
      <c r="AD1395" s="197">
        <f t="shared" si="300"/>
        <v>141.74999999999997</v>
      </c>
      <c r="AE1395" s="197">
        <f t="shared" si="301"/>
        <v>60.749999999999993</v>
      </c>
      <c r="AF1395" s="197">
        <f t="shared" si="306"/>
        <v>236.25</v>
      </c>
      <c r="AG1395" s="197">
        <f t="shared" si="302"/>
        <v>438.75</v>
      </c>
      <c r="AH1395" s="197">
        <v>362.25</v>
      </c>
      <c r="AI1395" s="197">
        <f t="shared" si="303"/>
        <v>76.5</v>
      </c>
      <c r="AJ1395" s="225"/>
      <c r="AR1395" s="363">
        <f>SUMIF('[27]Sc Shedule '!$D$3:$D$2546,D1395,'[27]Sc Shedule '!$AC$3:$AC$2546)</f>
        <v>438.75</v>
      </c>
      <c r="AS1395" s="363">
        <f ca="1">SUMIF($D$91:$D$2561,D1395,$AG$91:$AG$2559)</f>
        <v>438.75</v>
      </c>
      <c r="AT1395" s="363">
        <f ca="1">AR1395-AS1395</f>
        <v>0</v>
      </c>
      <c r="AU1395" s="365"/>
    </row>
    <row r="1396" spans="1:47" ht="28.5" customHeight="1" x14ac:dyDescent="0.25">
      <c r="A1396" s="186"/>
      <c r="B1396" s="221">
        <v>17</v>
      </c>
      <c r="C1396" s="187">
        <v>1668</v>
      </c>
      <c r="D1396" s="136">
        <v>14253</v>
      </c>
      <c r="E1396" s="136">
        <v>8418</v>
      </c>
      <c r="F1396" s="188"/>
      <c r="G1396" s="186" t="s">
        <v>211</v>
      </c>
      <c r="H1396" s="216" t="s">
        <v>36</v>
      </c>
      <c r="I1396" s="216"/>
      <c r="J1396" s="216" t="s">
        <v>42</v>
      </c>
      <c r="K1396" s="215">
        <v>9.1</v>
      </c>
      <c r="L1396" s="215">
        <v>1.3</v>
      </c>
      <c r="M1396" s="215">
        <v>3</v>
      </c>
      <c r="N1396" s="188"/>
      <c r="O1396" s="188">
        <f t="shared" si="310"/>
        <v>3</v>
      </c>
      <c r="P1396" s="215"/>
      <c r="Q1396" s="215"/>
      <c r="R1396" s="188">
        <f t="shared" si="307"/>
        <v>27.299999999999997</v>
      </c>
      <c r="S1396" s="243" t="s">
        <v>41</v>
      </c>
      <c r="T1396" s="199" t="s">
        <v>58</v>
      </c>
      <c r="U1396" s="253">
        <v>44919</v>
      </c>
      <c r="V1396" s="253">
        <v>44938</v>
      </c>
      <c r="W1396" s="254">
        <v>1</v>
      </c>
      <c r="X1396" s="255"/>
      <c r="Y1396" s="196">
        <f t="shared" si="299"/>
        <v>2.8571428571428572</v>
      </c>
      <c r="Z1396" s="220">
        <v>14</v>
      </c>
      <c r="AA1396" s="220">
        <v>0.84</v>
      </c>
      <c r="AB1396" s="197">
        <f t="shared" si="304"/>
        <v>382.19999999999993</v>
      </c>
      <c r="AC1396" s="197">
        <f t="shared" si="295"/>
        <v>22.931999999999995</v>
      </c>
      <c r="AD1396" s="197">
        <f t="shared" si="300"/>
        <v>267.53999999999996</v>
      </c>
      <c r="AE1396" s="197">
        <f t="shared" si="301"/>
        <v>114.66</v>
      </c>
      <c r="AF1396" s="197">
        <f t="shared" si="306"/>
        <v>65.52</v>
      </c>
      <c r="AG1396" s="197">
        <f t="shared" si="302"/>
        <v>447.71999999999991</v>
      </c>
      <c r="AH1396" s="197">
        <v>447.71999999999991</v>
      </c>
      <c r="AI1396" s="197">
        <f t="shared" si="303"/>
        <v>0</v>
      </c>
      <c r="AJ1396" s="225"/>
      <c r="AR1396" s="111"/>
      <c r="AS1396" s="111"/>
      <c r="AT1396" s="111"/>
    </row>
    <row r="1397" spans="1:47" ht="28.5" customHeight="1" x14ac:dyDescent="0.25">
      <c r="A1397" s="186"/>
      <c r="B1397" s="221">
        <v>17</v>
      </c>
      <c r="C1397" s="187">
        <v>1538</v>
      </c>
      <c r="D1397" s="136">
        <v>14074</v>
      </c>
      <c r="E1397" s="136">
        <v>8608</v>
      </c>
      <c r="F1397" s="188"/>
      <c r="G1397" s="186" t="s">
        <v>211</v>
      </c>
      <c r="H1397" s="186" t="s">
        <v>60</v>
      </c>
      <c r="I1397" s="186"/>
      <c r="J1397" s="186" t="s">
        <v>61</v>
      </c>
      <c r="K1397" s="188">
        <v>7</v>
      </c>
      <c r="L1397" s="188">
        <v>2.5</v>
      </c>
      <c r="M1397" s="188">
        <v>1.8</v>
      </c>
      <c r="N1397" s="188"/>
      <c r="O1397" s="188">
        <f t="shared" si="310"/>
        <v>1.8</v>
      </c>
      <c r="P1397" s="188"/>
      <c r="Q1397" s="188"/>
      <c r="R1397" s="188">
        <f t="shared" si="307"/>
        <v>31.5</v>
      </c>
      <c r="S1397" s="191" t="s">
        <v>62</v>
      </c>
      <c r="T1397" s="199" t="s">
        <v>58</v>
      </c>
      <c r="U1397" s="200">
        <v>44901</v>
      </c>
      <c r="V1397" s="200">
        <v>44951</v>
      </c>
      <c r="W1397" s="201">
        <v>1</v>
      </c>
      <c r="X1397" s="202"/>
      <c r="Y1397" s="196">
        <f t="shared" si="299"/>
        <v>7.2857142857142856</v>
      </c>
      <c r="Z1397" s="219">
        <v>7.5</v>
      </c>
      <c r="AA1397" s="219">
        <v>0.7</v>
      </c>
      <c r="AB1397" s="197">
        <f t="shared" si="304"/>
        <v>236.25</v>
      </c>
      <c r="AC1397" s="197">
        <f t="shared" si="295"/>
        <v>22.049999999999997</v>
      </c>
      <c r="AD1397" s="197">
        <f t="shared" si="300"/>
        <v>165.37499999999997</v>
      </c>
      <c r="AE1397" s="197">
        <f t="shared" si="301"/>
        <v>70.875</v>
      </c>
      <c r="AF1397" s="197">
        <f t="shared" si="306"/>
        <v>160.64999999999998</v>
      </c>
      <c r="AG1397" s="197">
        <f t="shared" si="302"/>
        <v>396.9</v>
      </c>
      <c r="AH1397" s="197">
        <v>396.9</v>
      </c>
      <c r="AI1397" s="197">
        <f t="shared" si="303"/>
        <v>0</v>
      </c>
      <c r="AJ1397" s="225"/>
      <c r="AR1397" s="111"/>
      <c r="AS1397" s="111"/>
      <c r="AT1397" s="111"/>
    </row>
    <row r="1398" spans="1:47" ht="28.5" customHeight="1" x14ac:dyDescent="0.25">
      <c r="A1398" s="186"/>
      <c r="B1398" s="221">
        <v>18</v>
      </c>
      <c r="C1398" s="187">
        <v>362</v>
      </c>
      <c r="D1398" s="136">
        <v>12515</v>
      </c>
      <c r="E1398" s="136">
        <v>8296</v>
      </c>
      <c r="F1398" s="188"/>
      <c r="G1398" s="186" t="s">
        <v>123</v>
      </c>
      <c r="H1398" s="186" t="s">
        <v>36</v>
      </c>
      <c r="I1398" s="186"/>
      <c r="J1398" s="186" t="s">
        <v>42</v>
      </c>
      <c r="K1398" s="188">
        <v>7.5</v>
      </c>
      <c r="L1398" s="188">
        <v>1.3</v>
      </c>
      <c r="M1398" s="188">
        <v>5</v>
      </c>
      <c r="N1398" s="188">
        <v>1</v>
      </c>
      <c r="O1398" s="188">
        <f t="shared" si="310"/>
        <v>4</v>
      </c>
      <c r="P1398" s="188"/>
      <c r="Q1398" s="188"/>
      <c r="R1398" s="188">
        <f t="shared" si="307"/>
        <v>30</v>
      </c>
      <c r="S1398" s="191" t="s">
        <v>41</v>
      </c>
      <c r="T1398" s="199" t="s">
        <v>58</v>
      </c>
      <c r="U1398" s="200">
        <v>44738</v>
      </c>
      <c r="V1398" s="200">
        <v>44895</v>
      </c>
      <c r="W1398" s="201">
        <v>1</v>
      </c>
      <c r="X1398" s="202"/>
      <c r="Y1398" s="196">
        <f t="shared" si="299"/>
        <v>22.571428571428573</v>
      </c>
      <c r="Z1398" s="219">
        <v>14</v>
      </c>
      <c r="AA1398" s="219"/>
      <c r="AB1398" s="197">
        <f t="shared" si="304"/>
        <v>420</v>
      </c>
      <c r="AC1398" s="197">
        <f t="shared" ref="AC1398:AC1461" si="311">AA1398*R1398</f>
        <v>0</v>
      </c>
      <c r="AD1398" s="197">
        <f t="shared" si="300"/>
        <v>294</v>
      </c>
      <c r="AE1398" s="197">
        <f t="shared" si="301"/>
        <v>126</v>
      </c>
      <c r="AF1398" s="197">
        <f t="shared" si="306"/>
        <v>0</v>
      </c>
      <c r="AG1398" s="197">
        <f t="shared" si="302"/>
        <v>420</v>
      </c>
      <c r="AH1398" s="197">
        <v>420</v>
      </c>
      <c r="AI1398" s="197">
        <f t="shared" si="303"/>
        <v>0</v>
      </c>
      <c r="AJ1398" s="158"/>
      <c r="AR1398" s="111"/>
      <c r="AS1398" s="111"/>
      <c r="AT1398" s="111"/>
    </row>
    <row r="1399" spans="1:47" ht="28.5" customHeight="1" x14ac:dyDescent="0.25">
      <c r="A1399" s="186"/>
      <c r="B1399" s="221">
        <v>18</v>
      </c>
      <c r="C1399" s="187">
        <v>363</v>
      </c>
      <c r="D1399" s="136">
        <v>12515</v>
      </c>
      <c r="E1399" s="136">
        <v>8296</v>
      </c>
      <c r="F1399" s="188"/>
      <c r="G1399" s="186" t="s">
        <v>123</v>
      </c>
      <c r="H1399" s="186" t="s">
        <v>36</v>
      </c>
      <c r="I1399" s="186"/>
      <c r="J1399" s="186" t="s">
        <v>42</v>
      </c>
      <c r="K1399" s="188">
        <v>7.5</v>
      </c>
      <c r="L1399" s="188">
        <v>1.3</v>
      </c>
      <c r="M1399" s="188">
        <v>5</v>
      </c>
      <c r="N1399" s="188">
        <v>1</v>
      </c>
      <c r="O1399" s="188">
        <f t="shared" si="310"/>
        <v>4</v>
      </c>
      <c r="P1399" s="188"/>
      <c r="Q1399" s="188"/>
      <c r="R1399" s="188">
        <f t="shared" si="307"/>
        <v>30</v>
      </c>
      <c r="S1399" s="191" t="s">
        <v>41</v>
      </c>
      <c r="T1399" s="199" t="s">
        <v>58</v>
      </c>
      <c r="U1399" s="200">
        <v>44738</v>
      </c>
      <c r="V1399" s="200">
        <v>44895</v>
      </c>
      <c r="W1399" s="201">
        <v>1</v>
      </c>
      <c r="X1399" s="202"/>
      <c r="Y1399" s="196">
        <f t="shared" si="299"/>
        <v>22.571428571428573</v>
      </c>
      <c r="Z1399" s="219">
        <v>14</v>
      </c>
      <c r="AA1399" s="219"/>
      <c r="AB1399" s="197">
        <f t="shared" si="304"/>
        <v>420</v>
      </c>
      <c r="AC1399" s="197">
        <f t="shared" si="311"/>
        <v>0</v>
      </c>
      <c r="AD1399" s="197">
        <f t="shared" si="300"/>
        <v>294</v>
      </c>
      <c r="AE1399" s="197">
        <f t="shared" si="301"/>
        <v>126</v>
      </c>
      <c r="AF1399" s="197">
        <f t="shared" si="306"/>
        <v>0</v>
      </c>
      <c r="AG1399" s="197">
        <f t="shared" si="302"/>
        <v>420</v>
      </c>
      <c r="AH1399" s="197">
        <v>420</v>
      </c>
      <c r="AI1399" s="197">
        <f t="shared" si="303"/>
        <v>0</v>
      </c>
      <c r="AJ1399" s="224"/>
      <c r="AR1399" s="111"/>
      <c r="AS1399" s="111"/>
      <c r="AT1399" s="111"/>
    </row>
    <row r="1400" spans="1:47" ht="28.5" customHeight="1" x14ac:dyDescent="0.25">
      <c r="A1400" s="186"/>
      <c r="B1400" s="221">
        <v>18</v>
      </c>
      <c r="C1400" s="187">
        <v>382</v>
      </c>
      <c r="D1400" s="136">
        <v>12540</v>
      </c>
      <c r="E1400" s="136">
        <v>6739</v>
      </c>
      <c r="F1400" s="188"/>
      <c r="G1400" s="186" t="s">
        <v>123</v>
      </c>
      <c r="H1400" s="186" t="s">
        <v>36</v>
      </c>
      <c r="I1400" s="186"/>
      <c r="J1400" s="186" t="s">
        <v>42</v>
      </c>
      <c r="K1400" s="188">
        <v>10</v>
      </c>
      <c r="L1400" s="188">
        <v>1.3</v>
      </c>
      <c r="M1400" s="188">
        <v>5</v>
      </c>
      <c r="N1400" s="188">
        <v>1</v>
      </c>
      <c r="O1400" s="188">
        <f t="shared" si="310"/>
        <v>4</v>
      </c>
      <c r="P1400" s="188"/>
      <c r="Q1400" s="188"/>
      <c r="R1400" s="188">
        <f t="shared" si="307"/>
        <v>40</v>
      </c>
      <c r="S1400" s="191" t="s">
        <v>41</v>
      </c>
      <c r="T1400" s="199" t="s">
        <v>58</v>
      </c>
      <c r="U1400" s="200">
        <v>44740</v>
      </c>
      <c r="V1400" s="200">
        <v>44832</v>
      </c>
      <c r="W1400" s="201">
        <v>1</v>
      </c>
      <c r="X1400" s="202"/>
      <c r="Y1400" s="196">
        <f t="shared" si="299"/>
        <v>13.285714285714286</v>
      </c>
      <c r="Z1400" s="219">
        <v>14</v>
      </c>
      <c r="AA1400" s="219"/>
      <c r="AB1400" s="197">
        <f t="shared" si="304"/>
        <v>560</v>
      </c>
      <c r="AC1400" s="197">
        <f t="shared" si="311"/>
        <v>0</v>
      </c>
      <c r="AD1400" s="197">
        <f t="shared" si="300"/>
        <v>392</v>
      </c>
      <c r="AE1400" s="197">
        <f t="shared" si="301"/>
        <v>168</v>
      </c>
      <c r="AF1400" s="197">
        <f t="shared" si="306"/>
        <v>0</v>
      </c>
      <c r="AG1400" s="197">
        <f t="shared" si="302"/>
        <v>560</v>
      </c>
      <c r="AH1400" s="197">
        <v>560</v>
      </c>
      <c r="AI1400" s="197">
        <f t="shared" si="303"/>
        <v>0</v>
      </c>
      <c r="AJ1400" s="224"/>
      <c r="AR1400" s="111"/>
      <c r="AS1400" s="111"/>
      <c r="AT1400" s="111"/>
    </row>
    <row r="1401" spans="1:47" ht="28.5" customHeight="1" x14ac:dyDescent="0.25">
      <c r="A1401" s="186"/>
      <c r="B1401" s="221">
        <v>18</v>
      </c>
      <c r="C1401" s="187">
        <v>382</v>
      </c>
      <c r="D1401" s="136">
        <v>12540</v>
      </c>
      <c r="E1401" s="136">
        <v>6739</v>
      </c>
      <c r="F1401" s="188"/>
      <c r="G1401" s="186" t="s">
        <v>123</v>
      </c>
      <c r="H1401" s="186" t="s">
        <v>36</v>
      </c>
      <c r="I1401" s="186"/>
      <c r="J1401" s="186" t="s">
        <v>42</v>
      </c>
      <c r="K1401" s="188">
        <v>8</v>
      </c>
      <c r="L1401" s="188">
        <v>6</v>
      </c>
      <c r="M1401" s="188">
        <v>5</v>
      </c>
      <c r="N1401" s="188">
        <v>1</v>
      </c>
      <c r="O1401" s="188">
        <f t="shared" si="310"/>
        <v>4</v>
      </c>
      <c r="P1401" s="188"/>
      <c r="Q1401" s="188"/>
      <c r="R1401" s="188">
        <f t="shared" si="307"/>
        <v>32</v>
      </c>
      <c r="S1401" s="191" t="s">
        <v>41</v>
      </c>
      <c r="T1401" s="199" t="s">
        <v>58</v>
      </c>
      <c r="U1401" s="200">
        <v>44740</v>
      </c>
      <c r="V1401" s="200">
        <v>44832</v>
      </c>
      <c r="W1401" s="201">
        <v>1</v>
      </c>
      <c r="X1401" s="202"/>
      <c r="Y1401" s="196">
        <f t="shared" si="299"/>
        <v>13.285714285714286</v>
      </c>
      <c r="Z1401" s="219">
        <v>14</v>
      </c>
      <c r="AA1401" s="219"/>
      <c r="AB1401" s="197">
        <f t="shared" si="304"/>
        <v>448</v>
      </c>
      <c r="AC1401" s="197">
        <f t="shared" si="311"/>
        <v>0</v>
      </c>
      <c r="AD1401" s="197">
        <f t="shared" si="300"/>
        <v>313.59999999999997</v>
      </c>
      <c r="AE1401" s="197">
        <f t="shared" si="301"/>
        <v>134.4</v>
      </c>
      <c r="AF1401" s="197">
        <f t="shared" si="306"/>
        <v>0</v>
      </c>
      <c r="AG1401" s="197">
        <f t="shared" si="302"/>
        <v>448</v>
      </c>
      <c r="AH1401" s="197">
        <v>448</v>
      </c>
      <c r="AI1401" s="197">
        <f t="shared" si="303"/>
        <v>0</v>
      </c>
      <c r="AJ1401" s="224"/>
      <c r="AR1401" s="111"/>
      <c r="AS1401" s="111"/>
      <c r="AT1401" s="111"/>
    </row>
    <row r="1402" spans="1:47" ht="28.5" customHeight="1" x14ac:dyDescent="0.25">
      <c r="A1402" s="186"/>
      <c r="B1402" s="221">
        <v>18</v>
      </c>
      <c r="C1402" s="187">
        <v>383</v>
      </c>
      <c r="D1402" s="136">
        <v>12542</v>
      </c>
      <c r="E1402" s="136">
        <v>7743</v>
      </c>
      <c r="F1402" s="188"/>
      <c r="G1402" s="186" t="s">
        <v>137</v>
      </c>
      <c r="H1402" s="186" t="s">
        <v>36</v>
      </c>
      <c r="I1402" s="186"/>
      <c r="J1402" s="186" t="s">
        <v>42</v>
      </c>
      <c r="K1402" s="188">
        <v>65</v>
      </c>
      <c r="L1402" s="188">
        <v>1.3</v>
      </c>
      <c r="M1402" s="188">
        <v>3.5</v>
      </c>
      <c r="N1402" s="188">
        <v>1</v>
      </c>
      <c r="O1402" s="188">
        <f t="shared" si="310"/>
        <v>2.5</v>
      </c>
      <c r="P1402" s="188"/>
      <c r="Q1402" s="188"/>
      <c r="R1402" s="188">
        <f t="shared" si="307"/>
        <v>162.5</v>
      </c>
      <c r="S1402" s="191" t="s">
        <v>41</v>
      </c>
      <c r="T1402" s="199" t="s">
        <v>58</v>
      </c>
      <c r="U1402" s="200">
        <v>44740</v>
      </c>
      <c r="V1402" s="200">
        <v>44771</v>
      </c>
      <c r="W1402" s="201">
        <v>1</v>
      </c>
      <c r="X1402" s="202"/>
      <c r="Y1402" s="196">
        <f t="shared" si="299"/>
        <v>4.5714285714285712</v>
      </c>
      <c r="Z1402" s="219">
        <v>14</v>
      </c>
      <c r="AA1402" s="219">
        <v>0.84</v>
      </c>
      <c r="AB1402" s="197">
        <f t="shared" si="304"/>
        <v>2275</v>
      </c>
      <c r="AC1402" s="197">
        <f t="shared" si="311"/>
        <v>136.5</v>
      </c>
      <c r="AD1402" s="197">
        <f t="shared" si="300"/>
        <v>1592.4999999999998</v>
      </c>
      <c r="AE1402" s="197">
        <f t="shared" si="301"/>
        <v>682.5</v>
      </c>
      <c r="AF1402" s="197">
        <f t="shared" si="306"/>
        <v>623.99999999999989</v>
      </c>
      <c r="AG1402" s="197">
        <f t="shared" si="302"/>
        <v>2899</v>
      </c>
      <c r="AH1402" s="197">
        <v>2899</v>
      </c>
      <c r="AI1402" s="197">
        <f t="shared" si="303"/>
        <v>0</v>
      </c>
      <c r="AJ1402" s="158"/>
      <c r="AR1402" s="111"/>
      <c r="AS1402" s="111"/>
      <c r="AT1402" s="111"/>
    </row>
    <row r="1403" spans="1:47" ht="28.5" customHeight="1" x14ac:dyDescent="0.25">
      <c r="A1403" s="186"/>
      <c r="B1403" s="221">
        <v>18</v>
      </c>
      <c r="C1403" s="187">
        <v>337</v>
      </c>
      <c r="D1403" s="136">
        <v>12438</v>
      </c>
      <c r="E1403" s="136">
        <v>7717</v>
      </c>
      <c r="F1403" s="188"/>
      <c r="G1403" s="186" t="s">
        <v>123</v>
      </c>
      <c r="H1403" s="186" t="s">
        <v>60</v>
      </c>
      <c r="I1403" s="186"/>
      <c r="J1403" s="186" t="s">
        <v>61</v>
      </c>
      <c r="K1403" s="188">
        <v>4</v>
      </c>
      <c r="L1403" s="188">
        <v>2.5</v>
      </c>
      <c r="M1403" s="188">
        <v>9</v>
      </c>
      <c r="N1403" s="188">
        <v>1</v>
      </c>
      <c r="O1403" s="188">
        <f t="shared" si="310"/>
        <v>8</v>
      </c>
      <c r="P1403" s="188"/>
      <c r="Q1403" s="188"/>
      <c r="R1403" s="188">
        <f t="shared" si="307"/>
        <v>80</v>
      </c>
      <c r="S1403" s="191" t="s">
        <v>62</v>
      </c>
      <c r="T1403" s="199" t="s">
        <v>58</v>
      </c>
      <c r="U1403" s="200">
        <v>44735</v>
      </c>
      <c r="V1403" s="200">
        <v>44753</v>
      </c>
      <c r="W1403" s="201">
        <v>1</v>
      </c>
      <c r="X1403" s="202"/>
      <c r="Y1403" s="196">
        <f t="shared" si="299"/>
        <v>2.7142857142857144</v>
      </c>
      <c r="Z1403" s="219">
        <v>7.5</v>
      </c>
      <c r="AA1403" s="219">
        <v>0.7</v>
      </c>
      <c r="AB1403" s="197">
        <f t="shared" si="304"/>
        <v>600</v>
      </c>
      <c r="AC1403" s="197">
        <f t="shared" si="311"/>
        <v>56</v>
      </c>
      <c r="AD1403" s="197">
        <f t="shared" si="300"/>
        <v>420</v>
      </c>
      <c r="AE1403" s="197">
        <f t="shared" si="301"/>
        <v>180</v>
      </c>
      <c r="AF1403" s="197">
        <f t="shared" si="306"/>
        <v>152</v>
      </c>
      <c r="AG1403" s="197">
        <f t="shared" si="302"/>
        <v>752</v>
      </c>
      <c r="AH1403" s="197">
        <v>752</v>
      </c>
      <c r="AI1403" s="197">
        <f t="shared" si="303"/>
        <v>0</v>
      </c>
      <c r="AJ1403" s="158"/>
      <c r="AR1403" s="111"/>
      <c r="AS1403" s="111"/>
      <c r="AT1403" s="111"/>
    </row>
    <row r="1404" spans="1:47" ht="28.5" customHeight="1" x14ac:dyDescent="0.25">
      <c r="A1404" s="186"/>
      <c r="B1404" s="221">
        <v>18</v>
      </c>
      <c r="C1404" s="187">
        <v>359</v>
      </c>
      <c r="D1404" s="136">
        <v>12513</v>
      </c>
      <c r="E1404" s="136">
        <v>7717</v>
      </c>
      <c r="F1404" s="188"/>
      <c r="G1404" s="186" t="s">
        <v>123</v>
      </c>
      <c r="H1404" s="186" t="s">
        <v>60</v>
      </c>
      <c r="I1404" s="186"/>
      <c r="J1404" s="186" t="s">
        <v>61</v>
      </c>
      <c r="K1404" s="188">
        <v>4</v>
      </c>
      <c r="L1404" s="188">
        <v>2.5</v>
      </c>
      <c r="M1404" s="188">
        <v>9</v>
      </c>
      <c r="N1404" s="188">
        <v>1</v>
      </c>
      <c r="O1404" s="188">
        <f t="shared" si="310"/>
        <v>8</v>
      </c>
      <c r="P1404" s="188"/>
      <c r="Q1404" s="188"/>
      <c r="R1404" s="188">
        <f t="shared" si="307"/>
        <v>80</v>
      </c>
      <c r="S1404" s="191" t="s">
        <v>62</v>
      </c>
      <c r="T1404" s="199" t="s">
        <v>58</v>
      </c>
      <c r="U1404" s="200">
        <v>44738</v>
      </c>
      <c r="V1404" s="200">
        <v>44753</v>
      </c>
      <c r="W1404" s="201">
        <v>1</v>
      </c>
      <c r="X1404" s="202"/>
      <c r="Y1404" s="196">
        <f t="shared" si="299"/>
        <v>2.2857142857142856</v>
      </c>
      <c r="Z1404" s="219">
        <v>7.5</v>
      </c>
      <c r="AA1404" s="219">
        <v>0.7</v>
      </c>
      <c r="AB1404" s="197">
        <f t="shared" si="304"/>
        <v>600</v>
      </c>
      <c r="AC1404" s="197">
        <f t="shared" si="311"/>
        <v>56</v>
      </c>
      <c r="AD1404" s="197">
        <f t="shared" si="300"/>
        <v>420</v>
      </c>
      <c r="AE1404" s="197">
        <f t="shared" si="301"/>
        <v>180</v>
      </c>
      <c r="AF1404" s="197">
        <f t="shared" si="306"/>
        <v>127.99999999999997</v>
      </c>
      <c r="AG1404" s="197">
        <f t="shared" si="302"/>
        <v>728</v>
      </c>
      <c r="AH1404" s="197">
        <v>728</v>
      </c>
      <c r="AI1404" s="197">
        <f t="shared" si="303"/>
        <v>0</v>
      </c>
      <c r="AJ1404" s="158"/>
      <c r="AR1404" s="111"/>
      <c r="AS1404" s="111"/>
      <c r="AT1404" s="111"/>
    </row>
    <row r="1405" spans="1:47" ht="28.5" customHeight="1" x14ac:dyDescent="0.25">
      <c r="A1405" s="186"/>
      <c r="B1405" s="221">
        <v>18</v>
      </c>
      <c r="C1405" s="187">
        <v>359</v>
      </c>
      <c r="D1405" s="136">
        <v>12513</v>
      </c>
      <c r="E1405" s="136">
        <v>7717</v>
      </c>
      <c r="F1405" s="188"/>
      <c r="G1405" s="186" t="s">
        <v>123</v>
      </c>
      <c r="H1405" s="186" t="s">
        <v>60</v>
      </c>
      <c r="I1405" s="186"/>
      <c r="J1405" s="186" t="s">
        <v>61</v>
      </c>
      <c r="K1405" s="188">
        <v>4</v>
      </c>
      <c r="L1405" s="188">
        <v>2.5</v>
      </c>
      <c r="M1405" s="188">
        <v>9</v>
      </c>
      <c r="N1405" s="188">
        <v>1</v>
      </c>
      <c r="O1405" s="188">
        <f t="shared" si="310"/>
        <v>8</v>
      </c>
      <c r="P1405" s="188"/>
      <c r="Q1405" s="188"/>
      <c r="R1405" s="188">
        <f t="shared" si="307"/>
        <v>80</v>
      </c>
      <c r="S1405" s="191" t="s">
        <v>62</v>
      </c>
      <c r="T1405" s="199" t="s">
        <v>58</v>
      </c>
      <c r="U1405" s="200">
        <v>44738</v>
      </c>
      <c r="V1405" s="200">
        <v>44753</v>
      </c>
      <c r="W1405" s="201">
        <v>1</v>
      </c>
      <c r="X1405" s="202"/>
      <c r="Y1405" s="196">
        <f t="shared" si="299"/>
        <v>2.2857142857142856</v>
      </c>
      <c r="Z1405" s="219">
        <v>7.5</v>
      </c>
      <c r="AA1405" s="219">
        <v>0.7</v>
      </c>
      <c r="AB1405" s="197">
        <f t="shared" si="304"/>
        <v>600</v>
      </c>
      <c r="AC1405" s="197">
        <f t="shared" si="311"/>
        <v>56</v>
      </c>
      <c r="AD1405" s="197">
        <f t="shared" si="300"/>
        <v>420</v>
      </c>
      <c r="AE1405" s="197">
        <f t="shared" si="301"/>
        <v>180</v>
      </c>
      <c r="AF1405" s="197">
        <f t="shared" si="306"/>
        <v>127.99999999999997</v>
      </c>
      <c r="AG1405" s="197">
        <f t="shared" si="302"/>
        <v>728</v>
      </c>
      <c r="AH1405" s="197">
        <v>728</v>
      </c>
      <c r="AI1405" s="197">
        <f t="shared" si="303"/>
        <v>0</v>
      </c>
      <c r="AJ1405" s="158"/>
      <c r="AR1405" s="111"/>
      <c r="AS1405" s="111"/>
      <c r="AT1405" s="111"/>
    </row>
    <row r="1406" spans="1:47" ht="28.5" customHeight="1" x14ac:dyDescent="0.25">
      <c r="A1406" s="186"/>
      <c r="B1406" s="221">
        <v>18</v>
      </c>
      <c r="C1406" s="187">
        <v>421</v>
      </c>
      <c r="D1406" s="136">
        <v>12582</v>
      </c>
      <c r="E1406" s="136">
        <v>7842</v>
      </c>
      <c r="F1406" s="188"/>
      <c r="G1406" s="186" t="s">
        <v>123</v>
      </c>
      <c r="H1406" s="186" t="s">
        <v>206</v>
      </c>
      <c r="I1406" s="186"/>
      <c r="J1406" s="186" t="s">
        <v>206</v>
      </c>
      <c r="K1406" s="188">
        <v>2.5</v>
      </c>
      <c r="L1406" s="188">
        <v>1.3</v>
      </c>
      <c r="M1406" s="188">
        <v>5</v>
      </c>
      <c r="N1406" s="188">
        <v>1</v>
      </c>
      <c r="O1406" s="188">
        <f t="shared" si="310"/>
        <v>4</v>
      </c>
      <c r="P1406" s="188"/>
      <c r="Q1406" s="188"/>
      <c r="R1406" s="188">
        <f t="shared" si="307"/>
        <v>4</v>
      </c>
      <c r="S1406" s="191" t="s">
        <v>70</v>
      </c>
      <c r="T1406" s="199" t="s">
        <v>58</v>
      </c>
      <c r="U1406" s="200">
        <v>44743</v>
      </c>
      <c r="V1406" s="200">
        <v>44798</v>
      </c>
      <c r="W1406" s="201">
        <v>1</v>
      </c>
      <c r="X1406" s="202"/>
      <c r="Y1406" s="196">
        <f t="shared" si="299"/>
        <v>8</v>
      </c>
      <c r="Z1406" s="219">
        <v>100</v>
      </c>
      <c r="AA1406" s="219">
        <v>10.15</v>
      </c>
      <c r="AB1406" s="197">
        <f t="shared" si="304"/>
        <v>400</v>
      </c>
      <c r="AC1406" s="197">
        <f t="shared" si="311"/>
        <v>40.6</v>
      </c>
      <c r="AD1406" s="197">
        <f t="shared" si="300"/>
        <v>280</v>
      </c>
      <c r="AE1406" s="197">
        <f t="shared" si="301"/>
        <v>120</v>
      </c>
      <c r="AF1406" s="197">
        <f t="shared" si="306"/>
        <v>324.8</v>
      </c>
      <c r="AG1406" s="197">
        <f t="shared" si="302"/>
        <v>724.8</v>
      </c>
      <c r="AH1406" s="197">
        <v>724.8</v>
      </c>
      <c r="AI1406" s="197">
        <f t="shared" si="303"/>
        <v>0</v>
      </c>
      <c r="AJ1406" s="158"/>
      <c r="AR1406" s="111"/>
      <c r="AS1406" s="111"/>
      <c r="AT1406" s="111"/>
    </row>
    <row r="1407" spans="1:47" ht="28.5" customHeight="1" x14ac:dyDescent="0.25">
      <c r="A1407" s="186"/>
      <c r="B1407" s="221">
        <v>18</v>
      </c>
      <c r="C1407" s="187">
        <v>422</v>
      </c>
      <c r="D1407" s="136">
        <v>12582</v>
      </c>
      <c r="E1407" s="136">
        <v>7842</v>
      </c>
      <c r="F1407" s="188"/>
      <c r="G1407" s="186" t="s">
        <v>123</v>
      </c>
      <c r="H1407" s="186" t="s">
        <v>206</v>
      </c>
      <c r="I1407" s="186"/>
      <c r="J1407" s="186" t="s">
        <v>206</v>
      </c>
      <c r="K1407" s="188">
        <v>2.5</v>
      </c>
      <c r="L1407" s="188">
        <v>1.3</v>
      </c>
      <c r="M1407" s="188">
        <v>5</v>
      </c>
      <c r="N1407" s="188">
        <v>1</v>
      </c>
      <c r="O1407" s="188">
        <f t="shared" si="310"/>
        <v>4</v>
      </c>
      <c r="P1407" s="188"/>
      <c r="Q1407" s="188"/>
      <c r="R1407" s="188">
        <f t="shared" si="307"/>
        <v>4</v>
      </c>
      <c r="S1407" s="191" t="s">
        <v>70</v>
      </c>
      <c r="T1407" s="199" t="s">
        <v>58</v>
      </c>
      <c r="U1407" s="200">
        <v>44743</v>
      </c>
      <c r="V1407" s="200">
        <v>44798</v>
      </c>
      <c r="W1407" s="201">
        <v>1</v>
      </c>
      <c r="X1407" s="202"/>
      <c r="Y1407" s="196">
        <f t="shared" si="299"/>
        <v>8</v>
      </c>
      <c r="Z1407" s="219">
        <v>100</v>
      </c>
      <c r="AA1407" s="219">
        <v>10.15</v>
      </c>
      <c r="AB1407" s="197">
        <f t="shared" si="304"/>
        <v>400</v>
      </c>
      <c r="AC1407" s="197">
        <f t="shared" si="311"/>
        <v>40.6</v>
      </c>
      <c r="AD1407" s="197">
        <f t="shared" si="300"/>
        <v>280</v>
      </c>
      <c r="AE1407" s="197">
        <f t="shared" si="301"/>
        <v>120</v>
      </c>
      <c r="AF1407" s="197">
        <f t="shared" si="306"/>
        <v>324.8</v>
      </c>
      <c r="AG1407" s="197">
        <f t="shared" si="302"/>
        <v>724.8</v>
      </c>
      <c r="AH1407" s="197">
        <v>724.8</v>
      </c>
      <c r="AI1407" s="197">
        <f t="shared" si="303"/>
        <v>0</v>
      </c>
      <c r="AJ1407" s="158"/>
      <c r="AR1407" s="111"/>
      <c r="AS1407" s="111"/>
      <c r="AT1407" s="111"/>
    </row>
    <row r="1408" spans="1:47" ht="28.5" customHeight="1" x14ac:dyDescent="0.25">
      <c r="A1408" s="216"/>
      <c r="B1408" s="221">
        <v>18</v>
      </c>
      <c r="C1408" s="243">
        <v>567</v>
      </c>
      <c r="D1408" s="378">
        <v>12780</v>
      </c>
      <c r="E1408" s="378">
        <v>6739</v>
      </c>
      <c r="F1408" s="215"/>
      <c r="G1408" s="216" t="s">
        <v>123</v>
      </c>
      <c r="H1408" s="216" t="s">
        <v>36</v>
      </c>
      <c r="I1408" s="216"/>
      <c r="J1408" s="216" t="s">
        <v>42</v>
      </c>
      <c r="K1408" s="215">
        <v>6.5</v>
      </c>
      <c r="L1408" s="215">
        <v>1.3</v>
      </c>
      <c r="M1408" s="215">
        <v>4.5</v>
      </c>
      <c r="N1408" s="188">
        <v>1</v>
      </c>
      <c r="O1408" s="188">
        <f t="shared" si="310"/>
        <v>3.5</v>
      </c>
      <c r="P1408" s="215"/>
      <c r="Q1408" s="215"/>
      <c r="R1408" s="188">
        <f t="shared" si="307"/>
        <v>22.75</v>
      </c>
      <c r="S1408" s="243" t="s">
        <v>41</v>
      </c>
      <c r="T1408" s="252" t="s">
        <v>58</v>
      </c>
      <c r="U1408" s="253">
        <v>44763</v>
      </c>
      <c r="V1408" s="253">
        <v>44832</v>
      </c>
      <c r="W1408" s="254">
        <v>1</v>
      </c>
      <c r="X1408" s="255"/>
      <c r="Y1408" s="196">
        <f t="shared" si="299"/>
        <v>10</v>
      </c>
      <c r="Z1408" s="220">
        <v>14</v>
      </c>
      <c r="AA1408" s="220"/>
      <c r="AB1408" s="197">
        <f t="shared" si="304"/>
        <v>318.5</v>
      </c>
      <c r="AC1408" s="197">
        <f t="shared" si="311"/>
        <v>0</v>
      </c>
      <c r="AD1408" s="197">
        <f t="shared" si="300"/>
        <v>222.95</v>
      </c>
      <c r="AE1408" s="197">
        <f t="shared" si="301"/>
        <v>95.55</v>
      </c>
      <c r="AF1408" s="197">
        <f t="shared" si="306"/>
        <v>0</v>
      </c>
      <c r="AG1408" s="197">
        <f t="shared" si="302"/>
        <v>318.5</v>
      </c>
      <c r="AH1408" s="197">
        <v>318.5</v>
      </c>
      <c r="AI1408" s="197">
        <f t="shared" si="303"/>
        <v>0</v>
      </c>
      <c r="AJ1408" s="158"/>
      <c r="AR1408" s="111"/>
      <c r="AS1408" s="111"/>
      <c r="AT1408" s="111"/>
    </row>
    <row r="1409" spans="1:39" s="111" customFormat="1" ht="28.5" customHeight="1" x14ac:dyDescent="0.25">
      <c r="A1409" s="216"/>
      <c r="B1409" s="221">
        <v>18</v>
      </c>
      <c r="C1409" s="243">
        <v>413</v>
      </c>
      <c r="D1409" s="378">
        <v>12572</v>
      </c>
      <c r="E1409" s="378">
        <v>7826</v>
      </c>
      <c r="F1409" s="215"/>
      <c r="G1409" s="216" t="s">
        <v>225</v>
      </c>
      <c r="H1409" s="216" t="s">
        <v>36</v>
      </c>
      <c r="I1409" s="216"/>
      <c r="J1409" s="216" t="s">
        <v>42</v>
      </c>
      <c r="K1409" s="215">
        <v>6.5</v>
      </c>
      <c r="L1409" s="215">
        <v>1.3</v>
      </c>
      <c r="M1409" s="215">
        <v>4</v>
      </c>
      <c r="N1409" s="188">
        <v>1</v>
      </c>
      <c r="O1409" s="188">
        <f t="shared" si="310"/>
        <v>3</v>
      </c>
      <c r="P1409" s="215"/>
      <c r="Q1409" s="215"/>
      <c r="R1409" s="188">
        <f t="shared" si="307"/>
        <v>19.5</v>
      </c>
      <c r="S1409" s="243" t="s">
        <v>41</v>
      </c>
      <c r="T1409" s="252" t="s">
        <v>58</v>
      </c>
      <c r="U1409" s="253">
        <v>44743</v>
      </c>
      <c r="V1409" s="253">
        <v>44791</v>
      </c>
      <c r="W1409" s="254">
        <v>1</v>
      </c>
      <c r="X1409" s="255"/>
      <c r="Y1409" s="196">
        <f t="shared" si="299"/>
        <v>7</v>
      </c>
      <c r="Z1409" s="220">
        <v>14</v>
      </c>
      <c r="AA1409" s="220">
        <v>0.84</v>
      </c>
      <c r="AB1409" s="197">
        <f t="shared" si="304"/>
        <v>273</v>
      </c>
      <c r="AC1409" s="197">
        <f t="shared" si="311"/>
        <v>16.38</v>
      </c>
      <c r="AD1409" s="197">
        <f t="shared" si="300"/>
        <v>191.09999999999997</v>
      </c>
      <c r="AE1409" s="197">
        <f t="shared" si="301"/>
        <v>81.899999999999991</v>
      </c>
      <c r="AF1409" s="197">
        <f t="shared" si="306"/>
        <v>114.66</v>
      </c>
      <c r="AG1409" s="197">
        <f t="shared" si="302"/>
        <v>387.65999999999997</v>
      </c>
      <c r="AH1409" s="197">
        <v>387.65999999999997</v>
      </c>
      <c r="AI1409" s="197">
        <f t="shared" si="303"/>
        <v>0</v>
      </c>
      <c r="AJ1409" s="158"/>
      <c r="AK1409" s="265"/>
      <c r="AL1409" s="272"/>
      <c r="AM1409" s="272"/>
    </row>
    <row r="1410" spans="1:39" s="111" customFormat="1" ht="28.5" customHeight="1" x14ac:dyDescent="0.25">
      <c r="A1410" s="216"/>
      <c r="B1410" s="221">
        <v>18</v>
      </c>
      <c r="C1410" s="243">
        <v>515</v>
      </c>
      <c r="D1410" s="378">
        <v>12723</v>
      </c>
      <c r="E1410" s="378">
        <v>8138</v>
      </c>
      <c r="F1410" s="215"/>
      <c r="G1410" s="216" t="s">
        <v>123</v>
      </c>
      <c r="H1410" s="216" t="s">
        <v>36</v>
      </c>
      <c r="I1410" s="216"/>
      <c r="J1410" s="216" t="s">
        <v>42</v>
      </c>
      <c r="K1410" s="215">
        <v>4</v>
      </c>
      <c r="L1410" s="215">
        <v>1.3</v>
      </c>
      <c r="M1410" s="215">
        <v>5</v>
      </c>
      <c r="N1410" s="188">
        <v>1</v>
      </c>
      <c r="O1410" s="188">
        <f t="shared" si="310"/>
        <v>4</v>
      </c>
      <c r="P1410" s="215"/>
      <c r="Q1410" s="215"/>
      <c r="R1410" s="188">
        <f t="shared" si="307"/>
        <v>16</v>
      </c>
      <c r="S1410" s="243" t="s">
        <v>41</v>
      </c>
      <c r="T1410" s="252" t="s">
        <v>58</v>
      </c>
      <c r="U1410" s="253">
        <v>44756</v>
      </c>
      <c r="V1410" s="253">
        <v>44858</v>
      </c>
      <c r="W1410" s="254">
        <v>1</v>
      </c>
      <c r="X1410" s="255"/>
      <c r="Y1410" s="196">
        <f t="shared" ref="Y1410:Y1473" si="312">IF(T1410="on hire",$C$5-U1410+1,IF(T1410="off hired",V1410-U1410+1,0))/7</f>
        <v>14.714285714285714</v>
      </c>
      <c r="Z1410" s="220">
        <v>14</v>
      </c>
      <c r="AA1410" s="220">
        <v>0.84</v>
      </c>
      <c r="AB1410" s="197">
        <f t="shared" si="304"/>
        <v>224</v>
      </c>
      <c r="AC1410" s="197">
        <f t="shared" si="311"/>
        <v>13.44</v>
      </c>
      <c r="AD1410" s="197">
        <f t="shared" ref="AD1410:AD1473" si="313">0.7*R1410*Z1410</f>
        <v>156.79999999999998</v>
      </c>
      <c r="AE1410" s="197">
        <f t="shared" si="301"/>
        <v>67.2</v>
      </c>
      <c r="AF1410" s="197">
        <f t="shared" si="306"/>
        <v>197.76</v>
      </c>
      <c r="AG1410" s="197">
        <f t="shared" si="302"/>
        <v>421.76</v>
      </c>
      <c r="AH1410" s="197">
        <v>421.76</v>
      </c>
      <c r="AI1410" s="197">
        <f t="shared" si="303"/>
        <v>0</v>
      </c>
      <c r="AJ1410" s="158"/>
      <c r="AK1410" s="265"/>
      <c r="AL1410" s="272"/>
      <c r="AM1410" s="272"/>
    </row>
    <row r="1411" spans="1:39" s="111" customFormat="1" ht="28.5" customHeight="1" x14ac:dyDescent="0.25">
      <c r="A1411" s="216"/>
      <c r="B1411" s="221">
        <v>18</v>
      </c>
      <c r="C1411" s="243">
        <v>578</v>
      </c>
      <c r="D1411" s="378">
        <v>12805</v>
      </c>
      <c r="E1411" s="378">
        <v>6701</v>
      </c>
      <c r="F1411" s="215"/>
      <c r="G1411" s="216" t="s">
        <v>123</v>
      </c>
      <c r="H1411" s="216" t="s">
        <v>36</v>
      </c>
      <c r="I1411" s="216"/>
      <c r="J1411" s="216" t="s">
        <v>42</v>
      </c>
      <c r="K1411" s="215">
        <v>14</v>
      </c>
      <c r="L1411" s="215">
        <v>1.3</v>
      </c>
      <c r="M1411" s="215">
        <v>3</v>
      </c>
      <c r="N1411" s="188">
        <v>1</v>
      </c>
      <c r="O1411" s="188">
        <f t="shared" si="310"/>
        <v>2</v>
      </c>
      <c r="P1411" s="215"/>
      <c r="Q1411" s="215"/>
      <c r="R1411" s="188">
        <f t="shared" si="307"/>
        <v>28</v>
      </c>
      <c r="S1411" s="243" t="s">
        <v>41</v>
      </c>
      <c r="T1411" s="252" t="s">
        <v>58</v>
      </c>
      <c r="U1411" s="253">
        <v>44767</v>
      </c>
      <c r="V1411" s="253">
        <v>44823</v>
      </c>
      <c r="W1411" s="254">
        <v>1</v>
      </c>
      <c r="X1411" s="255"/>
      <c r="Y1411" s="196">
        <f t="shared" si="312"/>
        <v>8.1428571428571423</v>
      </c>
      <c r="Z1411" s="220">
        <v>14</v>
      </c>
      <c r="AA1411" s="220">
        <v>0.84</v>
      </c>
      <c r="AB1411" s="197">
        <f t="shared" si="304"/>
        <v>392</v>
      </c>
      <c r="AC1411" s="197">
        <f t="shared" si="311"/>
        <v>23.52</v>
      </c>
      <c r="AD1411" s="197">
        <f t="shared" si="313"/>
        <v>274.39999999999998</v>
      </c>
      <c r="AE1411" s="197">
        <f t="shared" si="301"/>
        <v>117.60000000000001</v>
      </c>
      <c r="AF1411" s="197">
        <f t="shared" si="306"/>
        <v>191.51999999999998</v>
      </c>
      <c r="AG1411" s="197">
        <f t="shared" si="302"/>
        <v>583.52</v>
      </c>
      <c r="AH1411" s="197">
        <v>583.52</v>
      </c>
      <c r="AI1411" s="197">
        <f t="shared" si="303"/>
        <v>0</v>
      </c>
      <c r="AJ1411" s="225"/>
      <c r="AK1411" s="265"/>
      <c r="AL1411" s="272"/>
      <c r="AM1411" s="272"/>
    </row>
    <row r="1412" spans="1:39" s="111" customFormat="1" ht="28.5" customHeight="1" x14ac:dyDescent="0.25">
      <c r="A1412" s="186"/>
      <c r="B1412" s="221">
        <v>18</v>
      </c>
      <c r="C1412" s="187">
        <v>566</v>
      </c>
      <c r="D1412" s="136">
        <v>12779</v>
      </c>
      <c r="E1412" s="136">
        <v>6739</v>
      </c>
      <c r="F1412" s="188"/>
      <c r="G1412" s="186" t="s">
        <v>123</v>
      </c>
      <c r="H1412" s="186" t="s">
        <v>60</v>
      </c>
      <c r="I1412" s="186"/>
      <c r="J1412" s="186" t="s">
        <v>61</v>
      </c>
      <c r="K1412" s="188">
        <v>10</v>
      </c>
      <c r="L1412" s="188">
        <v>6</v>
      </c>
      <c r="M1412" s="188">
        <f>4.5</f>
        <v>4.5</v>
      </c>
      <c r="N1412" s="188">
        <v>1</v>
      </c>
      <c r="O1412" s="188">
        <f t="shared" si="310"/>
        <v>3.5</v>
      </c>
      <c r="P1412" s="188"/>
      <c r="Q1412" s="188"/>
      <c r="R1412" s="188">
        <f t="shared" si="307"/>
        <v>210</v>
      </c>
      <c r="S1412" s="191" t="s">
        <v>62</v>
      </c>
      <c r="T1412" s="199" t="s">
        <v>58</v>
      </c>
      <c r="U1412" s="200">
        <v>44763</v>
      </c>
      <c r="V1412" s="200">
        <v>44832</v>
      </c>
      <c r="W1412" s="201">
        <v>1</v>
      </c>
      <c r="X1412" s="202"/>
      <c r="Y1412" s="196">
        <f t="shared" si="312"/>
        <v>10</v>
      </c>
      <c r="Z1412" s="219">
        <v>7.5</v>
      </c>
      <c r="AA1412" s="219">
        <v>0.7</v>
      </c>
      <c r="AB1412" s="197">
        <f t="shared" si="304"/>
        <v>1575</v>
      </c>
      <c r="AC1412" s="197">
        <f t="shared" si="311"/>
        <v>147</v>
      </c>
      <c r="AD1412" s="197">
        <f t="shared" si="313"/>
        <v>1102.5</v>
      </c>
      <c r="AE1412" s="197">
        <f t="shared" ref="AE1412:AE1475" si="314">IF(T1412="off hired",0.3*R1412*Z1412*W1412,0)</f>
        <v>472.5</v>
      </c>
      <c r="AF1412" s="197">
        <f t="shared" si="306"/>
        <v>1470</v>
      </c>
      <c r="AG1412" s="197">
        <f t="shared" si="302"/>
        <v>3045</v>
      </c>
      <c r="AH1412" s="197">
        <v>3045</v>
      </c>
      <c r="AI1412" s="197">
        <f t="shared" si="303"/>
        <v>0</v>
      </c>
      <c r="AJ1412" s="158"/>
      <c r="AK1412" s="265"/>
      <c r="AL1412" s="272"/>
      <c r="AM1412" s="272"/>
    </row>
    <row r="1413" spans="1:39" s="111" customFormat="1" ht="28.5" customHeight="1" x14ac:dyDescent="0.25">
      <c r="A1413" s="186"/>
      <c r="B1413" s="221">
        <v>18</v>
      </c>
      <c r="C1413" s="187">
        <v>515</v>
      </c>
      <c r="D1413" s="136">
        <v>12723</v>
      </c>
      <c r="E1413" s="136">
        <v>8138</v>
      </c>
      <c r="F1413" s="188"/>
      <c r="G1413" s="186" t="s">
        <v>123</v>
      </c>
      <c r="H1413" s="186" t="s">
        <v>240</v>
      </c>
      <c r="I1413" s="186"/>
      <c r="J1413" s="186" t="s">
        <v>80</v>
      </c>
      <c r="K1413" s="188">
        <v>4</v>
      </c>
      <c r="L1413" s="188">
        <v>1</v>
      </c>
      <c r="M1413" s="188"/>
      <c r="N1413" s="188"/>
      <c r="O1413" s="188"/>
      <c r="P1413" s="188">
        <v>1</v>
      </c>
      <c r="Q1413" s="188"/>
      <c r="R1413" s="188">
        <f t="shared" si="307"/>
        <v>4</v>
      </c>
      <c r="S1413" s="191" t="s">
        <v>150</v>
      </c>
      <c r="T1413" s="199" t="s">
        <v>58</v>
      </c>
      <c r="U1413" s="200">
        <v>44756</v>
      </c>
      <c r="V1413" s="200">
        <v>44858</v>
      </c>
      <c r="W1413" s="201">
        <v>1</v>
      </c>
      <c r="X1413" s="202"/>
      <c r="Y1413" s="196">
        <f t="shared" si="312"/>
        <v>14.714285714285714</v>
      </c>
      <c r="Z1413" s="219">
        <v>36.5</v>
      </c>
      <c r="AA1413" s="219">
        <v>3.15</v>
      </c>
      <c r="AB1413" s="197">
        <f t="shared" si="304"/>
        <v>146</v>
      </c>
      <c r="AC1413" s="197">
        <f t="shared" si="311"/>
        <v>12.6</v>
      </c>
      <c r="AD1413" s="197">
        <f t="shared" si="313"/>
        <v>102.19999999999999</v>
      </c>
      <c r="AE1413" s="197">
        <f t="shared" si="314"/>
        <v>43.8</v>
      </c>
      <c r="AF1413" s="197">
        <f t="shared" si="306"/>
        <v>185.39999999999998</v>
      </c>
      <c r="AG1413" s="197">
        <f t="shared" si="302"/>
        <v>331.4</v>
      </c>
      <c r="AH1413" s="197">
        <v>331.4</v>
      </c>
      <c r="AI1413" s="197">
        <f t="shared" si="303"/>
        <v>0</v>
      </c>
      <c r="AJ1413" s="158"/>
      <c r="AK1413" s="265"/>
      <c r="AL1413" s="272"/>
      <c r="AM1413" s="272"/>
    </row>
    <row r="1414" spans="1:39" s="111" customFormat="1" ht="28.5" customHeight="1" x14ac:dyDescent="0.25">
      <c r="A1414" s="186"/>
      <c r="B1414" s="221">
        <v>18</v>
      </c>
      <c r="C1414" s="187">
        <v>669</v>
      </c>
      <c r="D1414" s="136">
        <v>12893</v>
      </c>
      <c r="E1414" s="136">
        <v>8092</v>
      </c>
      <c r="F1414" s="188"/>
      <c r="G1414" s="186" t="s">
        <v>123</v>
      </c>
      <c r="H1414" s="186" t="s">
        <v>36</v>
      </c>
      <c r="I1414" s="186"/>
      <c r="J1414" s="186" t="s">
        <v>69</v>
      </c>
      <c r="K1414" s="188">
        <v>1.3</v>
      </c>
      <c r="L1414" s="188">
        <v>1.3</v>
      </c>
      <c r="M1414" s="188">
        <v>5</v>
      </c>
      <c r="N1414" s="188">
        <v>1</v>
      </c>
      <c r="O1414" s="188">
        <f t="shared" ref="O1414:O1421" si="315">M1414-N1414</f>
        <v>4</v>
      </c>
      <c r="P1414" s="188"/>
      <c r="Q1414" s="188"/>
      <c r="R1414" s="188">
        <f t="shared" si="307"/>
        <v>4</v>
      </c>
      <c r="S1414" s="191" t="s">
        <v>70</v>
      </c>
      <c r="T1414" s="199" t="s">
        <v>58</v>
      </c>
      <c r="U1414" s="200">
        <v>44781</v>
      </c>
      <c r="V1414" s="200">
        <v>44844</v>
      </c>
      <c r="W1414" s="201">
        <v>1</v>
      </c>
      <c r="X1414" s="202"/>
      <c r="Y1414" s="196">
        <f t="shared" si="312"/>
        <v>9.1428571428571423</v>
      </c>
      <c r="Z1414" s="220">
        <v>135</v>
      </c>
      <c r="AA1414" s="219"/>
      <c r="AB1414" s="197">
        <f t="shared" si="304"/>
        <v>540</v>
      </c>
      <c r="AC1414" s="197">
        <f t="shared" si="311"/>
        <v>0</v>
      </c>
      <c r="AD1414" s="197">
        <f t="shared" si="313"/>
        <v>378</v>
      </c>
      <c r="AE1414" s="197">
        <f t="shared" si="314"/>
        <v>162</v>
      </c>
      <c r="AF1414" s="197">
        <f t="shared" si="306"/>
        <v>0</v>
      </c>
      <c r="AG1414" s="197">
        <f t="shared" ref="AG1414:AG1477" si="316">AD1414+AE1414+AF1414</f>
        <v>540</v>
      </c>
      <c r="AH1414" s="197">
        <v>540</v>
      </c>
      <c r="AI1414" s="197">
        <f t="shared" ref="AI1414:AI1477" si="317">AG1414-AH1414</f>
        <v>0</v>
      </c>
      <c r="AJ1414" s="158"/>
      <c r="AK1414" s="265"/>
      <c r="AL1414" s="272"/>
      <c r="AM1414" s="272"/>
    </row>
    <row r="1415" spans="1:39" s="111" customFormat="1" ht="28.5" customHeight="1" x14ac:dyDescent="0.25">
      <c r="A1415" s="186"/>
      <c r="B1415" s="221">
        <v>18</v>
      </c>
      <c r="C1415" s="187">
        <v>729</v>
      </c>
      <c r="D1415" s="136">
        <v>12985</v>
      </c>
      <c r="E1415" s="136">
        <v>8053</v>
      </c>
      <c r="F1415" s="188"/>
      <c r="G1415" s="186" t="s">
        <v>123</v>
      </c>
      <c r="H1415" s="186" t="s">
        <v>36</v>
      </c>
      <c r="I1415" s="186"/>
      <c r="J1415" s="186" t="s">
        <v>69</v>
      </c>
      <c r="K1415" s="188">
        <v>1.8</v>
      </c>
      <c r="L1415" s="188">
        <v>1.8</v>
      </c>
      <c r="M1415" s="188">
        <v>5</v>
      </c>
      <c r="N1415" s="188">
        <v>1</v>
      </c>
      <c r="O1415" s="188">
        <f t="shared" si="315"/>
        <v>4</v>
      </c>
      <c r="P1415" s="188"/>
      <c r="Q1415" s="188"/>
      <c r="R1415" s="188">
        <f t="shared" si="307"/>
        <v>4</v>
      </c>
      <c r="S1415" s="191" t="s">
        <v>70</v>
      </c>
      <c r="T1415" s="199" t="s">
        <v>58</v>
      </c>
      <c r="U1415" s="200">
        <v>44785</v>
      </c>
      <c r="V1415" s="200">
        <v>44836</v>
      </c>
      <c r="W1415" s="201">
        <v>1</v>
      </c>
      <c r="X1415" s="202"/>
      <c r="Y1415" s="196">
        <f t="shared" si="312"/>
        <v>7.4285714285714288</v>
      </c>
      <c r="Z1415" s="220">
        <v>135</v>
      </c>
      <c r="AA1415" s="219">
        <v>12.25</v>
      </c>
      <c r="AB1415" s="197">
        <f t="shared" ref="AB1415:AB1478" si="318">Z1415*R1415</f>
        <v>540</v>
      </c>
      <c r="AC1415" s="197">
        <f t="shared" si="311"/>
        <v>49</v>
      </c>
      <c r="AD1415" s="197">
        <f t="shared" si="313"/>
        <v>378</v>
      </c>
      <c r="AE1415" s="197">
        <f t="shared" si="314"/>
        <v>162</v>
      </c>
      <c r="AF1415" s="197">
        <f t="shared" si="306"/>
        <v>364</v>
      </c>
      <c r="AG1415" s="197">
        <f t="shared" si="316"/>
        <v>904</v>
      </c>
      <c r="AH1415" s="197">
        <v>904</v>
      </c>
      <c r="AI1415" s="197">
        <f t="shared" si="317"/>
        <v>0</v>
      </c>
      <c r="AJ1415" s="158"/>
      <c r="AK1415" s="265"/>
      <c r="AL1415" s="272"/>
      <c r="AM1415" s="272"/>
    </row>
    <row r="1416" spans="1:39" s="111" customFormat="1" ht="28.5" customHeight="1" x14ac:dyDescent="0.25">
      <c r="A1416" s="186"/>
      <c r="B1416" s="221">
        <v>18</v>
      </c>
      <c r="C1416" s="187">
        <v>802</v>
      </c>
      <c r="D1416" s="136">
        <v>13063</v>
      </c>
      <c r="E1416" s="136">
        <v>8279</v>
      </c>
      <c r="F1416" s="188"/>
      <c r="G1416" s="186" t="s">
        <v>123</v>
      </c>
      <c r="H1416" s="186" t="s">
        <v>60</v>
      </c>
      <c r="I1416" s="186"/>
      <c r="J1416" s="186" t="s">
        <v>61</v>
      </c>
      <c r="K1416" s="188">
        <v>19.5</v>
      </c>
      <c r="L1416" s="188">
        <v>6.3</v>
      </c>
      <c r="M1416" s="188">
        <v>4</v>
      </c>
      <c r="N1416" s="188"/>
      <c r="O1416" s="188">
        <f t="shared" si="315"/>
        <v>4</v>
      </c>
      <c r="P1416" s="188"/>
      <c r="Q1416" s="188"/>
      <c r="R1416" s="188">
        <f t="shared" si="307"/>
        <v>491.4</v>
      </c>
      <c r="S1416" s="191" t="s">
        <v>62</v>
      </c>
      <c r="T1416" s="199" t="s">
        <v>58</v>
      </c>
      <c r="U1416" s="200">
        <v>44796</v>
      </c>
      <c r="V1416" s="200">
        <v>44891</v>
      </c>
      <c r="W1416" s="254">
        <v>1</v>
      </c>
      <c r="X1416" s="202"/>
      <c r="Y1416" s="196">
        <f t="shared" si="312"/>
        <v>13.714285714285714</v>
      </c>
      <c r="Z1416" s="219">
        <v>7.5</v>
      </c>
      <c r="AA1416" s="219">
        <v>0.7</v>
      </c>
      <c r="AB1416" s="197">
        <f t="shared" si="318"/>
        <v>3685.5</v>
      </c>
      <c r="AC1416" s="197">
        <f t="shared" si="311"/>
        <v>343.97999999999996</v>
      </c>
      <c r="AD1416" s="197">
        <f t="shared" si="313"/>
        <v>2579.85</v>
      </c>
      <c r="AE1416" s="197">
        <f t="shared" si="314"/>
        <v>1105.6499999999999</v>
      </c>
      <c r="AF1416" s="197">
        <f t="shared" si="306"/>
        <v>4717.4399999999987</v>
      </c>
      <c r="AG1416" s="197">
        <f t="shared" si="316"/>
        <v>8402.9399999999987</v>
      </c>
      <c r="AH1416" s="197">
        <v>8402.9399999999987</v>
      </c>
      <c r="AI1416" s="197">
        <f t="shared" si="317"/>
        <v>0</v>
      </c>
      <c r="AJ1416" s="158"/>
      <c r="AK1416" s="265"/>
      <c r="AL1416" s="272"/>
      <c r="AM1416" s="272"/>
    </row>
    <row r="1417" spans="1:39" s="111" customFormat="1" ht="28.5" customHeight="1" x14ac:dyDescent="0.25">
      <c r="A1417" s="186"/>
      <c r="B1417" s="221">
        <v>18</v>
      </c>
      <c r="C1417" s="187"/>
      <c r="D1417" s="136">
        <v>13062</v>
      </c>
      <c r="E1417" s="136">
        <v>8146</v>
      </c>
      <c r="F1417" s="188"/>
      <c r="G1417" s="186" t="s">
        <v>123</v>
      </c>
      <c r="H1417" s="186" t="s">
        <v>60</v>
      </c>
      <c r="I1417" s="186"/>
      <c r="J1417" s="186" t="s">
        <v>61</v>
      </c>
      <c r="K1417" s="188">
        <v>10</v>
      </c>
      <c r="L1417" s="188">
        <v>8</v>
      </c>
      <c r="M1417" s="188">
        <v>4</v>
      </c>
      <c r="N1417" s="188"/>
      <c r="O1417" s="188">
        <f t="shared" si="315"/>
        <v>4</v>
      </c>
      <c r="P1417" s="188"/>
      <c r="Q1417" s="188"/>
      <c r="R1417" s="188">
        <f t="shared" si="307"/>
        <v>320</v>
      </c>
      <c r="S1417" s="191" t="s">
        <v>62</v>
      </c>
      <c r="T1417" s="199" t="s">
        <v>58</v>
      </c>
      <c r="U1417" s="200">
        <v>44796</v>
      </c>
      <c r="V1417" s="200">
        <v>44859</v>
      </c>
      <c r="W1417" s="201">
        <v>1</v>
      </c>
      <c r="X1417" s="202"/>
      <c r="Y1417" s="196">
        <f t="shared" si="312"/>
        <v>9.1428571428571423</v>
      </c>
      <c r="Z1417" s="219">
        <v>7.5</v>
      </c>
      <c r="AA1417" s="219">
        <v>0.7</v>
      </c>
      <c r="AB1417" s="197">
        <f t="shared" si="318"/>
        <v>2400</v>
      </c>
      <c r="AC1417" s="197">
        <f t="shared" si="311"/>
        <v>224</v>
      </c>
      <c r="AD1417" s="197">
        <f t="shared" si="313"/>
        <v>1680</v>
      </c>
      <c r="AE1417" s="197">
        <f t="shared" si="314"/>
        <v>720</v>
      </c>
      <c r="AF1417" s="197">
        <f t="shared" si="306"/>
        <v>2047.9999999999995</v>
      </c>
      <c r="AG1417" s="197">
        <f t="shared" si="316"/>
        <v>4448</v>
      </c>
      <c r="AH1417" s="197">
        <v>4448</v>
      </c>
      <c r="AI1417" s="197">
        <f t="shared" si="317"/>
        <v>0</v>
      </c>
      <c r="AJ1417" s="224"/>
      <c r="AK1417" s="265"/>
      <c r="AL1417" s="272"/>
      <c r="AM1417" s="272"/>
    </row>
    <row r="1418" spans="1:39" s="111" customFormat="1" ht="28.5" customHeight="1" x14ac:dyDescent="0.25">
      <c r="A1418" s="189"/>
      <c r="B1418" s="221">
        <v>18</v>
      </c>
      <c r="C1418" s="159">
        <v>413</v>
      </c>
      <c r="D1418" s="376">
        <v>13107</v>
      </c>
      <c r="E1418" s="376">
        <v>8350</v>
      </c>
      <c r="F1418" s="190"/>
      <c r="G1418" s="189" t="s">
        <v>225</v>
      </c>
      <c r="H1418" s="186" t="s">
        <v>60</v>
      </c>
      <c r="I1418" s="186"/>
      <c r="J1418" s="186" t="s">
        <v>61</v>
      </c>
      <c r="K1418" s="188">
        <v>14</v>
      </c>
      <c r="L1418" s="188">
        <v>2.5</v>
      </c>
      <c r="M1418" s="188">
        <v>4</v>
      </c>
      <c r="N1418" s="188"/>
      <c r="O1418" s="188">
        <f t="shared" si="315"/>
        <v>4</v>
      </c>
      <c r="P1418" s="188"/>
      <c r="Q1418" s="188"/>
      <c r="R1418" s="188">
        <f t="shared" si="307"/>
        <v>140</v>
      </c>
      <c r="S1418" s="191" t="s">
        <v>62</v>
      </c>
      <c r="T1418" s="199" t="s">
        <v>58</v>
      </c>
      <c r="U1418" s="200">
        <v>44799</v>
      </c>
      <c r="V1418" s="200">
        <v>44916</v>
      </c>
      <c r="W1418" s="201">
        <v>1</v>
      </c>
      <c r="X1418" s="202"/>
      <c r="Y1418" s="196">
        <f t="shared" si="312"/>
        <v>16.857142857142858</v>
      </c>
      <c r="Z1418" s="219">
        <v>7.5</v>
      </c>
      <c r="AA1418" s="219">
        <v>0.7</v>
      </c>
      <c r="AB1418" s="197">
        <f t="shared" si="318"/>
        <v>1050</v>
      </c>
      <c r="AC1418" s="197">
        <f t="shared" si="311"/>
        <v>98</v>
      </c>
      <c r="AD1418" s="197">
        <f t="shared" si="313"/>
        <v>735</v>
      </c>
      <c r="AE1418" s="197">
        <f t="shared" si="314"/>
        <v>315</v>
      </c>
      <c r="AF1418" s="197">
        <f t="shared" si="306"/>
        <v>1652</v>
      </c>
      <c r="AG1418" s="197">
        <f t="shared" si="316"/>
        <v>2702</v>
      </c>
      <c r="AH1418" s="197">
        <v>2702</v>
      </c>
      <c r="AI1418" s="197">
        <f t="shared" si="317"/>
        <v>0</v>
      </c>
      <c r="AJ1418" s="224"/>
      <c r="AK1418" s="265"/>
      <c r="AL1418" s="272"/>
      <c r="AM1418" s="272"/>
    </row>
    <row r="1419" spans="1:39" s="111" customFormat="1" ht="28.5" customHeight="1" x14ac:dyDescent="0.25">
      <c r="A1419" s="186"/>
      <c r="B1419" s="221">
        <v>18</v>
      </c>
      <c r="C1419" s="187">
        <v>360</v>
      </c>
      <c r="D1419" s="136">
        <v>12514</v>
      </c>
      <c r="E1419" s="136">
        <v>6739</v>
      </c>
      <c r="F1419" s="188"/>
      <c r="G1419" s="186" t="s">
        <v>123</v>
      </c>
      <c r="H1419" s="186" t="s">
        <v>94</v>
      </c>
      <c r="I1419" s="186"/>
      <c r="J1419" s="186" t="s">
        <v>69</v>
      </c>
      <c r="K1419" s="188">
        <v>1.8</v>
      </c>
      <c r="L1419" s="188">
        <v>1.8</v>
      </c>
      <c r="M1419" s="188">
        <v>5</v>
      </c>
      <c r="N1419" s="188">
        <v>1</v>
      </c>
      <c r="O1419" s="188">
        <f t="shared" si="315"/>
        <v>4</v>
      </c>
      <c r="P1419" s="188"/>
      <c r="Q1419" s="188"/>
      <c r="R1419" s="188">
        <f t="shared" si="307"/>
        <v>4</v>
      </c>
      <c r="S1419" s="191" t="s">
        <v>70</v>
      </c>
      <c r="T1419" s="199" t="s">
        <v>58</v>
      </c>
      <c r="U1419" s="200">
        <v>44738</v>
      </c>
      <c r="V1419" s="200">
        <v>44832</v>
      </c>
      <c r="W1419" s="201">
        <v>1</v>
      </c>
      <c r="X1419" s="202"/>
      <c r="Y1419" s="196">
        <f t="shared" si="312"/>
        <v>13.571428571428571</v>
      </c>
      <c r="Z1419" s="219">
        <v>135</v>
      </c>
      <c r="AA1419" s="219"/>
      <c r="AB1419" s="197">
        <f t="shared" si="318"/>
        <v>540</v>
      </c>
      <c r="AC1419" s="197">
        <f t="shared" si="311"/>
        <v>0</v>
      </c>
      <c r="AD1419" s="197">
        <f t="shared" si="313"/>
        <v>378</v>
      </c>
      <c r="AE1419" s="197">
        <f t="shared" si="314"/>
        <v>162</v>
      </c>
      <c r="AF1419" s="197">
        <f t="shared" si="306"/>
        <v>0</v>
      </c>
      <c r="AG1419" s="197">
        <f t="shared" si="316"/>
        <v>540</v>
      </c>
      <c r="AH1419" s="197">
        <v>540</v>
      </c>
      <c r="AI1419" s="197">
        <f t="shared" si="317"/>
        <v>0</v>
      </c>
      <c r="AJ1419" s="224"/>
      <c r="AK1419" s="265"/>
      <c r="AL1419" s="272"/>
      <c r="AM1419" s="272"/>
    </row>
    <row r="1420" spans="1:39" s="111" customFormat="1" ht="28.5" customHeight="1" x14ac:dyDescent="0.25">
      <c r="A1420" s="186"/>
      <c r="B1420" s="221">
        <v>18</v>
      </c>
      <c r="C1420" s="187">
        <v>361</v>
      </c>
      <c r="D1420" s="136">
        <v>12514</v>
      </c>
      <c r="E1420" s="136">
        <v>6739</v>
      </c>
      <c r="F1420" s="188"/>
      <c r="G1420" s="186" t="s">
        <v>123</v>
      </c>
      <c r="H1420" s="186" t="s">
        <v>94</v>
      </c>
      <c r="I1420" s="186"/>
      <c r="J1420" s="186" t="s">
        <v>69</v>
      </c>
      <c r="K1420" s="188">
        <v>1.8</v>
      </c>
      <c r="L1420" s="188">
        <v>1.8</v>
      </c>
      <c r="M1420" s="188">
        <v>5</v>
      </c>
      <c r="N1420" s="188">
        <v>1</v>
      </c>
      <c r="O1420" s="188">
        <f t="shared" si="315"/>
        <v>4</v>
      </c>
      <c r="P1420" s="188"/>
      <c r="Q1420" s="188"/>
      <c r="R1420" s="188">
        <f t="shared" si="307"/>
        <v>4</v>
      </c>
      <c r="S1420" s="191" t="s">
        <v>70</v>
      </c>
      <c r="T1420" s="199" t="s">
        <v>58</v>
      </c>
      <c r="U1420" s="200">
        <v>44738</v>
      </c>
      <c r="V1420" s="200">
        <v>44832</v>
      </c>
      <c r="W1420" s="201">
        <v>1</v>
      </c>
      <c r="X1420" s="202"/>
      <c r="Y1420" s="196">
        <f t="shared" si="312"/>
        <v>13.571428571428571</v>
      </c>
      <c r="Z1420" s="219">
        <v>135</v>
      </c>
      <c r="AA1420" s="219"/>
      <c r="AB1420" s="197">
        <f t="shared" si="318"/>
        <v>540</v>
      </c>
      <c r="AC1420" s="197">
        <f t="shared" si="311"/>
        <v>0</v>
      </c>
      <c r="AD1420" s="197">
        <f t="shared" si="313"/>
        <v>378</v>
      </c>
      <c r="AE1420" s="197">
        <f t="shared" si="314"/>
        <v>162</v>
      </c>
      <c r="AF1420" s="197">
        <f t="shared" si="306"/>
        <v>0</v>
      </c>
      <c r="AG1420" s="197">
        <f t="shared" si="316"/>
        <v>540</v>
      </c>
      <c r="AH1420" s="197">
        <v>540</v>
      </c>
      <c r="AI1420" s="197">
        <f t="shared" si="317"/>
        <v>0</v>
      </c>
      <c r="AJ1420" s="224"/>
      <c r="AK1420" s="265"/>
      <c r="AL1420" s="272"/>
      <c r="AM1420" s="272"/>
    </row>
    <row r="1421" spans="1:39" s="111" customFormat="1" ht="28.5" customHeight="1" x14ac:dyDescent="0.25">
      <c r="A1421" s="186"/>
      <c r="B1421" s="221">
        <v>18</v>
      </c>
      <c r="C1421" s="187">
        <v>364</v>
      </c>
      <c r="D1421" s="136">
        <v>12514</v>
      </c>
      <c r="E1421" s="136">
        <v>6739</v>
      </c>
      <c r="F1421" s="188"/>
      <c r="G1421" s="186" t="s">
        <v>123</v>
      </c>
      <c r="H1421" s="186" t="s">
        <v>94</v>
      </c>
      <c r="I1421" s="186"/>
      <c r="J1421" s="186" t="s">
        <v>69</v>
      </c>
      <c r="K1421" s="188">
        <v>2.5</v>
      </c>
      <c r="L1421" s="188">
        <v>1.3</v>
      </c>
      <c r="M1421" s="188">
        <v>2.5</v>
      </c>
      <c r="N1421" s="188">
        <v>1</v>
      </c>
      <c r="O1421" s="188">
        <f t="shared" si="315"/>
        <v>1.5</v>
      </c>
      <c r="P1421" s="188"/>
      <c r="Q1421" s="188"/>
      <c r="R1421" s="188">
        <f t="shared" si="307"/>
        <v>1.5</v>
      </c>
      <c r="S1421" s="191" t="s">
        <v>70</v>
      </c>
      <c r="T1421" s="199" t="s">
        <v>58</v>
      </c>
      <c r="U1421" s="200">
        <v>44738</v>
      </c>
      <c r="V1421" s="200">
        <v>44832</v>
      </c>
      <c r="W1421" s="201">
        <v>1</v>
      </c>
      <c r="X1421" s="202"/>
      <c r="Y1421" s="196">
        <f t="shared" si="312"/>
        <v>13.571428571428571</v>
      </c>
      <c r="Z1421" s="219">
        <v>135</v>
      </c>
      <c r="AA1421" s="219"/>
      <c r="AB1421" s="197">
        <f t="shared" si="318"/>
        <v>202.5</v>
      </c>
      <c r="AC1421" s="197">
        <f t="shared" si="311"/>
        <v>0</v>
      </c>
      <c r="AD1421" s="197">
        <f t="shared" si="313"/>
        <v>141.74999999999997</v>
      </c>
      <c r="AE1421" s="197">
        <f t="shared" si="314"/>
        <v>60.749999999999993</v>
      </c>
      <c r="AF1421" s="197">
        <f t="shared" si="306"/>
        <v>0</v>
      </c>
      <c r="AG1421" s="197">
        <f t="shared" si="316"/>
        <v>202.49999999999997</v>
      </c>
      <c r="AH1421" s="197">
        <v>202.49999999999997</v>
      </c>
      <c r="AI1421" s="197">
        <f t="shared" si="317"/>
        <v>0</v>
      </c>
      <c r="AJ1421" s="224"/>
      <c r="AK1421" s="265"/>
      <c r="AL1421" s="272"/>
      <c r="AM1421" s="272"/>
    </row>
    <row r="1422" spans="1:39" s="111" customFormat="1" ht="28.5" customHeight="1" x14ac:dyDescent="0.25">
      <c r="A1422" s="186"/>
      <c r="B1422" s="221">
        <v>18</v>
      </c>
      <c r="C1422" s="187">
        <v>1042</v>
      </c>
      <c r="D1422" s="136">
        <v>13479</v>
      </c>
      <c r="E1422" s="136">
        <v>8072</v>
      </c>
      <c r="F1422" s="188"/>
      <c r="G1422" s="186" t="s">
        <v>537</v>
      </c>
      <c r="H1422" s="189" t="s">
        <v>36</v>
      </c>
      <c r="I1422" s="189"/>
      <c r="J1422" s="189" t="s">
        <v>435</v>
      </c>
      <c r="K1422" s="190">
        <v>4</v>
      </c>
      <c r="L1422" s="190">
        <v>1.3</v>
      </c>
      <c r="M1422" s="190">
        <v>8</v>
      </c>
      <c r="N1422" s="190"/>
      <c r="O1422" s="190">
        <v>8</v>
      </c>
      <c r="P1422" s="190"/>
      <c r="Q1422" s="190"/>
      <c r="R1422" s="188">
        <f t="shared" si="307"/>
        <v>32</v>
      </c>
      <c r="S1422" s="159" t="s">
        <v>41</v>
      </c>
      <c r="T1422" s="192" t="s">
        <v>58</v>
      </c>
      <c r="U1422" s="193">
        <v>44828</v>
      </c>
      <c r="V1422" s="193">
        <v>44839</v>
      </c>
      <c r="W1422" s="194">
        <v>1</v>
      </c>
      <c r="X1422" s="195"/>
      <c r="Y1422" s="196">
        <f t="shared" si="312"/>
        <v>1.7142857142857142</v>
      </c>
      <c r="Z1422" s="203">
        <v>14</v>
      </c>
      <c r="AA1422" s="203">
        <v>0.84</v>
      </c>
      <c r="AB1422" s="197">
        <f t="shared" si="318"/>
        <v>448</v>
      </c>
      <c r="AC1422" s="197">
        <f t="shared" si="311"/>
        <v>26.88</v>
      </c>
      <c r="AD1422" s="197">
        <f t="shared" si="313"/>
        <v>313.59999999999997</v>
      </c>
      <c r="AE1422" s="197">
        <f t="shared" si="314"/>
        <v>134.4</v>
      </c>
      <c r="AF1422" s="197">
        <f t="shared" si="306"/>
        <v>46.08</v>
      </c>
      <c r="AG1422" s="197">
        <f t="shared" si="316"/>
        <v>494.08</v>
      </c>
      <c r="AH1422" s="198">
        <v>494.08</v>
      </c>
      <c r="AI1422" s="197">
        <f t="shared" si="317"/>
        <v>0</v>
      </c>
      <c r="AJ1422" s="224"/>
      <c r="AK1422" s="265"/>
      <c r="AL1422" s="272"/>
      <c r="AM1422" s="272"/>
    </row>
    <row r="1423" spans="1:39" s="111" customFormat="1" ht="28.5" customHeight="1" x14ac:dyDescent="0.25">
      <c r="A1423" s="186"/>
      <c r="B1423" s="222">
        <v>18</v>
      </c>
      <c r="C1423" s="187">
        <v>992</v>
      </c>
      <c r="D1423" s="136">
        <v>13374</v>
      </c>
      <c r="E1423" s="136">
        <v>8457</v>
      </c>
      <c r="F1423" s="188"/>
      <c r="G1423" s="186" t="s">
        <v>123</v>
      </c>
      <c r="H1423" s="189" t="s">
        <v>36</v>
      </c>
      <c r="I1423" s="189"/>
      <c r="J1423" s="189" t="s">
        <v>435</v>
      </c>
      <c r="K1423" s="190">
        <v>10</v>
      </c>
      <c r="L1423" s="190">
        <v>0.6</v>
      </c>
      <c r="M1423" s="190">
        <v>4</v>
      </c>
      <c r="N1423" s="190"/>
      <c r="O1423" s="190">
        <v>4</v>
      </c>
      <c r="P1423" s="190"/>
      <c r="Q1423" s="190"/>
      <c r="R1423" s="188">
        <f t="shared" si="307"/>
        <v>40</v>
      </c>
      <c r="S1423" s="159" t="s">
        <v>41</v>
      </c>
      <c r="T1423" s="192" t="s">
        <v>58</v>
      </c>
      <c r="U1423" s="193">
        <v>44821</v>
      </c>
      <c r="V1423" s="193">
        <v>44917</v>
      </c>
      <c r="W1423" s="194">
        <v>1</v>
      </c>
      <c r="X1423" s="195"/>
      <c r="Y1423" s="196">
        <f t="shared" si="312"/>
        <v>13.857142857142858</v>
      </c>
      <c r="Z1423" s="203">
        <v>14</v>
      </c>
      <c r="AA1423" s="203">
        <v>0.84</v>
      </c>
      <c r="AB1423" s="197">
        <f t="shared" si="318"/>
        <v>560</v>
      </c>
      <c r="AC1423" s="197">
        <f t="shared" si="311"/>
        <v>33.6</v>
      </c>
      <c r="AD1423" s="197">
        <f t="shared" si="313"/>
        <v>392</v>
      </c>
      <c r="AE1423" s="197">
        <f t="shared" si="314"/>
        <v>168</v>
      </c>
      <c r="AF1423" s="197">
        <f t="shared" si="306"/>
        <v>465.6</v>
      </c>
      <c r="AG1423" s="197">
        <f t="shared" si="316"/>
        <v>1025.5999999999999</v>
      </c>
      <c r="AH1423" s="198">
        <v>1025.5999999999999</v>
      </c>
      <c r="AI1423" s="197">
        <f t="shared" si="317"/>
        <v>0</v>
      </c>
      <c r="AJ1423" s="224"/>
      <c r="AK1423" s="265"/>
      <c r="AL1423" s="272"/>
      <c r="AM1423" s="272"/>
    </row>
    <row r="1424" spans="1:39" s="111" customFormat="1" ht="28.5" customHeight="1" x14ac:dyDescent="0.25">
      <c r="A1424" s="186"/>
      <c r="B1424" s="221">
        <v>18</v>
      </c>
      <c r="C1424" s="187">
        <v>1163</v>
      </c>
      <c r="D1424" s="136">
        <v>13648</v>
      </c>
      <c r="E1424" s="136">
        <v>8100</v>
      </c>
      <c r="F1424" s="188"/>
      <c r="G1424" s="186" t="s">
        <v>561</v>
      </c>
      <c r="H1424" s="186" t="s">
        <v>94</v>
      </c>
      <c r="I1424" s="186"/>
      <c r="J1424" s="186" t="s">
        <v>69</v>
      </c>
      <c r="K1424" s="188">
        <v>2.5</v>
      </c>
      <c r="L1424" s="188">
        <v>1</v>
      </c>
      <c r="M1424" s="188">
        <v>2</v>
      </c>
      <c r="N1424" s="188"/>
      <c r="O1424" s="188">
        <f>M1424-N1424</f>
        <v>2</v>
      </c>
      <c r="P1424" s="188"/>
      <c r="Q1424" s="188"/>
      <c r="R1424" s="188">
        <f t="shared" si="307"/>
        <v>2</v>
      </c>
      <c r="S1424" s="191" t="s">
        <v>70</v>
      </c>
      <c r="T1424" s="199" t="s">
        <v>58</v>
      </c>
      <c r="U1424" s="200">
        <v>44844</v>
      </c>
      <c r="V1424" s="200">
        <v>44838</v>
      </c>
      <c r="W1424" s="201">
        <v>1</v>
      </c>
      <c r="X1424" s="202"/>
      <c r="Y1424" s="196">
        <f t="shared" si="312"/>
        <v>-0.7142857142857143</v>
      </c>
      <c r="Z1424" s="197">
        <v>135</v>
      </c>
      <c r="AA1424" s="197">
        <v>12.25</v>
      </c>
      <c r="AB1424" s="197">
        <f t="shared" si="318"/>
        <v>270</v>
      </c>
      <c r="AC1424" s="197">
        <f t="shared" si="311"/>
        <v>24.5</v>
      </c>
      <c r="AD1424" s="197">
        <f t="shared" si="313"/>
        <v>189</v>
      </c>
      <c r="AE1424" s="197">
        <f t="shared" si="314"/>
        <v>81</v>
      </c>
      <c r="AF1424" s="197">
        <f t="shared" si="306"/>
        <v>0</v>
      </c>
      <c r="AG1424" s="197">
        <f t="shared" si="316"/>
        <v>270</v>
      </c>
      <c r="AH1424" s="197">
        <v>270</v>
      </c>
      <c r="AI1424" s="197">
        <f t="shared" si="317"/>
        <v>0</v>
      </c>
      <c r="AJ1424" s="224"/>
      <c r="AK1424" s="265"/>
      <c r="AL1424" s="272"/>
      <c r="AM1424" s="272"/>
    </row>
    <row r="1425" spans="1:47" ht="28.5" customHeight="1" x14ac:dyDescent="0.25">
      <c r="A1425" s="189"/>
      <c r="B1425" s="223">
        <v>18</v>
      </c>
      <c r="C1425" s="159">
        <v>1124</v>
      </c>
      <c r="D1425" s="376">
        <v>13608</v>
      </c>
      <c r="E1425" s="136">
        <v>8296</v>
      </c>
      <c r="F1425" s="190"/>
      <c r="G1425" s="189" t="s">
        <v>123</v>
      </c>
      <c r="H1425" s="186" t="s">
        <v>94</v>
      </c>
      <c r="I1425" s="186"/>
      <c r="J1425" s="186" t="s">
        <v>69</v>
      </c>
      <c r="K1425" s="188">
        <v>2.5</v>
      </c>
      <c r="L1425" s="188">
        <v>1</v>
      </c>
      <c r="M1425" s="188">
        <v>4</v>
      </c>
      <c r="N1425" s="188"/>
      <c r="O1425" s="188">
        <f>M1425-N1425</f>
        <v>4</v>
      </c>
      <c r="P1425" s="188"/>
      <c r="Q1425" s="188"/>
      <c r="R1425" s="188">
        <f t="shared" si="307"/>
        <v>4</v>
      </c>
      <c r="S1425" s="191" t="s">
        <v>70</v>
      </c>
      <c r="T1425" s="199" t="s">
        <v>58</v>
      </c>
      <c r="U1425" s="200">
        <v>44838</v>
      </c>
      <c r="V1425" s="200">
        <v>44895</v>
      </c>
      <c r="W1425" s="201">
        <v>1</v>
      </c>
      <c r="X1425" s="202"/>
      <c r="Y1425" s="196">
        <f t="shared" si="312"/>
        <v>8.2857142857142865</v>
      </c>
      <c r="Z1425" s="197">
        <v>135</v>
      </c>
      <c r="AA1425" s="197">
        <v>12.25</v>
      </c>
      <c r="AB1425" s="197">
        <f t="shared" si="318"/>
        <v>540</v>
      </c>
      <c r="AC1425" s="197">
        <f t="shared" si="311"/>
        <v>49</v>
      </c>
      <c r="AD1425" s="197">
        <f t="shared" si="313"/>
        <v>378</v>
      </c>
      <c r="AE1425" s="197">
        <f t="shared" si="314"/>
        <v>162</v>
      </c>
      <c r="AF1425" s="197">
        <f t="shared" si="306"/>
        <v>406.00000000000006</v>
      </c>
      <c r="AG1425" s="197">
        <f t="shared" si="316"/>
        <v>946</v>
      </c>
      <c r="AH1425" s="197">
        <v>946</v>
      </c>
      <c r="AI1425" s="197">
        <f t="shared" si="317"/>
        <v>0</v>
      </c>
      <c r="AJ1425" s="224"/>
      <c r="AR1425" s="111"/>
      <c r="AS1425" s="111"/>
      <c r="AT1425" s="111"/>
    </row>
    <row r="1426" spans="1:47" ht="28.5" customHeight="1" x14ac:dyDescent="0.25">
      <c r="A1426" s="189"/>
      <c r="B1426" s="223">
        <v>18</v>
      </c>
      <c r="C1426" s="159">
        <v>1189</v>
      </c>
      <c r="D1426" s="376">
        <v>13674</v>
      </c>
      <c r="E1426" s="376">
        <v>8472</v>
      </c>
      <c r="F1426" s="190"/>
      <c r="G1426" s="189" t="s">
        <v>563</v>
      </c>
      <c r="H1426" s="189" t="s">
        <v>36</v>
      </c>
      <c r="I1426" s="189"/>
      <c r="J1426" s="189" t="s">
        <v>435</v>
      </c>
      <c r="K1426" s="190">
        <v>151</v>
      </c>
      <c r="L1426" s="190">
        <v>1</v>
      </c>
      <c r="M1426" s="190">
        <v>1.5</v>
      </c>
      <c r="N1426" s="190"/>
      <c r="O1426" s="190">
        <v>1.5</v>
      </c>
      <c r="P1426" s="190"/>
      <c r="Q1426" s="190"/>
      <c r="R1426" s="188">
        <f t="shared" si="307"/>
        <v>226.5</v>
      </c>
      <c r="S1426" s="159" t="s">
        <v>41</v>
      </c>
      <c r="T1426" s="192" t="s">
        <v>58</v>
      </c>
      <c r="U1426" s="193">
        <v>44847</v>
      </c>
      <c r="V1426" s="193">
        <v>44922</v>
      </c>
      <c r="W1426" s="194">
        <v>1</v>
      </c>
      <c r="X1426" s="195"/>
      <c r="Y1426" s="196">
        <f t="shared" si="312"/>
        <v>10.857142857142858</v>
      </c>
      <c r="Z1426" s="198">
        <v>14</v>
      </c>
      <c r="AA1426" s="198">
        <v>0.84</v>
      </c>
      <c r="AB1426" s="197">
        <f t="shared" si="318"/>
        <v>3171</v>
      </c>
      <c r="AC1426" s="197">
        <f t="shared" si="311"/>
        <v>190.26</v>
      </c>
      <c r="AD1426" s="197">
        <f t="shared" si="313"/>
        <v>2219.6999999999998</v>
      </c>
      <c r="AE1426" s="197">
        <f t="shared" si="314"/>
        <v>951.30000000000007</v>
      </c>
      <c r="AF1426" s="197">
        <f t="shared" si="306"/>
        <v>2065.6800000000003</v>
      </c>
      <c r="AG1426" s="197">
        <f t="shared" si="316"/>
        <v>5236.68</v>
      </c>
      <c r="AH1426" s="198">
        <v>5236.68</v>
      </c>
      <c r="AI1426" s="197">
        <f t="shared" si="317"/>
        <v>0</v>
      </c>
      <c r="AJ1426" s="224"/>
      <c r="AR1426" s="111"/>
      <c r="AS1426" s="111"/>
      <c r="AT1426" s="111"/>
    </row>
    <row r="1427" spans="1:47" ht="28.5" customHeight="1" x14ac:dyDescent="0.25">
      <c r="A1427" s="189"/>
      <c r="B1427" s="223">
        <v>18</v>
      </c>
      <c r="C1427" s="159">
        <v>1094</v>
      </c>
      <c r="D1427" s="376">
        <v>13527</v>
      </c>
      <c r="E1427" s="376">
        <v>8457</v>
      </c>
      <c r="F1427" s="190"/>
      <c r="G1427" s="189" t="s">
        <v>123</v>
      </c>
      <c r="H1427" s="189" t="s">
        <v>36</v>
      </c>
      <c r="I1427" s="189"/>
      <c r="J1427" s="189" t="s">
        <v>435</v>
      </c>
      <c r="K1427" s="190">
        <v>7.5</v>
      </c>
      <c r="L1427" s="190">
        <v>0.6</v>
      </c>
      <c r="M1427" s="190">
        <v>4</v>
      </c>
      <c r="N1427" s="190"/>
      <c r="O1427" s="190">
        <v>4</v>
      </c>
      <c r="P1427" s="190"/>
      <c r="Q1427" s="190"/>
      <c r="R1427" s="188">
        <f t="shared" si="307"/>
        <v>30</v>
      </c>
      <c r="S1427" s="159" t="s">
        <v>41</v>
      </c>
      <c r="T1427" s="192" t="s">
        <v>58</v>
      </c>
      <c r="U1427" s="193">
        <v>44834</v>
      </c>
      <c r="V1427" s="193">
        <v>44917</v>
      </c>
      <c r="W1427" s="194">
        <v>1</v>
      </c>
      <c r="X1427" s="195"/>
      <c r="Y1427" s="196">
        <f t="shared" si="312"/>
        <v>12</v>
      </c>
      <c r="Z1427" s="198">
        <v>14</v>
      </c>
      <c r="AA1427" s="198">
        <v>0.84</v>
      </c>
      <c r="AB1427" s="197">
        <f t="shared" si="318"/>
        <v>420</v>
      </c>
      <c r="AC1427" s="197">
        <f t="shared" si="311"/>
        <v>25.2</v>
      </c>
      <c r="AD1427" s="197">
        <f t="shared" si="313"/>
        <v>294</v>
      </c>
      <c r="AE1427" s="197">
        <f t="shared" si="314"/>
        <v>126</v>
      </c>
      <c r="AF1427" s="197">
        <f t="shared" si="306"/>
        <v>302.39999999999998</v>
      </c>
      <c r="AG1427" s="197">
        <f t="shared" si="316"/>
        <v>722.4</v>
      </c>
      <c r="AH1427" s="198">
        <v>722.4</v>
      </c>
      <c r="AI1427" s="197">
        <f t="shared" si="317"/>
        <v>0</v>
      </c>
      <c r="AJ1427" s="224"/>
      <c r="AR1427" s="111"/>
      <c r="AS1427" s="111"/>
      <c r="AT1427" s="111"/>
    </row>
    <row r="1428" spans="1:47" ht="28.5" customHeight="1" x14ac:dyDescent="0.25">
      <c r="A1428" s="189"/>
      <c r="B1428" s="223">
        <v>18</v>
      </c>
      <c r="C1428" s="159">
        <v>1094</v>
      </c>
      <c r="D1428" s="376">
        <v>13527</v>
      </c>
      <c r="E1428" s="376">
        <v>8457</v>
      </c>
      <c r="F1428" s="190"/>
      <c r="G1428" s="189" t="s">
        <v>123</v>
      </c>
      <c r="H1428" s="186" t="s">
        <v>60</v>
      </c>
      <c r="I1428" s="186"/>
      <c r="J1428" s="186" t="s">
        <v>61</v>
      </c>
      <c r="K1428" s="188">
        <v>4</v>
      </c>
      <c r="L1428" s="188">
        <v>2.5</v>
      </c>
      <c r="M1428" s="188">
        <v>4</v>
      </c>
      <c r="N1428" s="188"/>
      <c r="O1428" s="188">
        <f>M1428-N1428</f>
        <v>4</v>
      </c>
      <c r="P1428" s="188"/>
      <c r="Q1428" s="188"/>
      <c r="R1428" s="188">
        <f t="shared" si="307"/>
        <v>40</v>
      </c>
      <c r="S1428" s="191" t="s">
        <v>62</v>
      </c>
      <c r="T1428" s="199" t="s">
        <v>58</v>
      </c>
      <c r="U1428" s="200">
        <v>44834</v>
      </c>
      <c r="V1428" s="200">
        <v>44917</v>
      </c>
      <c r="W1428" s="201">
        <v>1</v>
      </c>
      <c r="X1428" s="202"/>
      <c r="Y1428" s="196">
        <f t="shared" si="312"/>
        <v>12</v>
      </c>
      <c r="Z1428" s="219">
        <v>7.5</v>
      </c>
      <c r="AA1428" s="219">
        <v>0.7</v>
      </c>
      <c r="AB1428" s="197">
        <f t="shared" si="318"/>
        <v>300</v>
      </c>
      <c r="AC1428" s="197">
        <f t="shared" si="311"/>
        <v>28</v>
      </c>
      <c r="AD1428" s="197">
        <f t="shared" si="313"/>
        <v>210</v>
      </c>
      <c r="AE1428" s="197">
        <f t="shared" si="314"/>
        <v>90</v>
      </c>
      <c r="AF1428" s="197">
        <f t="shared" ref="AF1428:AF1442" si="319">IF(Y1428&gt;X1428,(Y1428-X1428)*R1428*AA1428,0)</f>
        <v>336</v>
      </c>
      <c r="AG1428" s="197">
        <f t="shared" si="316"/>
        <v>636</v>
      </c>
      <c r="AH1428" s="197">
        <v>636</v>
      </c>
      <c r="AI1428" s="197">
        <f t="shared" si="317"/>
        <v>0</v>
      </c>
      <c r="AJ1428" s="224"/>
      <c r="AR1428" s="111"/>
      <c r="AS1428" s="111"/>
      <c r="AT1428" s="111"/>
    </row>
    <row r="1429" spans="1:47" ht="28.5" customHeight="1" x14ac:dyDescent="0.25">
      <c r="A1429" s="189"/>
      <c r="B1429" s="223">
        <v>18</v>
      </c>
      <c r="C1429" s="159">
        <v>1247</v>
      </c>
      <c r="D1429" s="376">
        <v>13785</v>
      </c>
      <c r="E1429" s="376">
        <v>8223</v>
      </c>
      <c r="F1429" s="190"/>
      <c r="G1429" s="189" t="s">
        <v>585</v>
      </c>
      <c r="H1429" s="186" t="s">
        <v>240</v>
      </c>
      <c r="I1429" s="186"/>
      <c r="J1429" s="186" t="s">
        <v>80</v>
      </c>
      <c r="K1429" s="188">
        <v>4.2</v>
      </c>
      <c r="L1429" s="188">
        <v>0.6</v>
      </c>
      <c r="M1429" s="188"/>
      <c r="N1429" s="188"/>
      <c r="O1429" s="188"/>
      <c r="P1429" s="188">
        <v>1</v>
      </c>
      <c r="Q1429" s="188"/>
      <c r="R1429" s="188">
        <f t="shared" si="307"/>
        <v>2.52</v>
      </c>
      <c r="S1429" s="191" t="s">
        <v>150</v>
      </c>
      <c r="T1429" s="199" t="s">
        <v>58</v>
      </c>
      <c r="U1429" s="200">
        <v>44853</v>
      </c>
      <c r="V1429" s="200">
        <v>44876</v>
      </c>
      <c r="W1429" s="201">
        <v>1</v>
      </c>
      <c r="X1429" s="202"/>
      <c r="Y1429" s="196">
        <f t="shared" si="312"/>
        <v>3.4285714285714284</v>
      </c>
      <c r="Z1429" s="219">
        <v>36.5</v>
      </c>
      <c r="AA1429" s="219">
        <v>3.15</v>
      </c>
      <c r="AB1429" s="197">
        <f t="shared" si="318"/>
        <v>91.98</v>
      </c>
      <c r="AC1429" s="197">
        <f t="shared" si="311"/>
        <v>7.9379999999999997</v>
      </c>
      <c r="AD1429" s="197">
        <f t="shared" si="313"/>
        <v>64.385999999999996</v>
      </c>
      <c r="AE1429" s="197">
        <f t="shared" si="314"/>
        <v>27.594000000000001</v>
      </c>
      <c r="AF1429" s="197">
        <f t="shared" si="319"/>
        <v>27.215999999999994</v>
      </c>
      <c r="AG1429" s="197">
        <f t="shared" si="316"/>
        <v>119.19599999999998</v>
      </c>
      <c r="AH1429" s="197">
        <v>119.19599999999998</v>
      </c>
      <c r="AI1429" s="197">
        <f t="shared" si="317"/>
        <v>0</v>
      </c>
      <c r="AJ1429" s="224"/>
      <c r="AR1429" s="111"/>
      <c r="AS1429" s="111"/>
      <c r="AT1429" s="111"/>
    </row>
    <row r="1430" spans="1:47" s="245" customFormat="1" ht="28.5" customHeight="1" x14ac:dyDescent="0.25">
      <c r="A1430" s="186"/>
      <c r="B1430" s="221">
        <v>18</v>
      </c>
      <c r="C1430" s="187">
        <v>1329</v>
      </c>
      <c r="D1430" s="136">
        <v>13817</v>
      </c>
      <c r="E1430" s="136">
        <v>8337</v>
      </c>
      <c r="F1430" s="188"/>
      <c r="G1430" s="186" t="s">
        <v>123</v>
      </c>
      <c r="H1430" s="186" t="s">
        <v>94</v>
      </c>
      <c r="I1430" s="186"/>
      <c r="J1430" s="186" t="s">
        <v>69</v>
      </c>
      <c r="K1430" s="188">
        <v>2.5</v>
      </c>
      <c r="L1430" s="188">
        <v>1.3</v>
      </c>
      <c r="M1430" s="188">
        <v>1.75</v>
      </c>
      <c r="N1430" s="188"/>
      <c r="O1430" s="188">
        <f t="shared" ref="O1430:O1440" si="320">M1430-N1430</f>
        <v>1.75</v>
      </c>
      <c r="P1430" s="188"/>
      <c r="Q1430" s="188"/>
      <c r="R1430" s="188">
        <f t="shared" si="307"/>
        <v>1.75</v>
      </c>
      <c r="S1430" s="191" t="s">
        <v>70</v>
      </c>
      <c r="T1430" s="199" t="s">
        <v>58</v>
      </c>
      <c r="U1430" s="200">
        <v>44865</v>
      </c>
      <c r="V1430" s="200">
        <v>44911</v>
      </c>
      <c r="W1430" s="201">
        <v>1</v>
      </c>
      <c r="X1430" s="202"/>
      <c r="Y1430" s="196">
        <f t="shared" si="312"/>
        <v>6.7142857142857144</v>
      </c>
      <c r="Z1430" s="219">
        <v>135</v>
      </c>
      <c r="AA1430" s="219">
        <v>12.25</v>
      </c>
      <c r="AB1430" s="197">
        <f t="shared" si="318"/>
        <v>236.25</v>
      </c>
      <c r="AC1430" s="197">
        <f t="shared" si="311"/>
        <v>21.4375</v>
      </c>
      <c r="AD1430" s="197">
        <f t="shared" si="313"/>
        <v>165.37499999999997</v>
      </c>
      <c r="AE1430" s="197">
        <f t="shared" si="314"/>
        <v>70.875</v>
      </c>
      <c r="AF1430" s="197">
        <f t="shared" si="319"/>
        <v>143.9375</v>
      </c>
      <c r="AG1430" s="197">
        <f t="shared" si="316"/>
        <v>380.1875</v>
      </c>
      <c r="AH1430" s="197">
        <v>380.1875</v>
      </c>
      <c r="AI1430" s="197">
        <f t="shared" si="317"/>
        <v>0</v>
      </c>
      <c r="AJ1430" s="249"/>
      <c r="AK1430" s="269"/>
      <c r="AL1430" s="276"/>
      <c r="AM1430" s="276"/>
    </row>
    <row r="1431" spans="1:47" s="245" customFormat="1" ht="28.5" customHeight="1" x14ac:dyDescent="0.25">
      <c r="A1431" s="186"/>
      <c r="B1431" s="221">
        <v>18</v>
      </c>
      <c r="C1431" s="187">
        <v>1419</v>
      </c>
      <c r="D1431" s="136">
        <v>13907</v>
      </c>
      <c r="E1431" s="136">
        <v>8323</v>
      </c>
      <c r="F1431" s="188"/>
      <c r="G1431" s="186" t="s">
        <v>123</v>
      </c>
      <c r="H1431" s="186" t="s">
        <v>94</v>
      </c>
      <c r="I1431" s="186"/>
      <c r="J1431" s="186" t="s">
        <v>69</v>
      </c>
      <c r="K1431" s="188">
        <v>2.5</v>
      </c>
      <c r="L1431" s="188">
        <v>1</v>
      </c>
      <c r="M1431" s="188">
        <v>3</v>
      </c>
      <c r="N1431" s="188"/>
      <c r="O1431" s="188">
        <f t="shared" si="320"/>
        <v>3</v>
      </c>
      <c r="P1431" s="188"/>
      <c r="Q1431" s="188"/>
      <c r="R1431" s="188">
        <f t="shared" si="307"/>
        <v>3</v>
      </c>
      <c r="S1431" s="191" t="s">
        <v>70</v>
      </c>
      <c r="T1431" s="199" t="s">
        <v>58</v>
      </c>
      <c r="U1431" s="200">
        <v>44877</v>
      </c>
      <c r="V1431" s="200">
        <v>44907</v>
      </c>
      <c r="W1431" s="201">
        <v>1</v>
      </c>
      <c r="X1431" s="202"/>
      <c r="Y1431" s="196">
        <f t="shared" si="312"/>
        <v>4.4285714285714288</v>
      </c>
      <c r="Z1431" s="219">
        <v>135</v>
      </c>
      <c r="AA1431" s="219">
        <v>12.25</v>
      </c>
      <c r="AB1431" s="197">
        <f t="shared" si="318"/>
        <v>405</v>
      </c>
      <c r="AC1431" s="197">
        <f t="shared" si="311"/>
        <v>36.75</v>
      </c>
      <c r="AD1431" s="197">
        <f t="shared" si="313"/>
        <v>283.49999999999994</v>
      </c>
      <c r="AE1431" s="197">
        <f t="shared" si="314"/>
        <v>121.49999999999999</v>
      </c>
      <c r="AF1431" s="197">
        <f t="shared" si="319"/>
        <v>162.75</v>
      </c>
      <c r="AG1431" s="197">
        <f t="shared" si="316"/>
        <v>567.75</v>
      </c>
      <c r="AH1431" s="197">
        <v>567.75</v>
      </c>
      <c r="AI1431" s="197">
        <f t="shared" si="317"/>
        <v>0</v>
      </c>
      <c r="AJ1431" s="249"/>
      <c r="AK1431" s="269"/>
      <c r="AL1431" s="276"/>
      <c r="AM1431" s="276"/>
    </row>
    <row r="1432" spans="1:47" s="245" customFormat="1" ht="28.5" customHeight="1" x14ac:dyDescent="0.25">
      <c r="A1432" s="186"/>
      <c r="B1432" s="221">
        <v>18</v>
      </c>
      <c r="C1432" s="187">
        <v>1605</v>
      </c>
      <c r="D1432" s="136">
        <v>14140</v>
      </c>
      <c r="E1432" s="136"/>
      <c r="F1432" s="188"/>
      <c r="G1432" s="186" t="s">
        <v>123</v>
      </c>
      <c r="H1432" s="186" t="s">
        <v>94</v>
      </c>
      <c r="I1432" s="186"/>
      <c r="J1432" s="186" t="s">
        <v>69</v>
      </c>
      <c r="K1432" s="188">
        <v>1.8</v>
      </c>
      <c r="L1432" s="188">
        <v>1.3</v>
      </c>
      <c r="M1432" s="188">
        <v>4</v>
      </c>
      <c r="N1432" s="188"/>
      <c r="O1432" s="188">
        <f t="shared" si="320"/>
        <v>4</v>
      </c>
      <c r="P1432" s="188"/>
      <c r="Q1432" s="188"/>
      <c r="R1432" s="188">
        <f t="shared" si="307"/>
        <v>4</v>
      </c>
      <c r="S1432" s="191" t="s">
        <v>70</v>
      </c>
      <c r="T1432" s="199" t="s">
        <v>86</v>
      </c>
      <c r="U1432" s="200">
        <v>44910</v>
      </c>
      <c r="V1432" s="200"/>
      <c r="W1432" s="201">
        <v>1</v>
      </c>
      <c r="X1432" s="202"/>
      <c r="Y1432" s="196">
        <f t="shared" si="312"/>
        <v>15.285714285714286</v>
      </c>
      <c r="Z1432" s="197">
        <v>135</v>
      </c>
      <c r="AA1432" s="197">
        <v>12.25</v>
      </c>
      <c r="AB1432" s="197">
        <f t="shared" si="318"/>
        <v>540</v>
      </c>
      <c r="AC1432" s="197">
        <f t="shared" si="311"/>
        <v>49</v>
      </c>
      <c r="AD1432" s="197">
        <f t="shared" si="313"/>
        <v>378</v>
      </c>
      <c r="AE1432" s="197">
        <f t="shared" si="314"/>
        <v>0</v>
      </c>
      <c r="AF1432" s="197">
        <f t="shared" si="319"/>
        <v>749</v>
      </c>
      <c r="AG1432" s="197">
        <f t="shared" si="316"/>
        <v>1127</v>
      </c>
      <c r="AH1432" s="197">
        <v>910</v>
      </c>
      <c r="AI1432" s="197">
        <f t="shared" si="317"/>
        <v>217</v>
      </c>
      <c r="AJ1432" s="249"/>
      <c r="AK1432" s="269"/>
      <c r="AL1432" s="276"/>
      <c r="AM1432" s="276"/>
      <c r="AR1432" s="363">
        <f>SUMIF('[27]Sc Shedule '!$D$3:$D$2546,D1432,'[27]Sc Shedule '!$AC$3:$AC$2546)</f>
        <v>1127</v>
      </c>
      <c r="AS1432" s="363">
        <f ca="1">SUMIF($D$91:$D$2561,D1432,$AG$91:$AG$2559)</f>
        <v>1127</v>
      </c>
      <c r="AT1432" s="363">
        <f ca="1">AR1432-AS1432</f>
        <v>0</v>
      </c>
      <c r="AU1432" s="365"/>
    </row>
    <row r="1433" spans="1:47" s="245" customFormat="1" ht="28.5" customHeight="1" x14ac:dyDescent="0.25">
      <c r="A1433" s="186"/>
      <c r="B1433" s="221">
        <v>18</v>
      </c>
      <c r="C1433" s="187">
        <v>1577</v>
      </c>
      <c r="D1433" s="136">
        <v>14109</v>
      </c>
      <c r="E1433" s="136">
        <v>8647</v>
      </c>
      <c r="F1433" s="188"/>
      <c r="G1433" s="186" t="s">
        <v>123</v>
      </c>
      <c r="H1433" s="186" t="s">
        <v>94</v>
      </c>
      <c r="I1433" s="186"/>
      <c r="J1433" s="186" t="s">
        <v>69</v>
      </c>
      <c r="K1433" s="188">
        <v>2.5</v>
      </c>
      <c r="L1433" s="188">
        <v>1</v>
      </c>
      <c r="M1433" s="188">
        <v>1.5</v>
      </c>
      <c r="N1433" s="188"/>
      <c r="O1433" s="188">
        <f t="shared" si="320"/>
        <v>1.5</v>
      </c>
      <c r="P1433" s="188"/>
      <c r="Q1433" s="188"/>
      <c r="R1433" s="188">
        <f t="shared" si="307"/>
        <v>1.5</v>
      </c>
      <c r="S1433" s="191" t="s">
        <v>70</v>
      </c>
      <c r="T1433" s="199" t="s">
        <v>58</v>
      </c>
      <c r="U1433" s="200">
        <v>44905</v>
      </c>
      <c r="V1433" s="200">
        <v>44965</v>
      </c>
      <c r="W1433" s="201">
        <v>1</v>
      </c>
      <c r="X1433" s="202"/>
      <c r="Y1433" s="196">
        <f t="shared" si="312"/>
        <v>8.7142857142857135</v>
      </c>
      <c r="Z1433" s="197">
        <v>135</v>
      </c>
      <c r="AA1433" s="197">
        <v>12.25</v>
      </c>
      <c r="AB1433" s="197">
        <f t="shared" si="318"/>
        <v>202.5</v>
      </c>
      <c r="AC1433" s="197">
        <f t="shared" si="311"/>
        <v>18.375</v>
      </c>
      <c r="AD1433" s="197">
        <f t="shared" si="313"/>
        <v>141.74999999999997</v>
      </c>
      <c r="AE1433" s="197">
        <f t="shared" si="314"/>
        <v>60.749999999999993</v>
      </c>
      <c r="AF1433" s="197">
        <f t="shared" si="319"/>
        <v>160.12499999999997</v>
      </c>
      <c r="AG1433" s="197">
        <f t="shared" si="316"/>
        <v>362.62499999999994</v>
      </c>
      <c r="AH1433" s="197">
        <v>362.62499999999994</v>
      </c>
      <c r="AI1433" s="197">
        <f t="shared" si="317"/>
        <v>0</v>
      </c>
      <c r="AJ1433" s="249"/>
      <c r="AK1433" s="269"/>
      <c r="AL1433" s="276"/>
      <c r="AM1433" s="276"/>
      <c r="AR1433" s="363"/>
      <c r="AS1433" s="363"/>
      <c r="AT1433" s="111"/>
      <c r="AU1433" s="365"/>
    </row>
    <row r="1434" spans="1:47" s="245" customFormat="1" ht="28.5" customHeight="1" x14ac:dyDescent="0.25">
      <c r="A1434" s="186"/>
      <c r="B1434" s="221">
        <v>19</v>
      </c>
      <c r="C1434" s="187">
        <v>662</v>
      </c>
      <c r="D1434" s="136">
        <v>12952</v>
      </c>
      <c r="E1434" s="136">
        <v>8080</v>
      </c>
      <c r="F1434" s="188"/>
      <c r="G1434" s="186" t="s">
        <v>425</v>
      </c>
      <c r="H1434" s="186" t="s">
        <v>36</v>
      </c>
      <c r="I1434" s="186"/>
      <c r="J1434" s="186" t="s">
        <v>69</v>
      </c>
      <c r="K1434" s="188">
        <v>1.3</v>
      </c>
      <c r="L1434" s="188">
        <v>1.3</v>
      </c>
      <c r="M1434" s="188">
        <v>3</v>
      </c>
      <c r="N1434" s="188">
        <v>1</v>
      </c>
      <c r="O1434" s="188">
        <f t="shared" si="320"/>
        <v>2</v>
      </c>
      <c r="P1434" s="188"/>
      <c r="Q1434" s="188"/>
      <c r="R1434" s="188">
        <f t="shared" si="307"/>
        <v>2</v>
      </c>
      <c r="S1434" s="191" t="s">
        <v>70</v>
      </c>
      <c r="T1434" s="199" t="s">
        <v>58</v>
      </c>
      <c r="U1434" s="200">
        <v>44781</v>
      </c>
      <c r="V1434" s="200">
        <v>44841</v>
      </c>
      <c r="W1434" s="201">
        <v>1</v>
      </c>
      <c r="X1434" s="202"/>
      <c r="Y1434" s="196">
        <f t="shared" si="312"/>
        <v>8.7142857142857135</v>
      </c>
      <c r="Z1434" s="220">
        <v>135</v>
      </c>
      <c r="AA1434" s="219">
        <v>12.25</v>
      </c>
      <c r="AB1434" s="197">
        <f t="shared" si="318"/>
        <v>270</v>
      </c>
      <c r="AC1434" s="197">
        <f t="shared" si="311"/>
        <v>24.5</v>
      </c>
      <c r="AD1434" s="197">
        <f t="shared" si="313"/>
        <v>189</v>
      </c>
      <c r="AE1434" s="197">
        <f t="shared" si="314"/>
        <v>81</v>
      </c>
      <c r="AF1434" s="197">
        <f t="shared" si="319"/>
        <v>213.49999999999997</v>
      </c>
      <c r="AG1434" s="197">
        <f t="shared" si="316"/>
        <v>483.5</v>
      </c>
      <c r="AH1434" s="197">
        <v>483.5</v>
      </c>
      <c r="AI1434" s="197">
        <f t="shared" si="317"/>
        <v>0</v>
      </c>
      <c r="AJ1434" s="249"/>
      <c r="AK1434" s="269"/>
      <c r="AL1434" s="276"/>
      <c r="AM1434" s="276"/>
    </row>
    <row r="1435" spans="1:47" s="245" customFormat="1" ht="28.5" customHeight="1" x14ac:dyDescent="0.25">
      <c r="A1435" s="186"/>
      <c r="B1435" s="221">
        <v>19</v>
      </c>
      <c r="C1435" s="187">
        <v>662</v>
      </c>
      <c r="D1435" s="136">
        <v>12952</v>
      </c>
      <c r="E1435" s="136">
        <v>8080</v>
      </c>
      <c r="F1435" s="188"/>
      <c r="G1435" s="186" t="s">
        <v>425</v>
      </c>
      <c r="H1435" s="186" t="s">
        <v>36</v>
      </c>
      <c r="I1435" s="186"/>
      <c r="J1435" s="186" t="s">
        <v>69</v>
      </c>
      <c r="K1435" s="188">
        <v>1.3</v>
      </c>
      <c r="L1435" s="188">
        <v>1.3</v>
      </c>
      <c r="M1435" s="188">
        <v>3</v>
      </c>
      <c r="N1435" s="188">
        <v>1</v>
      </c>
      <c r="O1435" s="188">
        <f t="shared" si="320"/>
        <v>2</v>
      </c>
      <c r="P1435" s="188"/>
      <c r="Q1435" s="188"/>
      <c r="R1435" s="188">
        <f t="shared" si="307"/>
        <v>2</v>
      </c>
      <c r="S1435" s="191" t="s">
        <v>70</v>
      </c>
      <c r="T1435" s="199" t="s">
        <v>58</v>
      </c>
      <c r="U1435" s="200">
        <v>44781</v>
      </c>
      <c r="V1435" s="200">
        <v>44841</v>
      </c>
      <c r="W1435" s="201">
        <v>1</v>
      </c>
      <c r="X1435" s="202"/>
      <c r="Y1435" s="196">
        <f t="shared" si="312"/>
        <v>8.7142857142857135</v>
      </c>
      <c r="Z1435" s="220">
        <v>135</v>
      </c>
      <c r="AA1435" s="219">
        <v>12.25</v>
      </c>
      <c r="AB1435" s="197">
        <f t="shared" si="318"/>
        <v>270</v>
      </c>
      <c r="AC1435" s="197">
        <f t="shared" si="311"/>
        <v>24.5</v>
      </c>
      <c r="AD1435" s="197">
        <f t="shared" si="313"/>
        <v>189</v>
      </c>
      <c r="AE1435" s="197">
        <f t="shared" si="314"/>
        <v>81</v>
      </c>
      <c r="AF1435" s="197">
        <f t="shared" si="319"/>
        <v>213.49999999999997</v>
      </c>
      <c r="AG1435" s="197">
        <f t="shared" si="316"/>
        <v>483.5</v>
      </c>
      <c r="AH1435" s="197">
        <v>483.5</v>
      </c>
      <c r="AI1435" s="197">
        <f t="shared" si="317"/>
        <v>0</v>
      </c>
      <c r="AJ1435" s="249"/>
      <c r="AK1435" s="269"/>
      <c r="AL1435" s="276"/>
      <c r="AM1435" s="276"/>
    </row>
    <row r="1436" spans="1:47" s="245" customFormat="1" ht="28.5" customHeight="1" x14ac:dyDescent="0.25">
      <c r="A1436" s="186"/>
      <c r="B1436" s="221">
        <v>19</v>
      </c>
      <c r="C1436" s="187">
        <v>662</v>
      </c>
      <c r="D1436" s="136">
        <v>12952</v>
      </c>
      <c r="E1436" s="136">
        <v>8080</v>
      </c>
      <c r="F1436" s="188"/>
      <c r="G1436" s="186" t="s">
        <v>425</v>
      </c>
      <c r="H1436" s="186" t="s">
        <v>36</v>
      </c>
      <c r="I1436" s="186"/>
      <c r="J1436" s="186" t="s">
        <v>69</v>
      </c>
      <c r="K1436" s="188">
        <v>1.3</v>
      </c>
      <c r="L1436" s="188">
        <v>1.3</v>
      </c>
      <c r="M1436" s="188">
        <v>3</v>
      </c>
      <c r="N1436" s="188">
        <v>1</v>
      </c>
      <c r="O1436" s="188">
        <f t="shared" si="320"/>
        <v>2</v>
      </c>
      <c r="P1436" s="188"/>
      <c r="Q1436" s="188"/>
      <c r="R1436" s="188">
        <f t="shared" si="307"/>
        <v>2</v>
      </c>
      <c r="S1436" s="191" t="s">
        <v>70</v>
      </c>
      <c r="T1436" s="199" t="s">
        <v>58</v>
      </c>
      <c r="U1436" s="200">
        <v>44781</v>
      </c>
      <c r="V1436" s="200">
        <v>44841</v>
      </c>
      <c r="W1436" s="201">
        <v>1</v>
      </c>
      <c r="X1436" s="202"/>
      <c r="Y1436" s="196">
        <f t="shared" si="312"/>
        <v>8.7142857142857135</v>
      </c>
      <c r="Z1436" s="220">
        <v>135</v>
      </c>
      <c r="AA1436" s="219">
        <v>12.25</v>
      </c>
      <c r="AB1436" s="197">
        <f t="shared" si="318"/>
        <v>270</v>
      </c>
      <c r="AC1436" s="197">
        <f t="shared" si="311"/>
        <v>24.5</v>
      </c>
      <c r="AD1436" s="197">
        <f t="shared" si="313"/>
        <v>189</v>
      </c>
      <c r="AE1436" s="197">
        <f t="shared" si="314"/>
        <v>81</v>
      </c>
      <c r="AF1436" s="197">
        <f t="shared" si="319"/>
        <v>213.49999999999997</v>
      </c>
      <c r="AG1436" s="197">
        <f t="shared" si="316"/>
        <v>483.5</v>
      </c>
      <c r="AH1436" s="197">
        <v>483.5</v>
      </c>
      <c r="AI1436" s="197">
        <f t="shared" si="317"/>
        <v>0</v>
      </c>
      <c r="AJ1436" s="249"/>
      <c r="AK1436" s="269"/>
      <c r="AL1436" s="276"/>
      <c r="AM1436" s="276"/>
    </row>
    <row r="1437" spans="1:47" ht="28.5" customHeight="1" x14ac:dyDescent="0.25">
      <c r="A1437" s="186"/>
      <c r="B1437" s="221">
        <v>19</v>
      </c>
      <c r="C1437" s="187">
        <v>761</v>
      </c>
      <c r="D1437" s="136">
        <v>13026</v>
      </c>
      <c r="E1437" s="136">
        <v>7859</v>
      </c>
      <c r="F1437" s="188"/>
      <c r="G1437" s="186" t="s">
        <v>431</v>
      </c>
      <c r="H1437" s="186" t="s">
        <v>36</v>
      </c>
      <c r="I1437" s="186"/>
      <c r="J1437" s="186" t="s">
        <v>69</v>
      </c>
      <c r="K1437" s="188">
        <v>1.3</v>
      </c>
      <c r="L1437" s="188">
        <v>1.3</v>
      </c>
      <c r="M1437" s="188">
        <v>3</v>
      </c>
      <c r="N1437" s="188">
        <v>1</v>
      </c>
      <c r="O1437" s="188">
        <f t="shared" si="320"/>
        <v>2</v>
      </c>
      <c r="P1437" s="188"/>
      <c r="Q1437" s="188"/>
      <c r="R1437" s="188">
        <f t="shared" si="307"/>
        <v>2</v>
      </c>
      <c r="S1437" s="191" t="s">
        <v>70</v>
      </c>
      <c r="T1437" s="199" t="s">
        <v>58</v>
      </c>
      <c r="U1437" s="200">
        <v>44791</v>
      </c>
      <c r="V1437" s="200">
        <v>44804</v>
      </c>
      <c r="W1437" s="201">
        <v>1</v>
      </c>
      <c r="X1437" s="202"/>
      <c r="Y1437" s="196">
        <f t="shared" si="312"/>
        <v>2</v>
      </c>
      <c r="Z1437" s="220">
        <v>135</v>
      </c>
      <c r="AA1437" s="219">
        <v>12.25</v>
      </c>
      <c r="AB1437" s="197">
        <f t="shared" si="318"/>
        <v>270</v>
      </c>
      <c r="AC1437" s="197">
        <f t="shared" si="311"/>
        <v>24.5</v>
      </c>
      <c r="AD1437" s="197">
        <f t="shared" si="313"/>
        <v>189</v>
      </c>
      <c r="AE1437" s="197">
        <f t="shared" si="314"/>
        <v>81</v>
      </c>
      <c r="AF1437" s="197">
        <f t="shared" si="319"/>
        <v>49</v>
      </c>
      <c r="AG1437" s="197">
        <f t="shared" si="316"/>
        <v>319</v>
      </c>
      <c r="AH1437" s="197">
        <v>319</v>
      </c>
      <c r="AI1437" s="197">
        <f t="shared" si="317"/>
        <v>0</v>
      </c>
      <c r="AJ1437" s="158"/>
      <c r="AR1437" s="111"/>
      <c r="AS1437" s="111"/>
      <c r="AT1437" s="111"/>
    </row>
    <row r="1438" spans="1:47" ht="28.5" customHeight="1" x14ac:dyDescent="0.25">
      <c r="A1438" s="186"/>
      <c r="B1438" s="221">
        <v>19</v>
      </c>
      <c r="C1438" s="187">
        <v>762</v>
      </c>
      <c r="D1438" s="136">
        <v>13026</v>
      </c>
      <c r="E1438" s="136">
        <v>7859</v>
      </c>
      <c r="F1438" s="188"/>
      <c r="G1438" s="186" t="s">
        <v>431</v>
      </c>
      <c r="H1438" s="186" t="s">
        <v>36</v>
      </c>
      <c r="I1438" s="186"/>
      <c r="J1438" s="186" t="s">
        <v>69</v>
      </c>
      <c r="K1438" s="188">
        <v>1.3</v>
      </c>
      <c r="L1438" s="188">
        <v>1.3</v>
      </c>
      <c r="M1438" s="188">
        <v>3</v>
      </c>
      <c r="N1438" s="188">
        <v>1</v>
      </c>
      <c r="O1438" s="188">
        <f t="shared" si="320"/>
        <v>2</v>
      </c>
      <c r="P1438" s="188"/>
      <c r="Q1438" s="188"/>
      <c r="R1438" s="188">
        <f t="shared" si="307"/>
        <v>2</v>
      </c>
      <c r="S1438" s="191" t="s">
        <v>70</v>
      </c>
      <c r="T1438" s="199" t="s">
        <v>58</v>
      </c>
      <c r="U1438" s="200">
        <v>44791</v>
      </c>
      <c r="V1438" s="200">
        <v>44804</v>
      </c>
      <c r="W1438" s="201">
        <v>1</v>
      </c>
      <c r="X1438" s="202"/>
      <c r="Y1438" s="196">
        <f t="shared" si="312"/>
        <v>2</v>
      </c>
      <c r="Z1438" s="220">
        <v>135</v>
      </c>
      <c r="AA1438" s="219">
        <v>12.25</v>
      </c>
      <c r="AB1438" s="197">
        <f t="shared" si="318"/>
        <v>270</v>
      </c>
      <c r="AC1438" s="197">
        <f t="shared" si="311"/>
        <v>24.5</v>
      </c>
      <c r="AD1438" s="197">
        <f t="shared" si="313"/>
        <v>189</v>
      </c>
      <c r="AE1438" s="197">
        <f t="shared" si="314"/>
        <v>81</v>
      </c>
      <c r="AF1438" s="197">
        <f t="shared" si="319"/>
        <v>49</v>
      </c>
      <c r="AG1438" s="197">
        <f t="shared" si="316"/>
        <v>319</v>
      </c>
      <c r="AH1438" s="197">
        <v>319</v>
      </c>
      <c r="AI1438" s="197">
        <f t="shared" si="317"/>
        <v>0</v>
      </c>
      <c r="AJ1438" s="158"/>
      <c r="AR1438" s="111"/>
      <c r="AS1438" s="111"/>
      <c r="AT1438" s="111"/>
    </row>
    <row r="1439" spans="1:47" ht="28.5" customHeight="1" x14ac:dyDescent="0.25">
      <c r="A1439" s="186"/>
      <c r="B1439" s="221">
        <v>19</v>
      </c>
      <c r="C1439" s="187">
        <v>764</v>
      </c>
      <c r="D1439" s="136">
        <v>13026</v>
      </c>
      <c r="E1439" s="136">
        <v>7859</v>
      </c>
      <c r="F1439" s="188"/>
      <c r="G1439" s="186" t="s">
        <v>431</v>
      </c>
      <c r="H1439" s="186" t="s">
        <v>36</v>
      </c>
      <c r="I1439" s="186"/>
      <c r="J1439" s="186" t="s">
        <v>69</v>
      </c>
      <c r="K1439" s="188">
        <v>1.3</v>
      </c>
      <c r="L1439" s="188">
        <v>1.3</v>
      </c>
      <c r="M1439" s="188">
        <v>3</v>
      </c>
      <c r="N1439" s="188">
        <v>1</v>
      </c>
      <c r="O1439" s="188">
        <f t="shared" si="320"/>
        <v>2</v>
      </c>
      <c r="P1439" s="188"/>
      <c r="Q1439" s="188"/>
      <c r="R1439" s="188">
        <f t="shared" si="307"/>
        <v>2</v>
      </c>
      <c r="S1439" s="191" t="s">
        <v>70</v>
      </c>
      <c r="T1439" s="199" t="s">
        <v>58</v>
      </c>
      <c r="U1439" s="200">
        <v>44791</v>
      </c>
      <c r="V1439" s="200">
        <v>44804</v>
      </c>
      <c r="W1439" s="201">
        <v>1</v>
      </c>
      <c r="X1439" s="202"/>
      <c r="Y1439" s="196">
        <f t="shared" si="312"/>
        <v>2</v>
      </c>
      <c r="Z1439" s="220">
        <v>135</v>
      </c>
      <c r="AA1439" s="219">
        <v>12.25</v>
      </c>
      <c r="AB1439" s="197">
        <f t="shared" si="318"/>
        <v>270</v>
      </c>
      <c r="AC1439" s="197">
        <f t="shared" si="311"/>
        <v>24.5</v>
      </c>
      <c r="AD1439" s="197">
        <f t="shared" si="313"/>
        <v>189</v>
      </c>
      <c r="AE1439" s="197">
        <f t="shared" si="314"/>
        <v>81</v>
      </c>
      <c r="AF1439" s="197">
        <f t="shared" si="319"/>
        <v>49</v>
      </c>
      <c r="AG1439" s="197">
        <f t="shared" si="316"/>
        <v>319</v>
      </c>
      <c r="AH1439" s="197">
        <v>319</v>
      </c>
      <c r="AI1439" s="197">
        <f t="shared" si="317"/>
        <v>0</v>
      </c>
      <c r="AJ1439" s="158"/>
      <c r="AR1439" s="111"/>
      <c r="AS1439" s="111"/>
      <c r="AT1439" s="111"/>
    </row>
    <row r="1440" spans="1:47" ht="28.5" customHeight="1" x14ac:dyDescent="0.25">
      <c r="A1440" s="186"/>
      <c r="B1440" s="221">
        <v>19</v>
      </c>
      <c r="C1440" s="187">
        <v>765</v>
      </c>
      <c r="D1440" s="136">
        <v>13026</v>
      </c>
      <c r="E1440" s="136">
        <v>7859</v>
      </c>
      <c r="F1440" s="188"/>
      <c r="G1440" s="186" t="s">
        <v>431</v>
      </c>
      <c r="H1440" s="186" t="s">
        <v>36</v>
      </c>
      <c r="I1440" s="186"/>
      <c r="J1440" s="186" t="s">
        <v>69</v>
      </c>
      <c r="K1440" s="188">
        <v>1.3</v>
      </c>
      <c r="L1440" s="188">
        <v>1.3</v>
      </c>
      <c r="M1440" s="188">
        <v>3</v>
      </c>
      <c r="N1440" s="188">
        <v>1</v>
      </c>
      <c r="O1440" s="188">
        <f t="shared" si="320"/>
        <v>2</v>
      </c>
      <c r="P1440" s="188"/>
      <c r="Q1440" s="188"/>
      <c r="R1440" s="188">
        <f t="shared" si="307"/>
        <v>2</v>
      </c>
      <c r="S1440" s="191" t="s">
        <v>70</v>
      </c>
      <c r="T1440" s="199" t="s">
        <v>58</v>
      </c>
      <c r="U1440" s="200">
        <v>44791</v>
      </c>
      <c r="V1440" s="200">
        <v>44804</v>
      </c>
      <c r="W1440" s="201">
        <v>1</v>
      </c>
      <c r="X1440" s="202"/>
      <c r="Y1440" s="196">
        <f t="shared" si="312"/>
        <v>2</v>
      </c>
      <c r="Z1440" s="220">
        <v>135</v>
      </c>
      <c r="AA1440" s="219">
        <v>12.25</v>
      </c>
      <c r="AB1440" s="197">
        <f t="shared" si="318"/>
        <v>270</v>
      </c>
      <c r="AC1440" s="197">
        <f t="shared" si="311"/>
        <v>24.5</v>
      </c>
      <c r="AD1440" s="197">
        <f t="shared" si="313"/>
        <v>189</v>
      </c>
      <c r="AE1440" s="197">
        <f t="shared" si="314"/>
        <v>81</v>
      </c>
      <c r="AF1440" s="197">
        <f t="shared" si="319"/>
        <v>49</v>
      </c>
      <c r="AG1440" s="197">
        <f t="shared" si="316"/>
        <v>319</v>
      </c>
      <c r="AH1440" s="197">
        <v>319</v>
      </c>
      <c r="AI1440" s="197">
        <f t="shared" si="317"/>
        <v>0</v>
      </c>
      <c r="AJ1440" s="158"/>
      <c r="AR1440" s="111"/>
      <c r="AS1440" s="111"/>
      <c r="AT1440" s="111"/>
    </row>
    <row r="1441" spans="1:47" ht="28.5" customHeight="1" x14ac:dyDescent="0.25">
      <c r="A1441" s="189"/>
      <c r="B1441" s="221">
        <v>19</v>
      </c>
      <c r="C1441" s="159">
        <v>926</v>
      </c>
      <c r="D1441" s="376">
        <v>13296</v>
      </c>
      <c r="E1441" s="376">
        <v>8060</v>
      </c>
      <c r="F1441" s="190"/>
      <c r="G1441" s="189" t="s">
        <v>465</v>
      </c>
      <c r="H1441" s="189" t="s">
        <v>94</v>
      </c>
      <c r="I1441" s="189"/>
      <c r="J1441" s="189" t="s">
        <v>69</v>
      </c>
      <c r="K1441" s="190">
        <v>2.5</v>
      </c>
      <c r="L1441" s="190">
        <v>1</v>
      </c>
      <c r="M1441" s="190">
        <v>6</v>
      </c>
      <c r="N1441" s="190"/>
      <c r="O1441" s="190">
        <v>6</v>
      </c>
      <c r="P1441" s="190"/>
      <c r="Q1441" s="190"/>
      <c r="R1441" s="188">
        <f t="shared" si="307"/>
        <v>6</v>
      </c>
      <c r="S1441" s="191" t="s">
        <v>70</v>
      </c>
      <c r="T1441" s="192" t="s">
        <v>58</v>
      </c>
      <c r="U1441" s="193">
        <v>44813</v>
      </c>
      <c r="V1441" s="193">
        <v>44837</v>
      </c>
      <c r="W1441" s="194">
        <v>1</v>
      </c>
      <c r="X1441" s="195"/>
      <c r="Y1441" s="196">
        <f t="shared" si="312"/>
        <v>3.5714285714285716</v>
      </c>
      <c r="Z1441" s="219">
        <v>135</v>
      </c>
      <c r="AA1441" s="219">
        <v>12.25</v>
      </c>
      <c r="AB1441" s="197">
        <f t="shared" si="318"/>
        <v>810</v>
      </c>
      <c r="AC1441" s="197">
        <f t="shared" si="311"/>
        <v>73.5</v>
      </c>
      <c r="AD1441" s="197">
        <f t="shared" si="313"/>
        <v>566.99999999999989</v>
      </c>
      <c r="AE1441" s="197">
        <f t="shared" si="314"/>
        <v>242.99999999999997</v>
      </c>
      <c r="AF1441" s="197">
        <f t="shared" si="319"/>
        <v>262.5</v>
      </c>
      <c r="AG1441" s="197">
        <f t="shared" si="316"/>
        <v>1072.5</v>
      </c>
      <c r="AH1441" s="198">
        <v>1072.5</v>
      </c>
      <c r="AI1441" s="197">
        <f t="shared" si="317"/>
        <v>0</v>
      </c>
      <c r="AJ1441" s="158"/>
      <c r="AR1441" s="111"/>
      <c r="AS1441" s="111"/>
      <c r="AT1441" s="111"/>
    </row>
    <row r="1442" spans="1:47" ht="28.5" customHeight="1" x14ac:dyDescent="0.25">
      <c r="A1442" s="186"/>
      <c r="B1442" s="221">
        <v>19</v>
      </c>
      <c r="C1442" s="187">
        <v>1461</v>
      </c>
      <c r="D1442" s="136">
        <v>13949</v>
      </c>
      <c r="E1442" s="136">
        <v>8580</v>
      </c>
      <c r="F1442" s="188"/>
      <c r="G1442" s="186" t="s">
        <v>604</v>
      </c>
      <c r="H1442" s="186" t="s">
        <v>94</v>
      </c>
      <c r="I1442" s="186"/>
      <c r="J1442" s="186" t="s">
        <v>69</v>
      </c>
      <c r="K1442" s="188">
        <v>2.5</v>
      </c>
      <c r="L1442" s="188">
        <v>1.3</v>
      </c>
      <c r="M1442" s="188">
        <v>2</v>
      </c>
      <c r="N1442" s="188"/>
      <c r="O1442" s="188">
        <f>M1442-N1442</f>
        <v>2</v>
      </c>
      <c r="P1442" s="188"/>
      <c r="Q1442" s="188"/>
      <c r="R1442" s="188">
        <f t="shared" si="307"/>
        <v>2</v>
      </c>
      <c r="S1442" s="191" t="s">
        <v>70</v>
      </c>
      <c r="T1442" s="199" t="s">
        <v>58</v>
      </c>
      <c r="U1442" s="200">
        <v>44884</v>
      </c>
      <c r="V1442" s="200">
        <v>44975</v>
      </c>
      <c r="W1442" s="201">
        <v>1</v>
      </c>
      <c r="X1442" s="202"/>
      <c r="Y1442" s="196">
        <f t="shared" si="312"/>
        <v>13.142857142857142</v>
      </c>
      <c r="Z1442" s="219">
        <v>135</v>
      </c>
      <c r="AA1442" s="219"/>
      <c r="AB1442" s="197">
        <f t="shared" si="318"/>
        <v>270</v>
      </c>
      <c r="AC1442" s="197">
        <f t="shared" si="311"/>
        <v>0</v>
      </c>
      <c r="AD1442" s="197">
        <f t="shared" si="313"/>
        <v>189</v>
      </c>
      <c r="AE1442" s="197">
        <f t="shared" si="314"/>
        <v>81</v>
      </c>
      <c r="AF1442" s="197">
        <f t="shared" si="319"/>
        <v>0</v>
      </c>
      <c r="AG1442" s="197">
        <f t="shared" si="316"/>
        <v>270</v>
      </c>
      <c r="AH1442" s="197">
        <v>270</v>
      </c>
      <c r="AI1442" s="197">
        <f t="shared" si="317"/>
        <v>0</v>
      </c>
      <c r="AJ1442" s="158"/>
      <c r="AT1442" s="111"/>
      <c r="AU1442" s="365"/>
    </row>
    <row r="1443" spans="1:47" ht="28.5" customHeight="1" x14ac:dyDescent="0.25">
      <c r="A1443" s="186"/>
      <c r="B1443" s="221">
        <v>19</v>
      </c>
      <c r="C1443" s="187">
        <v>1461</v>
      </c>
      <c r="D1443" s="136">
        <v>13949</v>
      </c>
      <c r="E1443" s="136">
        <v>8580</v>
      </c>
      <c r="F1443" s="188"/>
      <c r="G1443" s="186" t="s">
        <v>604</v>
      </c>
      <c r="H1443" s="186" t="s">
        <v>240</v>
      </c>
      <c r="I1443" s="186"/>
      <c r="J1443" s="186" t="s">
        <v>80</v>
      </c>
      <c r="K1443" s="188">
        <v>2.5</v>
      </c>
      <c r="L1443" s="188">
        <v>0.6</v>
      </c>
      <c r="M1443" s="188"/>
      <c r="N1443" s="188"/>
      <c r="O1443" s="188"/>
      <c r="P1443" s="188">
        <v>1</v>
      </c>
      <c r="Q1443" s="188"/>
      <c r="R1443" s="188">
        <f t="shared" si="307"/>
        <v>1.5</v>
      </c>
      <c r="S1443" s="191" t="s">
        <v>150</v>
      </c>
      <c r="T1443" s="199" t="s">
        <v>58</v>
      </c>
      <c r="U1443" s="200">
        <v>44884</v>
      </c>
      <c r="V1443" s="200">
        <v>44975</v>
      </c>
      <c r="W1443" s="201">
        <v>1</v>
      </c>
      <c r="X1443" s="202"/>
      <c r="Y1443" s="196">
        <f t="shared" si="312"/>
        <v>13.142857142857142</v>
      </c>
      <c r="Z1443" s="219">
        <v>36.5</v>
      </c>
      <c r="AA1443" s="219">
        <v>0</v>
      </c>
      <c r="AB1443" s="197">
        <f t="shared" si="318"/>
        <v>54.75</v>
      </c>
      <c r="AC1443" s="197">
        <f t="shared" si="311"/>
        <v>0</v>
      </c>
      <c r="AD1443" s="197">
        <f t="shared" si="313"/>
        <v>38.324999999999996</v>
      </c>
      <c r="AE1443" s="197">
        <f t="shared" si="314"/>
        <v>16.424999999999997</v>
      </c>
      <c r="AF1443" s="197">
        <v>0</v>
      </c>
      <c r="AG1443" s="197">
        <f t="shared" si="316"/>
        <v>54.749999999999993</v>
      </c>
      <c r="AH1443" s="197">
        <v>54.749999999999993</v>
      </c>
      <c r="AI1443" s="197">
        <f t="shared" si="317"/>
        <v>0</v>
      </c>
      <c r="AJ1443" s="158"/>
      <c r="AT1443" s="111"/>
      <c r="AU1443" s="365"/>
    </row>
    <row r="1444" spans="1:47" ht="28.5" customHeight="1" x14ac:dyDescent="0.25">
      <c r="A1444" s="186"/>
      <c r="B1444" s="221">
        <v>19</v>
      </c>
      <c r="C1444" s="187">
        <v>1620</v>
      </c>
      <c r="D1444" s="136">
        <v>14155</v>
      </c>
      <c r="E1444" s="136">
        <v>8447</v>
      </c>
      <c r="F1444" s="188"/>
      <c r="G1444" s="186" t="s">
        <v>621</v>
      </c>
      <c r="H1444" s="216" t="s">
        <v>36</v>
      </c>
      <c r="I1444" s="216"/>
      <c r="J1444" s="216" t="s">
        <v>42</v>
      </c>
      <c r="K1444" s="215">
        <v>18</v>
      </c>
      <c r="L1444" s="215">
        <v>1</v>
      </c>
      <c r="M1444" s="215">
        <v>2</v>
      </c>
      <c r="N1444" s="188"/>
      <c r="O1444" s="188">
        <f>M1444-N1444</f>
        <v>2</v>
      </c>
      <c r="P1444" s="215"/>
      <c r="Q1444" s="215"/>
      <c r="R1444" s="188">
        <f t="shared" si="307"/>
        <v>36</v>
      </c>
      <c r="S1444" s="243" t="s">
        <v>41</v>
      </c>
      <c r="T1444" s="199" t="s">
        <v>58</v>
      </c>
      <c r="U1444" s="253">
        <v>44912</v>
      </c>
      <c r="V1444" s="253">
        <v>44947</v>
      </c>
      <c r="W1444" s="254">
        <v>1</v>
      </c>
      <c r="X1444" s="255"/>
      <c r="Y1444" s="196">
        <f t="shared" si="312"/>
        <v>5.1428571428571432</v>
      </c>
      <c r="Z1444" s="220">
        <v>14</v>
      </c>
      <c r="AA1444" s="220">
        <v>0.84</v>
      </c>
      <c r="AB1444" s="197">
        <f t="shared" si="318"/>
        <v>504</v>
      </c>
      <c r="AC1444" s="197">
        <f t="shared" si="311"/>
        <v>30.24</v>
      </c>
      <c r="AD1444" s="197">
        <f t="shared" si="313"/>
        <v>352.8</v>
      </c>
      <c r="AE1444" s="197">
        <f t="shared" si="314"/>
        <v>151.19999999999999</v>
      </c>
      <c r="AF1444" s="197">
        <f t="shared" ref="AF1444:AF1450" si="321">IF(Y1444&gt;X1444,(Y1444-X1444)*R1444*AA1444,0)</f>
        <v>155.52000000000001</v>
      </c>
      <c r="AG1444" s="197">
        <f t="shared" si="316"/>
        <v>659.52</v>
      </c>
      <c r="AH1444" s="197">
        <v>659.52</v>
      </c>
      <c r="AI1444" s="197">
        <f t="shared" si="317"/>
        <v>0</v>
      </c>
      <c r="AJ1444" s="225"/>
      <c r="AR1444" s="111"/>
      <c r="AS1444" s="111"/>
      <c r="AT1444" s="111"/>
    </row>
    <row r="1445" spans="1:47" ht="28.5" customHeight="1" x14ac:dyDescent="0.25">
      <c r="A1445" s="186"/>
      <c r="B1445" s="221">
        <v>20</v>
      </c>
      <c r="C1445" s="187">
        <v>478</v>
      </c>
      <c r="D1445" s="136">
        <v>12642</v>
      </c>
      <c r="E1445" s="136">
        <v>7716</v>
      </c>
      <c r="F1445" s="188"/>
      <c r="G1445" s="186" t="s">
        <v>237</v>
      </c>
      <c r="H1445" s="186" t="s">
        <v>60</v>
      </c>
      <c r="I1445" s="186"/>
      <c r="J1445" s="186" t="s">
        <v>61</v>
      </c>
      <c r="K1445" s="188">
        <v>13</v>
      </c>
      <c r="L1445" s="188">
        <v>2.5</v>
      </c>
      <c r="M1445" s="188">
        <f>6</f>
        <v>6</v>
      </c>
      <c r="N1445" s="188">
        <v>1</v>
      </c>
      <c r="O1445" s="188">
        <f>M1445-N1445</f>
        <v>5</v>
      </c>
      <c r="P1445" s="188"/>
      <c r="Q1445" s="188"/>
      <c r="R1445" s="188">
        <f t="shared" si="307"/>
        <v>162.5</v>
      </c>
      <c r="S1445" s="191" t="s">
        <v>62</v>
      </c>
      <c r="T1445" s="199" t="s">
        <v>58</v>
      </c>
      <c r="U1445" s="200">
        <v>44749</v>
      </c>
      <c r="V1445" s="200">
        <v>44757</v>
      </c>
      <c r="W1445" s="201">
        <v>1</v>
      </c>
      <c r="X1445" s="202"/>
      <c r="Y1445" s="196">
        <f t="shared" si="312"/>
        <v>1.2857142857142858</v>
      </c>
      <c r="Z1445" s="219">
        <v>7.5</v>
      </c>
      <c r="AA1445" s="219">
        <v>0.7</v>
      </c>
      <c r="AB1445" s="197">
        <f t="shared" si="318"/>
        <v>1218.75</v>
      </c>
      <c r="AC1445" s="197">
        <f t="shared" si="311"/>
        <v>113.74999999999999</v>
      </c>
      <c r="AD1445" s="197">
        <f t="shared" si="313"/>
        <v>853.12499999999989</v>
      </c>
      <c r="AE1445" s="197">
        <f t="shared" si="314"/>
        <v>365.625</v>
      </c>
      <c r="AF1445" s="197">
        <f t="shared" si="321"/>
        <v>146.25</v>
      </c>
      <c r="AG1445" s="197">
        <f t="shared" si="316"/>
        <v>1365</v>
      </c>
      <c r="AH1445" s="197">
        <v>1365</v>
      </c>
      <c r="AI1445" s="197">
        <f t="shared" si="317"/>
        <v>0</v>
      </c>
      <c r="AJ1445" s="225"/>
      <c r="AR1445" s="111"/>
      <c r="AS1445" s="111"/>
      <c r="AT1445" s="111"/>
    </row>
    <row r="1446" spans="1:47" ht="28.5" customHeight="1" x14ac:dyDescent="0.25">
      <c r="A1446" s="186"/>
      <c r="B1446" s="221">
        <v>20</v>
      </c>
      <c r="C1446" s="187">
        <v>470</v>
      </c>
      <c r="D1446" s="136">
        <v>12626</v>
      </c>
      <c r="E1446" s="136">
        <v>7716</v>
      </c>
      <c r="F1446" s="188"/>
      <c r="G1446" s="186" t="s">
        <v>237</v>
      </c>
      <c r="H1446" s="186" t="s">
        <v>60</v>
      </c>
      <c r="I1446" s="186"/>
      <c r="J1446" s="186" t="s">
        <v>61</v>
      </c>
      <c r="K1446" s="188">
        <v>4</v>
      </c>
      <c r="L1446" s="188">
        <v>2.5</v>
      </c>
      <c r="M1446" s="188">
        <f>6</f>
        <v>6</v>
      </c>
      <c r="N1446" s="188">
        <v>1</v>
      </c>
      <c r="O1446" s="188">
        <f>M1446-N1446</f>
        <v>5</v>
      </c>
      <c r="P1446" s="188"/>
      <c r="Q1446" s="188"/>
      <c r="R1446" s="188">
        <f t="shared" si="307"/>
        <v>50</v>
      </c>
      <c r="S1446" s="191" t="s">
        <v>62</v>
      </c>
      <c r="T1446" s="199" t="s">
        <v>58</v>
      </c>
      <c r="U1446" s="200">
        <v>44749</v>
      </c>
      <c r="V1446" s="200">
        <v>44757</v>
      </c>
      <c r="W1446" s="201">
        <v>1</v>
      </c>
      <c r="X1446" s="202"/>
      <c r="Y1446" s="196">
        <f t="shared" si="312"/>
        <v>1.2857142857142858</v>
      </c>
      <c r="Z1446" s="219">
        <v>7.5</v>
      </c>
      <c r="AA1446" s="219">
        <v>0.7</v>
      </c>
      <c r="AB1446" s="197">
        <f t="shared" si="318"/>
        <v>375</v>
      </c>
      <c r="AC1446" s="197">
        <f t="shared" si="311"/>
        <v>35</v>
      </c>
      <c r="AD1446" s="197">
        <f t="shared" si="313"/>
        <v>262.5</v>
      </c>
      <c r="AE1446" s="197">
        <f t="shared" si="314"/>
        <v>112.5</v>
      </c>
      <c r="AF1446" s="197">
        <f t="shared" si="321"/>
        <v>45</v>
      </c>
      <c r="AG1446" s="197">
        <f t="shared" si="316"/>
        <v>420</v>
      </c>
      <c r="AH1446" s="197">
        <v>420</v>
      </c>
      <c r="AI1446" s="197">
        <f t="shared" si="317"/>
        <v>0</v>
      </c>
      <c r="AJ1446" s="225"/>
      <c r="AR1446" s="111"/>
      <c r="AS1446" s="111"/>
      <c r="AT1446" s="111"/>
    </row>
    <row r="1447" spans="1:47" ht="28.5" customHeight="1" x14ac:dyDescent="0.25">
      <c r="A1447" s="189"/>
      <c r="B1447" s="223">
        <v>20</v>
      </c>
      <c r="C1447" s="159">
        <v>1288</v>
      </c>
      <c r="D1447" s="376">
        <v>13727</v>
      </c>
      <c r="E1447" s="376"/>
      <c r="F1447" s="190"/>
      <c r="G1447" s="189" t="s">
        <v>237</v>
      </c>
      <c r="H1447" s="186" t="s">
        <v>94</v>
      </c>
      <c r="I1447" s="186"/>
      <c r="J1447" s="186" t="s">
        <v>69</v>
      </c>
      <c r="K1447" s="188">
        <v>2.5</v>
      </c>
      <c r="L1447" s="188">
        <v>1.3</v>
      </c>
      <c r="M1447" s="188">
        <v>4</v>
      </c>
      <c r="N1447" s="188"/>
      <c r="O1447" s="188">
        <f>M1447-N1447</f>
        <v>4</v>
      </c>
      <c r="P1447" s="188"/>
      <c r="Q1447" s="188"/>
      <c r="R1447" s="188">
        <f t="shared" si="307"/>
        <v>4</v>
      </c>
      <c r="S1447" s="191" t="s">
        <v>70</v>
      </c>
      <c r="T1447" s="199" t="s">
        <v>86</v>
      </c>
      <c r="U1447" s="200">
        <v>44858</v>
      </c>
      <c r="V1447" s="200"/>
      <c r="W1447" s="201">
        <v>1</v>
      </c>
      <c r="X1447" s="202"/>
      <c r="Y1447" s="196">
        <f t="shared" si="312"/>
        <v>22.714285714285715</v>
      </c>
      <c r="Z1447" s="197">
        <v>135</v>
      </c>
      <c r="AA1447" s="197">
        <v>12.25</v>
      </c>
      <c r="AB1447" s="197">
        <f t="shared" si="318"/>
        <v>540</v>
      </c>
      <c r="AC1447" s="197">
        <f t="shared" si="311"/>
        <v>49</v>
      </c>
      <c r="AD1447" s="197">
        <f t="shared" si="313"/>
        <v>378</v>
      </c>
      <c r="AE1447" s="197">
        <f t="shared" si="314"/>
        <v>0</v>
      </c>
      <c r="AF1447" s="197">
        <f t="shared" si="321"/>
        <v>1113</v>
      </c>
      <c r="AG1447" s="197">
        <f t="shared" si="316"/>
        <v>1491</v>
      </c>
      <c r="AH1447" s="197">
        <v>1274</v>
      </c>
      <c r="AI1447" s="197">
        <f t="shared" si="317"/>
        <v>217</v>
      </c>
      <c r="AJ1447" s="158"/>
      <c r="AR1447" s="363">
        <f>SUMIF('[27]Sc Shedule '!$D$3:$D$2546,D1447,'[27]Sc Shedule '!$AC$3:$AC$2546)</f>
        <v>1491</v>
      </c>
      <c r="AS1447" s="363">
        <f t="shared" ref="AS1447:AS1448" ca="1" si="322">SUMIF($D$91:$D$2561,D1447,$AG$91:$AG$2559)</f>
        <v>1491</v>
      </c>
      <c r="AT1447" s="363">
        <f t="shared" ref="AT1447:AT1448" ca="1" si="323">AR1447-AS1447</f>
        <v>0</v>
      </c>
      <c r="AU1447" s="365"/>
    </row>
    <row r="1448" spans="1:47" ht="28.5" customHeight="1" x14ac:dyDescent="0.25">
      <c r="A1448" s="189"/>
      <c r="B1448" s="223">
        <v>20</v>
      </c>
      <c r="C1448" s="159">
        <v>1289</v>
      </c>
      <c r="D1448" s="376">
        <v>13728</v>
      </c>
      <c r="E1448" s="376"/>
      <c r="F1448" s="190"/>
      <c r="G1448" s="189" t="s">
        <v>237</v>
      </c>
      <c r="H1448" s="189" t="s">
        <v>36</v>
      </c>
      <c r="I1448" s="189"/>
      <c r="J1448" s="189" t="s">
        <v>435</v>
      </c>
      <c r="K1448" s="190">
        <v>5</v>
      </c>
      <c r="L1448" s="190">
        <v>1.3</v>
      </c>
      <c r="M1448" s="190">
        <v>2</v>
      </c>
      <c r="N1448" s="190"/>
      <c r="O1448" s="190">
        <v>2</v>
      </c>
      <c r="P1448" s="190"/>
      <c r="Q1448" s="190"/>
      <c r="R1448" s="188">
        <f t="shared" si="307"/>
        <v>10</v>
      </c>
      <c r="S1448" s="159" t="s">
        <v>41</v>
      </c>
      <c r="T1448" s="192" t="s">
        <v>86</v>
      </c>
      <c r="U1448" s="193">
        <v>44858</v>
      </c>
      <c r="V1448" s="193"/>
      <c r="W1448" s="194">
        <v>1</v>
      </c>
      <c r="X1448" s="195"/>
      <c r="Y1448" s="196">
        <f t="shared" si="312"/>
        <v>22.714285714285715</v>
      </c>
      <c r="Z1448" s="198">
        <v>14</v>
      </c>
      <c r="AA1448" s="198">
        <v>0.84</v>
      </c>
      <c r="AB1448" s="197">
        <f t="shared" si="318"/>
        <v>140</v>
      </c>
      <c r="AC1448" s="197">
        <f t="shared" si="311"/>
        <v>8.4</v>
      </c>
      <c r="AD1448" s="197">
        <f t="shared" si="313"/>
        <v>98</v>
      </c>
      <c r="AE1448" s="197">
        <f t="shared" si="314"/>
        <v>0</v>
      </c>
      <c r="AF1448" s="197">
        <f t="shared" si="321"/>
        <v>190.8</v>
      </c>
      <c r="AG1448" s="197">
        <f t="shared" si="316"/>
        <v>288.8</v>
      </c>
      <c r="AH1448" s="198">
        <v>251.59999999999997</v>
      </c>
      <c r="AI1448" s="197">
        <f t="shared" si="317"/>
        <v>37.200000000000045</v>
      </c>
      <c r="AJ1448" s="158"/>
      <c r="AR1448" s="363">
        <f>SUMIF('[27]Sc Shedule '!$D$3:$D$2546,D1448,'[27]Sc Shedule '!$AC$3:$AC$2546)</f>
        <v>288.8</v>
      </c>
      <c r="AS1448" s="363">
        <f t="shared" ca="1" si="322"/>
        <v>288.8</v>
      </c>
      <c r="AT1448" s="363">
        <f t="shared" ca="1" si="323"/>
        <v>0</v>
      </c>
      <c r="AU1448" s="365"/>
    </row>
    <row r="1449" spans="1:47" ht="28.5" customHeight="1" x14ac:dyDescent="0.25">
      <c r="A1449" s="186"/>
      <c r="B1449" s="221">
        <v>20</v>
      </c>
      <c r="C1449" s="187">
        <v>1351</v>
      </c>
      <c r="D1449" s="136">
        <v>13839</v>
      </c>
      <c r="E1449" s="136">
        <v>8337</v>
      </c>
      <c r="F1449" s="188"/>
      <c r="G1449" s="186" t="s">
        <v>237</v>
      </c>
      <c r="H1449" s="186" t="s">
        <v>94</v>
      </c>
      <c r="I1449" s="186"/>
      <c r="J1449" s="186" t="s">
        <v>69</v>
      </c>
      <c r="K1449" s="188">
        <v>2</v>
      </c>
      <c r="L1449" s="188">
        <v>2</v>
      </c>
      <c r="M1449" s="188">
        <v>2</v>
      </c>
      <c r="N1449" s="188"/>
      <c r="O1449" s="188">
        <f t="shared" ref="O1449:O1455" si="324">M1449-N1449</f>
        <v>2</v>
      </c>
      <c r="P1449" s="188"/>
      <c r="Q1449" s="188"/>
      <c r="R1449" s="188">
        <f t="shared" si="307"/>
        <v>2</v>
      </c>
      <c r="S1449" s="191" t="s">
        <v>70</v>
      </c>
      <c r="T1449" s="199" t="s">
        <v>58</v>
      </c>
      <c r="U1449" s="200">
        <v>44868</v>
      </c>
      <c r="V1449" s="200">
        <v>44911</v>
      </c>
      <c r="W1449" s="201">
        <v>1</v>
      </c>
      <c r="X1449" s="202"/>
      <c r="Y1449" s="196">
        <f t="shared" si="312"/>
        <v>6.2857142857142856</v>
      </c>
      <c r="Z1449" s="219">
        <v>135</v>
      </c>
      <c r="AA1449" s="219">
        <v>12.25</v>
      </c>
      <c r="AB1449" s="197">
        <f t="shared" si="318"/>
        <v>270</v>
      </c>
      <c r="AC1449" s="197">
        <f t="shared" si="311"/>
        <v>24.5</v>
      </c>
      <c r="AD1449" s="197">
        <f t="shared" si="313"/>
        <v>189</v>
      </c>
      <c r="AE1449" s="197">
        <f t="shared" si="314"/>
        <v>81</v>
      </c>
      <c r="AF1449" s="197">
        <f t="shared" si="321"/>
        <v>154</v>
      </c>
      <c r="AG1449" s="197">
        <f t="shared" si="316"/>
        <v>424</v>
      </c>
      <c r="AH1449" s="197">
        <v>424</v>
      </c>
      <c r="AI1449" s="197">
        <f t="shared" si="317"/>
        <v>0</v>
      </c>
      <c r="AJ1449" s="158"/>
      <c r="AR1449" s="111"/>
      <c r="AS1449" s="111"/>
      <c r="AT1449" s="111"/>
    </row>
    <row r="1450" spans="1:47" ht="28.5" customHeight="1" x14ac:dyDescent="0.25">
      <c r="A1450" s="186"/>
      <c r="B1450" s="221">
        <v>20</v>
      </c>
      <c r="C1450" s="187">
        <v>1434</v>
      </c>
      <c r="D1450" s="136">
        <v>13922</v>
      </c>
      <c r="E1450" s="136">
        <v>8441</v>
      </c>
      <c r="F1450" s="188"/>
      <c r="G1450" s="186" t="s">
        <v>237</v>
      </c>
      <c r="H1450" s="186" t="s">
        <v>94</v>
      </c>
      <c r="I1450" s="186"/>
      <c r="J1450" s="186" t="s">
        <v>69</v>
      </c>
      <c r="K1450" s="188">
        <v>2.5</v>
      </c>
      <c r="L1450" s="188">
        <v>1</v>
      </c>
      <c r="M1450" s="188">
        <v>1.5</v>
      </c>
      <c r="N1450" s="188"/>
      <c r="O1450" s="188">
        <f t="shared" si="324"/>
        <v>1.5</v>
      </c>
      <c r="P1450" s="188"/>
      <c r="Q1450" s="188"/>
      <c r="R1450" s="188">
        <f t="shared" si="307"/>
        <v>1.5</v>
      </c>
      <c r="S1450" s="191" t="s">
        <v>70</v>
      </c>
      <c r="T1450" s="199" t="s">
        <v>58</v>
      </c>
      <c r="U1450" s="200">
        <v>44880</v>
      </c>
      <c r="V1450" s="200">
        <v>44943</v>
      </c>
      <c r="W1450" s="201">
        <v>1</v>
      </c>
      <c r="X1450" s="202"/>
      <c r="Y1450" s="196">
        <f t="shared" si="312"/>
        <v>9.1428571428571423</v>
      </c>
      <c r="Z1450" s="219">
        <v>135</v>
      </c>
      <c r="AA1450" s="219">
        <v>12.25</v>
      </c>
      <c r="AB1450" s="197">
        <f t="shared" si="318"/>
        <v>202.5</v>
      </c>
      <c r="AC1450" s="197">
        <f t="shared" si="311"/>
        <v>18.375</v>
      </c>
      <c r="AD1450" s="197">
        <f t="shared" si="313"/>
        <v>141.74999999999997</v>
      </c>
      <c r="AE1450" s="197">
        <f t="shared" si="314"/>
        <v>60.749999999999993</v>
      </c>
      <c r="AF1450" s="197">
        <f t="shared" si="321"/>
        <v>168</v>
      </c>
      <c r="AG1450" s="197">
        <f t="shared" si="316"/>
        <v>370.5</v>
      </c>
      <c r="AH1450" s="197">
        <v>370.5</v>
      </c>
      <c r="AI1450" s="197">
        <f t="shared" si="317"/>
        <v>0</v>
      </c>
      <c r="AJ1450" s="158"/>
      <c r="AR1450" s="111"/>
      <c r="AS1450" s="111"/>
      <c r="AT1450" s="111"/>
    </row>
    <row r="1451" spans="1:47" ht="28.5" customHeight="1" x14ac:dyDescent="0.25">
      <c r="A1451" s="186"/>
      <c r="B1451" s="221">
        <v>20</v>
      </c>
      <c r="C1451" s="187">
        <v>1328</v>
      </c>
      <c r="D1451" s="136">
        <v>13816</v>
      </c>
      <c r="E1451" s="136">
        <v>8337</v>
      </c>
      <c r="F1451" s="188"/>
      <c r="G1451" s="186" t="s">
        <v>237</v>
      </c>
      <c r="H1451" s="216" t="s">
        <v>36</v>
      </c>
      <c r="I1451" s="216"/>
      <c r="J1451" s="216" t="s">
        <v>42</v>
      </c>
      <c r="K1451" s="215">
        <v>7.5</v>
      </c>
      <c r="L1451" s="215">
        <v>1.3</v>
      </c>
      <c r="M1451" s="215">
        <v>1.75</v>
      </c>
      <c r="N1451" s="188"/>
      <c r="O1451" s="188">
        <f t="shared" si="324"/>
        <v>1.75</v>
      </c>
      <c r="P1451" s="215"/>
      <c r="Q1451" s="215"/>
      <c r="R1451" s="188">
        <f t="shared" si="307"/>
        <v>13.125</v>
      </c>
      <c r="S1451" s="243" t="s">
        <v>41</v>
      </c>
      <c r="T1451" s="199" t="s">
        <v>58</v>
      </c>
      <c r="U1451" s="253">
        <v>44865</v>
      </c>
      <c r="V1451" s="253">
        <v>44911</v>
      </c>
      <c r="W1451" s="254">
        <v>1</v>
      </c>
      <c r="X1451" s="255"/>
      <c r="Y1451" s="196">
        <f t="shared" si="312"/>
        <v>6.7142857142857144</v>
      </c>
      <c r="Z1451" s="220">
        <v>14</v>
      </c>
      <c r="AA1451" s="220">
        <v>0.84</v>
      </c>
      <c r="AB1451" s="197">
        <f t="shared" si="318"/>
        <v>183.75</v>
      </c>
      <c r="AC1451" s="197">
        <f t="shared" si="311"/>
        <v>11.025</v>
      </c>
      <c r="AD1451" s="197">
        <f t="shared" si="313"/>
        <v>128.625</v>
      </c>
      <c r="AE1451" s="197">
        <f t="shared" si="314"/>
        <v>55.125</v>
      </c>
      <c r="AF1451" s="197">
        <v>0</v>
      </c>
      <c r="AG1451" s="197">
        <f t="shared" si="316"/>
        <v>183.75</v>
      </c>
      <c r="AH1451" s="197">
        <v>183.75</v>
      </c>
      <c r="AI1451" s="197">
        <f t="shared" si="317"/>
        <v>0</v>
      </c>
      <c r="AJ1451" s="158"/>
      <c r="AR1451" s="111"/>
      <c r="AS1451" s="111"/>
      <c r="AT1451" s="111"/>
    </row>
    <row r="1452" spans="1:47" ht="28.5" customHeight="1" x14ac:dyDescent="0.25">
      <c r="A1452" s="186"/>
      <c r="B1452" s="221">
        <v>20</v>
      </c>
      <c r="C1452" s="187">
        <v>1440</v>
      </c>
      <c r="D1452" s="136">
        <v>13928</v>
      </c>
      <c r="E1452" s="136">
        <v>8330</v>
      </c>
      <c r="F1452" s="188"/>
      <c r="G1452" s="186" t="s">
        <v>237</v>
      </c>
      <c r="H1452" s="216" t="s">
        <v>36</v>
      </c>
      <c r="I1452" s="216"/>
      <c r="J1452" s="216" t="s">
        <v>42</v>
      </c>
      <c r="K1452" s="215">
        <v>3.9</v>
      </c>
      <c r="L1452" s="215">
        <v>1.3</v>
      </c>
      <c r="M1452" s="215">
        <v>4</v>
      </c>
      <c r="N1452" s="188"/>
      <c r="O1452" s="188">
        <f t="shared" si="324"/>
        <v>4</v>
      </c>
      <c r="P1452" s="215"/>
      <c r="Q1452" s="215"/>
      <c r="R1452" s="188">
        <f t="shared" si="307"/>
        <v>15.6</v>
      </c>
      <c r="S1452" s="243" t="s">
        <v>41</v>
      </c>
      <c r="T1452" s="199" t="s">
        <v>58</v>
      </c>
      <c r="U1452" s="253">
        <v>44880</v>
      </c>
      <c r="V1452" s="253">
        <v>44909</v>
      </c>
      <c r="W1452" s="254">
        <v>1</v>
      </c>
      <c r="X1452" s="255"/>
      <c r="Y1452" s="196">
        <f t="shared" si="312"/>
        <v>4.2857142857142856</v>
      </c>
      <c r="Z1452" s="220">
        <v>14</v>
      </c>
      <c r="AA1452" s="220">
        <v>0.84</v>
      </c>
      <c r="AB1452" s="197">
        <f t="shared" si="318"/>
        <v>218.4</v>
      </c>
      <c r="AC1452" s="197">
        <f t="shared" si="311"/>
        <v>13.103999999999999</v>
      </c>
      <c r="AD1452" s="197">
        <f t="shared" si="313"/>
        <v>152.88</v>
      </c>
      <c r="AE1452" s="197">
        <f t="shared" si="314"/>
        <v>65.52</v>
      </c>
      <c r="AF1452" s="197">
        <f t="shared" ref="AF1452:AF1483" si="325">IF(Y1452&gt;X1452,(Y1452-X1452)*R1452*AA1452,0)</f>
        <v>56.159999999999989</v>
      </c>
      <c r="AG1452" s="197">
        <f t="shared" si="316"/>
        <v>274.55999999999995</v>
      </c>
      <c r="AH1452" s="197">
        <v>274.55999999999995</v>
      </c>
      <c r="AI1452" s="197">
        <f t="shared" si="317"/>
        <v>0</v>
      </c>
      <c r="AJ1452" s="158"/>
      <c r="AR1452" s="111"/>
      <c r="AS1452" s="111"/>
      <c r="AT1452" s="111"/>
    </row>
    <row r="1453" spans="1:47" ht="28.5" customHeight="1" x14ac:dyDescent="0.25">
      <c r="A1453" s="186"/>
      <c r="B1453" s="221">
        <v>20</v>
      </c>
      <c r="C1453" s="187">
        <v>1440</v>
      </c>
      <c r="D1453" s="136">
        <v>13928</v>
      </c>
      <c r="E1453" s="136">
        <v>8330</v>
      </c>
      <c r="F1453" s="188"/>
      <c r="G1453" s="186" t="s">
        <v>237</v>
      </c>
      <c r="H1453" s="216" t="s">
        <v>36</v>
      </c>
      <c r="I1453" s="216"/>
      <c r="J1453" s="216" t="s">
        <v>42</v>
      </c>
      <c r="K1453" s="215">
        <v>2.5</v>
      </c>
      <c r="L1453" s="215">
        <v>1</v>
      </c>
      <c r="M1453" s="215">
        <v>1.5</v>
      </c>
      <c r="N1453" s="188"/>
      <c r="O1453" s="188">
        <f t="shared" si="324"/>
        <v>1.5</v>
      </c>
      <c r="P1453" s="215"/>
      <c r="Q1453" s="215"/>
      <c r="R1453" s="188">
        <f t="shared" si="307"/>
        <v>3.75</v>
      </c>
      <c r="S1453" s="243" t="s">
        <v>41</v>
      </c>
      <c r="T1453" s="199" t="s">
        <v>58</v>
      </c>
      <c r="U1453" s="253">
        <v>44880</v>
      </c>
      <c r="V1453" s="253">
        <v>44909</v>
      </c>
      <c r="W1453" s="254">
        <v>1</v>
      </c>
      <c r="X1453" s="255"/>
      <c r="Y1453" s="196">
        <f t="shared" si="312"/>
        <v>4.2857142857142856</v>
      </c>
      <c r="Z1453" s="220">
        <v>14</v>
      </c>
      <c r="AA1453" s="220">
        <v>0.84</v>
      </c>
      <c r="AB1453" s="197">
        <f t="shared" si="318"/>
        <v>52.5</v>
      </c>
      <c r="AC1453" s="197">
        <f t="shared" si="311"/>
        <v>3.15</v>
      </c>
      <c r="AD1453" s="197">
        <f t="shared" si="313"/>
        <v>36.75</v>
      </c>
      <c r="AE1453" s="197">
        <f t="shared" si="314"/>
        <v>15.75</v>
      </c>
      <c r="AF1453" s="197">
        <f t="shared" si="325"/>
        <v>13.499999999999998</v>
      </c>
      <c r="AG1453" s="197">
        <f t="shared" si="316"/>
        <v>66</v>
      </c>
      <c r="AH1453" s="197">
        <v>66</v>
      </c>
      <c r="AI1453" s="197">
        <f t="shared" si="317"/>
        <v>0</v>
      </c>
      <c r="AJ1453" s="158"/>
      <c r="AR1453" s="111"/>
      <c r="AS1453" s="111"/>
      <c r="AT1453" s="111"/>
    </row>
    <row r="1454" spans="1:47" ht="28.5" customHeight="1" x14ac:dyDescent="0.25">
      <c r="A1454" s="186"/>
      <c r="B1454" s="221">
        <v>20</v>
      </c>
      <c r="C1454" s="187">
        <v>1569</v>
      </c>
      <c r="D1454" s="136">
        <v>14102</v>
      </c>
      <c r="E1454" s="136">
        <v>8479</v>
      </c>
      <c r="F1454" s="188"/>
      <c r="G1454" s="186" t="s">
        <v>626</v>
      </c>
      <c r="H1454" s="216" t="s">
        <v>36</v>
      </c>
      <c r="I1454" s="216"/>
      <c r="J1454" s="216" t="s">
        <v>42</v>
      </c>
      <c r="K1454" s="215">
        <v>86</v>
      </c>
      <c r="L1454" s="215">
        <v>1</v>
      </c>
      <c r="M1454" s="215">
        <v>2</v>
      </c>
      <c r="N1454" s="188"/>
      <c r="O1454" s="188">
        <f t="shared" si="324"/>
        <v>2</v>
      </c>
      <c r="P1454" s="215"/>
      <c r="Q1454" s="215"/>
      <c r="R1454" s="188">
        <f t="shared" si="307"/>
        <v>172</v>
      </c>
      <c r="S1454" s="243" t="s">
        <v>41</v>
      </c>
      <c r="T1454" s="199" t="s">
        <v>58</v>
      </c>
      <c r="U1454" s="253">
        <v>44905</v>
      </c>
      <c r="V1454" s="253">
        <v>44926</v>
      </c>
      <c r="W1454" s="254">
        <v>1</v>
      </c>
      <c r="X1454" s="255"/>
      <c r="Y1454" s="196">
        <f t="shared" si="312"/>
        <v>3.1428571428571428</v>
      </c>
      <c r="Z1454" s="220">
        <v>14</v>
      </c>
      <c r="AA1454" s="220">
        <v>0.84</v>
      </c>
      <c r="AB1454" s="197">
        <f t="shared" si="318"/>
        <v>2408</v>
      </c>
      <c r="AC1454" s="197">
        <f t="shared" si="311"/>
        <v>144.47999999999999</v>
      </c>
      <c r="AD1454" s="197">
        <f t="shared" si="313"/>
        <v>1685.6</v>
      </c>
      <c r="AE1454" s="197">
        <f t="shared" si="314"/>
        <v>722.4</v>
      </c>
      <c r="AF1454" s="197">
        <f t="shared" si="325"/>
        <v>454.08</v>
      </c>
      <c r="AG1454" s="197">
        <f t="shared" si="316"/>
        <v>2862.08</v>
      </c>
      <c r="AH1454" s="197">
        <v>2862.08</v>
      </c>
      <c r="AI1454" s="197">
        <f t="shared" si="317"/>
        <v>0</v>
      </c>
      <c r="AJ1454" s="158"/>
      <c r="AR1454" s="111"/>
      <c r="AS1454" s="111"/>
      <c r="AT1454" s="111"/>
    </row>
    <row r="1455" spans="1:47" ht="28.5" customHeight="1" x14ac:dyDescent="0.25">
      <c r="A1455" s="186"/>
      <c r="B1455" s="221">
        <v>20</v>
      </c>
      <c r="C1455" s="187">
        <v>1562</v>
      </c>
      <c r="D1455" s="136">
        <v>14096</v>
      </c>
      <c r="E1455" s="136">
        <v>8764</v>
      </c>
      <c r="F1455" s="188"/>
      <c r="G1455" s="186" t="s">
        <v>237</v>
      </c>
      <c r="H1455" s="216" t="s">
        <v>36</v>
      </c>
      <c r="I1455" s="216"/>
      <c r="J1455" s="216" t="s">
        <v>42</v>
      </c>
      <c r="K1455" s="215">
        <v>5</v>
      </c>
      <c r="L1455" s="215">
        <v>1</v>
      </c>
      <c r="M1455" s="215">
        <v>2</v>
      </c>
      <c r="N1455" s="188"/>
      <c r="O1455" s="188">
        <f t="shared" si="324"/>
        <v>2</v>
      </c>
      <c r="P1455" s="215"/>
      <c r="Q1455" s="215"/>
      <c r="R1455" s="188">
        <f t="shared" ref="R1455:R1517" si="326">IF(S1455="m3",K1455*L1455*O1455,IF(S1455="m2-LxH",K1455*O1455,IF(S1455="m2-LxW",K1455*L1455*P1455,IF(S1455="rm",O1455,IF(S1455="lm",K1455,IF(S1455="unit",Q1455,))))))</f>
        <v>10</v>
      </c>
      <c r="S1455" s="243" t="s">
        <v>41</v>
      </c>
      <c r="T1455" s="199" t="s">
        <v>58</v>
      </c>
      <c r="U1455" s="253">
        <v>44904</v>
      </c>
      <c r="V1455" s="253">
        <v>44987</v>
      </c>
      <c r="W1455" s="254">
        <v>1</v>
      </c>
      <c r="X1455" s="255"/>
      <c r="Y1455" s="196">
        <f t="shared" si="312"/>
        <v>12</v>
      </c>
      <c r="Z1455" s="220">
        <v>14</v>
      </c>
      <c r="AA1455" s="220">
        <v>0.84</v>
      </c>
      <c r="AB1455" s="197">
        <f t="shared" si="318"/>
        <v>140</v>
      </c>
      <c r="AC1455" s="197">
        <f t="shared" si="311"/>
        <v>8.4</v>
      </c>
      <c r="AD1455" s="197">
        <f t="shared" si="313"/>
        <v>98</v>
      </c>
      <c r="AE1455" s="197">
        <f t="shared" si="314"/>
        <v>42</v>
      </c>
      <c r="AF1455" s="197">
        <f t="shared" si="325"/>
        <v>100.8</v>
      </c>
      <c r="AG1455" s="197">
        <f t="shared" si="316"/>
        <v>240.8</v>
      </c>
      <c r="AH1455" s="197">
        <v>196.39999999999998</v>
      </c>
      <c r="AI1455" s="197">
        <f t="shared" si="317"/>
        <v>44.400000000000034</v>
      </c>
      <c r="AJ1455" s="158"/>
      <c r="AR1455" s="363">
        <f>SUMIF('[27]Sc Shedule '!$D$3:$D$2546,D1455,'[27]Sc Shedule '!$AC$3:$AC$2546)</f>
        <v>463.7</v>
      </c>
      <c r="AS1455" s="363">
        <f t="shared" ref="AS1455:AS1456" ca="1" si="327">SUMIF($D$91:$D$2561,D1455,$AG$91:$AG$2559)</f>
        <v>401.28800000000001</v>
      </c>
      <c r="AT1455" s="363">
        <f t="shared" ref="AT1455:AT1456" ca="1" si="328">AR1455-AS1455</f>
        <v>62.411999999999978</v>
      </c>
      <c r="AU1455" s="365"/>
    </row>
    <row r="1456" spans="1:47" ht="28.5" customHeight="1" x14ac:dyDescent="0.25">
      <c r="A1456" s="186"/>
      <c r="B1456" s="221">
        <v>20</v>
      </c>
      <c r="C1456" s="187">
        <v>1562</v>
      </c>
      <c r="D1456" s="136">
        <v>14096</v>
      </c>
      <c r="E1456" s="136">
        <v>8764</v>
      </c>
      <c r="F1456" s="188"/>
      <c r="G1456" s="186" t="s">
        <v>237</v>
      </c>
      <c r="H1456" s="186" t="s">
        <v>240</v>
      </c>
      <c r="I1456" s="216"/>
      <c r="J1456" s="186" t="s">
        <v>80</v>
      </c>
      <c r="K1456" s="188">
        <v>6</v>
      </c>
      <c r="L1456" s="188">
        <v>0.6</v>
      </c>
      <c r="M1456" s="188"/>
      <c r="N1456" s="188"/>
      <c r="O1456" s="188"/>
      <c r="P1456" s="188">
        <v>0.6</v>
      </c>
      <c r="Q1456" s="188"/>
      <c r="R1456" s="188">
        <f t="shared" si="326"/>
        <v>2.1599999999999997</v>
      </c>
      <c r="S1456" s="191" t="s">
        <v>150</v>
      </c>
      <c r="T1456" s="199" t="s">
        <v>58</v>
      </c>
      <c r="U1456" s="200">
        <v>44904</v>
      </c>
      <c r="V1456" s="200">
        <v>44987</v>
      </c>
      <c r="W1456" s="201">
        <v>1</v>
      </c>
      <c r="X1456" s="202"/>
      <c r="Y1456" s="196">
        <f t="shared" si="312"/>
        <v>12</v>
      </c>
      <c r="Z1456" s="219">
        <v>36.5</v>
      </c>
      <c r="AA1456" s="219">
        <v>3.15</v>
      </c>
      <c r="AB1456" s="197">
        <f t="shared" si="318"/>
        <v>78.839999999999989</v>
      </c>
      <c r="AC1456" s="197">
        <f t="shared" si="311"/>
        <v>6.8039999999999985</v>
      </c>
      <c r="AD1456" s="197">
        <f t="shared" si="313"/>
        <v>55.187999999999995</v>
      </c>
      <c r="AE1456" s="197">
        <f t="shared" si="314"/>
        <v>23.651999999999997</v>
      </c>
      <c r="AF1456" s="197">
        <f t="shared" si="325"/>
        <v>81.647999999999982</v>
      </c>
      <c r="AG1456" s="197">
        <f t="shared" si="316"/>
        <v>160.48799999999997</v>
      </c>
      <c r="AH1456" s="197">
        <v>134.89199999999997</v>
      </c>
      <c r="AI1456" s="197">
        <f t="shared" si="317"/>
        <v>25.596000000000004</v>
      </c>
      <c r="AJ1456" s="158"/>
      <c r="AR1456" s="363">
        <f>SUMIF('[27]Sc Shedule '!$D$3:$D$2546,D1456,'[27]Sc Shedule '!$AC$3:$AC$2546)</f>
        <v>463.7</v>
      </c>
      <c r="AS1456" s="363">
        <f t="shared" ca="1" si="327"/>
        <v>401.28800000000001</v>
      </c>
      <c r="AT1456" s="363">
        <f t="shared" ca="1" si="328"/>
        <v>62.411999999999978</v>
      </c>
      <c r="AU1456" s="365"/>
    </row>
    <row r="1457" spans="1:47" ht="28.5" customHeight="1" x14ac:dyDescent="0.25">
      <c r="A1457" s="216"/>
      <c r="B1457" s="242">
        <v>21</v>
      </c>
      <c r="C1457" s="243">
        <v>504</v>
      </c>
      <c r="D1457" s="378">
        <v>12709</v>
      </c>
      <c r="E1457" s="378"/>
      <c r="F1457" s="215"/>
      <c r="G1457" s="216" t="s">
        <v>227</v>
      </c>
      <c r="H1457" s="216" t="s">
        <v>36</v>
      </c>
      <c r="I1457" s="216"/>
      <c r="J1457" s="216" t="s">
        <v>42</v>
      </c>
      <c r="K1457" s="215">
        <v>6</v>
      </c>
      <c r="L1457" s="215">
        <v>1</v>
      </c>
      <c r="M1457" s="215">
        <v>3</v>
      </c>
      <c r="N1457" s="188">
        <v>1</v>
      </c>
      <c r="O1457" s="188">
        <f>M1457-N1457</f>
        <v>2</v>
      </c>
      <c r="P1457" s="215"/>
      <c r="Q1457" s="215"/>
      <c r="R1457" s="188">
        <f t="shared" si="326"/>
        <v>12</v>
      </c>
      <c r="S1457" s="243" t="s">
        <v>41</v>
      </c>
      <c r="T1457" s="252" t="s">
        <v>58</v>
      </c>
      <c r="U1457" s="253">
        <v>44753</v>
      </c>
      <c r="V1457" s="253">
        <v>44755</v>
      </c>
      <c r="W1457" s="254">
        <v>1</v>
      </c>
      <c r="X1457" s="255"/>
      <c r="Y1457" s="196">
        <f t="shared" si="312"/>
        <v>0.42857142857142855</v>
      </c>
      <c r="Z1457" s="220">
        <v>14</v>
      </c>
      <c r="AA1457" s="220">
        <v>0.84</v>
      </c>
      <c r="AB1457" s="197">
        <f t="shared" si="318"/>
        <v>168</v>
      </c>
      <c r="AC1457" s="197">
        <f t="shared" si="311"/>
        <v>10.08</v>
      </c>
      <c r="AD1457" s="197">
        <f t="shared" si="313"/>
        <v>117.59999999999998</v>
      </c>
      <c r="AE1457" s="197">
        <f t="shared" si="314"/>
        <v>50.399999999999991</v>
      </c>
      <c r="AF1457" s="197">
        <f t="shared" si="325"/>
        <v>4.3199999999999994</v>
      </c>
      <c r="AG1457" s="197">
        <f t="shared" si="316"/>
        <v>172.31999999999996</v>
      </c>
      <c r="AH1457" s="197">
        <v>172.31999999999996</v>
      </c>
      <c r="AI1457" s="197">
        <f t="shared" si="317"/>
        <v>0</v>
      </c>
      <c r="AJ1457" s="158"/>
      <c r="AR1457" s="111"/>
      <c r="AS1457" s="111"/>
      <c r="AT1457" s="111"/>
    </row>
    <row r="1458" spans="1:47" ht="28.5" customHeight="1" x14ac:dyDescent="0.25">
      <c r="A1458" s="186"/>
      <c r="B1458" s="221">
        <v>21</v>
      </c>
      <c r="C1458" s="187">
        <v>1165</v>
      </c>
      <c r="D1458" s="136">
        <v>13650</v>
      </c>
      <c r="E1458" s="136">
        <v>8101</v>
      </c>
      <c r="F1458" s="188"/>
      <c r="G1458" s="186" t="s">
        <v>562</v>
      </c>
      <c r="H1458" s="186" t="s">
        <v>94</v>
      </c>
      <c r="I1458" s="186"/>
      <c r="J1458" s="186" t="s">
        <v>69</v>
      </c>
      <c r="K1458" s="188">
        <v>2.5</v>
      </c>
      <c r="L1458" s="188">
        <v>1</v>
      </c>
      <c r="M1458" s="188">
        <v>1.5</v>
      </c>
      <c r="N1458" s="188"/>
      <c r="O1458" s="188">
        <f>M1458-N1458</f>
        <v>1.5</v>
      </c>
      <c r="P1458" s="188"/>
      <c r="Q1458" s="188"/>
      <c r="R1458" s="188">
        <f t="shared" si="326"/>
        <v>1.5</v>
      </c>
      <c r="S1458" s="191" t="s">
        <v>70</v>
      </c>
      <c r="T1458" s="199" t="s">
        <v>58</v>
      </c>
      <c r="U1458" s="200">
        <v>44844</v>
      </c>
      <c r="V1458" s="200">
        <v>44847</v>
      </c>
      <c r="W1458" s="201">
        <v>1</v>
      </c>
      <c r="X1458" s="202"/>
      <c r="Y1458" s="196">
        <f t="shared" si="312"/>
        <v>0.5714285714285714</v>
      </c>
      <c r="Z1458" s="197">
        <v>135</v>
      </c>
      <c r="AA1458" s="197">
        <v>12.25</v>
      </c>
      <c r="AB1458" s="197">
        <f t="shared" si="318"/>
        <v>202.5</v>
      </c>
      <c r="AC1458" s="197">
        <f t="shared" si="311"/>
        <v>18.375</v>
      </c>
      <c r="AD1458" s="197">
        <f t="shared" si="313"/>
        <v>141.74999999999997</v>
      </c>
      <c r="AE1458" s="197">
        <f t="shared" si="314"/>
        <v>60.749999999999993</v>
      </c>
      <c r="AF1458" s="197">
        <f t="shared" si="325"/>
        <v>10.5</v>
      </c>
      <c r="AG1458" s="197">
        <f t="shared" si="316"/>
        <v>212.99999999999997</v>
      </c>
      <c r="AH1458" s="197">
        <v>212.99999999999997</v>
      </c>
      <c r="AI1458" s="197">
        <f t="shared" si="317"/>
        <v>0</v>
      </c>
      <c r="AJ1458" s="158"/>
      <c r="AR1458" s="111"/>
      <c r="AS1458" s="111"/>
      <c r="AT1458" s="111"/>
    </row>
    <row r="1459" spans="1:47" ht="28.5" customHeight="1" x14ac:dyDescent="0.25">
      <c r="A1459" s="189"/>
      <c r="B1459" s="223">
        <v>21</v>
      </c>
      <c r="C1459" s="159">
        <v>1231</v>
      </c>
      <c r="D1459" s="376">
        <v>13770</v>
      </c>
      <c r="E1459" s="376">
        <v>8297</v>
      </c>
      <c r="F1459" s="190"/>
      <c r="G1459" s="189" t="s">
        <v>562</v>
      </c>
      <c r="H1459" s="189" t="s">
        <v>36</v>
      </c>
      <c r="I1459" s="189"/>
      <c r="J1459" s="189" t="s">
        <v>435</v>
      </c>
      <c r="K1459" s="190">
        <v>6</v>
      </c>
      <c r="L1459" s="190">
        <v>1</v>
      </c>
      <c r="M1459" s="190">
        <v>2</v>
      </c>
      <c r="N1459" s="190"/>
      <c r="O1459" s="190">
        <v>2</v>
      </c>
      <c r="P1459" s="190"/>
      <c r="Q1459" s="190"/>
      <c r="R1459" s="188">
        <f t="shared" si="326"/>
        <v>12</v>
      </c>
      <c r="S1459" s="159" t="s">
        <v>41</v>
      </c>
      <c r="T1459" s="192" t="s">
        <v>58</v>
      </c>
      <c r="U1459" s="193">
        <v>44850</v>
      </c>
      <c r="V1459" s="193">
        <v>44895</v>
      </c>
      <c r="W1459" s="194">
        <v>1</v>
      </c>
      <c r="X1459" s="195"/>
      <c r="Y1459" s="196">
        <f t="shared" si="312"/>
        <v>6.5714285714285712</v>
      </c>
      <c r="Z1459" s="198">
        <v>14</v>
      </c>
      <c r="AA1459" s="198">
        <v>0.84</v>
      </c>
      <c r="AB1459" s="197">
        <f t="shared" si="318"/>
        <v>168</v>
      </c>
      <c r="AC1459" s="197">
        <f t="shared" si="311"/>
        <v>10.08</v>
      </c>
      <c r="AD1459" s="197">
        <f t="shared" si="313"/>
        <v>117.59999999999998</v>
      </c>
      <c r="AE1459" s="197">
        <f t="shared" si="314"/>
        <v>50.399999999999991</v>
      </c>
      <c r="AF1459" s="197">
        <f t="shared" si="325"/>
        <v>66.239999999999995</v>
      </c>
      <c r="AG1459" s="197">
        <f t="shared" si="316"/>
        <v>234.23999999999995</v>
      </c>
      <c r="AH1459" s="198">
        <v>234.23999999999995</v>
      </c>
      <c r="AI1459" s="197">
        <f t="shared" si="317"/>
        <v>0</v>
      </c>
      <c r="AJ1459" s="158"/>
      <c r="AR1459" s="111"/>
      <c r="AS1459" s="111"/>
      <c r="AT1459" s="111"/>
    </row>
    <row r="1460" spans="1:47" ht="28.5" customHeight="1" x14ac:dyDescent="0.25">
      <c r="A1460" s="189"/>
      <c r="B1460" s="223">
        <v>21</v>
      </c>
      <c r="C1460" s="159">
        <v>1287</v>
      </c>
      <c r="D1460" s="376">
        <v>13726</v>
      </c>
      <c r="E1460" s="376"/>
      <c r="F1460" s="190"/>
      <c r="G1460" s="189" t="s">
        <v>562</v>
      </c>
      <c r="H1460" s="189" t="s">
        <v>36</v>
      </c>
      <c r="I1460" s="189"/>
      <c r="J1460" s="189" t="s">
        <v>435</v>
      </c>
      <c r="K1460" s="190">
        <v>5</v>
      </c>
      <c r="L1460" s="190">
        <v>1</v>
      </c>
      <c r="M1460" s="190">
        <v>3</v>
      </c>
      <c r="N1460" s="190"/>
      <c r="O1460" s="190">
        <v>3</v>
      </c>
      <c r="P1460" s="190"/>
      <c r="Q1460" s="190"/>
      <c r="R1460" s="188">
        <f t="shared" si="326"/>
        <v>15</v>
      </c>
      <c r="S1460" s="159" t="s">
        <v>41</v>
      </c>
      <c r="T1460" s="192" t="s">
        <v>86</v>
      </c>
      <c r="U1460" s="193">
        <v>44858</v>
      </c>
      <c r="V1460" s="193"/>
      <c r="W1460" s="194">
        <v>1</v>
      </c>
      <c r="X1460" s="195"/>
      <c r="Y1460" s="196">
        <f t="shared" si="312"/>
        <v>22.714285714285715</v>
      </c>
      <c r="Z1460" s="198">
        <v>14</v>
      </c>
      <c r="AA1460" s="198">
        <v>0.84</v>
      </c>
      <c r="AB1460" s="197">
        <f t="shared" si="318"/>
        <v>210</v>
      </c>
      <c r="AC1460" s="197">
        <f t="shared" si="311"/>
        <v>12.6</v>
      </c>
      <c r="AD1460" s="197">
        <f t="shared" si="313"/>
        <v>147</v>
      </c>
      <c r="AE1460" s="197">
        <f t="shared" si="314"/>
        <v>0</v>
      </c>
      <c r="AF1460" s="197">
        <f t="shared" si="325"/>
        <v>286.2</v>
      </c>
      <c r="AG1460" s="197">
        <f t="shared" si="316"/>
        <v>433.2</v>
      </c>
      <c r="AH1460" s="198">
        <v>377.4</v>
      </c>
      <c r="AI1460" s="197">
        <f t="shared" si="317"/>
        <v>55.800000000000011</v>
      </c>
      <c r="AJ1460" s="158"/>
      <c r="AR1460" s="363">
        <f>SUMIF('[27]Sc Shedule '!$D$3:$D$2546,D1460,'[27]Sc Shedule '!$AC$3:$AC$2546)</f>
        <v>433.2</v>
      </c>
      <c r="AS1460" s="363">
        <f ca="1">SUMIF($D$91:$D$2561,D1460,$AG$91:$AG$2559)</f>
        <v>433.2</v>
      </c>
      <c r="AT1460" s="363">
        <f ca="1">AR1460-AS1460</f>
        <v>0</v>
      </c>
      <c r="AU1460" s="365"/>
    </row>
    <row r="1461" spans="1:47" ht="28.5" customHeight="1" x14ac:dyDescent="0.25">
      <c r="A1461" s="186"/>
      <c r="B1461" s="221">
        <v>21</v>
      </c>
      <c r="C1461" s="187">
        <v>1352</v>
      </c>
      <c r="D1461" s="136">
        <v>13840</v>
      </c>
      <c r="E1461" s="136">
        <v>8319</v>
      </c>
      <c r="F1461" s="188"/>
      <c r="G1461" s="186" t="s">
        <v>562</v>
      </c>
      <c r="H1461" s="216" t="s">
        <v>36</v>
      </c>
      <c r="I1461" s="216"/>
      <c r="J1461" s="216" t="s">
        <v>42</v>
      </c>
      <c r="K1461" s="215">
        <v>2.5</v>
      </c>
      <c r="L1461" s="215">
        <v>1.3</v>
      </c>
      <c r="M1461" s="215">
        <v>1.5</v>
      </c>
      <c r="N1461" s="188"/>
      <c r="O1461" s="188">
        <f>M1461-N1461</f>
        <v>1.5</v>
      </c>
      <c r="P1461" s="215"/>
      <c r="Q1461" s="215"/>
      <c r="R1461" s="188">
        <f t="shared" si="326"/>
        <v>3.75</v>
      </c>
      <c r="S1461" s="243" t="s">
        <v>41</v>
      </c>
      <c r="T1461" s="199" t="s">
        <v>58</v>
      </c>
      <c r="U1461" s="253">
        <v>44868</v>
      </c>
      <c r="V1461" s="253">
        <v>44904</v>
      </c>
      <c r="W1461" s="254">
        <v>1</v>
      </c>
      <c r="X1461" s="255"/>
      <c r="Y1461" s="196">
        <f t="shared" si="312"/>
        <v>5.2857142857142856</v>
      </c>
      <c r="Z1461" s="220">
        <v>14</v>
      </c>
      <c r="AA1461" s="220">
        <v>0.84</v>
      </c>
      <c r="AB1461" s="197">
        <f t="shared" si="318"/>
        <v>52.5</v>
      </c>
      <c r="AC1461" s="197">
        <f t="shared" si="311"/>
        <v>3.15</v>
      </c>
      <c r="AD1461" s="197">
        <f t="shared" si="313"/>
        <v>36.75</v>
      </c>
      <c r="AE1461" s="197">
        <f t="shared" si="314"/>
        <v>15.75</v>
      </c>
      <c r="AF1461" s="197">
        <f t="shared" si="325"/>
        <v>16.649999999999999</v>
      </c>
      <c r="AG1461" s="197">
        <f t="shared" si="316"/>
        <v>69.150000000000006</v>
      </c>
      <c r="AH1461" s="197">
        <v>69.150000000000006</v>
      </c>
      <c r="AI1461" s="197">
        <f t="shared" si="317"/>
        <v>0</v>
      </c>
      <c r="AJ1461" s="158"/>
      <c r="AR1461" s="111"/>
      <c r="AS1461" s="111"/>
      <c r="AT1461" s="111"/>
    </row>
    <row r="1462" spans="1:47" ht="28.5" customHeight="1" x14ac:dyDescent="0.25">
      <c r="A1462" s="186"/>
      <c r="B1462" s="221">
        <v>21</v>
      </c>
      <c r="C1462" s="187">
        <v>1352</v>
      </c>
      <c r="D1462" s="136">
        <v>13840</v>
      </c>
      <c r="E1462" s="136">
        <v>8319</v>
      </c>
      <c r="F1462" s="188"/>
      <c r="G1462" s="186" t="s">
        <v>562</v>
      </c>
      <c r="H1462" s="186" t="s">
        <v>240</v>
      </c>
      <c r="I1462" s="186"/>
      <c r="J1462" s="186" t="s">
        <v>80</v>
      </c>
      <c r="K1462" s="188">
        <v>2.5</v>
      </c>
      <c r="L1462" s="188">
        <v>0.6</v>
      </c>
      <c r="M1462" s="188"/>
      <c r="N1462" s="188"/>
      <c r="O1462" s="188"/>
      <c r="P1462" s="188">
        <v>1</v>
      </c>
      <c r="Q1462" s="188"/>
      <c r="R1462" s="188">
        <f t="shared" si="326"/>
        <v>1.5</v>
      </c>
      <c r="S1462" s="191" t="s">
        <v>150</v>
      </c>
      <c r="T1462" s="199" t="s">
        <v>58</v>
      </c>
      <c r="U1462" s="200">
        <v>44868</v>
      </c>
      <c r="V1462" s="200">
        <v>44904</v>
      </c>
      <c r="W1462" s="201">
        <v>1</v>
      </c>
      <c r="X1462" s="202"/>
      <c r="Y1462" s="196">
        <f t="shared" si="312"/>
        <v>5.2857142857142856</v>
      </c>
      <c r="Z1462" s="219">
        <v>36.5</v>
      </c>
      <c r="AA1462" s="219">
        <v>3.15</v>
      </c>
      <c r="AB1462" s="197">
        <f t="shared" si="318"/>
        <v>54.75</v>
      </c>
      <c r="AC1462" s="197">
        <f t="shared" ref="AC1462:AC1500" si="329">AA1462*R1462</f>
        <v>4.7249999999999996</v>
      </c>
      <c r="AD1462" s="197">
        <f t="shared" si="313"/>
        <v>38.324999999999996</v>
      </c>
      <c r="AE1462" s="197">
        <f t="shared" si="314"/>
        <v>16.424999999999997</v>
      </c>
      <c r="AF1462" s="197">
        <f t="shared" si="325"/>
        <v>24.975000000000001</v>
      </c>
      <c r="AG1462" s="197">
        <f t="shared" si="316"/>
        <v>79.724999999999994</v>
      </c>
      <c r="AH1462" s="197">
        <v>79.724999999999994</v>
      </c>
      <c r="AI1462" s="197">
        <f t="shared" si="317"/>
        <v>0</v>
      </c>
      <c r="AJ1462" s="158"/>
      <c r="AR1462" s="111"/>
      <c r="AS1462" s="111"/>
      <c r="AT1462" s="111"/>
    </row>
    <row r="1463" spans="1:47" ht="28.5" customHeight="1" x14ac:dyDescent="0.25">
      <c r="A1463" s="186"/>
      <c r="B1463" s="221">
        <v>21</v>
      </c>
      <c r="C1463" s="187">
        <v>1576</v>
      </c>
      <c r="D1463" s="136">
        <v>14108</v>
      </c>
      <c r="E1463" s="136">
        <v>8736</v>
      </c>
      <c r="F1463" s="188"/>
      <c r="G1463" s="186" t="s">
        <v>562</v>
      </c>
      <c r="H1463" s="216" t="s">
        <v>36</v>
      </c>
      <c r="I1463" s="216"/>
      <c r="J1463" s="216" t="s">
        <v>42</v>
      </c>
      <c r="K1463" s="215">
        <v>5</v>
      </c>
      <c r="L1463" s="215">
        <v>1.3</v>
      </c>
      <c r="M1463" s="215">
        <v>2</v>
      </c>
      <c r="N1463" s="188"/>
      <c r="O1463" s="188">
        <f>M1463-N1463</f>
        <v>2</v>
      </c>
      <c r="P1463" s="215"/>
      <c r="Q1463" s="215"/>
      <c r="R1463" s="188">
        <f t="shared" si="326"/>
        <v>10</v>
      </c>
      <c r="S1463" s="243" t="s">
        <v>41</v>
      </c>
      <c r="T1463" s="199" t="s">
        <v>58</v>
      </c>
      <c r="U1463" s="253">
        <v>44905</v>
      </c>
      <c r="V1463" s="253">
        <v>45008</v>
      </c>
      <c r="W1463" s="254">
        <v>1</v>
      </c>
      <c r="X1463" s="255"/>
      <c r="Y1463" s="196">
        <f t="shared" si="312"/>
        <v>14.857142857142858</v>
      </c>
      <c r="Z1463" s="220">
        <v>14</v>
      </c>
      <c r="AA1463" s="220">
        <v>0.84</v>
      </c>
      <c r="AB1463" s="197">
        <f t="shared" si="318"/>
        <v>140</v>
      </c>
      <c r="AC1463" s="197">
        <f t="shared" si="329"/>
        <v>8.4</v>
      </c>
      <c r="AD1463" s="197">
        <f t="shared" si="313"/>
        <v>98</v>
      </c>
      <c r="AE1463" s="197">
        <f t="shared" si="314"/>
        <v>42</v>
      </c>
      <c r="AF1463" s="197">
        <f t="shared" si="325"/>
        <v>124.80000000000001</v>
      </c>
      <c r="AG1463" s="197">
        <f t="shared" si="316"/>
        <v>264.8</v>
      </c>
      <c r="AH1463" s="197">
        <v>195.2</v>
      </c>
      <c r="AI1463" s="197">
        <f t="shared" si="317"/>
        <v>69.600000000000023</v>
      </c>
      <c r="AJ1463" s="158"/>
      <c r="AR1463" s="363">
        <f>SUMIF('[27]Sc Shedule '!$D$3:$D$2546,D1463,'[27]Sc Shedule '!$AC$3:$AC$2546)</f>
        <v>514.70000000000005</v>
      </c>
      <c r="AS1463" s="363">
        <f t="shared" ref="AS1463:AS1464" ca="1" si="330">SUMIF($D$91:$D$2561,D1463,$AG$91:$AG$2559)</f>
        <v>397.73</v>
      </c>
      <c r="AT1463" s="363">
        <f t="shared" ref="AT1463:AT1464" ca="1" si="331">AR1463-AS1463</f>
        <v>116.97000000000003</v>
      </c>
      <c r="AU1463" s="365"/>
    </row>
    <row r="1464" spans="1:47" ht="28.5" customHeight="1" x14ac:dyDescent="0.25">
      <c r="A1464" s="186"/>
      <c r="B1464" s="221">
        <v>21</v>
      </c>
      <c r="C1464" s="187">
        <v>1576</v>
      </c>
      <c r="D1464" s="136">
        <v>14108</v>
      </c>
      <c r="E1464" s="136">
        <v>8736</v>
      </c>
      <c r="F1464" s="188"/>
      <c r="G1464" s="186" t="s">
        <v>562</v>
      </c>
      <c r="H1464" s="186" t="s">
        <v>240</v>
      </c>
      <c r="I1464" s="216"/>
      <c r="J1464" s="186" t="s">
        <v>80</v>
      </c>
      <c r="K1464" s="188">
        <v>5</v>
      </c>
      <c r="L1464" s="188">
        <v>0.6</v>
      </c>
      <c r="M1464" s="188"/>
      <c r="N1464" s="188"/>
      <c r="O1464" s="188"/>
      <c r="P1464" s="188">
        <v>0.6</v>
      </c>
      <c r="Q1464" s="188"/>
      <c r="R1464" s="188">
        <f t="shared" si="326"/>
        <v>1.7999999999999998</v>
      </c>
      <c r="S1464" s="191" t="s">
        <v>150</v>
      </c>
      <c r="T1464" s="199" t="s">
        <v>58</v>
      </c>
      <c r="U1464" s="200">
        <v>44905</v>
      </c>
      <c r="V1464" s="200">
        <v>44987</v>
      </c>
      <c r="W1464" s="201">
        <v>1</v>
      </c>
      <c r="X1464" s="202"/>
      <c r="Y1464" s="196">
        <f t="shared" si="312"/>
        <v>11.857142857142858</v>
      </c>
      <c r="Z1464" s="219">
        <v>36.5</v>
      </c>
      <c r="AA1464" s="219">
        <v>3.15</v>
      </c>
      <c r="AB1464" s="197">
        <f t="shared" si="318"/>
        <v>65.699999999999989</v>
      </c>
      <c r="AC1464" s="197">
        <f t="shared" si="329"/>
        <v>5.669999999999999</v>
      </c>
      <c r="AD1464" s="197">
        <f t="shared" si="313"/>
        <v>45.989999999999995</v>
      </c>
      <c r="AE1464" s="197">
        <f t="shared" si="314"/>
        <v>19.709999999999997</v>
      </c>
      <c r="AF1464" s="197">
        <f t="shared" si="325"/>
        <v>67.22999999999999</v>
      </c>
      <c r="AG1464" s="197">
        <f t="shared" si="316"/>
        <v>132.92999999999998</v>
      </c>
      <c r="AH1464" s="197">
        <v>111.59999999999998</v>
      </c>
      <c r="AI1464" s="197">
        <f t="shared" si="317"/>
        <v>21.33</v>
      </c>
      <c r="AJ1464" s="158"/>
      <c r="AR1464" s="363">
        <f>SUMIF('[27]Sc Shedule '!$D$3:$D$2546,D1464,'[27]Sc Shedule '!$AC$3:$AC$2546)</f>
        <v>514.70000000000005</v>
      </c>
      <c r="AS1464" s="363">
        <f t="shared" ca="1" si="330"/>
        <v>397.73</v>
      </c>
      <c r="AT1464" s="363">
        <f t="shared" ca="1" si="331"/>
        <v>116.97000000000003</v>
      </c>
      <c r="AU1464" s="365"/>
    </row>
    <row r="1465" spans="1:47" ht="28.5" customHeight="1" x14ac:dyDescent="0.25">
      <c r="A1465" s="186"/>
      <c r="B1465" s="221">
        <v>22</v>
      </c>
      <c r="C1465" s="187">
        <v>646</v>
      </c>
      <c r="D1465" s="136">
        <v>12869</v>
      </c>
      <c r="E1465" s="136">
        <v>8101</v>
      </c>
      <c r="F1465" s="188"/>
      <c r="G1465" s="186" t="s">
        <v>422</v>
      </c>
      <c r="H1465" s="186" t="s">
        <v>36</v>
      </c>
      <c r="I1465" s="186"/>
      <c r="J1465" s="186" t="s">
        <v>69</v>
      </c>
      <c r="K1465" s="188">
        <v>1.3</v>
      </c>
      <c r="L1465" s="188">
        <v>1.3</v>
      </c>
      <c r="M1465" s="188">
        <v>3</v>
      </c>
      <c r="N1465" s="188">
        <v>1</v>
      </c>
      <c r="O1465" s="188">
        <f>M1465-N1465</f>
        <v>2</v>
      </c>
      <c r="P1465" s="188"/>
      <c r="Q1465" s="188"/>
      <c r="R1465" s="188">
        <f t="shared" si="326"/>
        <v>2</v>
      </c>
      <c r="S1465" s="191" t="s">
        <v>70</v>
      </c>
      <c r="T1465" s="199" t="s">
        <v>58</v>
      </c>
      <c r="U1465" s="200">
        <v>44775</v>
      </c>
      <c r="V1465" s="200">
        <v>44847</v>
      </c>
      <c r="W1465" s="201">
        <v>1</v>
      </c>
      <c r="X1465" s="202"/>
      <c r="Y1465" s="196">
        <f t="shared" si="312"/>
        <v>10.428571428571429</v>
      </c>
      <c r="Z1465" s="220">
        <v>135</v>
      </c>
      <c r="AA1465" s="219">
        <v>12.25</v>
      </c>
      <c r="AB1465" s="197">
        <f t="shared" si="318"/>
        <v>270</v>
      </c>
      <c r="AC1465" s="197">
        <f t="shared" si="329"/>
        <v>24.5</v>
      </c>
      <c r="AD1465" s="197">
        <f t="shared" si="313"/>
        <v>189</v>
      </c>
      <c r="AE1465" s="197">
        <f t="shared" si="314"/>
        <v>81</v>
      </c>
      <c r="AF1465" s="197">
        <f t="shared" si="325"/>
        <v>255.5</v>
      </c>
      <c r="AG1465" s="197">
        <f t="shared" si="316"/>
        <v>525.5</v>
      </c>
      <c r="AH1465" s="197">
        <v>525.5</v>
      </c>
      <c r="AI1465" s="197">
        <f t="shared" si="317"/>
        <v>0</v>
      </c>
      <c r="AJ1465" s="158"/>
      <c r="AR1465" s="111"/>
      <c r="AS1465" s="111"/>
      <c r="AT1465" s="111"/>
    </row>
    <row r="1466" spans="1:47" ht="28.5" customHeight="1" x14ac:dyDescent="0.25">
      <c r="A1466" s="189"/>
      <c r="B1466" s="221">
        <v>22</v>
      </c>
      <c r="C1466" s="159">
        <v>938</v>
      </c>
      <c r="D1466" s="376">
        <v>13311</v>
      </c>
      <c r="E1466" s="376">
        <v>8334</v>
      </c>
      <c r="F1466" s="190"/>
      <c r="G1466" s="189" t="s">
        <v>468</v>
      </c>
      <c r="H1466" s="189" t="s">
        <v>36</v>
      </c>
      <c r="I1466" s="189"/>
      <c r="J1466" s="189" t="s">
        <v>435</v>
      </c>
      <c r="K1466" s="190">
        <v>12.5</v>
      </c>
      <c r="L1466" s="190">
        <v>1.3</v>
      </c>
      <c r="M1466" s="190">
        <v>2.5</v>
      </c>
      <c r="N1466" s="190"/>
      <c r="O1466" s="190">
        <v>2.5</v>
      </c>
      <c r="P1466" s="190"/>
      <c r="Q1466" s="190"/>
      <c r="R1466" s="188">
        <f t="shared" si="326"/>
        <v>31.25</v>
      </c>
      <c r="S1466" s="159" t="s">
        <v>41</v>
      </c>
      <c r="T1466" s="192" t="s">
        <v>58</v>
      </c>
      <c r="U1466" s="193">
        <v>44814</v>
      </c>
      <c r="V1466" s="193">
        <v>44910</v>
      </c>
      <c r="W1466" s="194">
        <v>1</v>
      </c>
      <c r="X1466" s="195"/>
      <c r="Y1466" s="196">
        <f t="shared" si="312"/>
        <v>13.857142857142858</v>
      </c>
      <c r="Z1466" s="203">
        <v>14</v>
      </c>
      <c r="AA1466" s="203">
        <v>0.84</v>
      </c>
      <c r="AB1466" s="197">
        <f t="shared" si="318"/>
        <v>437.5</v>
      </c>
      <c r="AC1466" s="197">
        <f t="shared" si="329"/>
        <v>26.25</v>
      </c>
      <c r="AD1466" s="197">
        <f t="shared" si="313"/>
        <v>306.25</v>
      </c>
      <c r="AE1466" s="197">
        <f t="shared" si="314"/>
        <v>131.25</v>
      </c>
      <c r="AF1466" s="197">
        <f t="shared" si="325"/>
        <v>363.75</v>
      </c>
      <c r="AG1466" s="197">
        <f t="shared" si="316"/>
        <v>801.25</v>
      </c>
      <c r="AH1466" s="198">
        <v>801.25</v>
      </c>
      <c r="AI1466" s="197">
        <f t="shared" si="317"/>
        <v>0</v>
      </c>
      <c r="AJ1466" s="158"/>
      <c r="AR1466" s="111"/>
      <c r="AS1466" s="111"/>
      <c r="AT1466" s="111"/>
    </row>
    <row r="1467" spans="1:47" ht="28.5" customHeight="1" x14ac:dyDescent="0.25">
      <c r="A1467" s="186"/>
      <c r="B1467" s="221">
        <v>22</v>
      </c>
      <c r="C1467" s="187">
        <v>330</v>
      </c>
      <c r="D1467" s="136">
        <v>12427</v>
      </c>
      <c r="E1467" s="136">
        <v>7582</v>
      </c>
      <c r="F1467" s="188"/>
      <c r="G1467" s="186" t="s">
        <v>104</v>
      </c>
      <c r="H1467" s="186" t="s">
        <v>94</v>
      </c>
      <c r="I1467" s="186"/>
      <c r="J1467" s="186" t="s">
        <v>69</v>
      </c>
      <c r="K1467" s="188">
        <v>1.8</v>
      </c>
      <c r="L1467" s="188">
        <v>1.3</v>
      </c>
      <c r="M1467" s="188">
        <v>5</v>
      </c>
      <c r="N1467" s="188">
        <v>1</v>
      </c>
      <c r="O1467" s="188">
        <f t="shared" ref="O1467:O1472" si="332">M1467-N1467</f>
        <v>4</v>
      </c>
      <c r="P1467" s="188"/>
      <c r="Q1467" s="188"/>
      <c r="R1467" s="188">
        <f t="shared" si="326"/>
        <v>4</v>
      </c>
      <c r="S1467" s="191" t="s">
        <v>70</v>
      </c>
      <c r="T1467" s="199" t="s">
        <v>58</v>
      </c>
      <c r="U1467" s="200">
        <v>44734</v>
      </c>
      <c r="V1467" s="200">
        <v>44736</v>
      </c>
      <c r="W1467" s="201">
        <v>1</v>
      </c>
      <c r="X1467" s="202"/>
      <c r="Y1467" s="196">
        <f t="shared" si="312"/>
        <v>0.42857142857142855</v>
      </c>
      <c r="Z1467" s="219">
        <v>135</v>
      </c>
      <c r="AA1467" s="219">
        <v>12.25</v>
      </c>
      <c r="AB1467" s="197">
        <f t="shared" si="318"/>
        <v>540</v>
      </c>
      <c r="AC1467" s="197">
        <f t="shared" si="329"/>
        <v>49</v>
      </c>
      <c r="AD1467" s="197">
        <f t="shared" si="313"/>
        <v>378</v>
      </c>
      <c r="AE1467" s="197">
        <f t="shared" si="314"/>
        <v>162</v>
      </c>
      <c r="AF1467" s="197">
        <f t="shared" si="325"/>
        <v>21</v>
      </c>
      <c r="AG1467" s="197">
        <f t="shared" si="316"/>
        <v>561</v>
      </c>
      <c r="AH1467" s="197">
        <v>561</v>
      </c>
      <c r="AI1467" s="197">
        <f t="shared" si="317"/>
        <v>0</v>
      </c>
      <c r="AJ1467" s="158"/>
      <c r="AR1467" s="111"/>
      <c r="AS1467" s="111"/>
      <c r="AT1467" s="111"/>
    </row>
    <row r="1468" spans="1:47" ht="28.5" customHeight="1" x14ac:dyDescent="0.25">
      <c r="A1468" s="216"/>
      <c r="B1468" s="221">
        <v>22</v>
      </c>
      <c r="C1468" s="243">
        <v>504</v>
      </c>
      <c r="D1468" s="378">
        <v>12709</v>
      </c>
      <c r="E1468" s="378"/>
      <c r="F1468" s="215"/>
      <c r="G1468" s="216" t="s">
        <v>228</v>
      </c>
      <c r="H1468" s="216" t="s">
        <v>36</v>
      </c>
      <c r="I1468" s="216"/>
      <c r="J1468" s="216" t="s">
        <v>42</v>
      </c>
      <c r="K1468" s="215">
        <v>6</v>
      </c>
      <c r="L1468" s="215">
        <v>1</v>
      </c>
      <c r="M1468" s="215">
        <v>3</v>
      </c>
      <c r="N1468" s="188">
        <v>1</v>
      </c>
      <c r="O1468" s="188">
        <f t="shared" si="332"/>
        <v>2</v>
      </c>
      <c r="P1468" s="215"/>
      <c r="Q1468" s="215"/>
      <c r="R1468" s="188">
        <f t="shared" si="326"/>
        <v>12</v>
      </c>
      <c r="S1468" s="243" t="s">
        <v>41</v>
      </c>
      <c r="T1468" s="252" t="s">
        <v>58</v>
      </c>
      <c r="U1468" s="253">
        <v>44753</v>
      </c>
      <c r="V1468" s="253">
        <v>44755</v>
      </c>
      <c r="W1468" s="254">
        <v>1</v>
      </c>
      <c r="X1468" s="255"/>
      <c r="Y1468" s="196">
        <f t="shared" si="312"/>
        <v>0.42857142857142855</v>
      </c>
      <c r="Z1468" s="220">
        <v>14</v>
      </c>
      <c r="AA1468" s="220">
        <v>0.84</v>
      </c>
      <c r="AB1468" s="197">
        <f t="shared" si="318"/>
        <v>168</v>
      </c>
      <c r="AC1468" s="197">
        <f t="shared" si="329"/>
        <v>10.08</v>
      </c>
      <c r="AD1468" s="197">
        <f t="shared" si="313"/>
        <v>117.59999999999998</v>
      </c>
      <c r="AE1468" s="197">
        <f t="shared" si="314"/>
        <v>50.399999999999991</v>
      </c>
      <c r="AF1468" s="197">
        <f t="shared" si="325"/>
        <v>4.3199999999999994</v>
      </c>
      <c r="AG1468" s="197">
        <f t="shared" si="316"/>
        <v>172.31999999999996</v>
      </c>
      <c r="AH1468" s="197">
        <v>172.31999999999996</v>
      </c>
      <c r="AI1468" s="197">
        <f t="shared" si="317"/>
        <v>0</v>
      </c>
      <c r="AJ1468" s="158"/>
      <c r="AR1468" s="111"/>
      <c r="AS1468" s="111"/>
      <c r="AT1468" s="111"/>
    </row>
    <row r="1469" spans="1:47" ht="28.5" customHeight="1" x14ac:dyDescent="0.25">
      <c r="A1469" s="186"/>
      <c r="B1469" s="221">
        <v>22</v>
      </c>
      <c r="C1469" s="187">
        <v>694</v>
      </c>
      <c r="D1469" s="136">
        <v>12959</v>
      </c>
      <c r="E1469" s="136">
        <v>7853</v>
      </c>
      <c r="F1469" s="188"/>
      <c r="G1469" s="186" t="s">
        <v>104</v>
      </c>
      <c r="H1469" s="186" t="s">
        <v>36</v>
      </c>
      <c r="I1469" s="186"/>
      <c r="J1469" s="186" t="s">
        <v>69</v>
      </c>
      <c r="K1469" s="188">
        <v>1.8</v>
      </c>
      <c r="L1469" s="188">
        <v>1.8</v>
      </c>
      <c r="M1469" s="188">
        <v>4</v>
      </c>
      <c r="N1469" s="188">
        <v>1</v>
      </c>
      <c r="O1469" s="188">
        <f t="shared" si="332"/>
        <v>3</v>
      </c>
      <c r="P1469" s="188"/>
      <c r="Q1469" s="188"/>
      <c r="R1469" s="188">
        <f t="shared" si="326"/>
        <v>3</v>
      </c>
      <c r="S1469" s="191" t="s">
        <v>70</v>
      </c>
      <c r="T1469" s="199" t="s">
        <v>58</v>
      </c>
      <c r="U1469" s="200">
        <v>44779</v>
      </c>
      <c r="V1469" s="200">
        <v>44802</v>
      </c>
      <c r="W1469" s="201">
        <v>1</v>
      </c>
      <c r="X1469" s="202"/>
      <c r="Y1469" s="196">
        <f t="shared" si="312"/>
        <v>3.4285714285714284</v>
      </c>
      <c r="Z1469" s="220">
        <v>135</v>
      </c>
      <c r="AA1469" s="219">
        <v>12.25</v>
      </c>
      <c r="AB1469" s="197">
        <f t="shared" si="318"/>
        <v>405</v>
      </c>
      <c r="AC1469" s="197">
        <f t="shared" si="329"/>
        <v>36.75</v>
      </c>
      <c r="AD1469" s="197">
        <f t="shared" si="313"/>
        <v>283.49999999999994</v>
      </c>
      <c r="AE1469" s="197">
        <f t="shared" si="314"/>
        <v>121.49999999999999</v>
      </c>
      <c r="AF1469" s="197">
        <f t="shared" si="325"/>
        <v>125.99999999999999</v>
      </c>
      <c r="AG1469" s="197">
        <f t="shared" si="316"/>
        <v>530.99999999999989</v>
      </c>
      <c r="AH1469" s="197">
        <v>530.99999999999989</v>
      </c>
      <c r="AI1469" s="197">
        <f t="shared" si="317"/>
        <v>0</v>
      </c>
      <c r="AJ1469" s="158"/>
      <c r="AR1469" s="111"/>
      <c r="AS1469" s="111"/>
      <c r="AT1469" s="111"/>
    </row>
    <row r="1470" spans="1:47" ht="28.5" customHeight="1" x14ac:dyDescent="0.25">
      <c r="A1470" s="186"/>
      <c r="B1470" s="221">
        <v>22</v>
      </c>
      <c r="C1470" s="187">
        <v>697</v>
      </c>
      <c r="D1470" s="136">
        <v>12959</v>
      </c>
      <c r="E1470" s="136">
        <v>7853</v>
      </c>
      <c r="F1470" s="188"/>
      <c r="G1470" s="186" t="s">
        <v>104</v>
      </c>
      <c r="H1470" s="186" t="s">
        <v>36</v>
      </c>
      <c r="I1470" s="186"/>
      <c r="J1470" s="186" t="s">
        <v>69</v>
      </c>
      <c r="K1470" s="188">
        <v>1.8</v>
      </c>
      <c r="L1470" s="188">
        <v>1.8</v>
      </c>
      <c r="M1470" s="188">
        <v>4</v>
      </c>
      <c r="N1470" s="188">
        <v>1</v>
      </c>
      <c r="O1470" s="188">
        <f t="shared" si="332"/>
        <v>3</v>
      </c>
      <c r="P1470" s="188"/>
      <c r="Q1470" s="188"/>
      <c r="R1470" s="188">
        <f t="shared" si="326"/>
        <v>3</v>
      </c>
      <c r="S1470" s="191" t="s">
        <v>70</v>
      </c>
      <c r="T1470" s="199" t="s">
        <v>58</v>
      </c>
      <c r="U1470" s="200">
        <v>44779</v>
      </c>
      <c r="V1470" s="200">
        <v>44802</v>
      </c>
      <c r="W1470" s="201">
        <v>1</v>
      </c>
      <c r="X1470" s="202"/>
      <c r="Y1470" s="196">
        <f t="shared" si="312"/>
        <v>3.4285714285714284</v>
      </c>
      <c r="Z1470" s="220">
        <v>135</v>
      </c>
      <c r="AA1470" s="219">
        <v>12.25</v>
      </c>
      <c r="AB1470" s="197">
        <f t="shared" si="318"/>
        <v>405</v>
      </c>
      <c r="AC1470" s="197">
        <f t="shared" si="329"/>
        <v>36.75</v>
      </c>
      <c r="AD1470" s="197">
        <f t="shared" si="313"/>
        <v>283.49999999999994</v>
      </c>
      <c r="AE1470" s="197">
        <f t="shared" si="314"/>
        <v>121.49999999999999</v>
      </c>
      <c r="AF1470" s="197">
        <f t="shared" si="325"/>
        <v>125.99999999999999</v>
      </c>
      <c r="AG1470" s="197">
        <f t="shared" si="316"/>
        <v>530.99999999999989</v>
      </c>
      <c r="AH1470" s="197">
        <v>530.99999999999989</v>
      </c>
      <c r="AI1470" s="197">
        <f t="shared" si="317"/>
        <v>0</v>
      </c>
      <c r="AJ1470" s="158"/>
      <c r="AR1470" s="111"/>
      <c r="AS1470" s="111"/>
      <c r="AT1470" s="111"/>
    </row>
    <row r="1471" spans="1:47" ht="28.5" customHeight="1" x14ac:dyDescent="0.25">
      <c r="A1471" s="186"/>
      <c r="B1471" s="221">
        <v>22</v>
      </c>
      <c r="C1471" s="187">
        <v>698</v>
      </c>
      <c r="D1471" s="136">
        <v>12961</v>
      </c>
      <c r="E1471" s="136">
        <v>7865</v>
      </c>
      <c r="F1471" s="188"/>
      <c r="G1471" s="186" t="s">
        <v>104</v>
      </c>
      <c r="H1471" s="186" t="s">
        <v>36</v>
      </c>
      <c r="I1471" s="186"/>
      <c r="J1471" s="186" t="s">
        <v>69</v>
      </c>
      <c r="K1471" s="188">
        <v>2.5</v>
      </c>
      <c r="L1471" s="188">
        <v>1.8</v>
      </c>
      <c r="M1471" s="188">
        <v>4</v>
      </c>
      <c r="N1471" s="188">
        <v>1</v>
      </c>
      <c r="O1471" s="188">
        <f t="shared" si="332"/>
        <v>3</v>
      </c>
      <c r="P1471" s="188"/>
      <c r="Q1471" s="188"/>
      <c r="R1471" s="188">
        <f t="shared" si="326"/>
        <v>3</v>
      </c>
      <c r="S1471" s="191" t="s">
        <v>70</v>
      </c>
      <c r="T1471" s="199" t="s">
        <v>58</v>
      </c>
      <c r="U1471" s="200">
        <v>44779</v>
      </c>
      <c r="V1471" s="200">
        <v>44807</v>
      </c>
      <c r="W1471" s="201">
        <v>1</v>
      </c>
      <c r="X1471" s="202"/>
      <c r="Y1471" s="196">
        <f t="shared" si="312"/>
        <v>4.1428571428571432</v>
      </c>
      <c r="Z1471" s="220">
        <v>135</v>
      </c>
      <c r="AA1471" s="219">
        <v>12.25</v>
      </c>
      <c r="AB1471" s="197">
        <f t="shared" si="318"/>
        <v>405</v>
      </c>
      <c r="AC1471" s="197">
        <f t="shared" si="329"/>
        <v>36.75</v>
      </c>
      <c r="AD1471" s="197">
        <f t="shared" si="313"/>
        <v>283.49999999999994</v>
      </c>
      <c r="AE1471" s="197">
        <f t="shared" si="314"/>
        <v>121.49999999999999</v>
      </c>
      <c r="AF1471" s="197">
        <f t="shared" si="325"/>
        <v>152.25000000000003</v>
      </c>
      <c r="AG1471" s="197">
        <f t="shared" si="316"/>
        <v>557.25</v>
      </c>
      <c r="AH1471" s="197">
        <v>557.25</v>
      </c>
      <c r="AI1471" s="197">
        <f t="shared" si="317"/>
        <v>0</v>
      </c>
      <c r="AJ1471" s="158"/>
      <c r="AR1471" s="111"/>
      <c r="AS1471" s="111"/>
      <c r="AT1471" s="111"/>
    </row>
    <row r="1472" spans="1:47" ht="28.5" customHeight="1" x14ac:dyDescent="0.25">
      <c r="A1472" s="186"/>
      <c r="B1472" s="221">
        <v>22</v>
      </c>
      <c r="C1472" s="187">
        <v>706</v>
      </c>
      <c r="D1472" s="136">
        <v>12970</v>
      </c>
      <c r="E1472" s="136">
        <v>6742</v>
      </c>
      <c r="F1472" s="188"/>
      <c r="G1472" s="186" t="s">
        <v>104</v>
      </c>
      <c r="H1472" s="186" t="s">
        <v>36</v>
      </c>
      <c r="I1472" s="186"/>
      <c r="J1472" s="186" t="s">
        <v>69</v>
      </c>
      <c r="K1472" s="188">
        <v>1.3</v>
      </c>
      <c r="L1472" s="188">
        <v>0.6</v>
      </c>
      <c r="M1472" s="188">
        <v>5</v>
      </c>
      <c r="N1472" s="188">
        <v>1</v>
      </c>
      <c r="O1472" s="188">
        <f t="shared" si="332"/>
        <v>4</v>
      </c>
      <c r="P1472" s="188"/>
      <c r="Q1472" s="188"/>
      <c r="R1472" s="188">
        <f t="shared" si="326"/>
        <v>4</v>
      </c>
      <c r="S1472" s="191" t="s">
        <v>70</v>
      </c>
      <c r="T1472" s="199" t="s">
        <v>58</v>
      </c>
      <c r="U1472" s="200">
        <v>44782</v>
      </c>
      <c r="V1472" s="200">
        <v>44833</v>
      </c>
      <c r="W1472" s="201">
        <v>1</v>
      </c>
      <c r="X1472" s="202"/>
      <c r="Y1472" s="196">
        <f t="shared" si="312"/>
        <v>7.4285714285714288</v>
      </c>
      <c r="Z1472" s="220">
        <v>135</v>
      </c>
      <c r="AA1472" s="219">
        <v>12.25</v>
      </c>
      <c r="AB1472" s="197">
        <f t="shared" si="318"/>
        <v>540</v>
      </c>
      <c r="AC1472" s="197">
        <f t="shared" si="329"/>
        <v>49</v>
      </c>
      <c r="AD1472" s="197">
        <f t="shared" si="313"/>
        <v>378</v>
      </c>
      <c r="AE1472" s="197">
        <f t="shared" si="314"/>
        <v>162</v>
      </c>
      <c r="AF1472" s="197">
        <f t="shared" si="325"/>
        <v>364</v>
      </c>
      <c r="AG1472" s="197">
        <f t="shared" si="316"/>
        <v>904</v>
      </c>
      <c r="AH1472" s="197">
        <v>904</v>
      </c>
      <c r="AI1472" s="197">
        <f t="shared" si="317"/>
        <v>0</v>
      </c>
      <c r="AJ1472" s="158"/>
      <c r="AR1472" s="111"/>
      <c r="AS1472" s="111"/>
      <c r="AT1472" s="111"/>
    </row>
    <row r="1473" spans="1:47" ht="28.5" customHeight="1" x14ac:dyDescent="0.25">
      <c r="A1473" s="189"/>
      <c r="B1473" s="221">
        <v>22</v>
      </c>
      <c r="C1473" s="159">
        <v>868</v>
      </c>
      <c r="D1473" s="376">
        <v>13139</v>
      </c>
      <c r="E1473" s="376">
        <v>8201</v>
      </c>
      <c r="F1473" s="190"/>
      <c r="G1473" s="189" t="s">
        <v>104</v>
      </c>
      <c r="H1473" s="189" t="s">
        <v>94</v>
      </c>
      <c r="I1473" s="189"/>
      <c r="J1473" s="189" t="s">
        <v>69</v>
      </c>
      <c r="K1473" s="190">
        <v>1.8</v>
      </c>
      <c r="L1473" s="190">
        <v>1.3</v>
      </c>
      <c r="M1473" s="190">
        <v>2</v>
      </c>
      <c r="N1473" s="190"/>
      <c r="O1473" s="190">
        <v>2</v>
      </c>
      <c r="P1473" s="190"/>
      <c r="Q1473" s="190"/>
      <c r="R1473" s="188">
        <f t="shared" si="326"/>
        <v>2</v>
      </c>
      <c r="S1473" s="191" t="s">
        <v>70</v>
      </c>
      <c r="T1473" s="192" t="s">
        <v>58</v>
      </c>
      <c r="U1473" s="193">
        <v>44805</v>
      </c>
      <c r="V1473" s="193">
        <v>44870</v>
      </c>
      <c r="W1473" s="194">
        <v>1</v>
      </c>
      <c r="X1473" s="195"/>
      <c r="Y1473" s="196">
        <f t="shared" si="312"/>
        <v>9.4285714285714288</v>
      </c>
      <c r="Z1473" s="219">
        <v>135</v>
      </c>
      <c r="AA1473" s="219">
        <v>12.25</v>
      </c>
      <c r="AB1473" s="197">
        <f t="shared" si="318"/>
        <v>270</v>
      </c>
      <c r="AC1473" s="197">
        <f t="shared" si="329"/>
        <v>24.5</v>
      </c>
      <c r="AD1473" s="197">
        <f t="shared" si="313"/>
        <v>189</v>
      </c>
      <c r="AE1473" s="197">
        <f t="shared" si="314"/>
        <v>81</v>
      </c>
      <c r="AF1473" s="197">
        <f t="shared" si="325"/>
        <v>231</v>
      </c>
      <c r="AG1473" s="197">
        <f t="shared" si="316"/>
        <v>501</v>
      </c>
      <c r="AH1473" s="198">
        <v>501</v>
      </c>
      <c r="AI1473" s="197">
        <f t="shared" si="317"/>
        <v>0</v>
      </c>
      <c r="AJ1473" s="158"/>
      <c r="AR1473" s="111"/>
      <c r="AS1473" s="111"/>
      <c r="AT1473" s="111"/>
    </row>
    <row r="1474" spans="1:47" ht="28.5" customHeight="1" x14ac:dyDescent="0.25">
      <c r="A1474" s="189"/>
      <c r="B1474" s="221">
        <v>22</v>
      </c>
      <c r="C1474" s="159">
        <v>911</v>
      </c>
      <c r="D1474" s="376">
        <v>13285</v>
      </c>
      <c r="E1474" s="376">
        <v>8210</v>
      </c>
      <c r="F1474" s="190"/>
      <c r="G1474" s="189" t="s">
        <v>104</v>
      </c>
      <c r="H1474" s="189" t="s">
        <v>94</v>
      </c>
      <c r="I1474" s="189"/>
      <c r="J1474" s="189" t="s">
        <v>69</v>
      </c>
      <c r="K1474" s="190">
        <v>2.5</v>
      </c>
      <c r="L1474" s="190">
        <v>1</v>
      </c>
      <c r="M1474" s="190">
        <v>2</v>
      </c>
      <c r="N1474" s="190"/>
      <c r="O1474" s="190">
        <v>2</v>
      </c>
      <c r="P1474" s="190"/>
      <c r="Q1474" s="190"/>
      <c r="R1474" s="188">
        <f t="shared" si="326"/>
        <v>2</v>
      </c>
      <c r="S1474" s="191" t="s">
        <v>70</v>
      </c>
      <c r="T1474" s="192" t="s">
        <v>58</v>
      </c>
      <c r="U1474" s="193">
        <v>44812</v>
      </c>
      <c r="V1474" s="193">
        <v>44872</v>
      </c>
      <c r="W1474" s="194">
        <v>1</v>
      </c>
      <c r="X1474" s="195"/>
      <c r="Y1474" s="196">
        <f t="shared" ref="Y1474:Y1500" si="333">IF(T1474="on hire",$C$5-U1474+1,IF(T1474="off hired",V1474-U1474+1,0))/7</f>
        <v>8.7142857142857135</v>
      </c>
      <c r="Z1474" s="219">
        <v>135</v>
      </c>
      <c r="AA1474" s="219">
        <v>12.25</v>
      </c>
      <c r="AB1474" s="197">
        <f t="shared" si="318"/>
        <v>270</v>
      </c>
      <c r="AC1474" s="197">
        <f t="shared" si="329"/>
        <v>24.5</v>
      </c>
      <c r="AD1474" s="197">
        <f t="shared" ref="AD1474:AD1500" si="334">0.7*R1474*Z1474</f>
        <v>189</v>
      </c>
      <c r="AE1474" s="197">
        <f t="shared" si="314"/>
        <v>81</v>
      </c>
      <c r="AF1474" s="197">
        <f t="shared" si="325"/>
        <v>213.49999999999997</v>
      </c>
      <c r="AG1474" s="197">
        <f t="shared" si="316"/>
        <v>483.5</v>
      </c>
      <c r="AH1474" s="198">
        <v>483.5</v>
      </c>
      <c r="AI1474" s="197">
        <f t="shared" si="317"/>
        <v>0</v>
      </c>
      <c r="AJ1474" s="158"/>
      <c r="AR1474" s="111"/>
      <c r="AS1474" s="111"/>
      <c r="AT1474" s="111"/>
    </row>
    <row r="1475" spans="1:47" ht="28.5" customHeight="1" x14ac:dyDescent="0.25">
      <c r="A1475" s="189"/>
      <c r="B1475" s="221">
        <v>22</v>
      </c>
      <c r="C1475" s="159">
        <v>912</v>
      </c>
      <c r="D1475" s="376">
        <v>13285</v>
      </c>
      <c r="E1475" s="376">
        <v>8210</v>
      </c>
      <c r="F1475" s="190"/>
      <c r="G1475" s="189" t="s">
        <v>104</v>
      </c>
      <c r="H1475" s="189" t="s">
        <v>94</v>
      </c>
      <c r="I1475" s="189"/>
      <c r="J1475" s="189" t="s">
        <v>69</v>
      </c>
      <c r="K1475" s="190">
        <v>2.5</v>
      </c>
      <c r="L1475" s="190">
        <v>1</v>
      </c>
      <c r="M1475" s="190">
        <v>2</v>
      </c>
      <c r="N1475" s="190"/>
      <c r="O1475" s="190">
        <v>2</v>
      </c>
      <c r="P1475" s="190"/>
      <c r="Q1475" s="190"/>
      <c r="R1475" s="188">
        <f t="shared" si="326"/>
        <v>2</v>
      </c>
      <c r="S1475" s="191" t="s">
        <v>70</v>
      </c>
      <c r="T1475" s="192" t="s">
        <v>58</v>
      </c>
      <c r="U1475" s="193">
        <v>44812</v>
      </c>
      <c r="V1475" s="193">
        <v>44872</v>
      </c>
      <c r="W1475" s="194">
        <v>1</v>
      </c>
      <c r="X1475" s="195"/>
      <c r="Y1475" s="196">
        <f t="shared" si="333"/>
        <v>8.7142857142857135</v>
      </c>
      <c r="Z1475" s="219">
        <v>135</v>
      </c>
      <c r="AA1475" s="219">
        <v>12.25</v>
      </c>
      <c r="AB1475" s="197">
        <f t="shared" si="318"/>
        <v>270</v>
      </c>
      <c r="AC1475" s="197">
        <f t="shared" si="329"/>
        <v>24.5</v>
      </c>
      <c r="AD1475" s="197">
        <f t="shared" si="334"/>
        <v>189</v>
      </c>
      <c r="AE1475" s="197">
        <f t="shared" si="314"/>
        <v>81</v>
      </c>
      <c r="AF1475" s="197">
        <f t="shared" si="325"/>
        <v>213.49999999999997</v>
      </c>
      <c r="AG1475" s="197">
        <f t="shared" si="316"/>
        <v>483.5</v>
      </c>
      <c r="AH1475" s="198">
        <v>483.5</v>
      </c>
      <c r="AI1475" s="197">
        <f t="shared" si="317"/>
        <v>0</v>
      </c>
      <c r="AJ1475" s="158"/>
      <c r="AR1475" s="111"/>
      <c r="AS1475" s="111"/>
      <c r="AT1475" s="111"/>
    </row>
    <row r="1476" spans="1:47" ht="28.5" customHeight="1" x14ac:dyDescent="0.25">
      <c r="A1476" s="189"/>
      <c r="B1476" s="221">
        <v>22</v>
      </c>
      <c r="C1476" s="159">
        <v>921</v>
      </c>
      <c r="D1476" s="376">
        <v>13294</v>
      </c>
      <c r="E1476" s="376">
        <v>8210</v>
      </c>
      <c r="F1476" s="190"/>
      <c r="G1476" s="189" t="s">
        <v>104</v>
      </c>
      <c r="H1476" s="189" t="s">
        <v>94</v>
      </c>
      <c r="I1476" s="189"/>
      <c r="J1476" s="189" t="s">
        <v>69</v>
      </c>
      <c r="K1476" s="190">
        <v>2.5</v>
      </c>
      <c r="L1476" s="190">
        <v>1</v>
      </c>
      <c r="M1476" s="190">
        <v>2</v>
      </c>
      <c r="N1476" s="190"/>
      <c r="O1476" s="190">
        <v>2</v>
      </c>
      <c r="P1476" s="190"/>
      <c r="Q1476" s="190"/>
      <c r="R1476" s="188">
        <f t="shared" si="326"/>
        <v>2</v>
      </c>
      <c r="S1476" s="191" t="s">
        <v>70</v>
      </c>
      <c r="T1476" s="192" t="s">
        <v>58</v>
      </c>
      <c r="U1476" s="193">
        <v>44812</v>
      </c>
      <c r="V1476" s="193">
        <v>44872</v>
      </c>
      <c r="W1476" s="194">
        <v>1</v>
      </c>
      <c r="X1476" s="195"/>
      <c r="Y1476" s="196">
        <f t="shared" si="333"/>
        <v>8.7142857142857135</v>
      </c>
      <c r="Z1476" s="219">
        <v>135</v>
      </c>
      <c r="AA1476" s="219">
        <v>12.25</v>
      </c>
      <c r="AB1476" s="197">
        <f t="shared" si="318"/>
        <v>270</v>
      </c>
      <c r="AC1476" s="197">
        <f t="shared" si="329"/>
        <v>24.5</v>
      </c>
      <c r="AD1476" s="197">
        <f t="shared" si="334"/>
        <v>189</v>
      </c>
      <c r="AE1476" s="197">
        <f t="shared" ref="AE1476:AE1500" si="335">IF(T1476="off hired",0.3*R1476*Z1476*W1476,0)</f>
        <v>81</v>
      </c>
      <c r="AF1476" s="197">
        <f t="shared" si="325"/>
        <v>213.49999999999997</v>
      </c>
      <c r="AG1476" s="197">
        <f t="shared" si="316"/>
        <v>483.5</v>
      </c>
      <c r="AH1476" s="198">
        <v>483.5</v>
      </c>
      <c r="AI1476" s="197">
        <f t="shared" si="317"/>
        <v>0</v>
      </c>
      <c r="AJ1476" s="158"/>
      <c r="AR1476" s="111"/>
      <c r="AS1476" s="111"/>
      <c r="AT1476" s="111"/>
    </row>
    <row r="1477" spans="1:47" ht="28.5" customHeight="1" x14ac:dyDescent="0.25">
      <c r="A1477" s="189"/>
      <c r="B1477" s="221">
        <v>22</v>
      </c>
      <c r="C1477" s="159">
        <v>922</v>
      </c>
      <c r="D1477" s="376">
        <v>13294</v>
      </c>
      <c r="E1477" s="376">
        <v>8210</v>
      </c>
      <c r="F1477" s="190"/>
      <c r="G1477" s="189" t="s">
        <v>104</v>
      </c>
      <c r="H1477" s="189" t="s">
        <v>94</v>
      </c>
      <c r="I1477" s="189"/>
      <c r="J1477" s="189" t="s">
        <v>69</v>
      </c>
      <c r="K1477" s="190">
        <v>2.5</v>
      </c>
      <c r="L1477" s="190">
        <v>1</v>
      </c>
      <c r="M1477" s="190">
        <v>2</v>
      </c>
      <c r="N1477" s="190"/>
      <c r="O1477" s="190">
        <v>2</v>
      </c>
      <c r="P1477" s="190"/>
      <c r="Q1477" s="190"/>
      <c r="R1477" s="188">
        <f t="shared" si="326"/>
        <v>2</v>
      </c>
      <c r="S1477" s="191" t="s">
        <v>70</v>
      </c>
      <c r="T1477" s="192" t="s">
        <v>58</v>
      </c>
      <c r="U1477" s="193">
        <v>44812</v>
      </c>
      <c r="V1477" s="193">
        <v>44872</v>
      </c>
      <c r="W1477" s="194">
        <v>1</v>
      </c>
      <c r="X1477" s="195"/>
      <c r="Y1477" s="196">
        <f t="shared" si="333"/>
        <v>8.7142857142857135</v>
      </c>
      <c r="Z1477" s="219">
        <v>135</v>
      </c>
      <c r="AA1477" s="219">
        <v>12.25</v>
      </c>
      <c r="AB1477" s="197">
        <f t="shared" si="318"/>
        <v>270</v>
      </c>
      <c r="AC1477" s="197">
        <f t="shared" si="329"/>
        <v>24.5</v>
      </c>
      <c r="AD1477" s="197">
        <f t="shared" si="334"/>
        <v>189</v>
      </c>
      <c r="AE1477" s="197">
        <f t="shared" si="335"/>
        <v>81</v>
      </c>
      <c r="AF1477" s="197">
        <f t="shared" si="325"/>
        <v>213.49999999999997</v>
      </c>
      <c r="AG1477" s="197">
        <f t="shared" si="316"/>
        <v>483.5</v>
      </c>
      <c r="AH1477" s="198">
        <v>483.5</v>
      </c>
      <c r="AI1477" s="197">
        <f t="shared" si="317"/>
        <v>0</v>
      </c>
      <c r="AJ1477" s="158"/>
      <c r="AR1477" s="111"/>
      <c r="AS1477" s="111"/>
      <c r="AT1477" s="111"/>
    </row>
    <row r="1478" spans="1:47" s="245" customFormat="1" ht="28.5" customHeight="1" x14ac:dyDescent="0.25">
      <c r="A1478" s="189"/>
      <c r="B1478" s="221">
        <v>22</v>
      </c>
      <c r="C1478" s="159">
        <v>923</v>
      </c>
      <c r="D1478" s="376">
        <v>13294</v>
      </c>
      <c r="E1478" s="376">
        <v>8210</v>
      </c>
      <c r="F1478" s="190"/>
      <c r="G1478" s="189" t="s">
        <v>104</v>
      </c>
      <c r="H1478" s="189" t="s">
        <v>94</v>
      </c>
      <c r="I1478" s="189"/>
      <c r="J1478" s="189" t="s">
        <v>69</v>
      </c>
      <c r="K1478" s="190">
        <v>2.5</v>
      </c>
      <c r="L1478" s="190">
        <v>1</v>
      </c>
      <c r="M1478" s="190">
        <v>2</v>
      </c>
      <c r="N1478" s="190"/>
      <c r="O1478" s="190">
        <v>2</v>
      </c>
      <c r="P1478" s="190"/>
      <c r="Q1478" s="190"/>
      <c r="R1478" s="188">
        <f t="shared" si="326"/>
        <v>2</v>
      </c>
      <c r="S1478" s="191" t="s">
        <v>70</v>
      </c>
      <c r="T1478" s="192" t="s">
        <v>58</v>
      </c>
      <c r="U1478" s="193">
        <v>44812</v>
      </c>
      <c r="V1478" s="193">
        <v>44872</v>
      </c>
      <c r="W1478" s="194">
        <v>1</v>
      </c>
      <c r="X1478" s="195"/>
      <c r="Y1478" s="196">
        <f t="shared" si="333"/>
        <v>8.7142857142857135</v>
      </c>
      <c r="Z1478" s="219">
        <v>135</v>
      </c>
      <c r="AA1478" s="219">
        <v>12.25</v>
      </c>
      <c r="AB1478" s="197">
        <f t="shared" si="318"/>
        <v>270</v>
      </c>
      <c r="AC1478" s="197">
        <f t="shared" si="329"/>
        <v>24.5</v>
      </c>
      <c r="AD1478" s="197">
        <f t="shared" si="334"/>
        <v>189</v>
      </c>
      <c r="AE1478" s="197">
        <f t="shared" si="335"/>
        <v>81</v>
      </c>
      <c r="AF1478" s="197">
        <f t="shared" si="325"/>
        <v>213.49999999999997</v>
      </c>
      <c r="AG1478" s="197">
        <f t="shared" ref="AG1478:AG1500" si="336">AD1478+AE1478+AF1478</f>
        <v>483.5</v>
      </c>
      <c r="AH1478" s="198">
        <v>483.5</v>
      </c>
      <c r="AI1478" s="197">
        <f t="shared" ref="AI1478:AI1500" si="337">AG1478-AH1478</f>
        <v>0</v>
      </c>
      <c r="AJ1478" s="249"/>
      <c r="AK1478" s="269"/>
      <c r="AL1478" s="276"/>
      <c r="AM1478" s="276"/>
    </row>
    <row r="1479" spans="1:47" s="245" customFormat="1" ht="28.5" customHeight="1" x14ac:dyDescent="0.25">
      <c r="A1479" s="186"/>
      <c r="B1479" s="221">
        <v>22</v>
      </c>
      <c r="C1479" s="187">
        <v>1162</v>
      </c>
      <c r="D1479" s="136">
        <v>13647</v>
      </c>
      <c r="E1479" s="136">
        <v>8286</v>
      </c>
      <c r="F1479" s="188"/>
      <c r="G1479" s="186" t="s">
        <v>104</v>
      </c>
      <c r="H1479" s="186" t="s">
        <v>94</v>
      </c>
      <c r="I1479" s="186"/>
      <c r="J1479" s="186" t="s">
        <v>69</v>
      </c>
      <c r="K1479" s="188">
        <v>1.3</v>
      </c>
      <c r="L1479" s="188">
        <v>0.6</v>
      </c>
      <c r="M1479" s="188">
        <v>2</v>
      </c>
      <c r="N1479" s="188"/>
      <c r="O1479" s="188">
        <f>M1479-N1479</f>
        <v>2</v>
      </c>
      <c r="P1479" s="188"/>
      <c r="Q1479" s="188"/>
      <c r="R1479" s="188">
        <f t="shared" si="326"/>
        <v>2</v>
      </c>
      <c r="S1479" s="191" t="s">
        <v>70</v>
      </c>
      <c r="T1479" s="199" t="s">
        <v>58</v>
      </c>
      <c r="U1479" s="200">
        <v>44844</v>
      </c>
      <c r="V1479" s="200">
        <v>44893</v>
      </c>
      <c r="W1479" s="201">
        <v>1</v>
      </c>
      <c r="X1479" s="202"/>
      <c r="Y1479" s="196">
        <f t="shared" si="333"/>
        <v>7.1428571428571432</v>
      </c>
      <c r="Z1479" s="197">
        <v>135</v>
      </c>
      <c r="AA1479" s="197">
        <v>12.25</v>
      </c>
      <c r="AB1479" s="197">
        <f t="shared" ref="AB1479:AB1500" si="338">Z1479*R1479</f>
        <v>270</v>
      </c>
      <c r="AC1479" s="197">
        <f t="shared" si="329"/>
        <v>24.5</v>
      </c>
      <c r="AD1479" s="197">
        <f t="shared" si="334"/>
        <v>189</v>
      </c>
      <c r="AE1479" s="197">
        <f t="shared" si="335"/>
        <v>81</v>
      </c>
      <c r="AF1479" s="197">
        <f t="shared" si="325"/>
        <v>175</v>
      </c>
      <c r="AG1479" s="197">
        <f t="shared" si="336"/>
        <v>445</v>
      </c>
      <c r="AH1479" s="197">
        <v>445</v>
      </c>
      <c r="AI1479" s="197">
        <f t="shared" si="337"/>
        <v>0</v>
      </c>
      <c r="AJ1479" s="249"/>
      <c r="AK1479" s="269"/>
      <c r="AL1479" s="276"/>
      <c r="AM1479" s="276"/>
    </row>
    <row r="1480" spans="1:47" s="245" customFormat="1" ht="28.5" customHeight="1" x14ac:dyDescent="0.25">
      <c r="A1480" s="189"/>
      <c r="B1480" s="223">
        <v>22</v>
      </c>
      <c r="C1480" s="159">
        <v>1097</v>
      </c>
      <c r="D1480" s="376">
        <v>13530</v>
      </c>
      <c r="E1480" s="376">
        <v>8100</v>
      </c>
      <c r="F1480" s="190"/>
      <c r="G1480" s="189" t="s">
        <v>104</v>
      </c>
      <c r="H1480" s="186" t="s">
        <v>94</v>
      </c>
      <c r="I1480" s="186"/>
      <c r="J1480" s="186" t="s">
        <v>69</v>
      </c>
      <c r="K1480" s="188">
        <v>2.5</v>
      </c>
      <c r="L1480" s="188">
        <v>1.3</v>
      </c>
      <c r="M1480" s="188">
        <v>2</v>
      </c>
      <c r="N1480" s="188"/>
      <c r="O1480" s="188">
        <f>M1480-N1480</f>
        <v>2</v>
      </c>
      <c r="P1480" s="188"/>
      <c r="Q1480" s="188"/>
      <c r="R1480" s="188">
        <f t="shared" si="326"/>
        <v>2</v>
      </c>
      <c r="S1480" s="191" t="s">
        <v>70</v>
      </c>
      <c r="T1480" s="199" t="s">
        <v>58</v>
      </c>
      <c r="U1480" s="200">
        <v>44834</v>
      </c>
      <c r="V1480" s="200">
        <v>44838</v>
      </c>
      <c r="W1480" s="201">
        <v>1</v>
      </c>
      <c r="X1480" s="202"/>
      <c r="Y1480" s="196">
        <f t="shared" si="333"/>
        <v>0.7142857142857143</v>
      </c>
      <c r="Z1480" s="197">
        <v>135</v>
      </c>
      <c r="AA1480" s="197">
        <v>12.25</v>
      </c>
      <c r="AB1480" s="197">
        <f t="shared" si="338"/>
        <v>270</v>
      </c>
      <c r="AC1480" s="197">
        <f t="shared" si="329"/>
        <v>24.5</v>
      </c>
      <c r="AD1480" s="197">
        <f t="shared" si="334"/>
        <v>189</v>
      </c>
      <c r="AE1480" s="197">
        <f t="shared" si="335"/>
        <v>81</v>
      </c>
      <c r="AF1480" s="197">
        <f t="shared" si="325"/>
        <v>17.5</v>
      </c>
      <c r="AG1480" s="197">
        <f t="shared" si="336"/>
        <v>287.5</v>
      </c>
      <c r="AH1480" s="197">
        <v>287.5</v>
      </c>
      <c r="AI1480" s="197">
        <f t="shared" si="337"/>
        <v>0</v>
      </c>
      <c r="AJ1480" s="249"/>
      <c r="AK1480" s="269"/>
      <c r="AL1480" s="276"/>
      <c r="AM1480" s="276"/>
    </row>
    <row r="1481" spans="1:47" s="245" customFormat="1" ht="28.5" customHeight="1" x14ac:dyDescent="0.25">
      <c r="A1481" s="189"/>
      <c r="B1481" s="223">
        <v>22</v>
      </c>
      <c r="C1481" s="159">
        <v>1096</v>
      </c>
      <c r="D1481" s="376">
        <v>13529</v>
      </c>
      <c r="E1481" s="376">
        <v>8100</v>
      </c>
      <c r="F1481" s="190"/>
      <c r="G1481" s="189" t="s">
        <v>104</v>
      </c>
      <c r="H1481" s="186" t="s">
        <v>94</v>
      </c>
      <c r="I1481" s="186"/>
      <c r="J1481" s="186" t="s">
        <v>69</v>
      </c>
      <c r="K1481" s="188">
        <v>2.5</v>
      </c>
      <c r="L1481" s="188">
        <v>1.3</v>
      </c>
      <c r="M1481" s="188">
        <v>2</v>
      </c>
      <c r="N1481" s="188"/>
      <c r="O1481" s="188">
        <f>M1481-N1481</f>
        <v>2</v>
      </c>
      <c r="P1481" s="188"/>
      <c r="Q1481" s="188"/>
      <c r="R1481" s="188">
        <f t="shared" si="326"/>
        <v>2</v>
      </c>
      <c r="S1481" s="191" t="s">
        <v>70</v>
      </c>
      <c r="T1481" s="199" t="s">
        <v>58</v>
      </c>
      <c r="U1481" s="200">
        <v>44834</v>
      </c>
      <c r="V1481" s="200">
        <v>44838</v>
      </c>
      <c r="W1481" s="201">
        <v>1</v>
      </c>
      <c r="X1481" s="202"/>
      <c r="Y1481" s="196">
        <f t="shared" si="333"/>
        <v>0.7142857142857143</v>
      </c>
      <c r="Z1481" s="197">
        <v>135</v>
      </c>
      <c r="AA1481" s="197">
        <v>12.25</v>
      </c>
      <c r="AB1481" s="197">
        <f t="shared" si="338"/>
        <v>270</v>
      </c>
      <c r="AC1481" s="197">
        <f t="shared" si="329"/>
        <v>24.5</v>
      </c>
      <c r="AD1481" s="197">
        <f t="shared" si="334"/>
        <v>189</v>
      </c>
      <c r="AE1481" s="197">
        <f t="shared" si="335"/>
        <v>81</v>
      </c>
      <c r="AF1481" s="197">
        <f t="shared" si="325"/>
        <v>17.5</v>
      </c>
      <c r="AG1481" s="197">
        <f t="shared" si="336"/>
        <v>287.5</v>
      </c>
      <c r="AH1481" s="197">
        <v>287.5</v>
      </c>
      <c r="AI1481" s="197">
        <f t="shared" si="337"/>
        <v>0</v>
      </c>
      <c r="AJ1481" s="249"/>
      <c r="AK1481" s="269"/>
      <c r="AL1481" s="276"/>
      <c r="AM1481" s="276"/>
    </row>
    <row r="1482" spans="1:47" s="245" customFormat="1" ht="28.5" customHeight="1" x14ac:dyDescent="0.25">
      <c r="A1482" s="189"/>
      <c r="B1482" s="223">
        <v>22</v>
      </c>
      <c r="C1482" s="159">
        <v>1108</v>
      </c>
      <c r="D1482" s="376">
        <v>13542</v>
      </c>
      <c r="E1482" s="376">
        <v>8210</v>
      </c>
      <c r="F1482" s="190"/>
      <c r="G1482" s="189" t="s">
        <v>104</v>
      </c>
      <c r="H1482" s="186" t="s">
        <v>94</v>
      </c>
      <c r="I1482" s="186"/>
      <c r="J1482" s="186" t="s">
        <v>69</v>
      </c>
      <c r="K1482" s="188">
        <v>1.3</v>
      </c>
      <c r="L1482" s="188">
        <v>1.3</v>
      </c>
      <c r="M1482" s="188">
        <v>2</v>
      </c>
      <c r="N1482" s="188"/>
      <c r="O1482" s="188">
        <f>M1482-N1482</f>
        <v>2</v>
      </c>
      <c r="P1482" s="188"/>
      <c r="Q1482" s="188"/>
      <c r="R1482" s="188">
        <f t="shared" si="326"/>
        <v>2</v>
      </c>
      <c r="S1482" s="191" t="s">
        <v>70</v>
      </c>
      <c r="T1482" s="199" t="s">
        <v>58</v>
      </c>
      <c r="U1482" s="200">
        <v>44837</v>
      </c>
      <c r="V1482" s="200">
        <v>44872</v>
      </c>
      <c r="W1482" s="201">
        <v>1</v>
      </c>
      <c r="X1482" s="202"/>
      <c r="Y1482" s="196">
        <f t="shared" si="333"/>
        <v>5.1428571428571432</v>
      </c>
      <c r="Z1482" s="197">
        <v>135</v>
      </c>
      <c r="AA1482" s="197">
        <v>12.25</v>
      </c>
      <c r="AB1482" s="197">
        <f t="shared" si="338"/>
        <v>270</v>
      </c>
      <c r="AC1482" s="197">
        <f t="shared" si="329"/>
        <v>24.5</v>
      </c>
      <c r="AD1482" s="197">
        <f t="shared" si="334"/>
        <v>189</v>
      </c>
      <c r="AE1482" s="197">
        <f t="shared" si="335"/>
        <v>81</v>
      </c>
      <c r="AF1482" s="197">
        <f t="shared" si="325"/>
        <v>126.00000000000001</v>
      </c>
      <c r="AG1482" s="197">
        <f t="shared" si="336"/>
        <v>396</v>
      </c>
      <c r="AH1482" s="197">
        <v>396</v>
      </c>
      <c r="AI1482" s="197">
        <f t="shared" si="337"/>
        <v>0</v>
      </c>
      <c r="AJ1482" s="249"/>
      <c r="AK1482" s="269"/>
      <c r="AL1482" s="276"/>
      <c r="AM1482" s="276"/>
    </row>
    <row r="1483" spans="1:47" s="245" customFormat="1" ht="28.5" customHeight="1" x14ac:dyDescent="0.25">
      <c r="A1483" s="189"/>
      <c r="B1483" s="223">
        <v>22</v>
      </c>
      <c r="C1483" s="159">
        <v>1083</v>
      </c>
      <c r="D1483" s="376">
        <v>13516</v>
      </c>
      <c r="E1483" s="376">
        <v>8125</v>
      </c>
      <c r="F1483" s="190"/>
      <c r="G1483" s="189" t="s">
        <v>566</v>
      </c>
      <c r="H1483" s="189" t="s">
        <v>36</v>
      </c>
      <c r="I1483" s="189"/>
      <c r="J1483" s="189" t="s">
        <v>435</v>
      </c>
      <c r="K1483" s="190">
        <v>25</v>
      </c>
      <c r="L1483" s="190">
        <v>0.6</v>
      </c>
      <c r="M1483" s="190">
        <v>2</v>
      </c>
      <c r="N1483" s="190"/>
      <c r="O1483" s="190">
        <v>2</v>
      </c>
      <c r="P1483" s="190"/>
      <c r="Q1483" s="190"/>
      <c r="R1483" s="188">
        <f t="shared" si="326"/>
        <v>50</v>
      </c>
      <c r="S1483" s="159" t="s">
        <v>41</v>
      </c>
      <c r="T1483" s="192" t="s">
        <v>58</v>
      </c>
      <c r="U1483" s="193">
        <v>44833</v>
      </c>
      <c r="V1483" s="193">
        <v>44853</v>
      </c>
      <c r="W1483" s="194">
        <v>1</v>
      </c>
      <c r="X1483" s="195"/>
      <c r="Y1483" s="196">
        <f t="shared" si="333"/>
        <v>3</v>
      </c>
      <c r="Z1483" s="198">
        <v>14</v>
      </c>
      <c r="AA1483" s="198">
        <v>0.84</v>
      </c>
      <c r="AB1483" s="197">
        <f t="shared" si="338"/>
        <v>700</v>
      </c>
      <c r="AC1483" s="197">
        <f t="shared" si="329"/>
        <v>42</v>
      </c>
      <c r="AD1483" s="197">
        <f t="shared" si="334"/>
        <v>490</v>
      </c>
      <c r="AE1483" s="197">
        <f t="shared" si="335"/>
        <v>210</v>
      </c>
      <c r="AF1483" s="197">
        <f t="shared" si="325"/>
        <v>126</v>
      </c>
      <c r="AG1483" s="197">
        <f t="shared" si="336"/>
        <v>826</v>
      </c>
      <c r="AH1483" s="198">
        <v>826</v>
      </c>
      <c r="AI1483" s="197">
        <f t="shared" si="337"/>
        <v>0</v>
      </c>
      <c r="AJ1483" s="249"/>
      <c r="AK1483" s="269"/>
      <c r="AL1483" s="276"/>
      <c r="AM1483" s="276"/>
    </row>
    <row r="1484" spans="1:47" s="245" customFormat="1" ht="28.5" customHeight="1" x14ac:dyDescent="0.25">
      <c r="A1484" s="186"/>
      <c r="B1484" s="221">
        <v>22</v>
      </c>
      <c r="C1484" s="187">
        <v>1326</v>
      </c>
      <c r="D1484" s="136">
        <v>13814</v>
      </c>
      <c r="E1484" s="136">
        <v>8325</v>
      </c>
      <c r="F1484" s="188"/>
      <c r="G1484" s="186" t="s">
        <v>422</v>
      </c>
      <c r="H1484" s="186" t="s">
        <v>94</v>
      </c>
      <c r="I1484" s="186"/>
      <c r="J1484" s="186" t="s">
        <v>69</v>
      </c>
      <c r="K1484" s="188">
        <v>2.5</v>
      </c>
      <c r="L1484" s="188">
        <v>1.8</v>
      </c>
      <c r="M1484" s="188">
        <v>1.75</v>
      </c>
      <c r="N1484" s="188"/>
      <c r="O1484" s="188">
        <f>M1484-N1484</f>
        <v>1.75</v>
      </c>
      <c r="P1484" s="188"/>
      <c r="Q1484" s="188"/>
      <c r="R1484" s="188">
        <f t="shared" si="326"/>
        <v>1.75</v>
      </c>
      <c r="S1484" s="191" t="s">
        <v>70</v>
      </c>
      <c r="T1484" s="199" t="s">
        <v>58</v>
      </c>
      <c r="U1484" s="200">
        <v>44865</v>
      </c>
      <c r="V1484" s="200">
        <v>44908</v>
      </c>
      <c r="W1484" s="201">
        <v>1</v>
      </c>
      <c r="X1484" s="202"/>
      <c r="Y1484" s="196">
        <f t="shared" si="333"/>
        <v>6.2857142857142856</v>
      </c>
      <c r="Z1484" s="219">
        <v>135</v>
      </c>
      <c r="AA1484" s="219">
        <v>12.25</v>
      </c>
      <c r="AB1484" s="197">
        <f t="shared" si="338"/>
        <v>236.25</v>
      </c>
      <c r="AC1484" s="197">
        <f t="shared" si="329"/>
        <v>21.4375</v>
      </c>
      <c r="AD1484" s="197">
        <f t="shared" si="334"/>
        <v>165.37499999999997</v>
      </c>
      <c r="AE1484" s="197">
        <f t="shared" si="335"/>
        <v>70.875</v>
      </c>
      <c r="AF1484" s="197">
        <f t="shared" ref="AF1484:AF1500" si="339">IF(Y1484&gt;X1484,(Y1484-X1484)*R1484*AA1484,0)</f>
        <v>134.75</v>
      </c>
      <c r="AG1484" s="197">
        <f t="shared" si="336"/>
        <v>371</v>
      </c>
      <c r="AH1484" s="197">
        <v>371</v>
      </c>
      <c r="AI1484" s="197">
        <f t="shared" si="337"/>
        <v>0</v>
      </c>
      <c r="AJ1484" s="249"/>
      <c r="AK1484" s="269"/>
      <c r="AL1484" s="276"/>
      <c r="AM1484" s="276"/>
    </row>
    <row r="1485" spans="1:47" s="245" customFormat="1" ht="28.5" customHeight="1" x14ac:dyDescent="0.25">
      <c r="A1485" s="186"/>
      <c r="B1485" s="221">
        <v>22</v>
      </c>
      <c r="C1485" s="187">
        <v>1307</v>
      </c>
      <c r="D1485" s="136">
        <v>13745</v>
      </c>
      <c r="E1485" s="136"/>
      <c r="F1485" s="188"/>
      <c r="G1485" s="186" t="s">
        <v>422</v>
      </c>
      <c r="H1485" s="186" t="s">
        <v>94</v>
      </c>
      <c r="I1485" s="186"/>
      <c r="J1485" s="186" t="s">
        <v>69</v>
      </c>
      <c r="K1485" s="188">
        <v>2.5</v>
      </c>
      <c r="L1485" s="188">
        <v>1.8</v>
      </c>
      <c r="M1485" s="188">
        <v>4</v>
      </c>
      <c r="N1485" s="188"/>
      <c r="O1485" s="188">
        <f>M1485-N1485</f>
        <v>4</v>
      </c>
      <c r="P1485" s="188"/>
      <c r="Q1485" s="188"/>
      <c r="R1485" s="188">
        <f t="shared" si="326"/>
        <v>4</v>
      </c>
      <c r="S1485" s="191" t="s">
        <v>70</v>
      </c>
      <c r="T1485" s="199" t="s">
        <v>86</v>
      </c>
      <c r="U1485" s="200">
        <v>44861</v>
      </c>
      <c r="V1485" s="200"/>
      <c r="W1485" s="201">
        <v>1</v>
      </c>
      <c r="X1485" s="202"/>
      <c r="Y1485" s="196">
        <f t="shared" si="333"/>
        <v>22.285714285714285</v>
      </c>
      <c r="Z1485" s="219">
        <v>135</v>
      </c>
      <c r="AA1485" s="219">
        <v>12.25</v>
      </c>
      <c r="AB1485" s="197">
        <f t="shared" si="338"/>
        <v>540</v>
      </c>
      <c r="AC1485" s="197">
        <f t="shared" si="329"/>
        <v>49</v>
      </c>
      <c r="AD1485" s="197">
        <f t="shared" si="334"/>
        <v>378</v>
      </c>
      <c r="AE1485" s="197">
        <f t="shared" si="335"/>
        <v>0</v>
      </c>
      <c r="AF1485" s="197">
        <f t="shared" si="339"/>
        <v>1092</v>
      </c>
      <c r="AG1485" s="197">
        <f t="shared" si="336"/>
        <v>1470</v>
      </c>
      <c r="AH1485" s="197">
        <v>1253</v>
      </c>
      <c r="AI1485" s="197">
        <f t="shared" si="337"/>
        <v>217</v>
      </c>
      <c r="AJ1485" s="249"/>
      <c r="AK1485" s="269"/>
      <c r="AL1485" s="276"/>
      <c r="AM1485" s="276"/>
      <c r="AR1485" s="363">
        <f>SUMIF('[27]Sc Shedule '!$D$3:$D$2546,D1485,'[27]Sc Shedule '!$AC$3:$AC$2546)</f>
        <v>1470</v>
      </c>
      <c r="AS1485" s="363">
        <f ca="1">SUMIF($D$91:$D$2561,D1485,$AG$91:$AG$2559)</f>
        <v>1470</v>
      </c>
      <c r="AT1485" s="363">
        <f ca="1">AR1485-AS1485</f>
        <v>0</v>
      </c>
      <c r="AU1485" s="365"/>
    </row>
    <row r="1486" spans="1:47" ht="28.5" customHeight="1" x14ac:dyDescent="0.25">
      <c r="A1486" s="186"/>
      <c r="B1486" s="221">
        <v>22</v>
      </c>
      <c r="C1486" s="187">
        <v>1470</v>
      </c>
      <c r="D1486" s="136">
        <v>13958</v>
      </c>
      <c r="E1486" s="136">
        <v>8474</v>
      </c>
      <c r="F1486" s="188"/>
      <c r="G1486" s="186" t="s">
        <v>104</v>
      </c>
      <c r="H1486" s="186" t="s">
        <v>94</v>
      </c>
      <c r="I1486" s="186"/>
      <c r="J1486" s="186" t="s">
        <v>69</v>
      </c>
      <c r="K1486" s="188">
        <v>1.8</v>
      </c>
      <c r="L1486" s="188">
        <v>1</v>
      </c>
      <c r="M1486" s="188">
        <v>3.5</v>
      </c>
      <c r="N1486" s="188"/>
      <c r="O1486" s="188">
        <f>M1486-N1486</f>
        <v>3.5</v>
      </c>
      <c r="P1486" s="188"/>
      <c r="Q1486" s="188"/>
      <c r="R1486" s="188">
        <f t="shared" si="326"/>
        <v>3.5</v>
      </c>
      <c r="S1486" s="191" t="s">
        <v>70</v>
      </c>
      <c r="T1486" s="199" t="s">
        <v>58</v>
      </c>
      <c r="U1486" s="200">
        <v>44884</v>
      </c>
      <c r="V1486" s="200">
        <v>44922</v>
      </c>
      <c r="W1486" s="201">
        <v>1</v>
      </c>
      <c r="X1486" s="202"/>
      <c r="Y1486" s="196">
        <f t="shared" si="333"/>
        <v>5.5714285714285712</v>
      </c>
      <c r="Z1486" s="219">
        <v>135</v>
      </c>
      <c r="AA1486" s="219">
        <v>12.25</v>
      </c>
      <c r="AB1486" s="197">
        <f t="shared" si="338"/>
        <v>472.5</v>
      </c>
      <c r="AC1486" s="197">
        <f t="shared" si="329"/>
        <v>42.875</v>
      </c>
      <c r="AD1486" s="197">
        <f t="shared" si="334"/>
        <v>330.74999999999994</v>
      </c>
      <c r="AE1486" s="197">
        <f t="shared" si="335"/>
        <v>141.75</v>
      </c>
      <c r="AF1486" s="197">
        <f t="shared" si="339"/>
        <v>238.875</v>
      </c>
      <c r="AG1486" s="197">
        <f t="shared" si="336"/>
        <v>711.375</v>
      </c>
      <c r="AH1486" s="197">
        <v>711.375</v>
      </c>
      <c r="AI1486" s="197">
        <f t="shared" si="337"/>
        <v>0</v>
      </c>
      <c r="AJ1486" s="158"/>
      <c r="AR1486" s="111"/>
      <c r="AS1486" s="111"/>
      <c r="AT1486" s="111"/>
    </row>
    <row r="1487" spans="1:47" ht="28.5" customHeight="1" x14ac:dyDescent="0.25">
      <c r="A1487" s="186"/>
      <c r="B1487" s="221">
        <v>22</v>
      </c>
      <c r="C1487" s="187">
        <v>1467</v>
      </c>
      <c r="D1487" s="136">
        <v>13955</v>
      </c>
      <c r="E1487" s="136">
        <v>8343</v>
      </c>
      <c r="F1487" s="188"/>
      <c r="G1487" s="186" t="s">
        <v>605</v>
      </c>
      <c r="H1487" s="186" t="s">
        <v>94</v>
      </c>
      <c r="I1487" s="186"/>
      <c r="J1487" s="186" t="s">
        <v>69</v>
      </c>
      <c r="K1487" s="188">
        <v>2.5</v>
      </c>
      <c r="L1487" s="188">
        <v>1.3</v>
      </c>
      <c r="M1487" s="188">
        <v>5</v>
      </c>
      <c r="N1487" s="188"/>
      <c r="O1487" s="188">
        <f>M1487-N1487</f>
        <v>5</v>
      </c>
      <c r="P1487" s="188"/>
      <c r="Q1487" s="188"/>
      <c r="R1487" s="188">
        <f t="shared" si="326"/>
        <v>5</v>
      </c>
      <c r="S1487" s="191" t="s">
        <v>70</v>
      </c>
      <c r="T1487" s="199" t="s">
        <v>58</v>
      </c>
      <c r="U1487" s="200">
        <v>44884</v>
      </c>
      <c r="V1487" s="200">
        <v>44914</v>
      </c>
      <c r="W1487" s="201">
        <v>1</v>
      </c>
      <c r="X1487" s="202"/>
      <c r="Y1487" s="196">
        <f t="shared" si="333"/>
        <v>4.4285714285714288</v>
      </c>
      <c r="Z1487" s="219">
        <v>135</v>
      </c>
      <c r="AA1487" s="219">
        <v>12.25</v>
      </c>
      <c r="AB1487" s="197">
        <f t="shared" si="338"/>
        <v>675</v>
      </c>
      <c r="AC1487" s="197">
        <f t="shared" si="329"/>
        <v>61.25</v>
      </c>
      <c r="AD1487" s="197">
        <f t="shared" si="334"/>
        <v>472.5</v>
      </c>
      <c r="AE1487" s="197">
        <f t="shared" si="335"/>
        <v>202.5</v>
      </c>
      <c r="AF1487" s="197">
        <f t="shared" si="339"/>
        <v>271.25000000000006</v>
      </c>
      <c r="AG1487" s="197">
        <f t="shared" si="336"/>
        <v>946.25</v>
      </c>
      <c r="AH1487" s="197">
        <v>946.25</v>
      </c>
      <c r="AI1487" s="197">
        <f t="shared" si="337"/>
        <v>0</v>
      </c>
      <c r="AJ1487" s="158"/>
      <c r="AR1487" s="111"/>
      <c r="AS1487" s="111"/>
      <c r="AT1487" s="111"/>
    </row>
    <row r="1488" spans="1:47" ht="28.5" customHeight="1" x14ac:dyDescent="0.25">
      <c r="A1488" s="186"/>
      <c r="B1488" s="221">
        <v>22</v>
      </c>
      <c r="C1488" s="187">
        <v>1581</v>
      </c>
      <c r="D1488" s="136">
        <v>14113</v>
      </c>
      <c r="E1488" s="136">
        <v>8736</v>
      </c>
      <c r="F1488" s="188"/>
      <c r="G1488" s="186" t="s">
        <v>422</v>
      </c>
      <c r="H1488" s="216" t="s">
        <v>36</v>
      </c>
      <c r="I1488" s="216"/>
      <c r="J1488" s="216" t="s">
        <v>42</v>
      </c>
      <c r="K1488" s="215">
        <v>6</v>
      </c>
      <c r="L1488" s="215">
        <v>1</v>
      </c>
      <c r="M1488" s="215">
        <v>2</v>
      </c>
      <c r="N1488" s="188"/>
      <c r="O1488" s="188">
        <f>M1488-N1488</f>
        <v>2</v>
      </c>
      <c r="P1488" s="215"/>
      <c r="Q1488" s="215"/>
      <c r="R1488" s="188">
        <f t="shared" si="326"/>
        <v>12</v>
      </c>
      <c r="S1488" s="243" t="s">
        <v>41</v>
      </c>
      <c r="T1488" s="199" t="s">
        <v>58</v>
      </c>
      <c r="U1488" s="253">
        <v>44906</v>
      </c>
      <c r="V1488" s="253">
        <v>45008</v>
      </c>
      <c r="W1488" s="254">
        <v>1</v>
      </c>
      <c r="X1488" s="255"/>
      <c r="Y1488" s="196">
        <f t="shared" si="333"/>
        <v>14.714285714285714</v>
      </c>
      <c r="Z1488" s="220">
        <v>14</v>
      </c>
      <c r="AA1488" s="220">
        <v>0.84</v>
      </c>
      <c r="AB1488" s="197">
        <f t="shared" si="338"/>
        <v>168</v>
      </c>
      <c r="AC1488" s="197">
        <f t="shared" si="329"/>
        <v>10.08</v>
      </c>
      <c r="AD1488" s="197">
        <f t="shared" si="334"/>
        <v>117.59999999999998</v>
      </c>
      <c r="AE1488" s="197">
        <f t="shared" si="335"/>
        <v>50.399999999999991</v>
      </c>
      <c r="AF1488" s="197">
        <f t="shared" si="339"/>
        <v>148.32</v>
      </c>
      <c r="AG1488" s="197">
        <f t="shared" si="336"/>
        <v>316.31999999999994</v>
      </c>
      <c r="AH1488" s="197">
        <v>232.79999999999995</v>
      </c>
      <c r="AI1488" s="197">
        <f t="shared" si="337"/>
        <v>83.519999999999982</v>
      </c>
      <c r="AJ1488" s="225"/>
      <c r="AR1488" s="363">
        <f>SUMIF('[27]Sc Shedule '!$D$3:$D$2546,D1488,'[27]Sc Shedule '!$AC$3:$AC$2546)</f>
        <v>614.57999999999993</v>
      </c>
      <c r="AS1488" s="363">
        <f t="shared" ref="AS1488:AS1489" ca="1" si="340">SUMIF($D$91:$D$2561,D1488,$AG$91:$AG$2559)</f>
        <v>495.2759999999999</v>
      </c>
      <c r="AT1488" s="363">
        <f t="shared" ref="AT1488:AT1489" ca="1" si="341">AR1488-AS1488</f>
        <v>119.30400000000003</v>
      </c>
      <c r="AU1488" s="365"/>
    </row>
    <row r="1489" spans="1:47" ht="28.5" customHeight="1" x14ac:dyDescent="0.25">
      <c r="A1489" s="186"/>
      <c r="B1489" s="221">
        <v>22</v>
      </c>
      <c r="C1489" s="187">
        <v>1581</v>
      </c>
      <c r="D1489" s="136">
        <v>14113</v>
      </c>
      <c r="E1489" s="136">
        <v>8736</v>
      </c>
      <c r="F1489" s="188"/>
      <c r="G1489" s="186" t="s">
        <v>422</v>
      </c>
      <c r="H1489" s="186" t="s">
        <v>240</v>
      </c>
      <c r="I1489" s="216"/>
      <c r="J1489" s="186" t="s">
        <v>80</v>
      </c>
      <c r="K1489" s="188">
        <v>6</v>
      </c>
      <c r="L1489" s="188">
        <v>0.6</v>
      </c>
      <c r="M1489" s="188"/>
      <c r="N1489" s="188"/>
      <c r="O1489" s="188"/>
      <c r="P1489" s="188">
        <v>0.6</v>
      </c>
      <c r="Q1489" s="188"/>
      <c r="R1489" s="188">
        <f t="shared" si="326"/>
        <v>2.1599999999999997</v>
      </c>
      <c r="S1489" s="191" t="s">
        <v>150</v>
      </c>
      <c r="T1489" s="199" t="s">
        <v>58</v>
      </c>
      <c r="U1489" s="200">
        <v>44906</v>
      </c>
      <c r="V1489" s="200">
        <v>45008</v>
      </c>
      <c r="W1489" s="201">
        <v>1</v>
      </c>
      <c r="X1489" s="202"/>
      <c r="Y1489" s="196">
        <f t="shared" si="333"/>
        <v>14.714285714285714</v>
      </c>
      <c r="Z1489" s="219">
        <v>36.5</v>
      </c>
      <c r="AA1489" s="219">
        <v>3.15</v>
      </c>
      <c r="AB1489" s="197">
        <f t="shared" si="338"/>
        <v>78.839999999999989</v>
      </c>
      <c r="AC1489" s="197">
        <f t="shared" si="329"/>
        <v>6.8039999999999985</v>
      </c>
      <c r="AD1489" s="197">
        <f t="shared" si="334"/>
        <v>55.187999999999995</v>
      </c>
      <c r="AE1489" s="197">
        <f t="shared" si="335"/>
        <v>23.651999999999997</v>
      </c>
      <c r="AF1489" s="197">
        <f t="shared" si="339"/>
        <v>100.11599999999997</v>
      </c>
      <c r="AG1489" s="197">
        <f t="shared" si="336"/>
        <v>178.95599999999996</v>
      </c>
      <c r="AH1489" s="197">
        <v>132.94799999999998</v>
      </c>
      <c r="AI1489" s="197">
        <f t="shared" si="337"/>
        <v>46.007999999999981</v>
      </c>
      <c r="AJ1489" s="158"/>
      <c r="AR1489" s="363">
        <f>SUMIF('[27]Sc Shedule '!$D$3:$D$2546,D1489,'[27]Sc Shedule '!$AC$3:$AC$2546)</f>
        <v>614.57999999999993</v>
      </c>
      <c r="AS1489" s="363">
        <f t="shared" ca="1" si="340"/>
        <v>495.2759999999999</v>
      </c>
      <c r="AT1489" s="363">
        <f t="shared" ca="1" si="341"/>
        <v>119.30400000000003</v>
      </c>
      <c r="AU1489" s="365"/>
    </row>
    <row r="1490" spans="1:47" ht="28.5" customHeight="1" x14ac:dyDescent="0.25">
      <c r="A1490" s="186"/>
      <c r="B1490" s="221">
        <v>23</v>
      </c>
      <c r="C1490" s="187">
        <v>554</v>
      </c>
      <c r="D1490" s="136">
        <v>12647</v>
      </c>
      <c r="E1490" s="136">
        <v>8230</v>
      </c>
      <c r="F1490" s="188"/>
      <c r="G1490" s="186" t="s">
        <v>428</v>
      </c>
      <c r="H1490" s="186" t="s">
        <v>249</v>
      </c>
      <c r="I1490" s="186"/>
      <c r="J1490" s="186" t="s">
        <v>42</v>
      </c>
      <c r="K1490" s="188">
        <v>20</v>
      </c>
      <c r="L1490" s="188">
        <v>1</v>
      </c>
      <c r="M1490" s="188">
        <v>3</v>
      </c>
      <c r="N1490" s="188">
        <v>1</v>
      </c>
      <c r="O1490" s="188">
        <f>M1490-N1490</f>
        <v>2</v>
      </c>
      <c r="P1490" s="188"/>
      <c r="Q1490" s="188"/>
      <c r="R1490" s="188">
        <f t="shared" si="326"/>
        <v>40</v>
      </c>
      <c r="S1490" s="191" t="s">
        <v>41</v>
      </c>
      <c r="T1490" s="199" t="s">
        <v>58</v>
      </c>
      <c r="U1490" s="200">
        <v>44747</v>
      </c>
      <c r="V1490" s="200">
        <v>44879</v>
      </c>
      <c r="W1490" s="201">
        <v>1</v>
      </c>
      <c r="X1490" s="202"/>
      <c r="Y1490" s="196">
        <f t="shared" si="333"/>
        <v>19</v>
      </c>
      <c r="Z1490" s="219">
        <v>14</v>
      </c>
      <c r="AA1490" s="219">
        <v>0.84</v>
      </c>
      <c r="AB1490" s="197">
        <f t="shared" si="338"/>
        <v>560</v>
      </c>
      <c r="AC1490" s="197">
        <f t="shared" si="329"/>
        <v>33.6</v>
      </c>
      <c r="AD1490" s="197">
        <f t="shared" si="334"/>
        <v>392</v>
      </c>
      <c r="AE1490" s="197">
        <f t="shared" si="335"/>
        <v>168</v>
      </c>
      <c r="AF1490" s="197">
        <f t="shared" si="339"/>
        <v>638.4</v>
      </c>
      <c r="AG1490" s="197">
        <f t="shared" si="336"/>
        <v>1198.4000000000001</v>
      </c>
      <c r="AH1490" s="197">
        <v>1198.4000000000001</v>
      </c>
      <c r="AI1490" s="197">
        <f t="shared" si="337"/>
        <v>0</v>
      </c>
      <c r="AJ1490" s="158"/>
      <c r="AR1490" s="111"/>
      <c r="AS1490" s="111"/>
      <c r="AT1490" s="111"/>
    </row>
    <row r="1491" spans="1:47" ht="28.5" customHeight="1" x14ac:dyDescent="0.25">
      <c r="A1491" s="186"/>
      <c r="B1491" s="221">
        <v>23</v>
      </c>
      <c r="C1491" s="187">
        <v>554</v>
      </c>
      <c r="D1491" s="136">
        <v>12647</v>
      </c>
      <c r="E1491" s="136">
        <v>8230</v>
      </c>
      <c r="F1491" s="188"/>
      <c r="G1491" s="186" t="s">
        <v>428</v>
      </c>
      <c r="H1491" s="186" t="s">
        <v>249</v>
      </c>
      <c r="I1491" s="186"/>
      <c r="J1491" s="186" t="s">
        <v>42</v>
      </c>
      <c r="K1491" s="188">
        <v>20</v>
      </c>
      <c r="L1491" s="188">
        <v>1</v>
      </c>
      <c r="M1491" s="188">
        <v>3</v>
      </c>
      <c r="N1491" s="188">
        <v>1</v>
      </c>
      <c r="O1491" s="188">
        <f>M1491-N1491</f>
        <v>2</v>
      </c>
      <c r="P1491" s="188"/>
      <c r="Q1491" s="188"/>
      <c r="R1491" s="188">
        <f t="shared" si="326"/>
        <v>40</v>
      </c>
      <c r="S1491" s="191" t="s">
        <v>41</v>
      </c>
      <c r="T1491" s="199" t="s">
        <v>58</v>
      </c>
      <c r="U1491" s="200">
        <v>44747</v>
      </c>
      <c r="V1491" s="200">
        <v>44879</v>
      </c>
      <c r="W1491" s="201">
        <v>1</v>
      </c>
      <c r="X1491" s="202"/>
      <c r="Y1491" s="196">
        <f t="shared" si="333"/>
        <v>19</v>
      </c>
      <c r="Z1491" s="219">
        <v>14</v>
      </c>
      <c r="AA1491" s="219">
        <v>0.84</v>
      </c>
      <c r="AB1491" s="197">
        <f t="shared" si="338"/>
        <v>560</v>
      </c>
      <c r="AC1491" s="197">
        <f t="shared" si="329"/>
        <v>33.6</v>
      </c>
      <c r="AD1491" s="197">
        <f t="shared" si="334"/>
        <v>392</v>
      </c>
      <c r="AE1491" s="197">
        <f t="shared" si="335"/>
        <v>168</v>
      </c>
      <c r="AF1491" s="197">
        <f t="shared" si="339"/>
        <v>638.4</v>
      </c>
      <c r="AG1491" s="197">
        <f t="shared" si="336"/>
        <v>1198.4000000000001</v>
      </c>
      <c r="AH1491" s="197">
        <v>1198.4000000000001</v>
      </c>
      <c r="AI1491" s="197">
        <f t="shared" si="337"/>
        <v>0</v>
      </c>
      <c r="AJ1491" s="158"/>
      <c r="AR1491" s="111"/>
      <c r="AS1491" s="111"/>
      <c r="AT1491" s="111"/>
    </row>
    <row r="1492" spans="1:47" ht="28.5" customHeight="1" x14ac:dyDescent="0.25">
      <c r="A1492" s="186"/>
      <c r="B1492" s="221">
        <v>23</v>
      </c>
      <c r="C1492" s="187">
        <v>554</v>
      </c>
      <c r="D1492" s="136">
        <v>12647</v>
      </c>
      <c r="E1492" s="136">
        <v>8230</v>
      </c>
      <c r="F1492" s="188"/>
      <c r="G1492" s="186" t="s">
        <v>428</v>
      </c>
      <c r="H1492" s="186" t="s">
        <v>249</v>
      </c>
      <c r="I1492" s="186"/>
      <c r="J1492" s="186" t="s">
        <v>147</v>
      </c>
      <c r="K1492" s="188">
        <v>20</v>
      </c>
      <c r="L1492" s="188">
        <v>2.5</v>
      </c>
      <c r="M1492" s="188">
        <f>6</f>
        <v>6</v>
      </c>
      <c r="N1492" s="188">
        <v>1</v>
      </c>
      <c r="O1492" s="188">
        <f>M1492-N1492</f>
        <v>5</v>
      </c>
      <c r="P1492" s="188"/>
      <c r="Q1492" s="188"/>
      <c r="R1492" s="188">
        <f t="shared" si="326"/>
        <v>250</v>
      </c>
      <c r="S1492" s="191" t="s">
        <v>62</v>
      </c>
      <c r="T1492" s="199" t="s">
        <v>58</v>
      </c>
      <c r="U1492" s="200">
        <v>44747</v>
      </c>
      <c r="V1492" s="200">
        <v>44879</v>
      </c>
      <c r="W1492" s="201">
        <v>1</v>
      </c>
      <c r="X1492" s="202"/>
      <c r="Y1492" s="196">
        <f t="shared" si="333"/>
        <v>19</v>
      </c>
      <c r="Z1492" s="219">
        <v>5.25</v>
      </c>
      <c r="AA1492" s="219">
        <v>0.35</v>
      </c>
      <c r="AB1492" s="197">
        <f t="shared" si="338"/>
        <v>1312.5</v>
      </c>
      <c r="AC1492" s="197">
        <f t="shared" si="329"/>
        <v>87.5</v>
      </c>
      <c r="AD1492" s="197">
        <f t="shared" si="334"/>
        <v>918.75</v>
      </c>
      <c r="AE1492" s="197">
        <f t="shared" si="335"/>
        <v>393.75</v>
      </c>
      <c r="AF1492" s="197">
        <f t="shared" si="339"/>
        <v>1662.5</v>
      </c>
      <c r="AG1492" s="197">
        <f t="shared" si="336"/>
        <v>2975</v>
      </c>
      <c r="AH1492" s="197">
        <v>2975</v>
      </c>
      <c r="AI1492" s="197">
        <f t="shared" si="337"/>
        <v>0</v>
      </c>
      <c r="AJ1492" s="158"/>
      <c r="AR1492" s="111"/>
      <c r="AS1492" s="111"/>
      <c r="AT1492" s="111"/>
    </row>
    <row r="1493" spans="1:47" ht="28.5" customHeight="1" x14ac:dyDescent="0.25">
      <c r="A1493" s="186"/>
      <c r="B1493" s="221">
        <v>23</v>
      </c>
      <c r="C1493" s="187">
        <v>554</v>
      </c>
      <c r="D1493" s="136">
        <v>12647</v>
      </c>
      <c r="E1493" s="136">
        <v>8230</v>
      </c>
      <c r="F1493" s="188"/>
      <c r="G1493" s="186" t="s">
        <v>428</v>
      </c>
      <c r="H1493" s="186" t="s">
        <v>249</v>
      </c>
      <c r="I1493" s="186"/>
      <c r="J1493" s="186" t="s">
        <v>250</v>
      </c>
      <c r="K1493" s="188">
        <v>16</v>
      </c>
      <c r="L1493" s="188">
        <v>3</v>
      </c>
      <c r="M1493" s="188"/>
      <c r="N1493" s="188"/>
      <c r="O1493" s="188"/>
      <c r="P1493" s="188">
        <v>1</v>
      </c>
      <c r="Q1493" s="188"/>
      <c r="R1493" s="188">
        <f t="shared" si="326"/>
        <v>48</v>
      </c>
      <c r="S1493" s="191" t="s">
        <v>150</v>
      </c>
      <c r="T1493" s="199" t="s">
        <v>58</v>
      </c>
      <c r="U1493" s="200">
        <v>44747</v>
      </c>
      <c r="V1493" s="200">
        <v>44879</v>
      </c>
      <c r="W1493" s="201">
        <v>1</v>
      </c>
      <c r="X1493" s="202"/>
      <c r="Y1493" s="196">
        <f t="shared" si="333"/>
        <v>19</v>
      </c>
      <c r="Z1493" s="219">
        <v>81</v>
      </c>
      <c r="AA1493" s="219">
        <v>1.82</v>
      </c>
      <c r="AB1493" s="197">
        <f t="shared" si="338"/>
        <v>3888</v>
      </c>
      <c r="AC1493" s="197">
        <f t="shared" si="329"/>
        <v>87.36</v>
      </c>
      <c r="AD1493" s="197">
        <f t="shared" si="334"/>
        <v>2721.5999999999995</v>
      </c>
      <c r="AE1493" s="197">
        <f t="shared" si="335"/>
        <v>1166.3999999999999</v>
      </c>
      <c r="AF1493" s="197">
        <f t="shared" si="339"/>
        <v>1659.8400000000001</v>
      </c>
      <c r="AG1493" s="197">
        <f t="shared" si="336"/>
        <v>5547.8399999999992</v>
      </c>
      <c r="AH1493" s="197">
        <v>5547.8399999999992</v>
      </c>
      <c r="AI1493" s="197">
        <f t="shared" si="337"/>
        <v>0</v>
      </c>
      <c r="AJ1493" s="158"/>
      <c r="AR1493" s="111"/>
      <c r="AS1493" s="111"/>
      <c r="AT1493" s="111"/>
    </row>
    <row r="1494" spans="1:47" ht="28.5" customHeight="1" x14ac:dyDescent="0.25">
      <c r="A1494" s="186"/>
      <c r="B1494" s="221">
        <v>23</v>
      </c>
      <c r="C1494" s="187">
        <v>657</v>
      </c>
      <c r="D1494" s="136">
        <v>12886</v>
      </c>
      <c r="E1494" s="136">
        <v>8556</v>
      </c>
      <c r="F1494" s="188"/>
      <c r="G1494" s="186" t="s">
        <v>423</v>
      </c>
      <c r="H1494" s="186" t="s">
        <v>36</v>
      </c>
      <c r="I1494" s="186"/>
      <c r="J1494" s="186" t="s">
        <v>69</v>
      </c>
      <c r="K1494" s="188">
        <v>2.5</v>
      </c>
      <c r="L1494" s="188">
        <v>1.3</v>
      </c>
      <c r="M1494" s="188">
        <v>3.5</v>
      </c>
      <c r="N1494" s="188">
        <v>1</v>
      </c>
      <c r="O1494" s="188">
        <f>M1494-N1494</f>
        <v>2.5</v>
      </c>
      <c r="P1494" s="188"/>
      <c r="Q1494" s="188"/>
      <c r="R1494" s="188">
        <f t="shared" si="326"/>
        <v>2.5</v>
      </c>
      <c r="S1494" s="191" t="s">
        <v>70</v>
      </c>
      <c r="T1494" s="199" t="s">
        <v>58</v>
      </c>
      <c r="U1494" s="200">
        <v>44778</v>
      </c>
      <c r="V1494" s="200">
        <v>44967</v>
      </c>
      <c r="W1494" s="201">
        <v>1</v>
      </c>
      <c r="X1494" s="202"/>
      <c r="Y1494" s="196">
        <f t="shared" si="333"/>
        <v>27.142857142857142</v>
      </c>
      <c r="Z1494" s="220">
        <v>135</v>
      </c>
      <c r="AA1494" s="219">
        <v>12.25</v>
      </c>
      <c r="AB1494" s="197">
        <f t="shared" si="338"/>
        <v>337.5</v>
      </c>
      <c r="AC1494" s="197">
        <f t="shared" si="329"/>
        <v>30.625</v>
      </c>
      <c r="AD1494" s="197">
        <f t="shared" si="334"/>
        <v>236.25</v>
      </c>
      <c r="AE1494" s="197">
        <f t="shared" si="335"/>
        <v>101.25</v>
      </c>
      <c r="AF1494" s="197">
        <f t="shared" si="339"/>
        <v>831.25</v>
      </c>
      <c r="AG1494" s="197">
        <f t="shared" si="336"/>
        <v>1168.75</v>
      </c>
      <c r="AH1494" s="197">
        <v>1168.75</v>
      </c>
      <c r="AI1494" s="197">
        <f t="shared" si="337"/>
        <v>0</v>
      </c>
      <c r="AJ1494" s="158"/>
      <c r="AT1494" s="111"/>
      <c r="AU1494" s="365"/>
    </row>
    <row r="1495" spans="1:47" ht="28.5" customHeight="1" x14ac:dyDescent="0.25">
      <c r="A1495" s="186"/>
      <c r="B1495" s="221">
        <v>23</v>
      </c>
      <c r="C1495" s="187">
        <v>738</v>
      </c>
      <c r="D1495" s="136">
        <v>12996</v>
      </c>
      <c r="E1495" s="136">
        <v>7859</v>
      </c>
      <c r="F1495" s="188"/>
      <c r="G1495" s="186" t="s">
        <v>428</v>
      </c>
      <c r="H1495" s="186" t="s">
        <v>36</v>
      </c>
      <c r="I1495" s="186"/>
      <c r="J1495" s="186" t="s">
        <v>69</v>
      </c>
      <c r="K1495" s="188">
        <v>1.3</v>
      </c>
      <c r="L1495" s="188">
        <v>1.3</v>
      </c>
      <c r="M1495" s="188">
        <v>3</v>
      </c>
      <c r="N1495" s="188">
        <v>1</v>
      </c>
      <c r="O1495" s="188">
        <f>M1495-N1495</f>
        <v>2</v>
      </c>
      <c r="P1495" s="188"/>
      <c r="Q1495" s="188"/>
      <c r="R1495" s="188">
        <f t="shared" si="326"/>
        <v>2</v>
      </c>
      <c r="S1495" s="191" t="s">
        <v>70</v>
      </c>
      <c r="T1495" s="199" t="s">
        <v>58</v>
      </c>
      <c r="U1495" s="200">
        <v>44788</v>
      </c>
      <c r="V1495" s="200">
        <v>44804</v>
      </c>
      <c r="W1495" s="201">
        <v>1</v>
      </c>
      <c r="X1495" s="202"/>
      <c r="Y1495" s="196">
        <f t="shared" si="333"/>
        <v>2.4285714285714284</v>
      </c>
      <c r="Z1495" s="220">
        <v>135</v>
      </c>
      <c r="AA1495" s="219">
        <v>12.25</v>
      </c>
      <c r="AB1495" s="197">
        <f t="shared" si="338"/>
        <v>270</v>
      </c>
      <c r="AC1495" s="197">
        <f t="shared" si="329"/>
        <v>24.5</v>
      </c>
      <c r="AD1495" s="197">
        <f t="shared" si="334"/>
        <v>189</v>
      </c>
      <c r="AE1495" s="197">
        <f t="shared" si="335"/>
        <v>81</v>
      </c>
      <c r="AF1495" s="197">
        <f t="shared" si="339"/>
        <v>59.499999999999993</v>
      </c>
      <c r="AG1495" s="197">
        <f t="shared" si="336"/>
        <v>329.5</v>
      </c>
      <c r="AH1495" s="197">
        <v>329.5</v>
      </c>
      <c r="AI1495" s="197">
        <f t="shared" si="337"/>
        <v>0</v>
      </c>
      <c r="AJ1495" s="158"/>
      <c r="AR1495" s="111"/>
      <c r="AS1495" s="111"/>
      <c r="AT1495" s="111"/>
    </row>
    <row r="1496" spans="1:47" ht="28.5" customHeight="1" x14ac:dyDescent="0.25">
      <c r="A1496" s="186"/>
      <c r="B1496" s="221">
        <v>23</v>
      </c>
      <c r="C1496" s="187">
        <v>657</v>
      </c>
      <c r="D1496" s="136">
        <v>12886</v>
      </c>
      <c r="E1496" s="136">
        <v>8556</v>
      </c>
      <c r="F1496" s="188"/>
      <c r="G1496" s="186" t="s">
        <v>423</v>
      </c>
      <c r="H1496" s="186" t="s">
        <v>240</v>
      </c>
      <c r="I1496" s="186"/>
      <c r="J1496" s="186" t="s">
        <v>80</v>
      </c>
      <c r="K1496" s="188">
        <v>1.5</v>
      </c>
      <c r="L1496" s="188">
        <v>1</v>
      </c>
      <c r="M1496" s="188"/>
      <c r="N1496" s="188"/>
      <c r="O1496" s="188"/>
      <c r="P1496" s="188">
        <v>1</v>
      </c>
      <c r="Q1496" s="188"/>
      <c r="R1496" s="188">
        <f t="shared" si="326"/>
        <v>1.5</v>
      </c>
      <c r="S1496" s="191" t="s">
        <v>150</v>
      </c>
      <c r="T1496" s="199" t="s">
        <v>58</v>
      </c>
      <c r="U1496" s="200">
        <v>44778</v>
      </c>
      <c r="V1496" s="200">
        <v>44967</v>
      </c>
      <c r="W1496" s="201">
        <v>1</v>
      </c>
      <c r="X1496" s="202"/>
      <c r="Y1496" s="196">
        <f t="shared" si="333"/>
        <v>27.142857142857142</v>
      </c>
      <c r="Z1496" s="219">
        <v>36.5</v>
      </c>
      <c r="AA1496" s="219">
        <v>3.15</v>
      </c>
      <c r="AB1496" s="197">
        <f t="shared" si="338"/>
        <v>54.75</v>
      </c>
      <c r="AC1496" s="197">
        <f t="shared" si="329"/>
        <v>4.7249999999999996</v>
      </c>
      <c r="AD1496" s="197">
        <f t="shared" si="334"/>
        <v>38.324999999999996</v>
      </c>
      <c r="AE1496" s="197">
        <f t="shared" si="335"/>
        <v>16.424999999999997</v>
      </c>
      <c r="AF1496" s="197">
        <f t="shared" si="339"/>
        <v>128.25</v>
      </c>
      <c r="AG1496" s="197">
        <f t="shared" si="336"/>
        <v>183</v>
      </c>
      <c r="AH1496" s="197">
        <v>183</v>
      </c>
      <c r="AI1496" s="197">
        <f t="shared" si="337"/>
        <v>0</v>
      </c>
      <c r="AJ1496" s="158"/>
      <c r="AT1496" s="111"/>
      <c r="AU1496" s="365"/>
    </row>
    <row r="1497" spans="1:47" ht="28.5" customHeight="1" x14ac:dyDescent="0.25">
      <c r="A1497" s="186"/>
      <c r="B1497" s="221">
        <v>23</v>
      </c>
      <c r="C1497" s="187">
        <v>657</v>
      </c>
      <c r="D1497" s="136">
        <v>12886</v>
      </c>
      <c r="E1497" s="136">
        <v>8556</v>
      </c>
      <c r="F1497" s="188"/>
      <c r="G1497" s="186" t="s">
        <v>423</v>
      </c>
      <c r="H1497" s="186" t="s">
        <v>240</v>
      </c>
      <c r="I1497" s="186"/>
      <c r="J1497" s="186" t="s">
        <v>80</v>
      </c>
      <c r="K1497" s="188">
        <v>1.5</v>
      </c>
      <c r="L1497" s="188">
        <v>1</v>
      </c>
      <c r="M1497" s="188"/>
      <c r="N1497" s="188"/>
      <c r="O1497" s="188"/>
      <c r="P1497" s="188">
        <v>1</v>
      </c>
      <c r="Q1497" s="188"/>
      <c r="R1497" s="188">
        <f t="shared" si="326"/>
        <v>1.5</v>
      </c>
      <c r="S1497" s="191" t="s">
        <v>150</v>
      </c>
      <c r="T1497" s="199" t="s">
        <v>58</v>
      </c>
      <c r="U1497" s="200">
        <v>44778</v>
      </c>
      <c r="V1497" s="200">
        <v>44967</v>
      </c>
      <c r="W1497" s="201">
        <v>1</v>
      </c>
      <c r="X1497" s="202"/>
      <c r="Y1497" s="196">
        <f t="shared" si="333"/>
        <v>27.142857142857142</v>
      </c>
      <c r="Z1497" s="219">
        <v>36.5</v>
      </c>
      <c r="AA1497" s="219">
        <v>3.15</v>
      </c>
      <c r="AB1497" s="197">
        <f t="shared" si="338"/>
        <v>54.75</v>
      </c>
      <c r="AC1497" s="197">
        <f t="shared" si="329"/>
        <v>4.7249999999999996</v>
      </c>
      <c r="AD1497" s="197">
        <f t="shared" si="334"/>
        <v>38.324999999999996</v>
      </c>
      <c r="AE1497" s="197">
        <f t="shared" si="335"/>
        <v>16.424999999999997</v>
      </c>
      <c r="AF1497" s="197">
        <f t="shared" si="339"/>
        <v>128.25</v>
      </c>
      <c r="AG1497" s="197">
        <f t="shared" si="336"/>
        <v>183</v>
      </c>
      <c r="AH1497" s="197">
        <v>183</v>
      </c>
      <c r="AI1497" s="197">
        <f t="shared" si="337"/>
        <v>0</v>
      </c>
      <c r="AJ1497" s="158"/>
      <c r="AT1497" s="111"/>
      <c r="AU1497" s="365"/>
    </row>
    <row r="1498" spans="1:47" ht="28.5" customHeight="1" x14ac:dyDescent="0.25">
      <c r="A1498" s="186"/>
      <c r="B1498" s="221">
        <v>23</v>
      </c>
      <c r="C1498" s="187">
        <v>657</v>
      </c>
      <c r="D1498" s="136">
        <v>12886</v>
      </c>
      <c r="E1498" s="136">
        <v>8556</v>
      </c>
      <c r="F1498" s="188"/>
      <c r="G1498" s="186" t="s">
        <v>423</v>
      </c>
      <c r="H1498" s="186" t="s">
        <v>240</v>
      </c>
      <c r="I1498" s="186"/>
      <c r="J1498" s="186" t="s">
        <v>80</v>
      </c>
      <c r="K1498" s="188">
        <v>1.5</v>
      </c>
      <c r="L1498" s="188">
        <v>1</v>
      </c>
      <c r="M1498" s="188"/>
      <c r="N1498" s="188"/>
      <c r="O1498" s="188"/>
      <c r="P1498" s="188">
        <v>1</v>
      </c>
      <c r="Q1498" s="188"/>
      <c r="R1498" s="188">
        <f t="shared" si="326"/>
        <v>1.5</v>
      </c>
      <c r="S1498" s="191" t="s">
        <v>150</v>
      </c>
      <c r="T1498" s="199" t="s">
        <v>58</v>
      </c>
      <c r="U1498" s="200">
        <v>44778</v>
      </c>
      <c r="V1498" s="200">
        <v>44967</v>
      </c>
      <c r="W1498" s="201">
        <v>1</v>
      </c>
      <c r="X1498" s="202"/>
      <c r="Y1498" s="196">
        <f t="shared" si="333"/>
        <v>27.142857142857142</v>
      </c>
      <c r="Z1498" s="219">
        <v>36.5</v>
      </c>
      <c r="AA1498" s="219">
        <v>3.15</v>
      </c>
      <c r="AB1498" s="197">
        <f t="shared" si="338"/>
        <v>54.75</v>
      </c>
      <c r="AC1498" s="197">
        <f t="shared" si="329"/>
        <v>4.7249999999999996</v>
      </c>
      <c r="AD1498" s="197">
        <f t="shared" si="334"/>
        <v>38.324999999999996</v>
      </c>
      <c r="AE1498" s="197">
        <f t="shared" si="335"/>
        <v>16.424999999999997</v>
      </c>
      <c r="AF1498" s="197">
        <f t="shared" si="339"/>
        <v>128.25</v>
      </c>
      <c r="AG1498" s="197">
        <f t="shared" si="336"/>
        <v>183</v>
      </c>
      <c r="AH1498" s="197">
        <v>183</v>
      </c>
      <c r="AI1498" s="197">
        <f t="shared" si="337"/>
        <v>0</v>
      </c>
      <c r="AJ1498" s="158"/>
      <c r="AT1498" s="111"/>
      <c r="AU1498" s="365"/>
    </row>
    <row r="1499" spans="1:47" ht="28.5" customHeight="1" x14ac:dyDescent="0.25">
      <c r="A1499" s="186"/>
      <c r="B1499" s="221">
        <v>23</v>
      </c>
      <c r="C1499" s="187">
        <v>657</v>
      </c>
      <c r="D1499" s="136">
        <v>12886</v>
      </c>
      <c r="E1499" s="136">
        <v>8556</v>
      </c>
      <c r="F1499" s="188"/>
      <c r="G1499" s="186" t="s">
        <v>423</v>
      </c>
      <c r="H1499" s="186" t="s">
        <v>240</v>
      </c>
      <c r="I1499" s="186"/>
      <c r="J1499" s="186" t="s">
        <v>80</v>
      </c>
      <c r="K1499" s="188">
        <v>1.5</v>
      </c>
      <c r="L1499" s="188">
        <v>1</v>
      </c>
      <c r="M1499" s="188"/>
      <c r="N1499" s="188"/>
      <c r="O1499" s="188"/>
      <c r="P1499" s="188">
        <v>1</v>
      </c>
      <c r="Q1499" s="188"/>
      <c r="R1499" s="188">
        <f t="shared" si="326"/>
        <v>1.5</v>
      </c>
      <c r="S1499" s="191" t="s">
        <v>150</v>
      </c>
      <c r="T1499" s="199" t="s">
        <v>58</v>
      </c>
      <c r="U1499" s="200">
        <v>44778</v>
      </c>
      <c r="V1499" s="200">
        <v>44967</v>
      </c>
      <c r="W1499" s="201">
        <v>1</v>
      </c>
      <c r="X1499" s="202"/>
      <c r="Y1499" s="196">
        <f t="shared" si="333"/>
        <v>27.142857142857142</v>
      </c>
      <c r="Z1499" s="219">
        <v>36.5</v>
      </c>
      <c r="AA1499" s="219">
        <v>3.15</v>
      </c>
      <c r="AB1499" s="197">
        <f t="shared" si="338"/>
        <v>54.75</v>
      </c>
      <c r="AC1499" s="197">
        <f t="shared" si="329"/>
        <v>4.7249999999999996</v>
      </c>
      <c r="AD1499" s="197">
        <f t="shared" si="334"/>
        <v>38.324999999999996</v>
      </c>
      <c r="AE1499" s="197">
        <f t="shared" si="335"/>
        <v>16.424999999999997</v>
      </c>
      <c r="AF1499" s="197">
        <f t="shared" si="339"/>
        <v>128.25</v>
      </c>
      <c r="AG1499" s="197">
        <f t="shared" si="336"/>
        <v>183</v>
      </c>
      <c r="AH1499" s="197">
        <v>183</v>
      </c>
      <c r="AI1499" s="197">
        <f t="shared" si="337"/>
        <v>0</v>
      </c>
      <c r="AJ1499" s="158"/>
      <c r="AT1499" s="111"/>
      <c r="AU1499" s="365"/>
    </row>
    <row r="1500" spans="1:47" ht="28.5" customHeight="1" x14ac:dyDescent="0.25">
      <c r="A1500" s="186"/>
      <c r="B1500" s="221">
        <v>23</v>
      </c>
      <c r="C1500" s="187">
        <v>657</v>
      </c>
      <c r="D1500" s="136">
        <v>12886</v>
      </c>
      <c r="E1500" s="136">
        <v>8556</v>
      </c>
      <c r="F1500" s="188"/>
      <c r="G1500" s="186" t="s">
        <v>423</v>
      </c>
      <c r="H1500" s="186" t="s">
        <v>240</v>
      </c>
      <c r="I1500" s="186"/>
      <c r="J1500" s="186" t="s">
        <v>80</v>
      </c>
      <c r="K1500" s="188">
        <v>1.5</v>
      </c>
      <c r="L1500" s="188">
        <v>1</v>
      </c>
      <c r="M1500" s="188"/>
      <c r="N1500" s="188"/>
      <c r="O1500" s="188"/>
      <c r="P1500" s="188">
        <v>1</v>
      </c>
      <c r="Q1500" s="188"/>
      <c r="R1500" s="188">
        <f t="shared" si="326"/>
        <v>1.5</v>
      </c>
      <c r="S1500" s="191" t="s">
        <v>150</v>
      </c>
      <c r="T1500" s="199" t="s">
        <v>58</v>
      </c>
      <c r="U1500" s="200">
        <v>44778</v>
      </c>
      <c r="V1500" s="200">
        <v>44967</v>
      </c>
      <c r="W1500" s="201">
        <v>1</v>
      </c>
      <c r="X1500" s="202"/>
      <c r="Y1500" s="196">
        <f t="shared" si="333"/>
        <v>27.142857142857142</v>
      </c>
      <c r="Z1500" s="219">
        <v>36.5</v>
      </c>
      <c r="AA1500" s="219">
        <v>3.15</v>
      </c>
      <c r="AB1500" s="197">
        <f t="shared" si="338"/>
        <v>54.75</v>
      </c>
      <c r="AC1500" s="197">
        <f t="shared" si="329"/>
        <v>4.7249999999999996</v>
      </c>
      <c r="AD1500" s="197">
        <f t="shared" si="334"/>
        <v>38.324999999999996</v>
      </c>
      <c r="AE1500" s="197">
        <f t="shared" si="335"/>
        <v>16.424999999999997</v>
      </c>
      <c r="AF1500" s="197">
        <f t="shared" si="339"/>
        <v>128.25</v>
      </c>
      <c r="AG1500" s="197">
        <f t="shared" si="336"/>
        <v>183</v>
      </c>
      <c r="AH1500" s="197">
        <v>183</v>
      </c>
      <c r="AI1500" s="197">
        <f t="shared" si="337"/>
        <v>0</v>
      </c>
      <c r="AJ1500" s="158"/>
      <c r="AT1500" s="111"/>
      <c r="AU1500" s="365"/>
    </row>
    <row r="1501" spans="1:47" ht="28.5" customHeight="1" x14ac:dyDescent="0.25">
      <c r="A1501" s="186"/>
      <c r="B1501" s="221">
        <v>23</v>
      </c>
      <c r="C1501" s="187">
        <v>293</v>
      </c>
      <c r="D1501" s="373">
        <v>12399</v>
      </c>
      <c r="E1501" s="136">
        <v>7706</v>
      </c>
      <c r="F1501" s="188"/>
      <c r="G1501" s="186" t="s">
        <v>99</v>
      </c>
      <c r="H1501" s="186" t="s">
        <v>94</v>
      </c>
      <c r="I1501" s="186"/>
      <c r="J1501" s="186" t="s">
        <v>69</v>
      </c>
      <c r="K1501" s="188">
        <v>2.5</v>
      </c>
      <c r="L1501" s="188">
        <v>1.3</v>
      </c>
      <c r="M1501" s="188">
        <v>5.5</v>
      </c>
      <c r="N1501" s="188">
        <v>1</v>
      </c>
      <c r="O1501" s="188">
        <f t="shared" ref="O1501:O1520" si="342">M1501-N1501</f>
        <v>4.5</v>
      </c>
      <c r="P1501" s="188"/>
      <c r="Q1501" s="188"/>
      <c r="R1501" s="188">
        <f t="shared" si="326"/>
        <v>4.5</v>
      </c>
      <c r="S1501" s="191" t="s">
        <v>70</v>
      </c>
      <c r="T1501" s="199" t="s">
        <v>58</v>
      </c>
      <c r="U1501" s="200">
        <v>44731</v>
      </c>
      <c r="V1501" s="200">
        <v>44747</v>
      </c>
      <c r="W1501" s="201">
        <v>1</v>
      </c>
      <c r="X1501" s="202"/>
      <c r="Y1501" s="196">
        <f t="shared" ref="Y1501:Y1564" si="343">IF(T1501="on hire",$C$5-U1501+1,IF(T1501="off hired",V1501-U1501+1,0))/7</f>
        <v>2.4285714285714284</v>
      </c>
      <c r="Z1501" s="219">
        <v>135</v>
      </c>
      <c r="AA1501" s="219">
        <v>12.25</v>
      </c>
      <c r="AB1501" s="197">
        <f t="shared" ref="AB1501:AB1564" si="344">Z1501*R1501</f>
        <v>607.5</v>
      </c>
      <c r="AC1501" s="197">
        <f t="shared" ref="AC1501:AC1564" si="345">AA1501*R1501</f>
        <v>55.125</v>
      </c>
      <c r="AD1501" s="197">
        <f t="shared" ref="AD1501:AD1564" si="346">0.7*R1501*Z1501</f>
        <v>425.25</v>
      </c>
      <c r="AE1501" s="197">
        <f t="shared" ref="AE1501:AE1521" si="347">IF(T1501="off hired",0.3*R1501*Z1501*W1501,0)</f>
        <v>182.24999999999997</v>
      </c>
      <c r="AF1501" s="197">
        <f t="shared" ref="AF1501:AF1564" si="348">IF(Y1501&gt;X1501,(Y1501-X1501)*R1501*AA1501,0)</f>
        <v>133.87499999999997</v>
      </c>
      <c r="AG1501" s="197">
        <f t="shared" ref="AG1501:AG1564" si="349">AD1501+AE1501+AF1501</f>
        <v>741.375</v>
      </c>
      <c r="AH1501" s="197">
        <v>741.375</v>
      </c>
      <c r="AI1501" s="197">
        <f t="shared" ref="AI1501:AI1564" si="350">AG1501-AH1501</f>
        <v>0</v>
      </c>
      <c r="AJ1501" s="158"/>
      <c r="AR1501" s="111"/>
      <c r="AS1501" s="111"/>
      <c r="AT1501" s="111"/>
    </row>
    <row r="1502" spans="1:47" ht="28.5" customHeight="1" x14ac:dyDescent="0.25">
      <c r="A1502" s="186"/>
      <c r="B1502" s="186">
        <v>23</v>
      </c>
      <c r="C1502" s="187">
        <v>126</v>
      </c>
      <c r="D1502" s="136">
        <v>12211</v>
      </c>
      <c r="E1502" s="136">
        <v>7560</v>
      </c>
      <c r="F1502" s="188"/>
      <c r="G1502" s="186" t="s">
        <v>113</v>
      </c>
      <c r="H1502" s="186" t="s">
        <v>36</v>
      </c>
      <c r="I1502" s="186"/>
      <c r="J1502" s="186" t="s">
        <v>42</v>
      </c>
      <c r="K1502" s="188">
        <v>5</v>
      </c>
      <c r="L1502" s="188">
        <v>1.3</v>
      </c>
      <c r="M1502" s="188">
        <v>5</v>
      </c>
      <c r="N1502" s="188">
        <v>1</v>
      </c>
      <c r="O1502" s="188">
        <f t="shared" si="342"/>
        <v>4</v>
      </c>
      <c r="P1502" s="188"/>
      <c r="Q1502" s="188"/>
      <c r="R1502" s="188">
        <f t="shared" si="326"/>
        <v>20</v>
      </c>
      <c r="S1502" s="191" t="s">
        <v>41</v>
      </c>
      <c r="T1502" s="199" t="s">
        <v>58</v>
      </c>
      <c r="U1502" s="200">
        <v>44714</v>
      </c>
      <c r="V1502" s="200">
        <v>44721</v>
      </c>
      <c r="W1502" s="201">
        <v>1</v>
      </c>
      <c r="X1502" s="202"/>
      <c r="Y1502" s="196">
        <f t="shared" si="343"/>
        <v>1.1428571428571428</v>
      </c>
      <c r="Z1502" s="219">
        <v>14</v>
      </c>
      <c r="AA1502" s="219"/>
      <c r="AB1502" s="197">
        <f t="shared" si="344"/>
        <v>280</v>
      </c>
      <c r="AC1502" s="197">
        <f t="shared" si="345"/>
        <v>0</v>
      </c>
      <c r="AD1502" s="197">
        <f t="shared" si="346"/>
        <v>196</v>
      </c>
      <c r="AE1502" s="197">
        <f t="shared" si="347"/>
        <v>84</v>
      </c>
      <c r="AF1502" s="197">
        <f t="shared" si="348"/>
        <v>0</v>
      </c>
      <c r="AG1502" s="197">
        <f t="shared" si="349"/>
        <v>280</v>
      </c>
      <c r="AH1502" s="197">
        <v>280</v>
      </c>
      <c r="AI1502" s="197">
        <f t="shared" si="350"/>
        <v>0</v>
      </c>
      <c r="AJ1502" s="146"/>
      <c r="AR1502" s="111"/>
      <c r="AS1502" s="111"/>
      <c r="AT1502" s="111"/>
    </row>
    <row r="1503" spans="1:47" ht="28.5" customHeight="1" x14ac:dyDescent="0.25">
      <c r="A1503" s="186"/>
      <c r="B1503" s="221">
        <v>23</v>
      </c>
      <c r="C1503" s="187">
        <v>146</v>
      </c>
      <c r="D1503" s="136">
        <v>12242</v>
      </c>
      <c r="E1503" s="136">
        <v>7576</v>
      </c>
      <c r="F1503" s="188"/>
      <c r="G1503" s="186" t="s">
        <v>113</v>
      </c>
      <c r="H1503" s="186" t="s">
        <v>36</v>
      </c>
      <c r="I1503" s="186"/>
      <c r="J1503" s="186" t="s">
        <v>42</v>
      </c>
      <c r="K1503" s="188">
        <v>1.3</v>
      </c>
      <c r="L1503" s="188">
        <v>1</v>
      </c>
      <c r="M1503" s="188">
        <v>3</v>
      </c>
      <c r="N1503" s="188">
        <v>1</v>
      </c>
      <c r="O1503" s="188">
        <f t="shared" si="342"/>
        <v>2</v>
      </c>
      <c r="P1503" s="188"/>
      <c r="Q1503" s="188"/>
      <c r="R1503" s="188">
        <f t="shared" si="326"/>
        <v>2.6</v>
      </c>
      <c r="S1503" s="191" t="s">
        <v>41</v>
      </c>
      <c r="T1503" s="199" t="s">
        <v>58</v>
      </c>
      <c r="U1503" s="200">
        <v>44718</v>
      </c>
      <c r="V1503" s="200">
        <v>44734</v>
      </c>
      <c r="W1503" s="201">
        <v>1</v>
      </c>
      <c r="X1503" s="202"/>
      <c r="Y1503" s="196">
        <f t="shared" si="343"/>
        <v>2.4285714285714284</v>
      </c>
      <c r="Z1503" s="219">
        <v>14</v>
      </c>
      <c r="AA1503" s="219"/>
      <c r="AB1503" s="197">
        <f t="shared" si="344"/>
        <v>36.4</v>
      </c>
      <c r="AC1503" s="197">
        <f t="shared" si="345"/>
        <v>0</v>
      </c>
      <c r="AD1503" s="197">
        <f t="shared" si="346"/>
        <v>25.479999999999997</v>
      </c>
      <c r="AE1503" s="197">
        <f t="shared" si="347"/>
        <v>10.92</v>
      </c>
      <c r="AF1503" s="197">
        <f t="shared" si="348"/>
        <v>0</v>
      </c>
      <c r="AG1503" s="197">
        <f t="shared" si="349"/>
        <v>36.4</v>
      </c>
      <c r="AH1503" s="197">
        <v>36.4</v>
      </c>
      <c r="AI1503" s="197">
        <f t="shared" si="350"/>
        <v>0</v>
      </c>
      <c r="AJ1503" s="158"/>
      <c r="AR1503" s="111"/>
      <c r="AS1503" s="111"/>
      <c r="AT1503" s="111"/>
    </row>
    <row r="1504" spans="1:47" s="245" customFormat="1" ht="28.5" customHeight="1" x14ac:dyDescent="0.25">
      <c r="A1504" s="186"/>
      <c r="B1504" s="221">
        <v>23</v>
      </c>
      <c r="C1504" s="187">
        <v>142</v>
      </c>
      <c r="D1504" s="136">
        <v>12243</v>
      </c>
      <c r="E1504" s="136">
        <v>7560</v>
      </c>
      <c r="F1504" s="188"/>
      <c r="G1504" s="186" t="s">
        <v>113</v>
      </c>
      <c r="H1504" s="186" t="s">
        <v>36</v>
      </c>
      <c r="I1504" s="186"/>
      <c r="J1504" s="186" t="s">
        <v>42</v>
      </c>
      <c r="K1504" s="188">
        <v>10</v>
      </c>
      <c r="L1504" s="188">
        <v>1.3</v>
      </c>
      <c r="M1504" s="188">
        <v>5</v>
      </c>
      <c r="N1504" s="188">
        <v>1</v>
      </c>
      <c r="O1504" s="188">
        <f t="shared" si="342"/>
        <v>4</v>
      </c>
      <c r="P1504" s="188"/>
      <c r="Q1504" s="188"/>
      <c r="R1504" s="188">
        <f t="shared" si="326"/>
        <v>40</v>
      </c>
      <c r="S1504" s="191" t="s">
        <v>41</v>
      </c>
      <c r="T1504" s="199" t="s">
        <v>58</v>
      </c>
      <c r="U1504" s="200">
        <v>44718</v>
      </c>
      <c r="V1504" s="200">
        <v>44721</v>
      </c>
      <c r="W1504" s="201">
        <v>1</v>
      </c>
      <c r="X1504" s="202"/>
      <c r="Y1504" s="196">
        <f t="shared" si="343"/>
        <v>0.5714285714285714</v>
      </c>
      <c r="Z1504" s="219">
        <v>14</v>
      </c>
      <c r="AA1504" s="219"/>
      <c r="AB1504" s="197">
        <f t="shared" si="344"/>
        <v>560</v>
      </c>
      <c r="AC1504" s="197">
        <f t="shared" si="345"/>
        <v>0</v>
      </c>
      <c r="AD1504" s="197">
        <f t="shared" si="346"/>
        <v>392</v>
      </c>
      <c r="AE1504" s="197">
        <f t="shared" si="347"/>
        <v>168</v>
      </c>
      <c r="AF1504" s="197">
        <f t="shared" si="348"/>
        <v>0</v>
      </c>
      <c r="AG1504" s="197">
        <f t="shared" si="349"/>
        <v>560</v>
      </c>
      <c r="AH1504" s="197">
        <v>560</v>
      </c>
      <c r="AI1504" s="197">
        <f t="shared" si="350"/>
        <v>0</v>
      </c>
      <c r="AJ1504" s="249"/>
      <c r="AK1504" s="269"/>
      <c r="AL1504" s="276"/>
      <c r="AM1504" s="276"/>
    </row>
    <row r="1505" spans="1:47" ht="28.5" customHeight="1" x14ac:dyDescent="0.25">
      <c r="A1505" s="186"/>
      <c r="B1505" s="221">
        <v>23</v>
      </c>
      <c r="C1505" s="187">
        <v>165</v>
      </c>
      <c r="D1505" s="136">
        <v>12166</v>
      </c>
      <c r="E1505" s="136">
        <v>8563</v>
      </c>
      <c r="F1505" s="188"/>
      <c r="G1505" s="186" t="s">
        <v>113</v>
      </c>
      <c r="H1505" s="186" t="s">
        <v>36</v>
      </c>
      <c r="I1505" s="186"/>
      <c r="J1505" s="186" t="s">
        <v>42</v>
      </c>
      <c r="K1505" s="188">
        <v>6</v>
      </c>
      <c r="L1505" s="188">
        <v>1.3</v>
      </c>
      <c r="M1505" s="188">
        <v>5</v>
      </c>
      <c r="N1505" s="188">
        <v>1</v>
      </c>
      <c r="O1505" s="188">
        <f t="shared" si="342"/>
        <v>4</v>
      </c>
      <c r="P1505" s="188"/>
      <c r="Q1505" s="188"/>
      <c r="R1505" s="188">
        <f t="shared" si="326"/>
        <v>24</v>
      </c>
      <c r="S1505" s="191" t="s">
        <v>41</v>
      </c>
      <c r="T1505" s="199" t="s">
        <v>58</v>
      </c>
      <c r="U1505" s="200">
        <v>44720</v>
      </c>
      <c r="V1505" s="200">
        <v>44970</v>
      </c>
      <c r="W1505" s="201">
        <v>1</v>
      </c>
      <c r="X1505" s="202"/>
      <c r="Y1505" s="196">
        <f t="shared" si="343"/>
        <v>35.857142857142854</v>
      </c>
      <c r="Z1505" s="219">
        <v>14</v>
      </c>
      <c r="AA1505" s="219"/>
      <c r="AB1505" s="197">
        <f t="shared" si="344"/>
        <v>336</v>
      </c>
      <c r="AC1505" s="197">
        <f t="shared" si="345"/>
        <v>0</v>
      </c>
      <c r="AD1505" s="197">
        <f t="shared" si="346"/>
        <v>235.19999999999996</v>
      </c>
      <c r="AE1505" s="197">
        <f t="shared" si="347"/>
        <v>100.79999999999998</v>
      </c>
      <c r="AF1505" s="197">
        <f t="shared" si="348"/>
        <v>0</v>
      </c>
      <c r="AG1505" s="197">
        <f t="shared" si="349"/>
        <v>335.99999999999994</v>
      </c>
      <c r="AH1505" s="197">
        <v>335.99999999999994</v>
      </c>
      <c r="AI1505" s="197">
        <f t="shared" si="350"/>
        <v>0</v>
      </c>
      <c r="AJ1505" s="158"/>
      <c r="AT1505" s="111"/>
      <c r="AU1505" s="365"/>
    </row>
    <row r="1506" spans="1:47" ht="28.5" customHeight="1" x14ac:dyDescent="0.25">
      <c r="A1506" s="186"/>
      <c r="B1506" s="221">
        <v>23</v>
      </c>
      <c r="C1506" s="187">
        <v>220</v>
      </c>
      <c r="D1506" s="136">
        <v>12317</v>
      </c>
      <c r="E1506" s="136">
        <v>7585</v>
      </c>
      <c r="F1506" s="188"/>
      <c r="G1506" s="186" t="s">
        <v>113</v>
      </c>
      <c r="H1506" s="186" t="s">
        <v>36</v>
      </c>
      <c r="I1506" s="186"/>
      <c r="J1506" s="186" t="s">
        <v>42</v>
      </c>
      <c r="K1506" s="188">
        <v>2.5</v>
      </c>
      <c r="L1506" s="188">
        <v>1.3</v>
      </c>
      <c r="M1506" s="188">
        <v>3</v>
      </c>
      <c r="N1506" s="188">
        <v>1</v>
      </c>
      <c r="O1506" s="188">
        <f t="shared" si="342"/>
        <v>2</v>
      </c>
      <c r="P1506" s="188"/>
      <c r="Q1506" s="188"/>
      <c r="R1506" s="188">
        <f t="shared" si="326"/>
        <v>5</v>
      </c>
      <c r="S1506" s="191" t="s">
        <v>41</v>
      </c>
      <c r="T1506" s="199" t="s">
        <v>58</v>
      </c>
      <c r="U1506" s="200">
        <v>44724</v>
      </c>
      <c r="V1506" s="200">
        <v>44738</v>
      </c>
      <c r="W1506" s="201">
        <v>1</v>
      </c>
      <c r="X1506" s="202"/>
      <c r="Y1506" s="196">
        <f t="shared" si="343"/>
        <v>2.1428571428571428</v>
      </c>
      <c r="Z1506" s="219">
        <v>14</v>
      </c>
      <c r="AA1506" s="219"/>
      <c r="AB1506" s="197">
        <f t="shared" si="344"/>
        <v>70</v>
      </c>
      <c r="AC1506" s="197">
        <f t="shared" si="345"/>
        <v>0</v>
      </c>
      <c r="AD1506" s="197">
        <f t="shared" si="346"/>
        <v>49</v>
      </c>
      <c r="AE1506" s="197">
        <f t="shared" si="347"/>
        <v>21</v>
      </c>
      <c r="AF1506" s="197">
        <f t="shared" si="348"/>
        <v>0</v>
      </c>
      <c r="AG1506" s="197">
        <f t="shared" si="349"/>
        <v>70</v>
      </c>
      <c r="AH1506" s="197">
        <v>70</v>
      </c>
      <c r="AI1506" s="197">
        <f t="shared" si="350"/>
        <v>0</v>
      </c>
      <c r="AJ1506" s="158"/>
      <c r="AR1506" s="111"/>
      <c r="AS1506" s="111"/>
      <c r="AT1506" s="111"/>
    </row>
    <row r="1507" spans="1:47" ht="28.5" customHeight="1" x14ac:dyDescent="0.25">
      <c r="A1507" s="186"/>
      <c r="B1507" s="221">
        <v>23</v>
      </c>
      <c r="C1507" s="187">
        <v>218</v>
      </c>
      <c r="D1507" s="136">
        <v>12315</v>
      </c>
      <c r="E1507" s="136">
        <v>6724</v>
      </c>
      <c r="F1507" s="188"/>
      <c r="G1507" s="186" t="s">
        <v>113</v>
      </c>
      <c r="H1507" s="186" t="s">
        <v>36</v>
      </c>
      <c r="I1507" s="186"/>
      <c r="J1507" s="186" t="s">
        <v>42</v>
      </c>
      <c r="K1507" s="188">
        <v>2.5</v>
      </c>
      <c r="L1507" s="188">
        <v>1.3</v>
      </c>
      <c r="M1507" s="188">
        <v>3</v>
      </c>
      <c r="N1507" s="188">
        <v>1</v>
      </c>
      <c r="O1507" s="188">
        <f t="shared" si="342"/>
        <v>2</v>
      </c>
      <c r="P1507" s="188"/>
      <c r="Q1507" s="188"/>
      <c r="R1507" s="188">
        <f t="shared" si="326"/>
        <v>5</v>
      </c>
      <c r="S1507" s="191" t="s">
        <v>41</v>
      </c>
      <c r="T1507" s="199" t="s">
        <v>58</v>
      </c>
      <c r="U1507" s="200">
        <v>44724</v>
      </c>
      <c r="V1507" s="200">
        <v>44830</v>
      </c>
      <c r="W1507" s="201">
        <v>1</v>
      </c>
      <c r="X1507" s="202"/>
      <c r="Y1507" s="196">
        <f t="shared" si="343"/>
        <v>15.285714285714286</v>
      </c>
      <c r="Z1507" s="219">
        <v>14</v>
      </c>
      <c r="AA1507" s="219"/>
      <c r="AB1507" s="197">
        <f t="shared" si="344"/>
        <v>70</v>
      </c>
      <c r="AC1507" s="197">
        <f t="shared" si="345"/>
        <v>0</v>
      </c>
      <c r="AD1507" s="197">
        <f t="shared" si="346"/>
        <v>49</v>
      </c>
      <c r="AE1507" s="197">
        <f t="shared" si="347"/>
        <v>21</v>
      </c>
      <c r="AF1507" s="197">
        <f t="shared" si="348"/>
        <v>0</v>
      </c>
      <c r="AG1507" s="197">
        <f t="shared" si="349"/>
        <v>70</v>
      </c>
      <c r="AH1507" s="197">
        <v>70</v>
      </c>
      <c r="AI1507" s="197">
        <f t="shared" si="350"/>
        <v>0</v>
      </c>
      <c r="AJ1507" s="158"/>
      <c r="AR1507" s="111"/>
      <c r="AS1507" s="111"/>
      <c r="AT1507" s="111"/>
    </row>
    <row r="1508" spans="1:47" ht="28.5" customHeight="1" x14ac:dyDescent="0.25">
      <c r="A1508" s="186"/>
      <c r="B1508" s="221">
        <v>23</v>
      </c>
      <c r="C1508" s="187" t="s">
        <v>131</v>
      </c>
      <c r="D1508" s="136">
        <v>12511</v>
      </c>
      <c r="E1508" s="136">
        <v>7583</v>
      </c>
      <c r="F1508" s="188"/>
      <c r="G1508" s="186" t="s">
        <v>113</v>
      </c>
      <c r="H1508" s="186" t="s">
        <v>36</v>
      </c>
      <c r="I1508" s="186"/>
      <c r="J1508" s="186" t="s">
        <v>42</v>
      </c>
      <c r="K1508" s="188">
        <v>7.5</v>
      </c>
      <c r="L1508" s="188">
        <v>1.3</v>
      </c>
      <c r="M1508" s="188">
        <v>3</v>
      </c>
      <c r="N1508" s="188">
        <v>1</v>
      </c>
      <c r="O1508" s="188">
        <f t="shared" si="342"/>
        <v>2</v>
      </c>
      <c r="P1508" s="188"/>
      <c r="Q1508" s="188"/>
      <c r="R1508" s="188">
        <f t="shared" si="326"/>
        <v>15</v>
      </c>
      <c r="S1508" s="191" t="s">
        <v>41</v>
      </c>
      <c r="T1508" s="199" t="s">
        <v>58</v>
      </c>
      <c r="U1508" s="200">
        <v>44736</v>
      </c>
      <c r="V1508" s="200">
        <v>44738</v>
      </c>
      <c r="W1508" s="201">
        <v>1</v>
      </c>
      <c r="X1508" s="202"/>
      <c r="Y1508" s="196">
        <f t="shared" si="343"/>
        <v>0.42857142857142855</v>
      </c>
      <c r="Z1508" s="219">
        <v>14</v>
      </c>
      <c r="AA1508" s="219"/>
      <c r="AB1508" s="197">
        <f t="shared" si="344"/>
        <v>210</v>
      </c>
      <c r="AC1508" s="197">
        <f t="shared" si="345"/>
        <v>0</v>
      </c>
      <c r="AD1508" s="197">
        <f t="shared" si="346"/>
        <v>147</v>
      </c>
      <c r="AE1508" s="197">
        <f t="shared" si="347"/>
        <v>63</v>
      </c>
      <c r="AF1508" s="197">
        <f t="shared" si="348"/>
        <v>0</v>
      </c>
      <c r="AG1508" s="197">
        <f t="shared" si="349"/>
        <v>210</v>
      </c>
      <c r="AH1508" s="197">
        <v>210</v>
      </c>
      <c r="AI1508" s="197">
        <f t="shared" si="350"/>
        <v>0</v>
      </c>
      <c r="AJ1508" s="158"/>
      <c r="AR1508" s="111"/>
      <c r="AS1508" s="111"/>
      <c r="AT1508" s="111"/>
    </row>
    <row r="1509" spans="1:47" ht="28.5" customHeight="1" x14ac:dyDescent="0.25">
      <c r="A1509" s="186"/>
      <c r="B1509" s="221">
        <v>23</v>
      </c>
      <c r="C1509" s="187">
        <v>358</v>
      </c>
      <c r="D1509" s="136">
        <v>12519</v>
      </c>
      <c r="E1509" s="136">
        <v>7718</v>
      </c>
      <c r="F1509" s="188"/>
      <c r="G1509" s="186" t="s">
        <v>113</v>
      </c>
      <c r="H1509" s="186" t="s">
        <v>36</v>
      </c>
      <c r="I1509" s="186"/>
      <c r="J1509" s="186" t="s">
        <v>42</v>
      </c>
      <c r="K1509" s="188">
        <v>8</v>
      </c>
      <c r="L1509" s="188">
        <v>1.3</v>
      </c>
      <c r="M1509" s="188">
        <v>4</v>
      </c>
      <c r="N1509" s="188">
        <v>1</v>
      </c>
      <c r="O1509" s="188">
        <f t="shared" si="342"/>
        <v>3</v>
      </c>
      <c r="P1509" s="188"/>
      <c r="Q1509" s="188"/>
      <c r="R1509" s="188">
        <f t="shared" si="326"/>
        <v>24</v>
      </c>
      <c r="S1509" s="191" t="s">
        <v>41</v>
      </c>
      <c r="T1509" s="199" t="s">
        <v>58</v>
      </c>
      <c r="U1509" s="200">
        <v>44739</v>
      </c>
      <c r="V1509" s="200">
        <v>44757</v>
      </c>
      <c r="W1509" s="201">
        <v>1</v>
      </c>
      <c r="X1509" s="202"/>
      <c r="Y1509" s="196">
        <f t="shared" si="343"/>
        <v>2.7142857142857144</v>
      </c>
      <c r="Z1509" s="219">
        <v>14</v>
      </c>
      <c r="AA1509" s="219">
        <v>0.84</v>
      </c>
      <c r="AB1509" s="197">
        <f t="shared" si="344"/>
        <v>336</v>
      </c>
      <c r="AC1509" s="197">
        <f t="shared" si="345"/>
        <v>20.16</v>
      </c>
      <c r="AD1509" s="197">
        <f t="shared" si="346"/>
        <v>235.19999999999996</v>
      </c>
      <c r="AE1509" s="197">
        <f t="shared" si="347"/>
        <v>100.79999999999998</v>
      </c>
      <c r="AF1509" s="197">
        <f t="shared" si="348"/>
        <v>54.719999999999992</v>
      </c>
      <c r="AG1509" s="197">
        <f t="shared" si="349"/>
        <v>390.71999999999991</v>
      </c>
      <c r="AH1509" s="197">
        <v>390.71999999999991</v>
      </c>
      <c r="AI1509" s="197">
        <f t="shared" si="350"/>
        <v>0</v>
      </c>
      <c r="AJ1509" s="158"/>
      <c r="AR1509" s="111"/>
      <c r="AS1509" s="111"/>
      <c r="AT1509" s="111"/>
    </row>
    <row r="1510" spans="1:47" ht="28.5" customHeight="1" x14ac:dyDescent="0.25">
      <c r="A1510" s="186"/>
      <c r="B1510" s="221">
        <v>23</v>
      </c>
      <c r="C1510" s="187">
        <v>165</v>
      </c>
      <c r="D1510" s="136">
        <v>12166</v>
      </c>
      <c r="E1510" s="136">
        <v>7587</v>
      </c>
      <c r="F1510" s="188"/>
      <c r="G1510" s="186" t="s">
        <v>113</v>
      </c>
      <c r="H1510" s="186" t="s">
        <v>36</v>
      </c>
      <c r="I1510" s="186"/>
      <c r="J1510" s="186" t="s">
        <v>42</v>
      </c>
      <c r="K1510" s="188">
        <v>10</v>
      </c>
      <c r="L1510" s="188">
        <v>1.8</v>
      </c>
      <c r="M1510" s="188">
        <v>5</v>
      </c>
      <c r="N1510" s="188">
        <v>1</v>
      </c>
      <c r="O1510" s="188">
        <f t="shared" si="342"/>
        <v>4</v>
      </c>
      <c r="P1510" s="188"/>
      <c r="Q1510" s="188"/>
      <c r="R1510" s="188">
        <f t="shared" si="326"/>
        <v>40</v>
      </c>
      <c r="S1510" s="191" t="s">
        <v>41</v>
      </c>
      <c r="T1510" s="199" t="s">
        <v>58</v>
      </c>
      <c r="U1510" s="200">
        <v>44720</v>
      </c>
      <c r="V1510" s="200">
        <v>44739</v>
      </c>
      <c r="W1510" s="201">
        <v>1</v>
      </c>
      <c r="X1510" s="202"/>
      <c r="Y1510" s="196">
        <f t="shared" si="343"/>
        <v>2.8571428571428572</v>
      </c>
      <c r="Z1510" s="219">
        <v>18</v>
      </c>
      <c r="AA1510" s="219"/>
      <c r="AB1510" s="197">
        <f t="shared" si="344"/>
        <v>720</v>
      </c>
      <c r="AC1510" s="197">
        <f t="shared" si="345"/>
        <v>0</v>
      </c>
      <c r="AD1510" s="197">
        <f t="shared" si="346"/>
        <v>504</v>
      </c>
      <c r="AE1510" s="197">
        <f t="shared" si="347"/>
        <v>216</v>
      </c>
      <c r="AF1510" s="197">
        <f t="shared" si="348"/>
        <v>0</v>
      </c>
      <c r="AG1510" s="197">
        <f t="shared" si="349"/>
        <v>720</v>
      </c>
      <c r="AH1510" s="197">
        <v>720</v>
      </c>
      <c r="AI1510" s="197">
        <f t="shared" si="350"/>
        <v>0</v>
      </c>
      <c r="AJ1510" s="158"/>
      <c r="AR1510" s="111"/>
      <c r="AS1510" s="111"/>
      <c r="AT1510" s="111"/>
    </row>
    <row r="1511" spans="1:47" ht="28.5" customHeight="1" x14ac:dyDescent="0.25">
      <c r="A1511" s="186"/>
      <c r="B1511" s="221">
        <v>23</v>
      </c>
      <c r="C1511" s="187">
        <v>217</v>
      </c>
      <c r="D1511" s="136">
        <v>12314</v>
      </c>
      <c r="E1511" s="136">
        <v>6707</v>
      </c>
      <c r="F1511" s="188"/>
      <c r="G1511" s="186" t="s">
        <v>113</v>
      </c>
      <c r="H1511" s="186" t="s">
        <v>60</v>
      </c>
      <c r="I1511" s="186"/>
      <c r="J1511" s="186" t="s">
        <v>61</v>
      </c>
      <c r="K1511" s="188">
        <v>15</v>
      </c>
      <c r="L1511" s="188">
        <v>11</v>
      </c>
      <c r="M1511" s="188">
        <v>5</v>
      </c>
      <c r="N1511" s="188">
        <v>1</v>
      </c>
      <c r="O1511" s="188">
        <f t="shared" si="342"/>
        <v>4</v>
      </c>
      <c r="P1511" s="188"/>
      <c r="Q1511" s="188"/>
      <c r="R1511" s="188">
        <f t="shared" si="326"/>
        <v>660</v>
      </c>
      <c r="S1511" s="191" t="s">
        <v>62</v>
      </c>
      <c r="T1511" s="199" t="s">
        <v>58</v>
      </c>
      <c r="U1511" s="200">
        <v>44724</v>
      </c>
      <c r="V1511" s="200">
        <v>44825</v>
      </c>
      <c r="W1511" s="201">
        <v>1</v>
      </c>
      <c r="X1511" s="202"/>
      <c r="Y1511" s="196">
        <f t="shared" si="343"/>
        <v>14.571428571428571</v>
      </c>
      <c r="Z1511" s="219">
        <v>7.5</v>
      </c>
      <c r="AA1511" s="219">
        <v>0.7</v>
      </c>
      <c r="AB1511" s="197">
        <f t="shared" si="344"/>
        <v>4950</v>
      </c>
      <c r="AC1511" s="197">
        <f t="shared" si="345"/>
        <v>461.99999999999994</v>
      </c>
      <c r="AD1511" s="197">
        <f t="shared" si="346"/>
        <v>3464.9999999999995</v>
      </c>
      <c r="AE1511" s="197">
        <f t="shared" si="347"/>
        <v>1485</v>
      </c>
      <c r="AF1511" s="197">
        <f t="shared" si="348"/>
        <v>6731.9999999999991</v>
      </c>
      <c r="AG1511" s="197">
        <f t="shared" si="349"/>
        <v>11682</v>
      </c>
      <c r="AH1511" s="197">
        <v>11682</v>
      </c>
      <c r="AI1511" s="197">
        <f t="shared" si="350"/>
        <v>0</v>
      </c>
      <c r="AJ1511" s="158"/>
      <c r="AR1511" s="111"/>
      <c r="AS1511" s="111"/>
      <c r="AT1511" s="111"/>
    </row>
    <row r="1512" spans="1:47" ht="28.5" customHeight="1" x14ac:dyDescent="0.25">
      <c r="A1512" s="186"/>
      <c r="B1512" s="221">
        <v>23</v>
      </c>
      <c r="C1512" s="187">
        <v>206</v>
      </c>
      <c r="D1512" s="136">
        <v>12304</v>
      </c>
      <c r="E1512" s="136">
        <v>6719</v>
      </c>
      <c r="F1512" s="188"/>
      <c r="G1512" s="186" t="s">
        <v>113</v>
      </c>
      <c r="H1512" s="186" t="s">
        <v>60</v>
      </c>
      <c r="I1512" s="186"/>
      <c r="J1512" s="186" t="s">
        <v>61</v>
      </c>
      <c r="K1512" s="188">
        <v>16</v>
      </c>
      <c r="L1512" s="188">
        <v>8</v>
      </c>
      <c r="M1512" s="188">
        <v>4</v>
      </c>
      <c r="N1512" s="188">
        <v>1</v>
      </c>
      <c r="O1512" s="188">
        <f t="shared" si="342"/>
        <v>3</v>
      </c>
      <c r="P1512" s="188"/>
      <c r="Q1512" s="188"/>
      <c r="R1512" s="188">
        <f t="shared" si="326"/>
        <v>384</v>
      </c>
      <c r="S1512" s="191" t="s">
        <v>62</v>
      </c>
      <c r="T1512" s="199" t="s">
        <v>58</v>
      </c>
      <c r="U1512" s="200">
        <v>44724</v>
      </c>
      <c r="V1512" s="200">
        <v>44828</v>
      </c>
      <c r="W1512" s="201">
        <v>1</v>
      </c>
      <c r="X1512" s="202"/>
      <c r="Y1512" s="196">
        <f t="shared" si="343"/>
        <v>15</v>
      </c>
      <c r="Z1512" s="219">
        <v>7.5</v>
      </c>
      <c r="AA1512" s="219">
        <v>0.7</v>
      </c>
      <c r="AB1512" s="197">
        <f t="shared" si="344"/>
        <v>2880</v>
      </c>
      <c r="AC1512" s="197">
        <f t="shared" si="345"/>
        <v>268.79999999999995</v>
      </c>
      <c r="AD1512" s="197">
        <f t="shared" si="346"/>
        <v>2015.9999999999995</v>
      </c>
      <c r="AE1512" s="197">
        <f t="shared" si="347"/>
        <v>863.99999999999989</v>
      </c>
      <c r="AF1512" s="197">
        <f t="shared" si="348"/>
        <v>4031.9999999999995</v>
      </c>
      <c r="AG1512" s="197">
        <f t="shared" si="349"/>
        <v>6911.9999999999991</v>
      </c>
      <c r="AH1512" s="197">
        <v>6911.9999999999991</v>
      </c>
      <c r="AI1512" s="197">
        <f t="shared" si="350"/>
        <v>0</v>
      </c>
      <c r="AJ1512" s="158"/>
      <c r="AR1512" s="111"/>
      <c r="AS1512" s="111"/>
      <c r="AT1512" s="111"/>
    </row>
    <row r="1513" spans="1:47" ht="28.5" customHeight="1" x14ac:dyDescent="0.25">
      <c r="A1513" s="186"/>
      <c r="B1513" s="221">
        <v>23</v>
      </c>
      <c r="C1513" s="187" t="s">
        <v>239</v>
      </c>
      <c r="D1513" s="136">
        <v>12575</v>
      </c>
      <c r="E1513" s="136">
        <v>7718</v>
      </c>
      <c r="F1513" s="188"/>
      <c r="G1513" s="186" t="s">
        <v>236</v>
      </c>
      <c r="H1513" s="186" t="s">
        <v>60</v>
      </c>
      <c r="I1513" s="186"/>
      <c r="J1513" s="186" t="s">
        <v>61</v>
      </c>
      <c r="K1513" s="188">
        <v>10</v>
      </c>
      <c r="L1513" s="188">
        <v>8</v>
      </c>
      <c r="M1513" s="188">
        <f>4</f>
        <v>4</v>
      </c>
      <c r="N1513" s="188">
        <v>1</v>
      </c>
      <c r="O1513" s="188">
        <f t="shared" si="342"/>
        <v>3</v>
      </c>
      <c r="P1513" s="188"/>
      <c r="Q1513" s="188"/>
      <c r="R1513" s="188">
        <f t="shared" si="326"/>
        <v>240</v>
      </c>
      <c r="S1513" s="191" t="s">
        <v>62</v>
      </c>
      <c r="T1513" s="199" t="s">
        <v>58</v>
      </c>
      <c r="U1513" s="200">
        <v>44743</v>
      </c>
      <c r="V1513" s="200">
        <v>44757</v>
      </c>
      <c r="W1513" s="201">
        <v>1</v>
      </c>
      <c r="X1513" s="202"/>
      <c r="Y1513" s="196">
        <f t="shared" si="343"/>
        <v>2.1428571428571428</v>
      </c>
      <c r="Z1513" s="219">
        <v>7.5</v>
      </c>
      <c r="AA1513" s="219">
        <v>0.7</v>
      </c>
      <c r="AB1513" s="197">
        <f t="shared" si="344"/>
        <v>1800</v>
      </c>
      <c r="AC1513" s="197">
        <f t="shared" si="345"/>
        <v>168</v>
      </c>
      <c r="AD1513" s="197">
        <f t="shared" si="346"/>
        <v>1260</v>
      </c>
      <c r="AE1513" s="197">
        <f t="shared" si="347"/>
        <v>540</v>
      </c>
      <c r="AF1513" s="197">
        <f t="shared" si="348"/>
        <v>359.99999999999994</v>
      </c>
      <c r="AG1513" s="197">
        <f t="shared" si="349"/>
        <v>2160</v>
      </c>
      <c r="AH1513" s="197">
        <v>2160</v>
      </c>
      <c r="AI1513" s="197">
        <f t="shared" si="350"/>
        <v>0</v>
      </c>
      <c r="AJ1513" s="158"/>
      <c r="AR1513" s="111"/>
      <c r="AS1513" s="111"/>
      <c r="AT1513" s="111"/>
    </row>
    <row r="1514" spans="1:47" ht="28.5" customHeight="1" x14ac:dyDescent="0.25">
      <c r="A1514" s="186"/>
      <c r="B1514" s="221">
        <v>23</v>
      </c>
      <c r="C1514" s="187">
        <v>217</v>
      </c>
      <c r="D1514" s="136">
        <v>12764</v>
      </c>
      <c r="E1514" s="136">
        <v>6729</v>
      </c>
      <c r="F1514" s="188"/>
      <c r="G1514" s="186" t="s">
        <v>99</v>
      </c>
      <c r="H1514" s="186" t="s">
        <v>60</v>
      </c>
      <c r="I1514" s="186"/>
      <c r="J1514" s="186" t="s">
        <v>61</v>
      </c>
      <c r="K1514" s="188">
        <v>8</v>
      </c>
      <c r="L1514" s="188">
        <v>8</v>
      </c>
      <c r="M1514" s="188">
        <f>4</f>
        <v>4</v>
      </c>
      <c r="N1514" s="188">
        <v>1</v>
      </c>
      <c r="O1514" s="188">
        <f t="shared" si="342"/>
        <v>3</v>
      </c>
      <c r="P1514" s="188"/>
      <c r="Q1514" s="188"/>
      <c r="R1514" s="188">
        <f t="shared" si="326"/>
        <v>192</v>
      </c>
      <c r="S1514" s="191" t="s">
        <v>62</v>
      </c>
      <c r="T1514" s="199" t="s">
        <v>58</v>
      </c>
      <c r="U1514" s="200">
        <v>44761</v>
      </c>
      <c r="V1514" s="200">
        <v>44831</v>
      </c>
      <c r="W1514" s="201">
        <v>1</v>
      </c>
      <c r="X1514" s="202"/>
      <c r="Y1514" s="196">
        <f t="shared" si="343"/>
        <v>10.142857142857142</v>
      </c>
      <c r="Z1514" s="219">
        <v>7.5</v>
      </c>
      <c r="AA1514" s="219">
        <v>0.7</v>
      </c>
      <c r="AB1514" s="197">
        <f t="shared" si="344"/>
        <v>1440</v>
      </c>
      <c r="AC1514" s="197">
        <f t="shared" si="345"/>
        <v>134.39999999999998</v>
      </c>
      <c r="AD1514" s="197">
        <f t="shared" si="346"/>
        <v>1007.9999999999998</v>
      </c>
      <c r="AE1514" s="197">
        <f t="shared" si="347"/>
        <v>431.99999999999994</v>
      </c>
      <c r="AF1514" s="197">
        <f t="shared" si="348"/>
        <v>1363.1999999999998</v>
      </c>
      <c r="AG1514" s="197">
        <f t="shared" si="349"/>
        <v>2803.2</v>
      </c>
      <c r="AH1514" s="197">
        <v>2803.2</v>
      </c>
      <c r="AI1514" s="197">
        <f t="shared" si="350"/>
        <v>0</v>
      </c>
      <c r="AJ1514" s="158"/>
      <c r="AR1514" s="111"/>
      <c r="AS1514" s="111"/>
      <c r="AT1514" s="111"/>
    </row>
    <row r="1515" spans="1:47" ht="28.5" customHeight="1" x14ac:dyDescent="0.25">
      <c r="A1515" s="186"/>
      <c r="B1515" s="221">
        <v>23</v>
      </c>
      <c r="C1515" s="187">
        <v>558</v>
      </c>
      <c r="D1515" s="136">
        <v>12719</v>
      </c>
      <c r="E1515" s="136">
        <v>7880</v>
      </c>
      <c r="F1515" s="188"/>
      <c r="G1515" s="186" t="s">
        <v>113</v>
      </c>
      <c r="H1515" s="186" t="s">
        <v>247</v>
      </c>
      <c r="I1515" s="186"/>
      <c r="J1515" s="186" t="s">
        <v>245</v>
      </c>
      <c r="K1515" s="188">
        <v>6.5</v>
      </c>
      <c r="L1515" s="188">
        <v>1</v>
      </c>
      <c r="M1515" s="188">
        <v>3.3</v>
      </c>
      <c r="N1515" s="188">
        <v>1</v>
      </c>
      <c r="O1515" s="188">
        <f t="shared" si="342"/>
        <v>2.2999999999999998</v>
      </c>
      <c r="P1515" s="188"/>
      <c r="Q1515" s="188">
        <v>2</v>
      </c>
      <c r="R1515" s="188">
        <f t="shared" si="326"/>
        <v>2</v>
      </c>
      <c r="S1515" s="191" t="s">
        <v>246</v>
      </c>
      <c r="T1515" s="199" t="s">
        <v>58</v>
      </c>
      <c r="U1515" s="200">
        <v>44754</v>
      </c>
      <c r="V1515" s="200">
        <v>44813</v>
      </c>
      <c r="W1515" s="201">
        <v>1</v>
      </c>
      <c r="X1515" s="202"/>
      <c r="Y1515" s="196">
        <f t="shared" si="343"/>
        <v>8.5714285714285712</v>
      </c>
      <c r="Z1515" s="219">
        <v>500</v>
      </c>
      <c r="AA1515" s="219">
        <v>70</v>
      </c>
      <c r="AB1515" s="197">
        <f t="shared" si="344"/>
        <v>1000</v>
      </c>
      <c r="AC1515" s="197">
        <f t="shared" si="345"/>
        <v>140</v>
      </c>
      <c r="AD1515" s="197">
        <f t="shared" si="346"/>
        <v>700</v>
      </c>
      <c r="AE1515" s="197">
        <f t="shared" si="347"/>
        <v>300</v>
      </c>
      <c r="AF1515" s="197">
        <f t="shared" si="348"/>
        <v>1200</v>
      </c>
      <c r="AG1515" s="197">
        <f t="shared" si="349"/>
        <v>2200</v>
      </c>
      <c r="AH1515" s="197">
        <v>2200</v>
      </c>
      <c r="AI1515" s="197">
        <f t="shared" si="350"/>
        <v>0</v>
      </c>
      <c r="AJ1515" s="158"/>
      <c r="AR1515" s="111"/>
      <c r="AS1515" s="111"/>
      <c r="AT1515" s="111"/>
    </row>
    <row r="1516" spans="1:47" ht="28.5" customHeight="1" x14ac:dyDescent="0.25">
      <c r="A1516" s="186"/>
      <c r="B1516" s="221">
        <v>23</v>
      </c>
      <c r="C1516" s="187">
        <v>672</v>
      </c>
      <c r="D1516" s="136">
        <v>12889</v>
      </c>
      <c r="E1516" s="136">
        <v>7835</v>
      </c>
      <c r="F1516" s="188"/>
      <c r="G1516" s="186" t="s">
        <v>113</v>
      </c>
      <c r="H1516" s="186" t="s">
        <v>36</v>
      </c>
      <c r="I1516" s="186"/>
      <c r="J1516" s="186" t="s">
        <v>69</v>
      </c>
      <c r="K1516" s="188">
        <v>2.5</v>
      </c>
      <c r="L1516" s="188">
        <v>1.3</v>
      </c>
      <c r="M1516" s="188">
        <v>4</v>
      </c>
      <c r="N1516" s="188">
        <v>1</v>
      </c>
      <c r="O1516" s="188">
        <f t="shared" si="342"/>
        <v>3</v>
      </c>
      <c r="P1516" s="188"/>
      <c r="Q1516" s="188"/>
      <c r="R1516" s="188">
        <f t="shared" si="326"/>
        <v>3</v>
      </c>
      <c r="S1516" s="191" t="s">
        <v>70</v>
      </c>
      <c r="T1516" s="199" t="s">
        <v>58</v>
      </c>
      <c r="U1516" s="200">
        <v>44778</v>
      </c>
      <c r="V1516" s="200">
        <v>44792</v>
      </c>
      <c r="W1516" s="201">
        <v>1</v>
      </c>
      <c r="X1516" s="202"/>
      <c r="Y1516" s="196">
        <f t="shared" si="343"/>
        <v>2.1428571428571428</v>
      </c>
      <c r="Z1516" s="220">
        <v>135</v>
      </c>
      <c r="AA1516" s="219"/>
      <c r="AB1516" s="197">
        <f t="shared" si="344"/>
        <v>405</v>
      </c>
      <c r="AC1516" s="197">
        <f t="shared" si="345"/>
        <v>0</v>
      </c>
      <c r="AD1516" s="197">
        <f t="shared" si="346"/>
        <v>283.49999999999994</v>
      </c>
      <c r="AE1516" s="197">
        <f t="shared" si="347"/>
        <v>121.49999999999999</v>
      </c>
      <c r="AF1516" s="197">
        <f t="shared" si="348"/>
        <v>0</v>
      </c>
      <c r="AG1516" s="197">
        <f t="shared" si="349"/>
        <v>404.99999999999994</v>
      </c>
      <c r="AH1516" s="197">
        <v>404.99999999999994</v>
      </c>
      <c r="AI1516" s="197">
        <f t="shared" si="350"/>
        <v>0</v>
      </c>
      <c r="AJ1516" s="158"/>
      <c r="AR1516" s="111"/>
      <c r="AS1516" s="111"/>
      <c r="AT1516" s="111"/>
    </row>
    <row r="1517" spans="1:47" ht="28.5" customHeight="1" x14ac:dyDescent="0.25">
      <c r="A1517" s="186"/>
      <c r="B1517" s="221">
        <v>23</v>
      </c>
      <c r="C1517" s="187">
        <v>672</v>
      </c>
      <c r="D1517" s="136">
        <v>12889</v>
      </c>
      <c r="E1517" s="136">
        <v>7835</v>
      </c>
      <c r="F1517" s="188"/>
      <c r="G1517" s="186" t="s">
        <v>113</v>
      </c>
      <c r="H1517" s="186" t="s">
        <v>36</v>
      </c>
      <c r="I1517" s="186"/>
      <c r="J1517" s="186" t="s">
        <v>69</v>
      </c>
      <c r="K1517" s="188">
        <v>2.5</v>
      </c>
      <c r="L1517" s="188">
        <v>1.3</v>
      </c>
      <c r="M1517" s="188">
        <v>4</v>
      </c>
      <c r="N1517" s="188">
        <v>1</v>
      </c>
      <c r="O1517" s="188">
        <f t="shared" si="342"/>
        <v>3</v>
      </c>
      <c r="P1517" s="188"/>
      <c r="Q1517" s="188"/>
      <c r="R1517" s="188">
        <f t="shared" si="326"/>
        <v>3</v>
      </c>
      <c r="S1517" s="191" t="s">
        <v>70</v>
      </c>
      <c r="T1517" s="199" t="s">
        <v>58</v>
      </c>
      <c r="U1517" s="200">
        <v>44778</v>
      </c>
      <c r="V1517" s="200">
        <v>44792</v>
      </c>
      <c r="W1517" s="201">
        <v>1</v>
      </c>
      <c r="X1517" s="202"/>
      <c r="Y1517" s="196">
        <f t="shared" si="343"/>
        <v>2.1428571428571428</v>
      </c>
      <c r="Z1517" s="220">
        <v>135</v>
      </c>
      <c r="AA1517" s="219"/>
      <c r="AB1517" s="197">
        <f t="shared" si="344"/>
        <v>405</v>
      </c>
      <c r="AC1517" s="197">
        <f t="shared" si="345"/>
        <v>0</v>
      </c>
      <c r="AD1517" s="197">
        <f t="shared" si="346"/>
        <v>283.49999999999994</v>
      </c>
      <c r="AE1517" s="197">
        <f t="shared" si="347"/>
        <v>121.49999999999999</v>
      </c>
      <c r="AF1517" s="197">
        <f t="shared" si="348"/>
        <v>0</v>
      </c>
      <c r="AG1517" s="197">
        <f t="shared" si="349"/>
        <v>404.99999999999994</v>
      </c>
      <c r="AH1517" s="197">
        <v>404.99999999999994</v>
      </c>
      <c r="AI1517" s="197">
        <f t="shared" si="350"/>
        <v>0</v>
      </c>
      <c r="AJ1517" s="158"/>
      <c r="AR1517" s="111"/>
      <c r="AS1517" s="111"/>
      <c r="AT1517" s="111"/>
    </row>
    <row r="1518" spans="1:47" ht="28.5" customHeight="1" x14ac:dyDescent="0.25">
      <c r="A1518" s="186"/>
      <c r="B1518" s="221">
        <v>23</v>
      </c>
      <c r="C1518" s="187">
        <v>594</v>
      </c>
      <c r="D1518" s="136">
        <v>12819</v>
      </c>
      <c r="E1518" s="136">
        <v>7822</v>
      </c>
      <c r="F1518" s="188"/>
      <c r="G1518" s="186" t="s">
        <v>113</v>
      </c>
      <c r="H1518" s="186" t="s">
        <v>36</v>
      </c>
      <c r="I1518" s="186"/>
      <c r="J1518" s="186" t="s">
        <v>69</v>
      </c>
      <c r="K1518" s="188">
        <v>1.3</v>
      </c>
      <c r="L1518" s="188">
        <v>1</v>
      </c>
      <c r="M1518" s="188">
        <v>3</v>
      </c>
      <c r="N1518" s="188">
        <v>1</v>
      </c>
      <c r="O1518" s="188">
        <f t="shared" si="342"/>
        <v>2</v>
      </c>
      <c r="P1518" s="188"/>
      <c r="Q1518" s="188"/>
      <c r="R1518" s="188">
        <f t="shared" ref="R1518:R1581" si="351">IF(S1518="m3",K1518*L1518*O1518,IF(S1518="m2-LxH",K1518*O1518,IF(S1518="m2-LxW",K1518*L1518*P1518,IF(S1518="rm",O1518,IF(S1518="lm",K1518,IF(S1518="unit",Q1518,))))))</f>
        <v>2</v>
      </c>
      <c r="S1518" s="191" t="s">
        <v>70</v>
      </c>
      <c r="T1518" s="199" t="s">
        <v>58</v>
      </c>
      <c r="U1518" s="200">
        <v>44769</v>
      </c>
      <c r="V1518" s="200">
        <v>44781</v>
      </c>
      <c r="W1518" s="201">
        <v>1</v>
      </c>
      <c r="X1518" s="202"/>
      <c r="Y1518" s="196">
        <f t="shared" si="343"/>
        <v>1.8571428571428572</v>
      </c>
      <c r="Z1518" s="220">
        <v>135</v>
      </c>
      <c r="AA1518" s="219">
        <v>12.25</v>
      </c>
      <c r="AB1518" s="197">
        <f t="shared" si="344"/>
        <v>270</v>
      </c>
      <c r="AC1518" s="197">
        <f t="shared" si="345"/>
        <v>24.5</v>
      </c>
      <c r="AD1518" s="197">
        <f t="shared" si="346"/>
        <v>189</v>
      </c>
      <c r="AE1518" s="197">
        <f t="shared" si="347"/>
        <v>81</v>
      </c>
      <c r="AF1518" s="197">
        <f t="shared" si="348"/>
        <v>45.5</v>
      </c>
      <c r="AG1518" s="197">
        <f t="shared" si="349"/>
        <v>315.5</v>
      </c>
      <c r="AH1518" s="197">
        <v>315.5</v>
      </c>
      <c r="AI1518" s="197">
        <f t="shared" si="350"/>
        <v>0</v>
      </c>
      <c r="AJ1518" s="158"/>
      <c r="AR1518" s="111"/>
      <c r="AS1518" s="111"/>
      <c r="AT1518" s="111"/>
    </row>
    <row r="1519" spans="1:47" ht="28.5" customHeight="1" x14ac:dyDescent="0.25">
      <c r="A1519" s="186"/>
      <c r="B1519" s="221">
        <v>23</v>
      </c>
      <c r="C1519" s="187">
        <v>609</v>
      </c>
      <c r="D1519" s="136">
        <v>12830</v>
      </c>
      <c r="E1519" s="136">
        <v>7746</v>
      </c>
      <c r="F1519" s="188"/>
      <c r="G1519" s="186" t="s">
        <v>113</v>
      </c>
      <c r="H1519" s="186" t="s">
        <v>36</v>
      </c>
      <c r="I1519" s="186"/>
      <c r="J1519" s="186" t="s">
        <v>69</v>
      </c>
      <c r="K1519" s="188">
        <v>1.3</v>
      </c>
      <c r="L1519" s="188">
        <v>0.6</v>
      </c>
      <c r="M1519" s="188">
        <v>3</v>
      </c>
      <c r="N1519" s="188"/>
      <c r="O1519" s="188">
        <f t="shared" si="342"/>
        <v>3</v>
      </c>
      <c r="P1519" s="188"/>
      <c r="Q1519" s="188"/>
      <c r="R1519" s="188">
        <f t="shared" si="351"/>
        <v>3</v>
      </c>
      <c r="S1519" s="191" t="s">
        <v>70</v>
      </c>
      <c r="T1519" s="199" t="s">
        <v>58</v>
      </c>
      <c r="U1519" s="200">
        <v>44769</v>
      </c>
      <c r="V1519" s="200">
        <v>44773</v>
      </c>
      <c r="W1519" s="201">
        <v>1</v>
      </c>
      <c r="X1519" s="202"/>
      <c r="Y1519" s="196">
        <f t="shared" si="343"/>
        <v>0.7142857142857143</v>
      </c>
      <c r="Z1519" s="220">
        <v>135</v>
      </c>
      <c r="AA1519" s="219">
        <v>12.25</v>
      </c>
      <c r="AB1519" s="197">
        <f t="shared" si="344"/>
        <v>405</v>
      </c>
      <c r="AC1519" s="197">
        <f t="shared" si="345"/>
        <v>36.75</v>
      </c>
      <c r="AD1519" s="197">
        <f t="shared" si="346"/>
        <v>283.49999999999994</v>
      </c>
      <c r="AE1519" s="197">
        <f t="shared" si="347"/>
        <v>121.49999999999999</v>
      </c>
      <c r="AF1519" s="197">
        <f t="shared" si="348"/>
        <v>26.25</v>
      </c>
      <c r="AG1519" s="197">
        <f t="shared" si="349"/>
        <v>431.24999999999994</v>
      </c>
      <c r="AH1519" s="197">
        <v>431.24999999999994</v>
      </c>
      <c r="AI1519" s="197">
        <f t="shared" si="350"/>
        <v>0</v>
      </c>
      <c r="AJ1519" s="158"/>
      <c r="AR1519" s="111"/>
      <c r="AS1519" s="111"/>
      <c r="AT1519" s="111"/>
    </row>
    <row r="1520" spans="1:47" ht="28.5" customHeight="1" x14ac:dyDescent="0.25">
      <c r="A1520" s="186"/>
      <c r="B1520" s="221">
        <v>23</v>
      </c>
      <c r="C1520" s="187">
        <v>746</v>
      </c>
      <c r="D1520" s="136">
        <v>13013</v>
      </c>
      <c r="E1520" s="136">
        <v>7880</v>
      </c>
      <c r="F1520" s="188"/>
      <c r="G1520" s="186" t="s">
        <v>113</v>
      </c>
      <c r="H1520" s="186" t="s">
        <v>36</v>
      </c>
      <c r="I1520" s="186"/>
      <c r="J1520" s="186" t="s">
        <v>435</v>
      </c>
      <c r="K1520" s="188">
        <v>19</v>
      </c>
      <c r="L1520" s="188">
        <v>1.3</v>
      </c>
      <c r="M1520" s="188">
        <v>5</v>
      </c>
      <c r="N1520" s="188">
        <v>1</v>
      </c>
      <c r="O1520" s="188">
        <f t="shared" si="342"/>
        <v>4</v>
      </c>
      <c r="P1520" s="188"/>
      <c r="Q1520" s="188"/>
      <c r="R1520" s="188">
        <f t="shared" si="351"/>
        <v>76</v>
      </c>
      <c r="S1520" s="191" t="s">
        <v>41</v>
      </c>
      <c r="T1520" s="199" t="s">
        <v>58</v>
      </c>
      <c r="U1520" s="200">
        <v>44789</v>
      </c>
      <c r="V1520" s="200">
        <v>44813</v>
      </c>
      <c r="W1520" s="201">
        <v>1</v>
      </c>
      <c r="X1520" s="202"/>
      <c r="Y1520" s="196">
        <f t="shared" si="343"/>
        <v>3.5714285714285716</v>
      </c>
      <c r="Z1520" s="219">
        <v>14</v>
      </c>
      <c r="AA1520" s="219">
        <v>0</v>
      </c>
      <c r="AB1520" s="197">
        <f t="shared" si="344"/>
        <v>1064</v>
      </c>
      <c r="AC1520" s="197">
        <f t="shared" si="345"/>
        <v>0</v>
      </c>
      <c r="AD1520" s="197">
        <f t="shared" si="346"/>
        <v>744.8</v>
      </c>
      <c r="AE1520" s="197">
        <f t="shared" si="347"/>
        <v>319.2</v>
      </c>
      <c r="AF1520" s="197">
        <f t="shared" si="348"/>
        <v>0</v>
      </c>
      <c r="AG1520" s="197">
        <f t="shared" si="349"/>
        <v>1064</v>
      </c>
      <c r="AH1520" s="197">
        <v>1064</v>
      </c>
      <c r="AI1520" s="197">
        <f t="shared" si="350"/>
        <v>0</v>
      </c>
      <c r="AJ1520" s="158"/>
      <c r="AR1520" s="111"/>
      <c r="AS1520" s="111"/>
      <c r="AT1520" s="111"/>
    </row>
    <row r="1521" spans="1:39" s="111" customFormat="1" ht="28.5" customHeight="1" x14ac:dyDescent="0.25">
      <c r="A1521" s="189"/>
      <c r="B1521" s="221">
        <v>23</v>
      </c>
      <c r="C1521" s="159">
        <v>918</v>
      </c>
      <c r="D1521" s="376">
        <v>13291</v>
      </c>
      <c r="E1521" s="376">
        <v>7897</v>
      </c>
      <c r="F1521" s="190"/>
      <c r="G1521" s="189" t="s">
        <v>113</v>
      </c>
      <c r="H1521" s="189" t="s">
        <v>94</v>
      </c>
      <c r="I1521" s="189"/>
      <c r="J1521" s="189" t="s">
        <v>69</v>
      </c>
      <c r="K1521" s="190">
        <v>1.8</v>
      </c>
      <c r="L1521" s="190">
        <v>0.6</v>
      </c>
      <c r="M1521" s="190">
        <v>3</v>
      </c>
      <c r="N1521" s="190"/>
      <c r="O1521" s="190">
        <v>3</v>
      </c>
      <c r="P1521" s="190"/>
      <c r="Q1521" s="190"/>
      <c r="R1521" s="188">
        <f t="shared" si="351"/>
        <v>3</v>
      </c>
      <c r="S1521" s="191" t="s">
        <v>70</v>
      </c>
      <c r="T1521" s="192" t="s">
        <v>58</v>
      </c>
      <c r="U1521" s="193">
        <v>44812</v>
      </c>
      <c r="V1521" s="193">
        <v>44820</v>
      </c>
      <c r="W1521" s="194">
        <v>1</v>
      </c>
      <c r="X1521" s="195"/>
      <c r="Y1521" s="196">
        <f t="shared" si="343"/>
        <v>1.2857142857142858</v>
      </c>
      <c r="Z1521" s="219">
        <v>135</v>
      </c>
      <c r="AA1521" s="219">
        <v>12.25</v>
      </c>
      <c r="AB1521" s="197">
        <f t="shared" si="344"/>
        <v>405</v>
      </c>
      <c r="AC1521" s="197">
        <f t="shared" si="345"/>
        <v>36.75</v>
      </c>
      <c r="AD1521" s="197">
        <f t="shared" si="346"/>
        <v>283.49999999999994</v>
      </c>
      <c r="AE1521" s="197">
        <f t="shared" si="347"/>
        <v>121.49999999999999</v>
      </c>
      <c r="AF1521" s="197">
        <f t="shared" si="348"/>
        <v>47.250000000000007</v>
      </c>
      <c r="AG1521" s="197">
        <f t="shared" si="349"/>
        <v>452.24999999999994</v>
      </c>
      <c r="AH1521" s="198">
        <v>452.24999999999994</v>
      </c>
      <c r="AI1521" s="197">
        <f t="shared" si="350"/>
        <v>0</v>
      </c>
      <c r="AJ1521" s="158"/>
      <c r="AK1521" s="265"/>
      <c r="AL1521" s="272"/>
      <c r="AM1521" s="272"/>
    </row>
    <row r="1522" spans="1:39" s="111" customFormat="1" ht="28.5" customHeight="1" x14ac:dyDescent="0.25">
      <c r="A1522" s="189"/>
      <c r="B1522" s="221">
        <v>23</v>
      </c>
      <c r="C1522" s="159">
        <v>826</v>
      </c>
      <c r="D1522" s="376">
        <v>13094</v>
      </c>
      <c r="E1522" s="376">
        <v>7883</v>
      </c>
      <c r="F1522" s="190"/>
      <c r="G1522" s="189" t="s">
        <v>113</v>
      </c>
      <c r="H1522" s="189" t="s">
        <v>36</v>
      </c>
      <c r="I1522" s="189"/>
      <c r="J1522" s="189" t="s">
        <v>435</v>
      </c>
      <c r="K1522" s="190">
        <v>4</v>
      </c>
      <c r="L1522" s="190">
        <v>1.3</v>
      </c>
      <c r="M1522" s="190">
        <v>3</v>
      </c>
      <c r="N1522" s="190"/>
      <c r="O1522" s="190">
        <v>3</v>
      </c>
      <c r="P1522" s="190"/>
      <c r="Q1522" s="190"/>
      <c r="R1522" s="188">
        <f t="shared" si="351"/>
        <v>12</v>
      </c>
      <c r="S1522" s="159" t="s">
        <v>41</v>
      </c>
      <c r="T1522" s="192" t="s">
        <v>58</v>
      </c>
      <c r="U1522" s="193">
        <v>44799</v>
      </c>
      <c r="V1522" s="193">
        <v>44816</v>
      </c>
      <c r="W1522" s="194">
        <v>1</v>
      </c>
      <c r="X1522" s="195"/>
      <c r="Y1522" s="196">
        <f t="shared" si="343"/>
        <v>2.5714285714285716</v>
      </c>
      <c r="Z1522" s="203">
        <v>14</v>
      </c>
      <c r="AA1522" s="203">
        <v>0.84</v>
      </c>
      <c r="AB1522" s="197">
        <f t="shared" si="344"/>
        <v>168</v>
      </c>
      <c r="AC1522" s="197">
        <f t="shared" si="345"/>
        <v>10.08</v>
      </c>
      <c r="AD1522" s="197">
        <f t="shared" si="346"/>
        <v>117.59999999999998</v>
      </c>
      <c r="AE1522" s="198">
        <v>0</v>
      </c>
      <c r="AF1522" s="197">
        <f t="shared" si="348"/>
        <v>25.92</v>
      </c>
      <c r="AG1522" s="197">
        <f t="shared" si="349"/>
        <v>143.51999999999998</v>
      </c>
      <c r="AH1522" s="198">
        <v>143.51999999999998</v>
      </c>
      <c r="AI1522" s="197">
        <f t="shared" si="350"/>
        <v>0</v>
      </c>
      <c r="AJ1522" s="158"/>
      <c r="AK1522" s="265"/>
      <c r="AL1522" s="272"/>
      <c r="AM1522" s="272"/>
    </row>
    <row r="1523" spans="1:39" s="111" customFormat="1" ht="28.5" customHeight="1" x14ac:dyDescent="0.25">
      <c r="A1523" s="189"/>
      <c r="B1523" s="221">
        <v>23</v>
      </c>
      <c r="C1523" s="159">
        <v>897</v>
      </c>
      <c r="D1523" s="376">
        <v>13268</v>
      </c>
      <c r="E1523" s="376">
        <v>7895</v>
      </c>
      <c r="F1523" s="190"/>
      <c r="G1523" s="189" t="s">
        <v>113</v>
      </c>
      <c r="H1523" s="189" t="s">
        <v>36</v>
      </c>
      <c r="I1523" s="189"/>
      <c r="J1523" s="189" t="s">
        <v>435</v>
      </c>
      <c r="K1523" s="190">
        <v>3.5</v>
      </c>
      <c r="L1523" s="190">
        <v>1.3</v>
      </c>
      <c r="M1523" s="190">
        <v>3</v>
      </c>
      <c r="N1523" s="190"/>
      <c r="O1523" s="190">
        <v>3</v>
      </c>
      <c r="P1523" s="190"/>
      <c r="Q1523" s="190"/>
      <c r="R1523" s="188">
        <f t="shared" si="351"/>
        <v>10.5</v>
      </c>
      <c r="S1523" s="159" t="s">
        <v>41</v>
      </c>
      <c r="T1523" s="192" t="s">
        <v>58</v>
      </c>
      <c r="U1523" s="193">
        <v>44810</v>
      </c>
      <c r="V1523" s="193">
        <v>44819</v>
      </c>
      <c r="W1523" s="194">
        <v>1</v>
      </c>
      <c r="X1523" s="195"/>
      <c r="Y1523" s="196">
        <f t="shared" si="343"/>
        <v>1.4285714285714286</v>
      </c>
      <c r="Z1523" s="203">
        <v>14</v>
      </c>
      <c r="AA1523" s="203">
        <v>0.84</v>
      </c>
      <c r="AB1523" s="197">
        <f t="shared" si="344"/>
        <v>147</v>
      </c>
      <c r="AC1523" s="197">
        <f t="shared" si="345"/>
        <v>8.82</v>
      </c>
      <c r="AD1523" s="197">
        <f t="shared" si="346"/>
        <v>102.89999999999999</v>
      </c>
      <c r="AE1523" s="197">
        <f t="shared" ref="AE1523:AE1554" si="352">IF(T1523="off hired",0.3*R1523*Z1523*W1523,0)</f>
        <v>44.1</v>
      </c>
      <c r="AF1523" s="197">
        <f t="shared" si="348"/>
        <v>12.6</v>
      </c>
      <c r="AG1523" s="197">
        <f t="shared" si="349"/>
        <v>159.6</v>
      </c>
      <c r="AH1523" s="198">
        <v>159.6</v>
      </c>
      <c r="AI1523" s="197">
        <f t="shared" si="350"/>
        <v>0</v>
      </c>
      <c r="AJ1523" s="158"/>
      <c r="AK1523" s="265"/>
      <c r="AL1523" s="272"/>
      <c r="AM1523" s="272"/>
    </row>
    <row r="1524" spans="1:39" s="111" customFormat="1" ht="28.5" customHeight="1" x14ac:dyDescent="0.25">
      <c r="A1524" s="189"/>
      <c r="B1524" s="221">
        <v>23</v>
      </c>
      <c r="C1524" s="159">
        <v>944</v>
      </c>
      <c r="D1524" s="376">
        <v>13320</v>
      </c>
      <c r="E1524" s="376">
        <v>6719</v>
      </c>
      <c r="F1524" s="190"/>
      <c r="G1524" s="189" t="s">
        <v>113</v>
      </c>
      <c r="H1524" s="189" t="s">
        <v>36</v>
      </c>
      <c r="I1524" s="189"/>
      <c r="J1524" s="189" t="s">
        <v>435</v>
      </c>
      <c r="K1524" s="190">
        <v>4</v>
      </c>
      <c r="L1524" s="190">
        <v>1.8</v>
      </c>
      <c r="M1524" s="190">
        <v>4</v>
      </c>
      <c r="N1524" s="190"/>
      <c r="O1524" s="190">
        <v>4</v>
      </c>
      <c r="P1524" s="190"/>
      <c r="Q1524" s="190"/>
      <c r="R1524" s="188">
        <f t="shared" si="351"/>
        <v>16</v>
      </c>
      <c r="S1524" s="159" t="s">
        <v>41</v>
      </c>
      <c r="T1524" s="192" t="s">
        <v>58</v>
      </c>
      <c r="U1524" s="193">
        <v>44817</v>
      </c>
      <c r="V1524" s="193">
        <v>44828</v>
      </c>
      <c r="W1524" s="194">
        <v>1</v>
      </c>
      <c r="X1524" s="195"/>
      <c r="Y1524" s="196">
        <f t="shared" si="343"/>
        <v>1.7142857142857142</v>
      </c>
      <c r="Z1524" s="203">
        <v>18</v>
      </c>
      <c r="AA1524" s="203">
        <v>1.05</v>
      </c>
      <c r="AB1524" s="197">
        <f t="shared" si="344"/>
        <v>288</v>
      </c>
      <c r="AC1524" s="197">
        <f t="shared" si="345"/>
        <v>16.8</v>
      </c>
      <c r="AD1524" s="197">
        <f t="shared" si="346"/>
        <v>201.6</v>
      </c>
      <c r="AE1524" s="197">
        <f t="shared" si="352"/>
        <v>86.399999999999991</v>
      </c>
      <c r="AF1524" s="197">
        <f t="shared" si="348"/>
        <v>28.8</v>
      </c>
      <c r="AG1524" s="197">
        <f t="shared" si="349"/>
        <v>316.8</v>
      </c>
      <c r="AH1524" s="198">
        <v>316.8</v>
      </c>
      <c r="AI1524" s="197">
        <f t="shared" si="350"/>
        <v>0</v>
      </c>
      <c r="AJ1524" s="158"/>
      <c r="AK1524" s="265"/>
      <c r="AL1524" s="272"/>
      <c r="AM1524" s="272"/>
    </row>
    <row r="1525" spans="1:39" s="111" customFormat="1" ht="28.5" customHeight="1" x14ac:dyDescent="0.25">
      <c r="A1525" s="189"/>
      <c r="B1525" s="221">
        <v>23</v>
      </c>
      <c r="C1525" s="159">
        <v>952</v>
      </c>
      <c r="D1525" s="376">
        <v>13320</v>
      </c>
      <c r="E1525" s="376">
        <v>6719</v>
      </c>
      <c r="F1525" s="190"/>
      <c r="G1525" s="189" t="s">
        <v>113</v>
      </c>
      <c r="H1525" s="189" t="s">
        <v>36</v>
      </c>
      <c r="I1525" s="189"/>
      <c r="J1525" s="189" t="s">
        <v>435</v>
      </c>
      <c r="K1525" s="190">
        <v>4</v>
      </c>
      <c r="L1525" s="190">
        <v>1.8</v>
      </c>
      <c r="M1525" s="190">
        <v>4</v>
      </c>
      <c r="N1525" s="190"/>
      <c r="O1525" s="190">
        <v>4</v>
      </c>
      <c r="P1525" s="190"/>
      <c r="Q1525" s="190"/>
      <c r="R1525" s="188">
        <f t="shared" si="351"/>
        <v>16</v>
      </c>
      <c r="S1525" s="159" t="s">
        <v>41</v>
      </c>
      <c r="T1525" s="192" t="s">
        <v>58</v>
      </c>
      <c r="U1525" s="193">
        <v>44817</v>
      </c>
      <c r="V1525" s="193">
        <v>44828</v>
      </c>
      <c r="W1525" s="194">
        <v>1</v>
      </c>
      <c r="X1525" s="195"/>
      <c r="Y1525" s="196">
        <f t="shared" si="343"/>
        <v>1.7142857142857142</v>
      </c>
      <c r="Z1525" s="203">
        <v>18</v>
      </c>
      <c r="AA1525" s="203">
        <v>1.05</v>
      </c>
      <c r="AB1525" s="197">
        <f t="shared" si="344"/>
        <v>288</v>
      </c>
      <c r="AC1525" s="197">
        <f t="shared" si="345"/>
        <v>16.8</v>
      </c>
      <c r="AD1525" s="197">
        <f t="shared" si="346"/>
        <v>201.6</v>
      </c>
      <c r="AE1525" s="197">
        <f t="shared" si="352"/>
        <v>86.399999999999991</v>
      </c>
      <c r="AF1525" s="197">
        <f t="shared" si="348"/>
        <v>28.8</v>
      </c>
      <c r="AG1525" s="197">
        <f t="shared" si="349"/>
        <v>316.8</v>
      </c>
      <c r="AH1525" s="198">
        <v>316.8</v>
      </c>
      <c r="AI1525" s="197">
        <f t="shared" si="350"/>
        <v>0</v>
      </c>
      <c r="AJ1525" s="158"/>
      <c r="AK1525" s="265"/>
      <c r="AL1525" s="272"/>
      <c r="AM1525" s="272"/>
    </row>
    <row r="1526" spans="1:39" s="111" customFormat="1" ht="28.5" customHeight="1" x14ac:dyDescent="0.25">
      <c r="A1526" s="186"/>
      <c r="B1526" s="221">
        <v>23</v>
      </c>
      <c r="C1526" s="187">
        <v>726</v>
      </c>
      <c r="D1526" s="376">
        <v>13269</v>
      </c>
      <c r="E1526" s="376">
        <v>6706</v>
      </c>
      <c r="F1526" s="188"/>
      <c r="G1526" s="186" t="s">
        <v>113</v>
      </c>
      <c r="H1526" s="189" t="s">
        <v>60</v>
      </c>
      <c r="I1526" s="189"/>
      <c r="J1526" s="189" t="s">
        <v>61</v>
      </c>
      <c r="K1526" s="190">
        <v>8</v>
      </c>
      <c r="L1526" s="190">
        <v>5</v>
      </c>
      <c r="M1526" s="190">
        <v>3</v>
      </c>
      <c r="N1526" s="190"/>
      <c r="O1526" s="190">
        <v>3</v>
      </c>
      <c r="P1526" s="190"/>
      <c r="Q1526" s="190"/>
      <c r="R1526" s="188">
        <f t="shared" si="351"/>
        <v>120</v>
      </c>
      <c r="S1526" s="191" t="s">
        <v>62</v>
      </c>
      <c r="T1526" s="199" t="s">
        <v>58</v>
      </c>
      <c r="U1526" s="200">
        <v>44810</v>
      </c>
      <c r="V1526" s="200">
        <v>44825</v>
      </c>
      <c r="W1526" s="201">
        <v>1</v>
      </c>
      <c r="X1526" s="202"/>
      <c r="Y1526" s="196">
        <f t="shared" si="343"/>
        <v>2.2857142857142856</v>
      </c>
      <c r="Z1526" s="219">
        <v>7.5</v>
      </c>
      <c r="AA1526" s="219">
        <v>0.7</v>
      </c>
      <c r="AB1526" s="197">
        <f t="shared" si="344"/>
        <v>900</v>
      </c>
      <c r="AC1526" s="197">
        <f t="shared" si="345"/>
        <v>84</v>
      </c>
      <c r="AD1526" s="197">
        <f t="shared" si="346"/>
        <v>630</v>
      </c>
      <c r="AE1526" s="197">
        <f t="shared" si="352"/>
        <v>270</v>
      </c>
      <c r="AF1526" s="197">
        <f t="shared" si="348"/>
        <v>191.99999999999997</v>
      </c>
      <c r="AG1526" s="197">
        <f t="shared" si="349"/>
        <v>1092</v>
      </c>
      <c r="AH1526" s="197">
        <v>1092</v>
      </c>
      <c r="AI1526" s="197">
        <f t="shared" si="350"/>
        <v>0</v>
      </c>
      <c r="AJ1526" s="158"/>
      <c r="AK1526" s="265"/>
      <c r="AL1526" s="272"/>
      <c r="AM1526" s="272"/>
    </row>
    <row r="1527" spans="1:39" s="111" customFormat="1" ht="28.5" customHeight="1" x14ac:dyDescent="0.25">
      <c r="A1527" s="186"/>
      <c r="B1527" s="221">
        <v>23</v>
      </c>
      <c r="C1527" s="187">
        <v>903</v>
      </c>
      <c r="D1527" s="136">
        <v>13276</v>
      </c>
      <c r="E1527" s="136">
        <v>7800</v>
      </c>
      <c r="F1527" s="188"/>
      <c r="G1527" s="186" t="s">
        <v>113</v>
      </c>
      <c r="H1527" s="189" t="s">
        <v>60</v>
      </c>
      <c r="I1527" s="189"/>
      <c r="J1527" s="189" t="s">
        <v>61</v>
      </c>
      <c r="K1527" s="190">
        <v>3</v>
      </c>
      <c r="L1527" s="190">
        <v>2.5</v>
      </c>
      <c r="M1527" s="190">
        <v>4</v>
      </c>
      <c r="N1527" s="190"/>
      <c r="O1527" s="190">
        <v>4</v>
      </c>
      <c r="P1527" s="190"/>
      <c r="Q1527" s="190"/>
      <c r="R1527" s="188">
        <f t="shared" si="351"/>
        <v>30</v>
      </c>
      <c r="S1527" s="191" t="s">
        <v>62</v>
      </c>
      <c r="T1527" s="199" t="s">
        <v>58</v>
      </c>
      <c r="U1527" s="200">
        <v>44811</v>
      </c>
      <c r="V1527" s="200">
        <v>44813</v>
      </c>
      <c r="W1527" s="201">
        <v>1</v>
      </c>
      <c r="X1527" s="202"/>
      <c r="Y1527" s="196">
        <f t="shared" si="343"/>
        <v>0.42857142857142855</v>
      </c>
      <c r="Z1527" s="219">
        <v>7.5</v>
      </c>
      <c r="AA1527" s="219">
        <v>0.7</v>
      </c>
      <c r="AB1527" s="197">
        <f t="shared" si="344"/>
        <v>225</v>
      </c>
      <c r="AC1527" s="197">
        <f t="shared" si="345"/>
        <v>21</v>
      </c>
      <c r="AD1527" s="197">
        <f t="shared" si="346"/>
        <v>157.5</v>
      </c>
      <c r="AE1527" s="197">
        <f t="shared" si="352"/>
        <v>67.5</v>
      </c>
      <c r="AF1527" s="197">
        <f t="shared" si="348"/>
        <v>8.9999999999999982</v>
      </c>
      <c r="AG1527" s="197">
        <f t="shared" si="349"/>
        <v>234</v>
      </c>
      <c r="AH1527" s="197">
        <v>234</v>
      </c>
      <c r="AI1527" s="197">
        <f t="shared" si="350"/>
        <v>0</v>
      </c>
      <c r="AJ1527" s="158"/>
      <c r="AK1527" s="265"/>
      <c r="AL1527" s="272"/>
      <c r="AM1527" s="272"/>
    </row>
    <row r="1528" spans="1:39" s="111" customFormat="1" ht="28.5" customHeight="1" x14ac:dyDescent="0.25">
      <c r="A1528" s="186"/>
      <c r="B1528" s="221">
        <v>23</v>
      </c>
      <c r="C1528" s="187">
        <v>645</v>
      </c>
      <c r="D1528" s="136">
        <v>12868</v>
      </c>
      <c r="E1528" s="136">
        <v>8084</v>
      </c>
      <c r="F1528" s="188"/>
      <c r="G1528" s="186" t="s">
        <v>428</v>
      </c>
      <c r="H1528" s="186" t="s">
        <v>36</v>
      </c>
      <c r="I1528" s="186"/>
      <c r="J1528" s="186" t="s">
        <v>69</v>
      </c>
      <c r="K1528" s="188">
        <v>1.3</v>
      </c>
      <c r="L1528" s="188">
        <v>1.3</v>
      </c>
      <c r="M1528" s="188">
        <v>3</v>
      </c>
      <c r="N1528" s="188">
        <v>1</v>
      </c>
      <c r="O1528" s="188">
        <f>M1528-N1528</f>
        <v>2</v>
      </c>
      <c r="P1528" s="188"/>
      <c r="Q1528" s="188"/>
      <c r="R1528" s="188">
        <f t="shared" si="351"/>
        <v>2</v>
      </c>
      <c r="S1528" s="191" t="s">
        <v>70</v>
      </c>
      <c r="T1528" s="199" t="s">
        <v>58</v>
      </c>
      <c r="U1528" s="200">
        <v>44775</v>
      </c>
      <c r="V1528" s="200">
        <v>44841</v>
      </c>
      <c r="W1528" s="201">
        <v>1</v>
      </c>
      <c r="X1528" s="202"/>
      <c r="Y1528" s="196">
        <f t="shared" si="343"/>
        <v>9.5714285714285712</v>
      </c>
      <c r="Z1528" s="220">
        <v>135</v>
      </c>
      <c r="AA1528" s="219">
        <v>12.25</v>
      </c>
      <c r="AB1528" s="197">
        <f t="shared" si="344"/>
        <v>270</v>
      </c>
      <c r="AC1528" s="197">
        <f t="shared" si="345"/>
        <v>24.5</v>
      </c>
      <c r="AD1528" s="197">
        <f t="shared" si="346"/>
        <v>189</v>
      </c>
      <c r="AE1528" s="197">
        <f t="shared" si="352"/>
        <v>81</v>
      </c>
      <c r="AF1528" s="197">
        <f t="shared" si="348"/>
        <v>234.5</v>
      </c>
      <c r="AG1528" s="197">
        <f t="shared" si="349"/>
        <v>504.5</v>
      </c>
      <c r="AH1528" s="197">
        <v>504.5</v>
      </c>
      <c r="AI1528" s="197">
        <f t="shared" si="350"/>
        <v>0</v>
      </c>
      <c r="AJ1528" s="158"/>
      <c r="AK1528" s="265"/>
      <c r="AL1528" s="272"/>
      <c r="AM1528" s="272"/>
    </row>
    <row r="1529" spans="1:39" s="111" customFormat="1" ht="28.5" customHeight="1" x14ac:dyDescent="0.25">
      <c r="A1529" s="186"/>
      <c r="B1529" s="221">
        <v>23</v>
      </c>
      <c r="C1529" s="187">
        <v>1024</v>
      </c>
      <c r="D1529" s="136">
        <v>13461</v>
      </c>
      <c r="E1529" s="136">
        <v>6742</v>
      </c>
      <c r="F1529" s="188"/>
      <c r="G1529" s="186" t="s">
        <v>531</v>
      </c>
      <c r="H1529" s="189" t="s">
        <v>94</v>
      </c>
      <c r="I1529" s="189"/>
      <c r="J1529" s="189" t="s">
        <v>69</v>
      </c>
      <c r="K1529" s="190">
        <v>1.3</v>
      </c>
      <c r="L1529" s="190">
        <v>0.6</v>
      </c>
      <c r="M1529" s="190">
        <v>3</v>
      </c>
      <c r="N1529" s="190"/>
      <c r="O1529" s="190">
        <v>3</v>
      </c>
      <c r="P1529" s="190"/>
      <c r="Q1529" s="190"/>
      <c r="R1529" s="188">
        <f t="shared" si="351"/>
        <v>3</v>
      </c>
      <c r="S1529" s="191" t="s">
        <v>70</v>
      </c>
      <c r="T1529" s="192" t="s">
        <v>58</v>
      </c>
      <c r="U1529" s="193">
        <v>44827</v>
      </c>
      <c r="V1529" s="193">
        <v>44833</v>
      </c>
      <c r="W1529" s="194">
        <v>1</v>
      </c>
      <c r="X1529" s="195"/>
      <c r="Y1529" s="196">
        <f t="shared" si="343"/>
        <v>1</v>
      </c>
      <c r="Z1529" s="219">
        <v>135</v>
      </c>
      <c r="AA1529" s="219">
        <v>12.25</v>
      </c>
      <c r="AB1529" s="197">
        <f t="shared" si="344"/>
        <v>405</v>
      </c>
      <c r="AC1529" s="197">
        <f t="shared" si="345"/>
        <v>36.75</v>
      </c>
      <c r="AD1529" s="197">
        <f t="shared" si="346"/>
        <v>283.49999999999994</v>
      </c>
      <c r="AE1529" s="197">
        <f t="shared" si="352"/>
        <v>121.49999999999999</v>
      </c>
      <c r="AF1529" s="197">
        <f t="shared" si="348"/>
        <v>36.75</v>
      </c>
      <c r="AG1529" s="197">
        <f t="shared" si="349"/>
        <v>441.74999999999994</v>
      </c>
      <c r="AH1529" s="198">
        <v>441.74999999999994</v>
      </c>
      <c r="AI1529" s="197">
        <f t="shared" si="350"/>
        <v>0</v>
      </c>
      <c r="AJ1529" s="158"/>
      <c r="AK1529" s="265"/>
      <c r="AL1529" s="272"/>
      <c r="AM1529" s="272"/>
    </row>
    <row r="1530" spans="1:39" s="111" customFormat="1" ht="28.5" customHeight="1" x14ac:dyDescent="0.25">
      <c r="A1530" s="186"/>
      <c r="B1530" s="221">
        <v>23</v>
      </c>
      <c r="C1530" s="187">
        <v>1025</v>
      </c>
      <c r="D1530" s="136">
        <v>13461</v>
      </c>
      <c r="E1530" s="136">
        <v>6742</v>
      </c>
      <c r="F1530" s="188"/>
      <c r="G1530" s="186" t="s">
        <v>531</v>
      </c>
      <c r="H1530" s="189" t="s">
        <v>94</v>
      </c>
      <c r="I1530" s="189"/>
      <c r="J1530" s="189" t="s">
        <v>69</v>
      </c>
      <c r="K1530" s="190">
        <v>1.3</v>
      </c>
      <c r="L1530" s="190">
        <v>0.6</v>
      </c>
      <c r="M1530" s="190">
        <v>3</v>
      </c>
      <c r="N1530" s="190"/>
      <c r="O1530" s="190">
        <v>3</v>
      </c>
      <c r="P1530" s="190"/>
      <c r="Q1530" s="190"/>
      <c r="R1530" s="188">
        <f t="shared" si="351"/>
        <v>3</v>
      </c>
      <c r="S1530" s="191" t="s">
        <v>70</v>
      </c>
      <c r="T1530" s="192" t="s">
        <v>58</v>
      </c>
      <c r="U1530" s="193">
        <v>44827</v>
      </c>
      <c r="V1530" s="193">
        <v>44833</v>
      </c>
      <c r="W1530" s="194">
        <v>1</v>
      </c>
      <c r="X1530" s="195"/>
      <c r="Y1530" s="196">
        <f t="shared" si="343"/>
        <v>1</v>
      </c>
      <c r="Z1530" s="219">
        <v>135</v>
      </c>
      <c r="AA1530" s="219">
        <v>12.25</v>
      </c>
      <c r="AB1530" s="197">
        <f t="shared" si="344"/>
        <v>405</v>
      </c>
      <c r="AC1530" s="197">
        <f t="shared" si="345"/>
        <v>36.75</v>
      </c>
      <c r="AD1530" s="197">
        <f t="shared" si="346"/>
        <v>283.49999999999994</v>
      </c>
      <c r="AE1530" s="197">
        <f t="shared" si="352"/>
        <v>121.49999999999999</v>
      </c>
      <c r="AF1530" s="197">
        <f t="shared" si="348"/>
        <v>36.75</v>
      </c>
      <c r="AG1530" s="197">
        <f t="shared" si="349"/>
        <v>441.74999999999994</v>
      </c>
      <c r="AH1530" s="198">
        <v>441.74999999999994</v>
      </c>
      <c r="AI1530" s="197">
        <f t="shared" si="350"/>
        <v>0</v>
      </c>
      <c r="AJ1530" s="158"/>
      <c r="AK1530" s="265"/>
      <c r="AL1530" s="272"/>
      <c r="AM1530" s="272"/>
    </row>
    <row r="1531" spans="1:39" s="111" customFormat="1" ht="28.5" customHeight="1" x14ac:dyDescent="0.25">
      <c r="A1531" s="186"/>
      <c r="B1531" s="221">
        <v>23</v>
      </c>
      <c r="C1531" s="187">
        <v>1026</v>
      </c>
      <c r="D1531" s="136">
        <v>13461</v>
      </c>
      <c r="E1531" s="136">
        <v>6742</v>
      </c>
      <c r="F1531" s="188"/>
      <c r="G1531" s="186" t="s">
        <v>531</v>
      </c>
      <c r="H1531" s="189" t="s">
        <v>94</v>
      </c>
      <c r="I1531" s="189"/>
      <c r="J1531" s="189" t="s">
        <v>69</v>
      </c>
      <c r="K1531" s="190">
        <v>1.3</v>
      </c>
      <c r="L1531" s="190">
        <v>0.6</v>
      </c>
      <c r="M1531" s="190">
        <v>3</v>
      </c>
      <c r="N1531" s="190"/>
      <c r="O1531" s="190">
        <v>3</v>
      </c>
      <c r="P1531" s="190"/>
      <c r="Q1531" s="190"/>
      <c r="R1531" s="188">
        <f t="shared" si="351"/>
        <v>3</v>
      </c>
      <c r="S1531" s="191" t="s">
        <v>70</v>
      </c>
      <c r="T1531" s="192" t="s">
        <v>58</v>
      </c>
      <c r="U1531" s="193">
        <v>44827</v>
      </c>
      <c r="V1531" s="193">
        <v>44833</v>
      </c>
      <c r="W1531" s="194">
        <v>1</v>
      </c>
      <c r="X1531" s="195"/>
      <c r="Y1531" s="196">
        <f t="shared" si="343"/>
        <v>1</v>
      </c>
      <c r="Z1531" s="219">
        <v>135</v>
      </c>
      <c r="AA1531" s="219">
        <v>12.25</v>
      </c>
      <c r="AB1531" s="197">
        <f t="shared" si="344"/>
        <v>405</v>
      </c>
      <c r="AC1531" s="197">
        <f t="shared" si="345"/>
        <v>36.75</v>
      </c>
      <c r="AD1531" s="197">
        <f t="shared" si="346"/>
        <v>283.49999999999994</v>
      </c>
      <c r="AE1531" s="197">
        <f t="shared" si="352"/>
        <v>121.49999999999999</v>
      </c>
      <c r="AF1531" s="197">
        <f t="shared" si="348"/>
        <v>36.75</v>
      </c>
      <c r="AG1531" s="197">
        <f t="shared" si="349"/>
        <v>441.74999999999994</v>
      </c>
      <c r="AH1531" s="198">
        <v>441.74999999999994</v>
      </c>
      <c r="AI1531" s="197">
        <f t="shared" si="350"/>
        <v>0</v>
      </c>
      <c r="AJ1531" s="158"/>
      <c r="AK1531" s="265"/>
      <c r="AL1531" s="272"/>
      <c r="AM1531" s="272"/>
    </row>
    <row r="1532" spans="1:39" s="111" customFormat="1" ht="28.5" customHeight="1" x14ac:dyDescent="0.25">
      <c r="A1532" s="186"/>
      <c r="B1532" s="221">
        <v>23</v>
      </c>
      <c r="C1532" s="187">
        <v>1043</v>
      </c>
      <c r="D1532" s="136">
        <v>13480</v>
      </c>
      <c r="E1532" s="136">
        <v>8055</v>
      </c>
      <c r="F1532" s="188"/>
      <c r="G1532" s="186" t="s">
        <v>113</v>
      </c>
      <c r="H1532" s="189" t="s">
        <v>94</v>
      </c>
      <c r="I1532" s="189"/>
      <c r="J1532" s="189" t="s">
        <v>69</v>
      </c>
      <c r="K1532" s="190">
        <v>2.5</v>
      </c>
      <c r="L1532" s="190">
        <v>1.3</v>
      </c>
      <c r="M1532" s="190">
        <v>4.5</v>
      </c>
      <c r="N1532" s="190"/>
      <c r="O1532" s="190">
        <v>4.5</v>
      </c>
      <c r="P1532" s="190"/>
      <c r="Q1532" s="190"/>
      <c r="R1532" s="188">
        <f t="shared" si="351"/>
        <v>4.5</v>
      </c>
      <c r="S1532" s="191" t="s">
        <v>70</v>
      </c>
      <c r="T1532" s="192" t="s">
        <v>58</v>
      </c>
      <c r="U1532" s="193">
        <v>44828</v>
      </c>
      <c r="V1532" s="193">
        <v>44835</v>
      </c>
      <c r="W1532" s="194">
        <v>1</v>
      </c>
      <c r="X1532" s="195"/>
      <c r="Y1532" s="196">
        <f t="shared" si="343"/>
        <v>1.1428571428571428</v>
      </c>
      <c r="Z1532" s="219">
        <v>135</v>
      </c>
      <c r="AA1532" s="219">
        <v>12.25</v>
      </c>
      <c r="AB1532" s="197">
        <f t="shared" si="344"/>
        <v>607.5</v>
      </c>
      <c r="AC1532" s="197">
        <f t="shared" si="345"/>
        <v>55.125</v>
      </c>
      <c r="AD1532" s="197">
        <f t="shared" si="346"/>
        <v>425.25</v>
      </c>
      <c r="AE1532" s="197">
        <f t="shared" si="352"/>
        <v>182.24999999999997</v>
      </c>
      <c r="AF1532" s="197">
        <f t="shared" si="348"/>
        <v>62.999999999999993</v>
      </c>
      <c r="AG1532" s="197">
        <f t="shared" si="349"/>
        <v>670.5</v>
      </c>
      <c r="AH1532" s="198">
        <v>670.5</v>
      </c>
      <c r="AI1532" s="197">
        <f t="shared" si="350"/>
        <v>0</v>
      </c>
      <c r="AJ1532" s="158"/>
      <c r="AK1532" s="265"/>
      <c r="AL1532" s="272"/>
      <c r="AM1532" s="272"/>
    </row>
    <row r="1533" spans="1:39" s="111" customFormat="1" ht="28.5" customHeight="1" x14ac:dyDescent="0.25">
      <c r="A1533" s="186"/>
      <c r="B1533" s="221">
        <v>23</v>
      </c>
      <c r="C1533" s="187">
        <v>957</v>
      </c>
      <c r="D1533" s="136">
        <v>13333</v>
      </c>
      <c r="E1533" s="136">
        <v>6719</v>
      </c>
      <c r="F1533" s="188"/>
      <c r="G1533" s="186" t="s">
        <v>113</v>
      </c>
      <c r="H1533" s="189" t="s">
        <v>94</v>
      </c>
      <c r="I1533" s="189"/>
      <c r="J1533" s="189" t="s">
        <v>69</v>
      </c>
      <c r="K1533" s="190">
        <v>2.5</v>
      </c>
      <c r="L1533" s="190">
        <v>2.5</v>
      </c>
      <c r="M1533" s="190">
        <v>2</v>
      </c>
      <c r="N1533" s="190"/>
      <c r="O1533" s="190">
        <v>2</v>
      </c>
      <c r="P1533" s="190"/>
      <c r="Q1533" s="190"/>
      <c r="R1533" s="188">
        <f t="shared" si="351"/>
        <v>2</v>
      </c>
      <c r="S1533" s="191" t="s">
        <v>70</v>
      </c>
      <c r="T1533" s="192" t="s">
        <v>58</v>
      </c>
      <c r="U1533" s="193">
        <v>44818</v>
      </c>
      <c r="V1533" s="193">
        <v>44828</v>
      </c>
      <c r="W1533" s="194">
        <v>1</v>
      </c>
      <c r="X1533" s="195"/>
      <c r="Y1533" s="196">
        <f t="shared" si="343"/>
        <v>1.5714285714285714</v>
      </c>
      <c r="Z1533" s="219">
        <v>135</v>
      </c>
      <c r="AA1533" s="219">
        <v>12.25</v>
      </c>
      <c r="AB1533" s="197">
        <f t="shared" si="344"/>
        <v>270</v>
      </c>
      <c r="AC1533" s="197">
        <f t="shared" si="345"/>
        <v>24.5</v>
      </c>
      <c r="AD1533" s="197">
        <f t="shared" si="346"/>
        <v>189</v>
      </c>
      <c r="AE1533" s="197">
        <f t="shared" si="352"/>
        <v>81</v>
      </c>
      <c r="AF1533" s="197">
        <f t="shared" si="348"/>
        <v>38.5</v>
      </c>
      <c r="AG1533" s="197">
        <f t="shared" si="349"/>
        <v>308.5</v>
      </c>
      <c r="AH1533" s="198">
        <v>308.5</v>
      </c>
      <c r="AI1533" s="197">
        <f t="shared" si="350"/>
        <v>0</v>
      </c>
      <c r="AJ1533" s="158"/>
      <c r="AK1533" s="265"/>
      <c r="AL1533" s="272"/>
      <c r="AM1533" s="272"/>
    </row>
    <row r="1534" spans="1:39" s="111" customFormat="1" ht="28.5" customHeight="1" x14ac:dyDescent="0.25">
      <c r="A1534" s="186"/>
      <c r="B1534" s="221">
        <v>23</v>
      </c>
      <c r="C1534" s="187">
        <v>957</v>
      </c>
      <c r="D1534" s="136">
        <v>13333</v>
      </c>
      <c r="E1534" s="136">
        <v>6719</v>
      </c>
      <c r="F1534" s="188"/>
      <c r="G1534" s="186" t="s">
        <v>113</v>
      </c>
      <c r="H1534" s="189" t="s">
        <v>94</v>
      </c>
      <c r="I1534" s="189"/>
      <c r="J1534" s="189" t="s">
        <v>69</v>
      </c>
      <c r="K1534" s="190">
        <v>2.5</v>
      </c>
      <c r="L1534" s="190">
        <v>2.5</v>
      </c>
      <c r="M1534" s="190">
        <v>2</v>
      </c>
      <c r="N1534" s="190"/>
      <c r="O1534" s="190">
        <v>2</v>
      </c>
      <c r="P1534" s="190"/>
      <c r="Q1534" s="190"/>
      <c r="R1534" s="188">
        <f t="shared" si="351"/>
        <v>2</v>
      </c>
      <c r="S1534" s="191" t="s">
        <v>70</v>
      </c>
      <c r="T1534" s="192" t="s">
        <v>58</v>
      </c>
      <c r="U1534" s="193">
        <v>44818</v>
      </c>
      <c r="V1534" s="193">
        <v>44828</v>
      </c>
      <c r="W1534" s="194">
        <v>1</v>
      </c>
      <c r="X1534" s="195"/>
      <c r="Y1534" s="196">
        <f t="shared" si="343"/>
        <v>1.5714285714285714</v>
      </c>
      <c r="Z1534" s="219">
        <v>135</v>
      </c>
      <c r="AA1534" s="219">
        <v>12.25</v>
      </c>
      <c r="AB1534" s="197">
        <f t="shared" si="344"/>
        <v>270</v>
      </c>
      <c r="AC1534" s="197">
        <f t="shared" si="345"/>
        <v>24.5</v>
      </c>
      <c r="AD1534" s="197">
        <f t="shared" si="346"/>
        <v>189</v>
      </c>
      <c r="AE1534" s="197">
        <f t="shared" si="352"/>
        <v>81</v>
      </c>
      <c r="AF1534" s="197">
        <f t="shared" si="348"/>
        <v>38.5</v>
      </c>
      <c r="AG1534" s="197">
        <f t="shared" si="349"/>
        <v>308.5</v>
      </c>
      <c r="AH1534" s="198">
        <v>308.5</v>
      </c>
      <c r="AI1534" s="197">
        <f t="shared" si="350"/>
        <v>0</v>
      </c>
      <c r="AJ1534" s="158"/>
      <c r="AK1534" s="265"/>
      <c r="AL1534" s="272"/>
      <c r="AM1534" s="272"/>
    </row>
    <row r="1535" spans="1:39" s="111" customFormat="1" ht="28.5" customHeight="1" x14ac:dyDescent="0.25">
      <c r="A1535" s="186"/>
      <c r="B1535" s="221">
        <v>23</v>
      </c>
      <c r="C1535" s="187">
        <v>897</v>
      </c>
      <c r="D1535" s="136">
        <v>13319</v>
      </c>
      <c r="E1535" s="136">
        <v>8129</v>
      </c>
      <c r="F1535" s="188"/>
      <c r="G1535" s="186" t="s">
        <v>543</v>
      </c>
      <c r="H1535" s="186" t="s">
        <v>544</v>
      </c>
      <c r="I1535" s="186"/>
      <c r="J1535" s="186" t="s">
        <v>546</v>
      </c>
      <c r="K1535" s="188">
        <v>8</v>
      </c>
      <c r="L1535" s="188"/>
      <c r="M1535" s="188">
        <v>12</v>
      </c>
      <c r="N1535" s="188"/>
      <c r="O1535" s="188"/>
      <c r="P1535" s="188"/>
      <c r="Q1535" s="188">
        <v>1</v>
      </c>
      <c r="R1535" s="188">
        <f t="shared" si="351"/>
        <v>1</v>
      </c>
      <c r="S1535" s="191" t="s">
        <v>246</v>
      </c>
      <c r="T1535" s="199" t="s">
        <v>58</v>
      </c>
      <c r="U1535" s="200">
        <v>44810</v>
      </c>
      <c r="V1535" s="200">
        <v>44854</v>
      </c>
      <c r="W1535" s="201">
        <v>1</v>
      </c>
      <c r="X1535" s="202"/>
      <c r="Y1535" s="196">
        <f t="shared" si="343"/>
        <v>6.4285714285714288</v>
      </c>
      <c r="Z1535" s="219">
        <v>17000</v>
      </c>
      <c r="AA1535" s="219">
        <v>1050</v>
      </c>
      <c r="AB1535" s="197">
        <f t="shared" si="344"/>
        <v>17000</v>
      </c>
      <c r="AC1535" s="197">
        <f t="shared" si="345"/>
        <v>1050</v>
      </c>
      <c r="AD1535" s="197">
        <f t="shared" si="346"/>
        <v>11900</v>
      </c>
      <c r="AE1535" s="197">
        <f t="shared" si="352"/>
        <v>5100</v>
      </c>
      <c r="AF1535" s="197">
        <f t="shared" si="348"/>
        <v>6750</v>
      </c>
      <c r="AG1535" s="197">
        <f t="shared" si="349"/>
        <v>23750</v>
      </c>
      <c r="AH1535" s="197">
        <v>23750</v>
      </c>
      <c r="AI1535" s="197">
        <f t="shared" si="350"/>
        <v>0</v>
      </c>
      <c r="AJ1535" s="158"/>
      <c r="AK1535" s="265"/>
      <c r="AL1535" s="272"/>
      <c r="AM1535" s="272"/>
    </row>
    <row r="1536" spans="1:39" s="111" customFormat="1" ht="28.5" customHeight="1" x14ac:dyDescent="0.25">
      <c r="A1536" s="186"/>
      <c r="B1536" s="221">
        <v>23</v>
      </c>
      <c r="C1536" s="187">
        <v>1172</v>
      </c>
      <c r="D1536" s="136">
        <v>13657</v>
      </c>
      <c r="E1536" s="136">
        <v>8492</v>
      </c>
      <c r="F1536" s="188"/>
      <c r="G1536" s="186" t="s">
        <v>113</v>
      </c>
      <c r="H1536" s="186" t="s">
        <v>94</v>
      </c>
      <c r="I1536" s="186"/>
      <c r="J1536" s="186" t="s">
        <v>69</v>
      </c>
      <c r="K1536" s="188">
        <v>2.5</v>
      </c>
      <c r="L1536" s="188">
        <v>1.3</v>
      </c>
      <c r="M1536" s="188">
        <v>2</v>
      </c>
      <c r="N1536" s="188"/>
      <c r="O1536" s="188">
        <f>M1536-N1536</f>
        <v>2</v>
      </c>
      <c r="P1536" s="188"/>
      <c r="Q1536" s="188"/>
      <c r="R1536" s="188">
        <f t="shared" si="351"/>
        <v>2</v>
      </c>
      <c r="S1536" s="191" t="s">
        <v>70</v>
      </c>
      <c r="T1536" s="199" t="s">
        <v>58</v>
      </c>
      <c r="U1536" s="200">
        <v>44844</v>
      </c>
      <c r="V1536" s="200">
        <v>44931</v>
      </c>
      <c r="W1536" s="201">
        <v>1</v>
      </c>
      <c r="X1536" s="202"/>
      <c r="Y1536" s="196">
        <f t="shared" si="343"/>
        <v>12.571428571428571</v>
      </c>
      <c r="Z1536" s="197">
        <v>135</v>
      </c>
      <c r="AA1536" s="197">
        <v>12.25</v>
      </c>
      <c r="AB1536" s="197">
        <f t="shared" si="344"/>
        <v>270</v>
      </c>
      <c r="AC1536" s="197">
        <f t="shared" si="345"/>
        <v>24.5</v>
      </c>
      <c r="AD1536" s="197">
        <f t="shared" si="346"/>
        <v>189</v>
      </c>
      <c r="AE1536" s="197">
        <f t="shared" si="352"/>
        <v>81</v>
      </c>
      <c r="AF1536" s="197">
        <f t="shared" si="348"/>
        <v>308</v>
      </c>
      <c r="AG1536" s="197">
        <f t="shared" si="349"/>
        <v>578</v>
      </c>
      <c r="AH1536" s="197">
        <v>578</v>
      </c>
      <c r="AI1536" s="197">
        <f t="shared" si="350"/>
        <v>0</v>
      </c>
      <c r="AJ1536" s="158"/>
      <c r="AK1536" s="265"/>
      <c r="AL1536" s="272"/>
      <c r="AM1536" s="272"/>
    </row>
    <row r="1537" spans="1:47" ht="28.5" customHeight="1" x14ac:dyDescent="0.25">
      <c r="A1537" s="189"/>
      <c r="B1537" s="223">
        <v>23</v>
      </c>
      <c r="C1537" s="159">
        <v>1106</v>
      </c>
      <c r="D1537" s="376">
        <v>13539</v>
      </c>
      <c r="E1537" s="376">
        <v>8202</v>
      </c>
      <c r="F1537" s="190"/>
      <c r="G1537" s="189" t="s">
        <v>113</v>
      </c>
      <c r="H1537" s="186" t="s">
        <v>94</v>
      </c>
      <c r="I1537" s="186"/>
      <c r="J1537" s="186" t="s">
        <v>69</v>
      </c>
      <c r="K1537" s="188">
        <v>2.5</v>
      </c>
      <c r="L1537" s="188">
        <v>1.3</v>
      </c>
      <c r="M1537" s="188">
        <v>2.5</v>
      </c>
      <c r="N1537" s="188"/>
      <c r="O1537" s="188">
        <f>M1537-N1537</f>
        <v>2.5</v>
      </c>
      <c r="P1537" s="188"/>
      <c r="Q1537" s="188"/>
      <c r="R1537" s="188">
        <f t="shared" si="351"/>
        <v>2.5</v>
      </c>
      <c r="S1537" s="191" t="s">
        <v>70</v>
      </c>
      <c r="T1537" s="199" t="s">
        <v>58</v>
      </c>
      <c r="U1537" s="200">
        <v>44835</v>
      </c>
      <c r="V1537" s="200">
        <v>44870</v>
      </c>
      <c r="W1537" s="201">
        <v>1</v>
      </c>
      <c r="X1537" s="202"/>
      <c r="Y1537" s="196">
        <f t="shared" si="343"/>
        <v>5.1428571428571432</v>
      </c>
      <c r="Z1537" s="197">
        <v>135</v>
      </c>
      <c r="AA1537" s="197">
        <v>12.25</v>
      </c>
      <c r="AB1537" s="197">
        <f t="shared" si="344"/>
        <v>337.5</v>
      </c>
      <c r="AC1537" s="197">
        <f t="shared" si="345"/>
        <v>30.625</v>
      </c>
      <c r="AD1537" s="197">
        <f t="shared" si="346"/>
        <v>236.25</v>
      </c>
      <c r="AE1537" s="197">
        <f t="shared" si="352"/>
        <v>101.25</v>
      </c>
      <c r="AF1537" s="197">
        <f t="shared" si="348"/>
        <v>157.5</v>
      </c>
      <c r="AG1537" s="197">
        <f t="shared" si="349"/>
        <v>495</v>
      </c>
      <c r="AH1537" s="197">
        <v>495</v>
      </c>
      <c r="AI1537" s="197">
        <f t="shared" si="350"/>
        <v>0</v>
      </c>
      <c r="AJ1537" s="158"/>
      <c r="AR1537" s="111"/>
      <c r="AS1537" s="111"/>
      <c r="AT1537" s="111"/>
    </row>
    <row r="1538" spans="1:47" ht="28.5" customHeight="1" x14ac:dyDescent="0.25">
      <c r="A1538" s="189"/>
      <c r="B1538" s="223">
        <v>23</v>
      </c>
      <c r="C1538" s="159">
        <v>1243</v>
      </c>
      <c r="D1538" s="376">
        <v>13781</v>
      </c>
      <c r="E1538" s="376">
        <v>8476</v>
      </c>
      <c r="F1538" s="190"/>
      <c r="G1538" s="189" t="s">
        <v>428</v>
      </c>
      <c r="H1538" s="186" t="s">
        <v>94</v>
      </c>
      <c r="I1538" s="186"/>
      <c r="J1538" s="186" t="s">
        <v>69</v>
      </c>
      <c r="K1538" s="188">
        <v>1.3</v>
      </c>
      <c r="L1538" s="188">
        <v>1.3</v>
      </c>
      <c r="M1538" s="188">
        <v>2</v>
      </c>
      <c r="N1538" s="188"/>
      <c r="O1538" s="188">
        <f>M1538-N1538</f>
        <v>2</v>
      </c>
      <c r="P1538" s="188"/>
      <c r="Q1538" s="188"/>
      <c r="R1538" s="188">
        <f t="shared" si="351"/>
        <v>2</v>
      </c>
      <c r="S1538" s="191" t="s">
        <v>70</v>
      </c>
      <c r="T1538" s="199" t="s">
        <v>58</v>
      </c>
      <c r="U1538" s="200">
        <v>44852</v>
      </c>
      <c r="V1538" s="200">
        <v>44924</v>
      </c>
      <c r="W1538" s="201">
        <v>1</v>
      </c>
      <c r="X1538" s="202"/>
      <c r="Y1538" s="196">
        <f t="shared" si="343"/>
        <v>10.428571428571429</v>
      </c>
      <c r="Z1538" s="197">
        <v>135</v>
      </c>
      <c r="AA1538" s="197">
        <v>12.25</v>
      </c>
      <c r="AB1538" s="197">
        <f t="shared" si="344"/>
        <v>270</v>
      </c>
      <c r="AC1538" s="197">
        <f t="shared" si="345"/>
        <v>24.5</v>
      </c>
      <c r="AD1538" s="197">
        <f t="shared" si="346"/>
        <v>189</v>
      </c>
      <c r="AE1538" s="197">
        <f t="shared" si="352"/>
        <v>81</v>
      </c>
      <c r="AF1538" s="197">
        <f t="shared" si="348"/>
        <v>255.5</v>
      </c>
      <c r="AG1538" s="197">
        <f t="shared" si="349"/>
        <v>525.5</v>
      </c>
      <c r="AH1538" s="197">
        <v>525.5</v>
      </c>
      <c r="AI1538" s="197">
        <f t="shared" si="350"/>
        <v>0</v>
      </c>
      <c r="AJ1538" s="158"/>
      <c r="AR1538" s="111"/>
      <c r="AS1538" s="111"/>
      <c r="AT1538" s="111"/>
    </row>
    <row r="1539" spans="1:47" ht="28.5" customHeight="1" x14ac:dyDescent="0.25">
      <c r="A1539" s="189"/>
      <c r="B1539" s="223">
        <v>23</v>
      </c>
      <c r="C1539" s="159">
        <v>1144</v>
      </c>
      <c r="D1539" s="376">
        <v>13628</v>
      </c>
      <c r="E1539" s="376">
        <v>8286</v>
      </c>
      <c r="F1539" s="190"/>
      <c r="G1539" s="189" t="s">
        <v>113</v>
      </c>
      <c r="H1539" s="189" t="s">
        <v>36</v>
      </c>
      <c r="I1539" s="189"/>
      <c r="J1539" s="189" t="s">
        <v>435</v>
      </c>
      <c r="K1539" s="190">
        <v>13</v>
      </c>
      <c r="L1539" s="190">
        <v>1.3</v>
      </c>
      <c r="M1539" s="190">
        <v>3</v>
      </c>
      <c r="N1539" s="190"/>
      <c r="O1539" s="190">
        <v>3</v>
      </c>
      <c r="P1539" s="190"/>
      <c r="Q1539" s="190"/>
      <c r="R1539" s="188">
        <f t="shared" si="351"/>
        <v>39</v>
      </c>
      <c r="S1539" s="159" t="s">
        <v>41</v>
      </c>
      <c r="T1539" s="192" t="s">
        <v>58</v>
      </c>
      <c r="U1539" s="193">
        <v>44840</v>
      </c>
      <c r="V1539" s="193">
        <v>44893</v>
      </c>
      <c r="W1539" s="194">
        <v>1</v>
      </c>
      <c r="X1539" s="195"/>
      <c r="Y1539" s="196">
        <f t="shared" si="343"/>
        <v>7.7142857142857144</v>
      </c>
      <c r="Z1539" s="198">
        <v>14</v>
      </c>
      <c r="AA1539" s="198">
        <v>0.84</v>
      </c>
      <c r="AB1539" s="197">
        <f t="shared" si="344"/>
        <v>546</v>
      </c>
      <c r="AC1539" s="197">
        <f t="shared" si="345"/>
        <v>32.76</v>
      </c>
      <c r="AD1539" s="197">
        <f t="shared" si="346"/>
        <v>382.19999999999993</v>
      </c>
      <c r="AE1539" s="197">
        <f t="shared" si="352"/>
        <v>163.79999999999998</v>
      </c>
      <c r="AF1539" s="197">
        <f t="shared" si="348"/>
        <v>252.72000000000003</v>
      </c>
      <c r="AG1539" s="197">
        <f t="shared" si="349"/>
        <v>798.71999999999991</v>
      </c>
      <c r="AH1539" s="198">
        <v>798.71999999999991</v>
      </c>
      <c r="AI1539" s="197">
        <f t="shared" si="350"/>
        <v>0</v>
      </c>
      <c r="AJ1539" s="158"/>
      <c r="AR1539" s="111"/>
      <c r="AS1539" s="111"/>
      <c r="AT1539" s="111"/>
    </row>
    <row r="1540" spans="1:47" ht="28.5" customHeight="1" x14ac:dyDescent="0.25">
      <c r="A1540" s="189"/>
      <c r="B1540" s="223">
        <v>23</v>
      </c>
      <c r="C1540" s="159">
        <v>1234</v>
      </c>
      <c r="D1540" s="376">
        <v>13772</v>
      </c>
      <c r="E1540" s="376">
        <v>8343</v>
      </c>
      <c r="F1540" s="190"/>
      <c r="G1540" s="189" t="s">
        <v>428</v>
      </c>
      <c r="H1540" s="189" t="s">
        <v>36</v>
      </c>
      <c r="I1540" s="189"/>
      <c r="J1540" s="189" t="s">
        <v>435</v>
      </c>
      <c r="K1540" s="190">
        <v>6.5</v>
      </c>
      <c r="L1540" s="190">
        <v>1.3</v>
      </c>
      <c r="M1540" s="190">
        <v>2</v>
      </c>
      <c r="N1540" s="190"/>
      <c r="O1540" s="190">
        <v>2</v>
      </c>
      <c r="P1540" s="190"/>
      <c r="Q1540" s="190"/>
      <c r="R1540" s="188">
        <f t="shared" si="351"/>
        <v>13</v>
      </c>
      <c r="S1540" s="159" t="s">
        <v>41</v>
      </c>
      <c r="T1540" s="192" t="s">
        <v>58</v>
      </c>
      <c r="U1540" s="193">
        <v>44851</v>
      </c>
      <c r="V1540" s="193">
        <v>44912</v>
      </c>
      <c r="W1540" s="194">
        <v>1</v>
      </c>
      <c r="X1540" s="195"/>
      <c r="Y1540" s="196">
        <f t="shared" si="343"/>
        <v>8.8571428571428577</v>
      </c>
      <c r="Z1540" s="198">
        <v>14</v>
      </c>
      <c r="AA1540" s="198">
        <v>0.84</v>
      </c>
      <c r="AB1540" s="197">
        <f t="shared" si="344"/>
        <v>182</v>
      </c>
      <c r="AC1540" s="197">
        <f t="shared" si="345"/>
        <v>10.92</v>
      </c>
      <c r="AD1540" s="197">
        <f t="shared" si="346"/>
        <v>127.39999999999999</v>
      </c>
      <c r="AE1540" s="197">
        <f t="shared" si="352"/>
        <v>54.6</v>
      </c>
      <c r="AF1540" s="197">
        <f t="shared" si="348"/>
        <v>96.72</v>
      </c>
      <c r="AG1540" s="197">
        <f t="shared" si="349"/>
        <v>278.72000000000003</v>
      </c>
      <c r="AH1540" s="198">
        <v>278.72000000000003</v>
      </c>
      <c r="AI1540" s="197">
        <f t="shared" si="350"/>
        <v>0</v>
      </c>
      <c r="AJ1540" s="158"/>
      <c r="AR1540" s="111"/>
      <c r="AS1540" s="111"/>
      <c r="AT1540" s="111"/>
    </row>
    <row r="1541" spans="1:47" ht="28.5" customHeight="1" x14ac:dyDescent="0.25">
      <c r="A1541" s="189"/>
      <c r="B1541" s="223">
        <v>23</v>
      </c>
      <c r="C1541" s="159">
        <v>1143</v>
      </c>
      <c r="D1541" s="376">
        <v>13627</v>
      </c>
      <c r="E1541" s="376">
        <v>8125</v>
      </c>
      <c r="F1541" s="190"/>
      <c r="G1541" s="189" t="s">
        <v>543</v>
      </c>
      <c r="H1541" s="189" t="s">
        <v>36</v>
      </c>
      <c r="I1541" s="189"/>
      <c r="J1541" s="189" t="s">
        <v>435</v>
      </c>
      <c r="K1541" s="190">
        <v>32</v>
      </c>
      <c r="L1541" s="190">
        <v>0.6</v>
      </c>
      <c r="M1541" s="190">
        <v>2</v>
      </c>
      <c r="N1541" s="190"/>
      <c r="O1541" s="190">
        <v>2</v>
      </c>
      <c r="P1541" s="190"/>
      <c r="Q1541" s="190"/>
      <c r="R1541" s="188">
        <f t="shared" si="351"/>
        <v>64</v>
      </c>
      <c r="S1541" s="159" t="s">
        <v>41</v>
      </c>
      <c r="T1541" s="192" t="s">
        <v>58</v>
      </c>
      <c r="U1541" s="193">
        <v>44840</v>
      </c>
      <c r="V1541" s="193">
        <v>44853</v>
      </c>
      <c r="W1541" s="194">
        <v>1</v>
      </c>
      <c r="X1541" s="195"/>
      <c r="Y1541" s="196">
        <f t="shared" si="343"/>
        <v>2</v>
      </c>
      <c r="Z1541" s="198">
        <v>14</v>
      </c>
      <c r="AA1541" s="198">
        <v>0.84</v>
      </c>
      <c r="AB1541" s="197">
        <f t="shared" si="344"/>
        <v>896</v>
      </c>
      <c r="AC1541" s="197">
        <f t="shared" si="345"/>
        <v>53.76</v>
      </c>
      <c r="AD1541" s="197">
        <f t="shared" si="346"/>
        <v>627.19999999999993</v>
      </c>
      <c r="AE1541" s="197">
        <f t="shared" si="352"/>
        <v>268.8</v>
      </c>
      <c r="AF1541" s="197">
        <f t="shared" si="348"/>
        <v>107.52</v>
      </c>
      <c r="AG1541" s="197">
        <f t="shared" si="349"/>
        <v>1003.52</v>
      </c>
      <c r="AH1541" s="198">
        <v>1003.52</v>
      </c>
      <c r="AI1541" s="197">
        <f t="shared" si="350"/>
        <v>0</v>
      </c>
      <c r="AJ1541" s="158"/>
      <c r="AR1541" s="111"/>
      <c r="AS1541" s="111"/>
      <c r="AT1541" s="111"/>
    </row>
    <row r="1542" spans="1:47" ht="28.5" customHeight="1" x14ac:dyDescent="0.25">
      <c r="A1542" s="189"/>
      <c r="B1542" s="223">
        <v>23</v>
      </c>
      <c r="C1542" s="159">
        <v>1145</v>
      </c>
      <c r="D1542" s="376">
        <v>13629</v>
      </c>
      <c r="E1542" s="376">
        <v>8341</v>
      </c>
      <c r="F1542" s="190"/>
      <c r="G1542" s="189" t="s">
        <v>113</v>
      </c>
      <c r="H1542" s="189" t="s">
        <v>36</v>
      </c>
      <c r="I1542" s="189"/>
      <c r="J1542" s="189" t="s">
        <v>435</v>
      </c>
      <c r="K1542" s="190">
        <v>11</v>
      </c>
      <c r="L1542" s="190">
        <v>1.3</v>
      </c>
      <c r="M1542" s="190">
        <v>3</v>
      </c>
      <c r="N1542" s="190"/>
      <c r="O1542" s="190">
        <v>3</v>
      </c>
      <c r="P1542" s="190"/>
      <c r="Q1542" s="190"/>
      <c r="R1542" s="188">
        <f t="shared" si="351"/>
        <v>33</v>
      </c>
      <c r="S1542" s="159" t="s">
        <v>41</v>
      </c>
      <c r="T1542" s="192" t="s">
        <v>58</v>
      </c>
      <c r="U1542" s="193">
        <v>44840</v>
      </c>
      <c r="V1542" s="193">
        <v>44912</v>
      </c>
      <c r="W1542" s="194">
        <v>1</v>
      </c>
      <c r="X1542" s="195"/>
      <c r="Y1542" s="196">
        <f t="shared" si="343"/>
        <v>10.428571428571429</v>
      </c>
      <c r="Z1542" s="198">
        <v>14</v>
      </c>
      <c r="AA1542" s="198">
        <v>0.84</v>
      </c>
      <c r="AB1542" s="197">
        <f t="shared" si="344"/>
        <v>462</v>
      </c>
      <c r="AC1542" s="197">
        <f t="shared" si="345"/>
        <v>27.72</v>
      </c>
      <c r="AD1542" s="197">
        <f t="shared" si="346"/>
        <v>323.39999999999998</v>
      </c>
      <c r="AE1542" s="197">
        <f t="shared" si="352"/>
        <v>138.6</v>
      </c>
      <c r="AF1542" s="197">
        <f t="shared" si="348"/>
        <v>289.08</v>
      </c>
      <c r="AG1542" s="197">
        <f t="shared" si="349"/>
        <v>751.07999999999993</v>
      </c>
      <c r="AH1542" s="198">
        <v>751.07999999999993</v>
      </c>
      <c r="AI1542" s="197">
        <f t="shared" si="350"/>
        <v>0</v>
      </c>
      <c r="AJ1542" s="158"/>
      <c r="AR1542" s="111"/>
      <c r="AS1542" s="111"/>
      <c r="AT1542" s="111"/>
    </row>
    <row r="1543" spans="1:47" ht="28.5" customHeight="1" x14ac:dyDescent="0.25">
      <c r="A1543" s="189"/>
      <c r="B1543" s="223">
        <v>23</v>
      </c>
      <c r="C1543" s="159">
        <v>1193</v>
      </c>
      <c r="D1543" s="376">
        <v>13678</v>
      </c>
      <c r="E1543" s="376">
        <v>8476</v>
      </c>
      <c r="F1543" s="190"/>
      <c r="G1543" s="189" t="s">
        <v>113</v>
      </c>
      <c r="H1543" s="189" t="s">
        <v>36</v>
      </c>
      <c r="I1543" s="189"/>
      <c r="J1543" s="189" t="s">
        <v>435</v>
      </c>
      <c r="K1543" s="190">
        <v>5</v>
      </c>
      <c r="L1543" s="190">
        <v>1.8</v>
      </c>
      <c r="M1543" s="190">
        <v>4</v>
      </c>
      <c r="N1543" s="190"/>
      <c r="O1543" s="190">
        <v>4</v>
      </c>
      <c r="P1543" s="190"/>
      <c r="Q1543" s="190"/>
      <c r="R1543" s="188">
        <f t="shared" si="351"/>
        <v>36</v>
      </c>
      <c r="S1543" s="159" t="s">
        <v>62</v>
      </c>
      <c r="T1543" s="192" t="s">
        <v>58</v>
      </c>
      <c r="U1543" s="193">
        <v>44846</v>
      </c>
      <c r="V1543" s="193">
        <v>44924</v>
      </c>
      <c r="W1543" s="194">
        <v>1</v>
      </c>
      <c r="X1543" s="195"/>
      <c r="Y1543" s="196">
        <f t="shared" si="343"/>
        <v>11.285714285714286</v>
      </c>
      <c r="Z1543" s="203">
        <v>7.5</v>
      </c>
      <c r="AA1543" s="203">
        <v>0.7</v>
      </c>
      <c r="AB1543" s="197">
        <f t="shared" si="344"/>
        <v>270</v>
      </c>
      <c r="AC1543" s="197">
        <f t="shared" si="345"/>
        <v>25.2</v>
      </c>
      <c r="AD1543" s="197">
        <f t="shared" si="346"/>
        <v>189</v>
      </c>
      <c r="AE1543" s="197">
        <f t="shared" si="352"/>
        <v>80.999999999999986</v>
      </c>
      <c r="AF1543" s="197">
        <f t="shared" si="348"/>
        <v>284.40000000000003</v>
      </c>
      <c r="AG1543" s="197">
        <f t="shared" si="349"/>
        <v>554.40000000000009</v>
      </c>
      <c r="AH1543" s="198">
        <v>554.40000000000009</v>
      </c>
      <c r="AI1543" s="197">
        <f t="shared" si="350"/>
        <v>0</v>
      </c>
      <c r="AJ1543" s="158"/>
      <c r="AR1543" s="111"/>
      <c r="AS1543" s="111"/>
      <c r="AT1543" s="111"/>
    </row>
    <row r="1544" spans="1:47" ht="28.5" customHeight="1" x14ac:dyDescent="0.25">
      <c r="A1544" s="189"/>
      <c r="B1544" s="223">
        <v>23</v>
      </c>
      <c r="C1544" s="159">
        <v>1208</v>
      </c>
      <c r="D1544" s="376">
        <v>13694</v>
      </c>
      <c r="E1544" s="376">
        <v>8214</v>
      </c>
      <c r="F1544" s="190"/>
      <c r="G1544" s="189" t="s">
        <v>113</v>
      </c>
      <c r="H1544" s="186" t="s">
        <v>60</v>
      </c>
      <c r="I1544" s="186"/>
      <c r="J1544" s="186" t="s">
        <v>61</v>
      </c>
      <c r="K1544" s="188">
        <v>2.5</v>
      </c>
      <c r="L1544" s="188">
        <v>2.5</v>
      </c>
      <c r="M1544" s="188">
        <v>4</v>
      </c>
      <c r="N1544" s="188"/>
      <c r="O1544" s="188">
        <f t="shared" ref="O1544:O1553" si="353">M1544-N1544</f>
        <v>4</v>
      </c>
      <c r="P1544" s="188"/>
      <c r="Q1544" s="188"/>
      <c r="R1544" s="188">
        <f t="shared" si="351"/>
        <v>25</v>
      </c>
      <c r="S1544" s="191" t="s">
        <v>62</v>
      </c>
      <c r="T1544" s="199" t="s">
        <v>58</v>
      </c>
      <c r="U1544" s="200">
        <v>44848</v>
      </c>
      <c r="V1544" s="200">
        <v>44874</v>
      </c>
      <c r="W1544" s="201">
        <v>1</v>
      </c>
      <c r="X1544" s="202"/>
      <c r="Y1544" s="196">
        <f t="shared" si="343"/>
        <v>3.8571428571428572</v>
      </c>
      <c r="Z1544" s="219">
        <v>7.5</v>
      </c>
      <c r="AA1544" s="219">
        <v>0.7</v>
      </c>
      <c r="AB1544" s="197">
        <f t="shared" si="344"/>
        <v>187.5</v>
      </c>
      <c r="AC1544" s="197">
        <f t="shared" si="345"/>
        <v>17.5</v>
      </c>
      <c r="AD1544" s="197">
        <f t="shared" si="346"/>
        <v>131.25</v>
      </c>
      <c r="AE1544" s="197">
        <f t="shared" si="352"/>
        <v>56.25</v>
      </c>
      <c r="AF1544" s="197">
        <f t="shared" si="348"/>
        <v>67.5</v>
      </c>
      <c r="AG1544" s="197">
        <f t="shared" si="349"/>
        <v>255</v>
      </c>
      <c r="AH1544" s="197">
        <v>255</v>
      </c>
      <c r="AI1544" s="197">
        <f t="shared" si="350"/>
        <v>0</v>
      </c>
      <c r="AJ1544" s="158"/>
      <c r="AR1544" s="111"/>
      <c r="AS1544" s="111"/>
      <c r="AT1544" s="111"/>
    </row>
    <row r="1545" spans="1:47" ht="28.5" customHeight="1" x14ac:dyDescent="0.25">
      <c r="A1545" s="186"/>
      <c r="B1545" s="221">
        <v>23</v>
      </c>
      <c r="C1545" s="187">
        <v>1353</v>
      </c>
      <c r="D1545" s="136">
        <v>13841</v>
      </c>
      <c r="E1545" s="136">
        <v>8321</v>
      </c>
      <c r="F1545" s="188"/>
      <c r="G1545" s="186" t="s">
        <v>428</v>
      </c>
      <c r="H1545" s="186" t="s">
        <v>94</v>
      </c>
      <c r="I1545" s="186"/>
      <c r="J1545" s="186" t="s">
        <v>69</v>
      </c>
      <c r="K1545" s="188">
        <v>2.5</v>
      </c>
      <c r="L1545" s="188">
        <v>1.3</v>
      </c>
      <c r="M1545" s="188">
        <v>2</v>
      </c>
      <c r="N1545" s="188"/>
      <c r="O1545" s="188">
        <f t="shared" si="353"/>
        <v>2</v>
      </c>
      <c r="P1545" s="188"/>
      <c r="Q1545" s="188"/>
      <c r="R1545" s="188">
        <f t="shared" si="351"/>
        <v>2</v>
      </c>
      <c r="S1545" s="191" t="s">
        <v>70</v>
      </c>
      <c r="T1545" s="199" t="s">
        <v>58</v>
      </c>
      <c r="U1545" s="200">
        <v>44868</v>
      </c>
      <c r="V1545" s="200">
        <v>44906</v>
      </c>
      <c r="W1545" s="201">
        <v>1</v>
      </c>
      <c r="X1545" s="202"/>
      <c r="Y1545" s="196">
        <f t="shared" si="343"/>
        <v>5.5714285714285712</v>
      </c>
      <c r="Z1545" s="219">
        <v>135</v>
      </c>
      <c r="AA1545" s="219">
        <v>12.25</v>
      </c>
      <c r="AB1545" s="197">
        <f t="shared" si="344"/>
        <v>270</v>
      </c>
      <c r="AC1545" s="197">
        <f t="shared" si="345"/>
        <v>24.5</v>
      </c>
      <c r="AD1545" s="197">
        <f t="shared" si="346"/>
        <v>189</v>
      </c>
      <c r="AE1545" s="197">
        <f t="shared" si="352"/>
        <v>81</v>
      </c>
      <c r="AF1545" s="197">
        <f t="shared" si="348"/>
        <v>136.5</v>
      </c>
      <c r="AG1545" s="197">
        <f t="shared" si="349"/>
        <v>406.5</v>
      </c>
      <c r="AH1545" s="197">
        <v>406.5</v>
      </c>
      <c r="AI1545" s="197">
        <f t="shared" si="350"/>
        <v>0</v>
      </c>
      <c r="AJ1545" s="158"/>
      <c r="AR1545" s="111"/>
      <c r="AS1545" s="111"/>
      <c r="AT1545" s="111"/>
    </row>
    <row r="1546" spans="1:47" ht="28.5" customHeight="1" x14ac:dyDescent="0.25">
      <c r="A1546" s="186"/>
      <c r="B1546" s="221">
        <v>23</v>
      </c>
      <c r="C1546" s="187">
        <v>1487</v>
      </c>
      <c r="D1546" s="379">
        <v>13974</v>
      </c>
      <c r="E1546" s="136">
        <v>8755</v>
      </c>
      <c r="F1546" s="188"/>
      <c r="G1546" s="186" t="s">
        <v>113</v>
      </c>
      <c r="H1546" s="186" t="s">
        <v>94</v>
      </c>
      <c r="I1546" s="186"/>
      <c r="J1546" s="186" t="s">
        <v>69</v>
      </c>
      <c r="K1546" s="188">
        <v>1.3</v>
      </c>
      <c r="L1546" s="188">
        <v>1.3</v>
      </c>
      <c r="M1546" s="188">
        <v>1.5</v>
      </c>
      <c r="N1546" s="188"/>
      <c r="O1546" s="188">
        <f t="shared" si="353"/>
        <v>1.5</v>
      </c>
      <c r="P1546" s="188"/>
      <c r="Q1546" s="188"/>
      <c r="R1546" s="188">
        <f t="shared" si="351"/>
        <v>1.5</v>
      </c>
      <c r="S1546" s="191" t="s">
        <v>70</v>
      </c>
      <c r="T1546" s="199" t="s">
        <v>58</v>
      </c>
      <c r="U1546" s="200">
        <v>44889</v>
      </c>
      <c r="V1546" s="200">
        <v>44986</v>
      </c>
      <c r="W1546" s="201">
        <v>1</v>
      </c>
      <c r="X1546" s="202"/>
      <c r="Y1546" s="196">
        <f t="shared" si="343"/>
        <v>14</v>
      </c>
      <c r="Z1546" s="219">
        <v>135</v>
      </c>
      <c r="AA1546" s="219">
        <v>12.25</v>
      </c>
      <c r="AB1546" s="197">
        <f t="shared" si="344"/>
        <v>202.5</v>
      </c>
      <c r="AC1546" s="197">
        <f t="shared" si="345"/>
        <v>18.375</v>
      </c>
      <c r="AD1546" s="197">
        <f t="shared" si="346"/>
        <v>141.74999999999997</v>
      </c>
      <c r="AE1546" s="197">
        <f t="shared" si="352"/>
        <v>60.749999999999993</v>
      </c>
      <c r="AF1546" s="197">
        <f t="shared" si="348"/>
        <v>257.25</v>
      </c>
      <c r="AG1546" s="197">
        <f t="shared" si="349"/>
        <v>459.75</v>
      </c>
      <c r="AH1546" s="197">
        <v>396.375</v>
      </c>
      <c r="AI1546" s="197">
        <f t="shared" si="350"/>
        <v>63.375</v>
      </c>
      <c r="AJ1546" s="158"/>
      <c r="AR1546" s="363">
        <f>SUMIF('[27]Sc Shedule '!$D$3:$D$2546,D1546,'[27]Sc Shedule '!$AC$3:$AC$2546)</f>
        <v>459.75</v>
      </c>
      <c r="AS1546" s="363">
        <f ca="1">SUMIF($D$91:$D$2561,D1546,$AG$91:$AG$2559)</f>
        <v>459.75</v>
      </c>
      <c r="AT1546" s="363">
        <f ca="1">AR1546-AS1546</f>
        <v>0</v>
      </c>
      <c r="AU1546" s="365"/>
    </row>
    <row r="1547" spans="1:47" ht="28.5" customHeight="1" x14ac:dyDescent="0.25">
      <c r="A1547" s="186"/>
      <c r="B1547" s="221">
        <v>23</v>
      </c>
      <c r="C1547" s="187">
        <v>1330</v>
      </c>
      <c r="D1547" s="136">
        <v>13818</v>
      </c>
      <c r="E1547" s="136">
        <v>8257</v>
      </c>
      <c r="F1547" s="188"/>
      <c r="G1547" s="186" t="s">
        <v>591</v>
      </c>
      <c r="H1547" s="216" t="s">
        <v>36</v>
      </c>
      <c r="I1547" s="216"/>
      <c r="J1547" s="216" t="s">
        <v>42</v>
      </c>
      <c r="K1547" s="215">
        <v>10</v>
      </c>
      <c r="L1547" s="215">
        <v>1.3</v>
      </c>
      <c r="M1547" s="215">
        <v>2.5</v>
      </c>
      <c r="N1547" s="188"/>
      <c r="O1547" s="188">
        <f t="shared" si="353"/>
        <v>2.5</v>
      </c>
      <c r="P1547" s="215"/>
      <c r="Q1547" s="215"/>
      <c r="R1547" s="188">
        <f t="shared" si="351"/>
        <v>25</v>
      </c>
      <c r="S1547" s="243" t="s">
        <v>41</v>
      </c>
      <c r="T1547" s="199" t="s">
        <v>58</v>
      </c>
      <c r="U1547" s="253">
        <v>44865</v>
      </c>
      <c r="V1547" s="253">
        <v>44885</v>
      </c>
      <c r="W1547" s="254">
        <v>1</v>
      </c>
      <c r="X1547" s="255"/>
      <c r="Y1547" s="196">
        <f t="shared" si="343"/>
        <v>3</v>
      </c>
      <c r="Z1547" s="220">
        <v>14</v>
      </c>
      <c r="AA1547" s="220">
        <v>0.84</v>
      </c>
      <c r="AB1547" s="197">
        <f t="shared" si="344"/>
        <v>350</v>
      </c>
      <c r="AC1547" s="197">
        <f t="shared" si="345"/>
        <v>21</v>
      </c>
      <c r="AD1547" s="197">
        <f t="shared" si="346"/>
        <v>245</v>
      </c>
      <c r="AE1547" s="197">
        <f t="shared" si="352"/>
        <v>105</v>
      </c>
      <c r="AF1547" s="197">
        <f t="shared" si="348"/>
        <v>63</v>
      </c>
      <c r="AG1547" s="197">
        <f t="shared" si="349"/>
        <v>413</v>
      </c>
      <c r="AH1547" s="197">
        <v>413</v>
      </c>
      <c r="AI1547" s="197">
        <f t="shared" si="350"/>
        <v>0</v>
      </c>
      <c r="AJ1547" s="158"/>
      <c r="AR1547" s="111"/>
      <c r="AS1547" s="111"/>
      <c r="AT1547" s="111"/>
    </row>
    <row r="1548" spans="1:47" ht="28.5" customHeight="1" x14ac:dyDescent="0.25">
      <c r="A1548" s="186"/>
      <c r="B1548" s="221">
        <v>23</v>
      </c>
      <c r="C1548" s="187">
        <v>1435</v>
      </c>
      <c r="D1548" s="136">
        <v>13923</v>
      </c>
      <c r="E1548" s="136">
        <v>8306</v>
      </c>
      <c r="F1548" s="188"/>
      <c r="G1548" s="186" t="s">
        <v>113</v>
      </c>
      <c r="H1548" s="216" t="s">
        <v>36</v>
      </c>
      <c r="I1548" s="216"/>
      <c r="J1548" s="216" t="s">
        <v>42</v>
      </c>
      <c r="K1548" s="215">
        <v>5</v>
      </c>
      <c r="L1548" s="215">
        <v>1.3</v>
      </c>
      <c r="M1548" s="215">
        <v>3.5</v>
      </c>
      <c r="N1548" s="188"/>
      <c r="O1548" s="188">
        <f t="shared" si="353"/>
        <v>3.5</v>
      </c>
      <c r="P1548" s="215"/>
      <c r="Q1548" s="215"/>
      <c r="R1548" s="188">
        <f t="shared" si="351"/>
        <v>17.5</v>
      </c>
      <c r="S1548" s="243" t="s">
        <v>41</v>
      </c>
      <c r="T1548" s="199" t="s">
        <v>58</v>
      </c>
      <c r="U1548" s="253">
        <v>44880</v>
      </c>
      <c r="V1548" s="253">
        <v>44901</v>
      </c>
      <c r="W1548" s="254">
        <v>1</v>
      </c>
      <c r="X1548" s="255"/>
      <c r="Y1548" s="196">
        <f t="shared" si="343"/>
        <v>3.1428571428571428</v>
      </c>
      <c r="Z1548" s="220">
        <v>14</v>
      </c>
      <c r="AA1548" s="220">
        <v>0.84</v>
      </c>
      <c r="AB1548" s="197">
        <f t="shared" si="344"/>
        <v>245</v>
      </c>
      <c r="AC1548" s="197">
        <f t="shared" si="345"/>
        <v>14.7</v>
      </c>
      <c r="AD1548" s="197">
        <f t="shared" si="346"/>
        <v>171.5</v>
      </c>
      <c r="AE1548" s="197">
        <f t="shared" si="352"/>
        <v>73.5</v>
      </c>
      <c r="AF1548" s="197">
        <f t="shared" si="348"/>
        <v>46.199999999999996</v>
      </c>
      <c r="AG1548" s="197">
        <f t="shared" si="349"/>
        <v>291.2</v>
      </c>
      <c r="AH1548" s="197">
        <v>291.2</v>
      </c>
      <c r="AI1548" s="197">
        <f t="shared" si="350"/>
        <v>0</v>
      </c>
      <c r="AJ1548" s="158"/>
      <c r="AR1548" s="111"/>
      <c r="AS1548" s="111"/>
      <c r="AT1548" s="111"/>
    </row>
    <row r="1549" spans="1:47" ht="28.5" customHeight="1" x14ac:dyDescent="0.25">
      <c r="A1549" s="186"/>
      <c r="B1549" s="221">
        <v>23</v>
      </c>
      <c r="C1549" s="187">
        <v>1391</v>
      </c>
      <c r="D1549" s="136">
        <v>13879</v>
      </c>
      <c r="E1549" s="136">
        <v>8214</v>
      </c>
      <c r="F1549" s="188"/>
      <c r="G1549" s="186" t="s">
        <v>113</v>
      </c>
      <c r="H1549" s="216" t="s">
        <v>36</v>
      </c>
      <c r="I1549" s="216"/>
      <c r="J1549" s="216" t="s">
        <v>42</v>
      </c>
      <c r="K1549" s="215">
        <v>7.5</v>
      </c>
      <c r="L1549" s="215">
        <v>1</v>
      </c>
      <c r="M1549" s="215">
        <v>4</v>
      </c>
      <c r="N1549" s="188"/>
      <c r="O1549" s="188">
        <f t="shared" si="353"/>
        <v>4</v>
      </c>
      <c r="P1549" s="215"/>
      <c r="Q1549" s="215"/>
      <c r="R1549" s="188">
        <f t="shared" si="351"/>
        <v>30</v>
      </c>
      <c r="S1549" s="243" t="s">
        <v>41</v>
      </c>
      <c r="T1549" s="199" t="s">
        <v>58</v>
      </c>
      <c r="U1549" s="253">
        <v>44873</v>
      </c>
      <c r="V1549" s="253">
        <v>44874</v>
      </c>
      <c r="W1549" s="254">
        <v>1</v>
      </c>
      <c r="X1549" s="255"/>
      <c r="Y1549" s="196">
        <f t="shared" si="343"/>
        <v>0.2857142857142857</v>
      </c>
      <c r="Z1549" s="220">
        <v>14</v>
      </c>
      <c r="AA1549" s="220">
        <v>0.84</v>
      </c>
      <c r="AB1549" s="197">
        <f t="shared" si="344"/>
        <v>420</v>
      </c>
      <c r="AC1549" s="197">
        <f t="shared" si="345"/>
        <v>25.2</v>
      </c>
      <c r="AD1549" s="197">
        <f t="shared" si="346"/>
        <v>294</v>
      </c>
      <c r="AE1549" s="197">
        <f t="shared" si="352"/>
        <v>126</v>
      </c>
      <c r="AF1549" s="197">
        <f t="shared" si="348"/>
        <v>7.1999999999999993</v>
      </c>
      <c r="AG1549" s="197">
        <f t="shared" si="349"/>
        <v>427.2</v>
      </c>
      <c r="AH1549" s="197">
        <v>427.2</v>
      </c>
      <c r="AI1549" s="197">
        <f t="shared" si="350"/>
        <v>0</v>
      </c>
      <c r="AJ1549" s="158"/>
      <c r="AR1549" s="111"/>
      <c r="AS1549" s="111"/>
      <c r="AT1549" s="111"/>
    </row>
    <row r="1550" spans="1:47" ht="28.5" customHeight="1" x14ac:dyDescent="0.25">
      <c r="A1550" s="186"/>
      <c r="B1550" s="221">
        <v>23</v>
      </c>
      <c r="C1550" s="187">
        <v>1476</v>
      </c>
      <c r="D1550" s="136">
        <v>13964</v>
      </c>
      <c r="E1550" s="136">
        <v>8285</v>
      </c>
      <c r="F1550" s="188"/>
      <c r="G1550" s="186" t="s">
        <v>113</v>
      </c>
      <c r="H1550" s="216" t="s">
        <v>36</v>
      </c>
      <c r="I1550" s="216"/>
      <c r="J1550" s="216" t="s">
        <v>42</v>
      </c>
      <c r="K1550" s="215">
        <v>3</v>
      </c>
      <c r="L1550" s="215">
        <v>1.3</v>
      </c>
      <c r="M1550" s="215">
        <v>1.5</v>
      </c>
      <c r="N1550" s="188"/>
      <c r="O1550" s="188">
        <f t="shared" si="353"/>
        <v>1.5</v>
      </c>
      <c r="P1550" s="215"/>
      <c r="Q1550" s="215"/>
      <c r="R1550" s="188">
        <f t="shared" si="351"/>
        <v>4.5</v>
      </c>
      <c r="S1550" s="243" t="s">
        <v>41</v>
      </c>
      <c r="T1550" s="199" t="s">
        <v>58</v>
      </c>
      <c r="U1550" s="253">
        <v>44886</v>
      </c>
      <c r="V1550" s="253">
        <v>44893</v>
      </c>
      <c r="W1550" s="254">
        <v>1</v>
      </c>
      <c r="X1550" s="255"/>
      <c r="Y1550" s="196">
        <f t="shared" si="343"/>
        <v>1.1428571428571428</v>
      </c>
      <c r="Z1550" s="220">
        <v>14</v>
      </c>
      <c r="AA1550" s="220">
        <v>0.84</v>
      </c>
      <c r="AB1550" s="197">
        <f t="shared" si="344"/>
        <v>63</v>
      </c>
      <c r="AC1550" s="197">
        <f t="shared" si="345"/>
        <v>3.78</v>
      </c>
      <c r="AD1550" s="197">
        <f t="shared" si="346"/>
        <v>44.1</v>
      </c>
      <c r="AE1550" s="197">
        <f t="shared" si="352"/>
        <v>18.899999999999999</v>
      </c>
      <c r="AF1550" s="197">
        <f t="shared" si="348"/>
        <v>4.3199999999999994</v>
      </c>
      <c r="AG1550" s="197">
        <f t="shared" si="349"/>
        <v>67.319999999999993</v>
      </c>
      <c r="AH1550" s="197">
        <v>67.319999999999993</v>
      </c>
      <c r="AI1550" s="197">
        <f t="shared" si="350"/>
        <v>0</v>
      </c>
      <c r="AJ1550" s="158"/>
      <c r="AR1550" s="111"/>
      <c r="AS1550" s="111"/>
      <c r="AT1550" s="111"/>
    </row>
    <row r="1551" spans="1:47" ht="28.5" customHeight="1" x14ac:dyDescent="0.25">
      <c r="A1551" s="186"/>
      <c r="B1551" s="221">
        <v>23</v>
      </c>
      <c r="C1551" s="187">
        <v>1390</v>
      </c>
      <c r="D1551" s="136">
        <v>13878</v>
      </c>
      <c r="E1551" s="136">
        <v>8246</v>
      </c>
      <c r="F1551" s="188"/>
      <c r="G1551" s="186" t="s">
        <v>113</v>
      </c>
      <c r="H1551" s="186" t="s">
        <v>60</v>
      </c>
      <c r="I1551" s="186"/>
      <c r="J1551" s="186" t="s">
        <v>61</v>
      </c>
      <c r="K1551" s="188">
        <v>6.8</v>
      </c>
      <c r="L1551" s="188">
        <v>2.5</v>
      </c>
      <c r="M1551" s="188">
        <v>2.5</v>
      </c>
      <c r="N1551" s="188"/>
      <c r="O1551" s="188">
        <f t="shared" si="353"/>
        <v>2.5</v>
      </c>
      <c r="P1551" s="188"/>
      <c r="Q1551" s="188"/>
      <c r="R1551" s="188">
        <f t="shared" si="351"/>
        <v>42.5</v>
      </c>
      <c r="S1551" s="191" t="s">
        <v>62</v>
      </c>
      <c r="T1551" s="199" t="s">
        <v>58</v>
      </c>
      <c r="U1551" s="200">
        <v>44873</v>
      </c>
      <c r="V1551" s="200">
        <v>44881</v>
      </c>
      <c r="W1551" s="201">
        <v>1</v>
      </c>
      <c r="X1551" s="202"/>
      <c r="Y1551" s="196">
        <f t="shared" si="343"/>
        <v>1.2857142857142858</v>
      </c>
      <c r="Z1551" s="219">
        <v>7.5</v>
      </c>
      <c r="AA1551" s="219">
        <v>0.7</v>
      </c>
      <c r="AB1551" s="197">
        <f t="shared" si="344"/>
        <v>318.75</v>
      </c>
      <c r="AC1551" s="197">
        <f t="shared" si="345"/>
        <v>29.749999999999996</v>
      </c>
      <c r="AD1551" s="197">
        <f t="shared" si="346"/>
        <v>223.12499999999997</v>
      </c>
      <c r="AE1551" s="197">
        <f t="shared" si="352"/>
        <v>95.625</v>
      </c>
      <c r="AF1551" s="197">
        <f t="shared" si="348"/>
        <v>38.25</v>
      </c>
      <c r="AG1551" s="197">
        <f t="shared" si="349"/>
        <v>357</v>
      </c>
      <c r="AH1551" s="197">
        <v>357</v>
      </c>
      <c r="AI1551" s="197">
        <f t="shared" si="350"/>
        <v>0</v>
      </c>
      <c r="AJ1551" s="158"/>
      <c r="AR1551" s="111"/>
      <c r="AS1551" s="111"/>
      <c r="AT1551" s="111"/>
    </row>
    <row r="1552" spans="1:47" ht="28.5" customHeight="1" x14ac:dyDescent="0.25">
      <c r="A1552" s="186"/>
      <c r="B1552" s="221">
        <v>23</v>
      </c>
      <c r="C1552" s="187">
        <v>1549</v>
      </c>
      <c r="D1552" s="136">
        <v>14084</v>
      </c>
      <c r="E1552" s="136">
        <v>8443</v>
      </c>
      <c r="F1552" s="188"/>
      <c r="G1552" s="186" t="s">
        <v>428</v>
      </c>
      <c r="H1552" s="186" t="s">
        <v>94</v>
      </c>
      <c r="I1552" s="186"/>
      <c r="J1552" s="186" t="s">
        <v>69</v>
      </c>
      <c r="K1552" s="188">
        <v>1.8</v>
      </c>
      <c r="L1552" s="188">
        <v>1.3</v>
      </c>
      <c r="M1552" s="188">
        <v>2</v>
      </c>
      <c r="N1552" s="188"/>
      <c r="O1552" s="188">
        <f t="shared" si="353"/>
        <v>2</v>
      </c>
      <c r="P1552" s="188"/>
      <c r="Q1552" s="188"/>
      <c r="R1552" s="188">
        <f t="shared" si="351"/>
        <v>2</v>
      </c>
      <c r="S1552" s="191" t="s">
        <v>70</v>
      </c>
      <c r="T1552" s="199" t="s">
        <v>58</v>
      </c>
      <c r="U1552" s="200">
        <v>44903</v>
      </c>
      <c r="V1552" s="200">
        <v>44945</v>
      </c>
      <c r="W1552" s="201">
        <v>1</v>
      </c>
      <c r="X1552" s="202"/>
      <c r="Y1552" s="196">
        <f t="shared" si="343"/>
        <v>6.1428571428571432</v>
      </c>
      <c r="Z1552" s="197">
        <v>135</v>
      </c>
      <c r="AA1552" s="197">
        <v>12.25</v>
      </c>
      <c r="AB1552" s="197">
        <f t="shared" si="344"/>
        <v>270</v>
      </c>
      <c r="AC1552" s="197">
        <f t="shared" si="345"/>
        <v>24.5</v>
      </c>
      <c r="AD1552" s="197">
        <f t="shared" si="346"/>
        <v>189</v>
      </c>
      <c r="AE1552" s="197">
        <f t="shared" si="352"/>
        <v>81</v>
      </c>
      <c r="AF1552" s="197">
        <f t="shared" si="348"/>
        <v>150.5</v>
      </c>
      <c r="AG1552" s="197">
        <f t="shared" si="349"/>
        <v>420.5</v>
      </c>
      <c r="AH1552" s="197">
        <v>420.5</v>
      </c>
      <c r="AI1552" s="197">
        <f t="shared" si="350"/>
        <v>0</v>
      </c>
      <c r="AJ1552" s="158"/>
      <c r="AR1552" s="111"/>
      <c r="AS1552" s="111"/>
      <c r="AT1552" s="111"/>
    </row>
    <row r="1553" spans="1:47" ht="28.5" customHeight="1" x14ac:dyDescent="0.25">
      <c r="A1553" s="186"/>
      <c r="B1553" s="221">
        <v>23</v>
      </c>
      <c r="C1553" s="187">
        <v>1570</v>
      </c>
      <c r="D1553" s="136">
        <v>14104</v>
      </c>
      <c r="E1553" s="136">
        <v>8770</v>
      </c>
      <c r="F1553" s="188"/>
      <c r="G1553" s="186" t="s">
        <v>428</v>
      </c>
      <c r="H1553" s="216" t="s">
        <v>36</v>
      </c>
      <c r="I1553" s="216"/>
      <c r="J1553" s="216" t="s">
        <v>42</v>
      </c>
      <c r="K1553" s="215">
        <v>6</v>
      </c>
      <c r="L1553" s="215">
        <v>1</v>
      </c>
      <c r="M1553" s="215">
        <v>2</v>
      </c>
      <c r="N1553" s="188"/>
      <c r="O1553" s="188">
        <f t="shared" si="353"/>
        <v>2</v>
      </c>
      <c r="P1553" s="215"/>
      <c r="Q1553" s="215"/>
      <c r="R1553" s="188">
        <f t="shared" si="351"/>
        <v>12</v>
      </c>
      <c r="S1553" s="243" t="s">
        <v>41</v>
      </c>
      <c r="T1553" s="199" t="s">
        <v>58</v>
      </c>
      <c r="U1553" s="253">
        <v>44905</v>
      </c>
      <c r="V1553" s="253">
        <v>44988</v>
      </c>
      <c r="W1553" s="254">
        <v>1</v>
      </c>
      <c r="X1553" s="255"/>
      <c r="Y1553" s="196">
        <f t="shared" si="343"/>
        <v>12</v>
      </c>
      <c r="Z1553" s="220">
        <v>14</v>
      </c>
      <c r="AA1553" s="220">
        <v>0.84</v>
      </c>
      <c r="AB1553" s="197">
        <f t="shared" si="344"/>
        <v>168</v>
      </c>
      <c r="AC1553" s="197">
        <f t="shared" si="345"/>
        <v>10.08</v>
      </c>
      <c r="AD1553" s="197">
        <f t="shared" si="346"/>
        <v>117.59999999999998</v>
      </c>
      <c r="AE1553" s="197">
        <f t="shared" si="352"/>
        <v>50.399999999999991</v>
      </c>
      <c r="AF1553" s="197">
        <f t="shared" si="348"/>
        <v>120.96</v>
      </c>
      <c r="AG1553" s="197">
        <f t="shared" si="349"/>
        <v>288.95999999999998</v>
      </c>
      <c r="AH1553" s="197">
        <v>234.23999999999998</v>
      </c>
      <c r="AI1553" s="197">
        <f t="shared" si="350"/>
        <v>54.72</v>
      </c>
      <c r="AJ1553" s="158"/>
      <c r="AR1553" s="363">
        <f>SUMIF('[27]Sc Shedule '!$D$3:$D$2546,D1553,'[27]Sc Shedule '!$AC$3:$AC$2546)</f>
        <v>556.43999999999994</v>
      </c>
      <c r="AS1553" s="363">
        <f ca="1">SUMIF($D$91:$D$2561,D1553,$AG$91:$AG$2559)</f>
        <v>449.44799999999998</v>
      </c>
      <c r="AT1553" s="363">
        <f ca="1">AR1553-AS1553</f>
        <v>106.99199999999996</v>
      </c>
      <c r="AU1553" s="365"/>
    </row>
    <row r="1554" spans="1:47" ht="28.5" customHeight="1" x14ac:dyDescent="0.25">
      <c r="A1554" s="186"/>
      <c r="B1554" s="221">
        <v>23</v>
      </c>
      <c r="C1554" s="187">
        <v>1541</v>
      </c>
      <c r="D1554" s="136">
        <v>14077</v>
      </c>
      <c r="E1554" s="136">
        <v>8480</v>
      </c>
      <c r="F1554" s="188"/>
      <c r="G1554" s="186" t="s">
        <v>113</v>
      </c>
      <c r="H1554" s="189" t="s">
        <v>36</v>
      </c>
      <c r="I1554" s="189"/>
      <c r="J1554" s="189" t="s">
        <v>435</v>
      </c>
      <c r="K1554" s="190">
        <v>5</v>
      </c>
      <c r="L1554" s="190">
        <v>1.8</v>
      </c>
      <c r="M1554" s="190">
        <v>3</v>
      </c>
      <c r="N1554" s="190"/>
      <c r="O1554" s="190">
        <v>3</v>
      </c>
      <c r="P1554" s="190"/>
      <c r="Q1554" s="190"/>
      <c r="R1554" s="188">
        <f t="shared" si="351"/>
        <v>15</v>
      </c>
      <c r="S1554" s="159" t="s">
        <v>41</v>
      </c>
      <c r="T1554" s="199" t="s">
        <v>58</v>
      </c>
      <c r="U1554" s="193">
        <v>44902</v>
      </c>
      <c r="V1554" s="193">
        <v>44926</v>
      </c>
      <c r="W1554" s="194">
        <v>1</v>
      </c>
      <c r="X1554" s="195"/>
      <c r="Y1554" s="196">
        <f t="shared" si="343"/>
        <v>3.5714285714285716</v>
      </c>
      <c r="Z1554" s="203">
        <v>18</v>
      </c>
      <c r="AA1554" s="203">
        <v>1.05</v>
      </c>
      <c r="AB1554" s="197">
        <f t="shared" si="344"/>
        <v>270</v>
      </c>
      <c r="AC1554" s="197">
        <f t="shared" si="345"/>
        <v>15.75</v>
      </c>
      <c r="AD1554" s="197">
        <f t="shared" si="346"/>
        <v>189</v>
      </c>
      <c r="AE1554" s="197">
        <f t="shared" si="352"/>
        <v>81</v>
      </c>
      <c r="AF1554" s="197">
        <f t="shared" si="348"/>
        <v>56.250000000000007</v>
      </c>
      <c r="AG1554" s="197">
        <f t="shared" si="349"/>
        <v>326.25</v>
      </c>
      <c r="AH1554" s="198">
        <v>326.25</v>
      </c>
      <c r="AI1554" s="197">
        <f t="shared" si="350"/>
        <v>0</v>
      </c>
      <c r="AJ1554" s="158"/>
      <c r="AR1554" s="111"/>
      <c r="AS1554" s="111"/>
      <c r="AT1554" s="111"/>
    </row>
    <row r="1555" spans="1:47" ht="28.5" customHeight="1" x14ac:dyDescent="0.25">
      <c r="A1555" s="186"/>
      <c r="B1555" s="221">
        <v>23</v>
      </c>
      <c r="C1555" s="187">
        <v>1570</v>
      </c>
      <c r="D1555" s="136">
        <v>14104</v>
      </c>
      <c r="E1555" s="136">
        <v>8770</v>
      </c>
      <c r="F1555" s="188"/>
      <c r="G1555" s="186" t="s">
        <v>631</v>
      </c>
      <c r="H1555" s="186" t="s">
        <v>240</v>
      </c>
      <c r="I1555" s="216"/>
      <c r="J1555" s="186" t="s">
        <v>80</v>
      </c>
      <c r="K1555" s="188">
        <v>6</v>
      </c>
      <c r="L1555" s="188">
        <v>0.6</v>
      </c>
      <c r="M1555" s="188"/>
      <c r="N1555" s="188"/>
      <c r="O1555" s="188"/>
      <c r="P1555" s="188">
        <v>0.6</v>
      </c>
      <c r="Q1555" s="188"/>
      <c r="R1555" s="188">
        <f t="shared" si="351"/>
        <v>2.1599999999999997</v>
      </c>
      <c r="S1555" s="191" t="s">
        <v>150</v>
      </c>
      <c r="T1555" s="199" t="s">
        <v>58</v>
      </c>
      <c r="U1555" s="200">
        <v>44905</v>
      </c>
      <c r="V1555" s="200">
        <v>44988</v>
      </c>
      <c r="W1555" s="201">
        <v>1</v>
      </c>
      <c r="X1555" s="202"/>
      <c r="Y1555" s="196">
        <f t="shared" si="343"/>
        <v>12</v>
      </c>
      <c r="Z1555" s="219">
        <v>36.5</v>
      </c>
      <c r="AA1555" s="219">
        <v>3.15</v>
      </c>
      <c r="AB1555" s="197">
        <f t="shared" si="344"/>
        <v>78.839999999999989</v>
      </c>
      <c r="AC1555" s="197">
        <f t="shared" si="345"/>
        <v>6.8039999999999985</v>
      </c>
      <c r="AD1555" s="197">
        <f t="shared" si="346"/>
        <v>55.187999999999995</v>
      </c>
      <c r="AE1555" s="197">
        <f t="shared" ref="AE1555:AE1586" si="354">IF(T1555="off hired",0.3*R1555*Z1555*W1555,0)</f>
        <v>23.651999999999997</v>
      </c>
      <c r="AF1555" s="197">
        <f t="shared" si="348"/>
        <v>81.647999999999982</v>
      </c>
      <c r="AG1555" s="197">
        <f t="shared" si="349"/>
        <v>160.48799999999997</v>
      </c>
      <c r="AH1555" s="197">
        <v>133.91999999999999</v>
      </c>
      <c r="AI1555" s="197">
        <f t="shared" si="350"/>
        <v>26.567999999999984</v>
      </c>
      <c r="AJ1555" s="158"/>
      <c r="AR1555" s="363">
        <f>SUMIF('[27]Sc Shedule '!$D$3:$D$2546,D1555,'[27]Sc Shedule '!$AC$3:$AC$2546)</f>
        <v>556.43999999999994</v>
      </c>
      <c r="AS1555" s="363">
        <f ca="1">SUMIF($D$91:$D$2561,D1555,$AG$91:$AG$2559)</f>
        <v>449.44799999999998</v>
      </c>
      <c r="AT1555" s="363">
        <f ca="1">AR1555-AS1555</f>
        <v>106.99199999999996</v>
      </c>
      <c r="AU1555" s="365"/>
    </row>
    <row r="1556" spans="1:47" ht="28.5" customHeight="1" x14ac:dyDescent="0.25">
      <c r="A1556" s="186"/>
      <c r="B1556" s="221">
        <v>24</v>
      </c>
      <c r="C1556" s="187">
        <v>386</v>
      </c>
      <c r="D1556" s="136">
        <v>12545</v>
      </c>
      <c r="E1556" s="136">
        <v>6725</v>
      </c>
      <c r="F1556" s="188"/>
      <c r="G1556" s="186" t="s">
        <v>372</v>
      </c>
      <c r="H1556" s="186" t="s">
        <v>94</v>
      </c>
      <c r="I1556" s="186"/>
      <c r="J1556" s="186" t="s">
        <v>69</v>
      </c>
      <c r="K1556" s="188">
        <v>2.5</v>
      </c>
      <c r="L1556" s="188">
        <v>1.8</v>
      </c>
      <c r="M1556" s="188">
        <v>3.5</v>
      </c>
      <c r="N1556" s="188">
        <v>1</v>
      </c>
      <c r="O1556" s="188">
        <f>M1556-N1556</f>
        <v>2.5</v>
      </c>
      <c r="P1556" s="188"/>
      <c r="Q1556" s="188"/>
      <c r="R1556" s="188">
        <f t="shared" si="351"/>
        <v>2.5</v>
      </c>
      <c r="S1556" s="191" t="s">
        <v>70</v>
      </c>
      <c r="T1556" s="199" t="s">
        <v>58</v>
      </c>
      <c r="U1556" s="200">
        <v>44739</v>
      </c>
      <c r="V1556" s="200">
        <v>44830</v>
      </c>
      <c r="W1556" s="201">
        <v>1</v>
      </c>
      <c r="X1556" s="202"/>
      <c r="Y1556" s="196">
        <f t="shared" si="343"/>
        <v>13.142857142857142</v>
      </c>
      <c r="Z1556" s="219">
        <v>135</v>
      </c>
      <c r="AA1556" s="219">
        <v>12.25</v>
      </c>
      <c r="AB1556" s="197">
        <f t="shared" si="344"/>
        <v>337.5</v>
      </c>
      <c r="AC1556" s="197">
        <f t="shared" si="345"/>
        <v>30.625</v>
      </c>
      <c r="AD1556" s="197">
        <f t="shared" si="346"/>
        <v>236.25</v>
      </c>
      <c r="AE1556" s="197">
        <f t="shared" si="354"/>
        <v>101.25</v>
      </c>
      <c r="AF1556" s="197">
        <f t="shared" si="348"/>
        <v>402.49999999999994</v>
      </c>
      <c r="AG1556" s="197">
        <f t="shared" si="349"/>
        <v>740</v>
      </c>
      <c r="AH1556" s="197">
        <v>740</v>
      </c>
      <c r="AI1556" s="197">
        <f t="shared" si="350"/>
        <v>0</v>
      </c>
      <c r="AJ1556" s="158"/>
      <c r="AR1556" s="111"/>
      <c r="AS1556" s="111"/>
      <c r="AT1556" s="111"/>
    </row>
    <row r="1557" spans="1:47" ht="28.5" customHeight="1" x14ac:dyDescent="0.25">
      <c r="A1557" s="189"/>
      <c r="B1557" s="221">
        <v>24</v>
      </c>
      <c r="C1557" s="159">
        <v>908</v>
      </c>
      <c r="D1557" s="376">
        <v>13282</v>
      </c>
      <c r="E1557" s="376">
        <v>7893</v>
      </c>
      <c r="F1557" s="190"/>
      <c r="G1557" s="189" t="s">
        <v>464</v>
      </c>
      <c r="H1557" s="189" t="s">
        <v>94</v>
      </c>
      <c r="I1557" s="189"/>
      <c r="J1557" s="189" t="s">
        <v>69</v>
      </c>
      <c r="K1557" s="190">
        <v>1.8</v>
      </c>
      <c r="L1557" s="190">
        <v>1.3</v>
      </c>
      <c r="M1557" s="190">
        <v>6</v>
      </c>
      <c r="N1557" s="190"/>
      <c r="O1557" s="190">
        <v>6</v>
      </c>
      <c r="P1557" s="190"/>
      <c r="Q1557" s="190"/>
      <c r="R1557" s="188">
        <f t="shared" si="351"/>
        <v>6</v>
      </c>
      <c r="S1557" s="191" t="s">
        <v>70</v>
      </c>
      <c r="T1557" s="192" t="s">
        <v>58</v>
      </c>
      <c r="U1557" s="217">
        <v>44812</v>
      </c>
      <c r="V1557" s="193">
        <v>44820</v>
      </c>
      <c r="W1557" s="194">
        <v>1</v>
      </c>
      <c r="X1557" s="195"/>
      <c r="Y1557" s="196">
        <f t="shared" si="343"/>
        <v>1.2857142857142858</v>
      </c>
      <c r="Z1557" s="219">
        <v>135</v>
      </c>
      <c r="AA1557" s="219">
        <v>12.25</v>
      </c>
      <c r="AB1557" s="197">
        <f t="shared" si="344"/>
        <v>810</v>
      </c>
      <c r="AC1557" s="197">
        <f t="shared" si="345"/>
        <v>73.5</v>
      </c>
      <c r="AD1557" s="197">
        <f t="shared" si="346"/>
        <v>566.99999999999989</v>
      </c>
      <c r="AE1557" s="197">
        <f t="shared" si="354"/>
        <v>242.99999999999997</v>
      </c>
      <c r="AF1557" s="197">
        <f t="shared" si="348"/>
        <v>94.500000000000014</v>
      </c>
      <c r="AG1557" s="197">
        <f t="shared" si="349"/>
        <v>904.49999999999989</v>
      </c>
      <c r="AH1557" s="198">
        <v>904.49999999999989</v>
      </c>
      <c r="AI1557" s="197">
        <f t="shared" si="350"/>
        <v>0</v>
      </c>
      <c r="AJ1557" s="158"/>
      <c r="AR1557" s="111"/>
      <c r="AS1557" s="111"/>
      <c r="AT1557" s="111"/>
    </row>
    <row r="1558" spans="1:47" ht="28.5" customHeight="1" x14ac:dyDescent="0.25">
      <c r="A1558" s="189"/>
      <c r="B1558" s="221">
        <v>24</v>
      </c>
      <c r="C1558" s="159">
        <v>862</v>
      </c>
      <c r="D1558" s="376">
        <v>13134</v>
      </c>
      <c r="E1558" s="376">
        <v>8435</v>
      </c>
      <c r="F1558" s="190"/>
      <c r="G1558" s="189" t="s">
        <v>467</v>
      </c>
      <c r="H1558" s="189" t="s">
        <v>36</v>
      </c>
      <c r="I1558" s="189"/>
      <c r="J1558" s="189" t="s">
        <v>435</v>
      </c>
      <c r="K1558" s="190">
        <v>8</v>
      </c>
      <c r="L1558" s="190">
        <v>1.3</v>
      </c>
      <c r="M1558" s="190">
        <v>5</v>
      </c>
      <c r="N1558" s="190"/>
      <c r="O1558" s="190">
        <v>5</v>
      </c>
      <c r="P1558" s="190"/>
      <c r="Q1558" s="190"/>
      <c r="R1558" s="188">
        <f t="shared" si="351"/>
        <v>40</v>
      </c>
      <c r="S1558" s="159" t="s">
        <v>41</v>
      </c>
      <c r="T1558" s="192" t="s">
        <v>58</v>
      </c>
      <c r="U1558" s="193">
        <v>44804</v>
      </c>
      <c r="V1558" s="193">
        <v>44943</v>
      </c>
      <c r="W1558" s="194">
        <v>1</v>
      </c>
      <c r="X1558" s="195"/>
      <c r="Y1558" s="196">
        <f t="shared" si="343"/>
        <v>20</v>
      </c>
      <c r="Z1558" s="203">
        <v>14</v>
      </c>
      <c r="AA1558" s="203"/>
      <c r="AB1558" s="197">
        <f t="shared" si="344"/>
        <v>560</v>
      </c>
      <c r="AC1558" s="197">
        <f t="shared" si="345"/>
        <v>0</v>
      </c>
      <c r="AD1558" s="197">
        <f t="shared" si="346"/>
        <v>392</v>
      </c>
      <c r="AE1558" s="197">
        <f t="shared" si="354"/>
        <v>168</v>
      </c>
      <c r="AF1558" s="197">
        <f t="shared" si="348"/>
        <v>0</v>
      </c>
      <c r="AG1558" s="197">
        <f t="shared" si="349"/>
        <v>560</v>
      </c>
      <c r="AH1558" s="198">
        <v>560</v>
      </c>
      <c r="AI1558" s="197">
        <f t="shared" si="350"/>
        <v>0</v>
      </c>
      <c r="AJ1558" s="158"/>
      <c r="AR1558" s="111"/>
      <c r="AS1558" s="111"/>
      <c r="AT1558" s="111"/>
    </row>
    <row r="1559" spans="1:47" ht="28.5" customHeight="1" x14ac:dyDescent="0.25">
      <c r="A1559" s="189"/>
      <c r="B1559" s="221">
        <v>24</v>
      </c>
      <c r="C1559" s="159">
        <v>919</v>
      </c>
      <c r="D1559" s="376">
        <v>13292</v>
      </c>
      <c r="E1559" s="376">
        <v>8343</v>
      </c>
      <c r="F1559" s="190"/>
      <c r="G1559" s="189" t="s">
        <v>372</v>
      </c>
      <c r="H1559" s="189" t="s">
        <v>36</v>
      </c>
      <c r="I1559" s="189"/>
      <c r="J1559" s="189" t="s">
        <v>435</v>
      </c>
      <c r="K1559" s="190">
        <v>11.3</v>
      </c>
      <c r="L1559" s="190">
        <v>1.3</v>
      </c>
      <c r="M1559" s="190">
        <v>2</v>
      </c>
      <c r="N1559" s="190"/>
      <c r="O1559" s="190">
        <v>2</v>
      </c>
      <c r="P1559" s="190"/>
      <c r="Q1559" s="190"/>
      <c r="R1559" s="188">
        <f t="shared" si="351"/>
        <v>22.6</v>
      </c>
      <c r="S1559" s="159" t="s">
        <v>41</v>
      </c>
      <c r="T1559" s="192" t="s">
        <v>58</v>
      </c>
      <c r="U1559" s="193">
        <v>44822</v>
      </c>
      <c r="V1559" s="193">
        <v>44914</v>
      </c>
      <c r="W1559" s="194">
        <v>1</v>
      </c>
      <c r="X1559" s="195"/>
      <c r="Y1559" s="196">
        <f t="shared" si="343"/>
        <v>13.285714285714286</v>
      </c>
      <c r="Z1559" s="203">
        <v>14</v>
      </c>
      <c r="AA1559" s="203">
        <v>0.84</v>
      </c>
      <c r="AB1559" s="197">
        <f t="shared" si="344"/>
        <v>316.40000000000003</v>
      </c>
      <c r="AC1559" s="197">
        <f t="shared" si="345"/>
        <v>18.984000000000002</v>
      </c>
      <c r="AD1559" s="197">
        <f t="shared" si="346"/>
        <v>221.48000000000002</v>
      </c>
      <c r="AE1559" s="197">
        <f t="shared" si="354"/>
        <v>94.92</v>
      </c>
      <c r="AF1559" s="197">
        <f t="shared" si="348"/>
        <v>252.21600000000001</v>
      </c>
      <c r="AG1559" s="197">
        <f t="shared" si="349"/>
        <v>568.61599999999999</v>
      </c>
      <c r="AH1559" s="198">
        <v>568.61599999999999</v>
      </c>
      <c r="AI1559" s="197">
        <f t="shared" si="350"/>
        <v>0</v>
      </c>
      <c r="AJ1559" s="158"/>
      <c r="AR1559" s="111"/>
      <c r="AS1559" s="111"/>
      <c r="AT1559" s="111"/>
    </row>
    <row r="1560" spans="1:47" ht="28.5" customHeight="1" x14ac:dyDescent="0.25">
      <c r="A1560" s="186"/>
      <c r="B1560" s="221">
        <v>24</v>
      </c>
      <c r="C1560" s="187">
        <v>245</v>
      </c>
      <c r="D1560" s="136">
        <v>12360</v>
      </c>
      <c r="E1560" s="136">
        <v>7581</v>
      </c>
      <c r="F1560" s="188"/>
      <c r="G1560" s="186" t="s">
        <v>91</v>
      </c>
      <c r="H1560" s="186" t="s">
        <v>94</v>
      </c>
      <c r="I1560" s="186"/>
      <c r="J1560" s="186" t="s">
        <v>69</v>
      </c>
      <c r="K1560" s="188">
        <v>1.3</v>
      </c>
      <c r="L1560" s="188">
        <v>1.3</v>
      </c>
      <c r="M1560" s="188">
        <v>3</v>
      </c>
      <c r="N1560" s="188">
        <v>1</v>
      </c>
      <c r="O1560" s="188">
        <f t="shared" ref="O1560:O1569" si="355">M1560-N1560</f>
        <v>2</v>
      </c>
      <c r="P1560" s="188"/>
      <c r="Q1560" s="188"/>
      <c r="R1560" s="188">
        <f t="shared" si="351"/>
        <v>2</v>
      </c>
      <c r="S1560" s="191" t="s">
        <v>70</v>
      </c>
      <c r="T1560" s="199" t="s">
        <v>58</v>
      </c>
      <c r="U1560" s="200">
        <v>44727</v>
      </c>
      <c r="V1560" s="200">
        <v>44735</v>
      </c>
      <c r="W1560" s="201">
        <v>1</v>
      </c>
      <c r="X1560" s="202"/>
      <c r="Y1560" s="196">
        <f t="shared" si="343"/>
        <v>1.2857142857142858</v>
      </c>
      <c r="Z1560" s="219">
        <v>135</v>
      </c>
      <c r="AA1560" s="219">
        <v>12.25</v>
      </c>
      <c r="AB1560" s="197">
        <f t="shared" si="344"/>
        <v>270</v>
      </c>
      <c r="AC1560" s="197">
        <f t="shared" si="345"/>
        <v>24.5</v>
      </c>
      <c r="AD1560" s="197">
        <f t="shared" si="346"/>
        <v>189</v>
      </c>
      <c r="AE1560" s="197">
        <f t="shared" si="354"/>
        <v>81</v>
      </c>
      <c r="AF1560" s="197">
        <f t="shared" si="348"/>
        <v>31.500000000000004</v>
      </c>
      <c r="AG1560" s="197">
        <f t="shared" si="349"/>
        <v>301.5</v>
      </c>
      <c r="AH1560" s="197">
        <v>301.5</v>
      </c>
      <c r="AI1560" s="197">
        <f t="shared" si="350"/>
        <v>0</v>
      </c>
      <c r="AJ1560" s="158"/>
      <c r="AR1560" s="111"/>
      <c r="AS1560" s="111"/>
      <c r="AT1560" s="111"/>
    </row>
    <row r="1561" spans="1:47" ht="28.5" customHeight="1" x14ac:dyDescent="0.25">
      <c r="A1561" s="186"/>
      <c r="B1561" s="221">
        <v>24</v>
      </c>
      <c r="C1561" s="187" t="s">
        <v>129</v>
      </c>
      <c r="D1561" s="136">
        <v>12226</v>
      </c>
      <c r="E1561" s="136">
        <v>7559</v>
      </c>
      <c r="F1561" s="188"/>
      <c r="G1561" s="186" t="s">
        <v>115</v>
      </c>
      <c r="H1561" s="186" t="s">
        <v>36</v>
      </c>
      <c r="I1561" s="186"/>
      <c r="J1561" s="186" t="s">
        <v>42</v>
      </c>
      <c r="K1561" s="188">
        <v>8</v>
      </c>
      <c r="L1561" s="188">
        <v>1.3</v>
      </c>
      <c r="M1561" s="188">
        <v>5</v>
      </c>
      <c r="N1561" s="188">
        <v>1</v>
      </c>
      <c r="O1561" s="188">
        <f t="shared" si="355"/>
        <v>4</v>
      </c>
      <c r="P1561" s="188"/>
      <c r="Q1561" s="188"/>
      <c r="R1561" s="188">
        <f t="shared" si="351"/>
        <v>32</v>
      </c>
      <c r="S1561" s="191" t="s">
        <v>41</v>
      </c>
      <c r="T1561" s="199" t="s">
        <v>58</v>
      </c>
      <c r="U1561" s="200">
        <v>44717</v>
      </c>
      <c r="V1561" s="200">
        <v>44720</v>
      </c>
      <c r="W1561" s="201">
        <v>1</v>
      </c>
      <c r="X1561" s="202"/>
      <c r="Y1561" s="196">
        <f t="shared" si="343"/>
        <v>0.5714285714285714</v>
      </c>
      <c r="Z1561" s="219">
        <v>14</v>
      </c>
      <c r="AA1561" s="219"/>
      <c r="AB1561" s="197">
        <f t="shared" si="344"/>
        <v>448</v>
      </c>
      <c r="AC1561" s="197">
        <f t="shared" si="345"/>
        <v>0</v>
      </c>
      <c r="AD1561" s="197">
        <f t="shared" si="346"/>
        <v>313.59999999999997</v>
      </c>
      <c r="AE1561" s="197">
        <f t="shared" si="354"/>
        <v>134.4</v>
      </c>
      <c r="AF1561" s="197">
        <f t="shared" si="348"/>
        <v>0</v>
      </c>
      <c r="AG1561" s="197">
        <f t="shared" si="349"/>
        <v>448</v>
      </c>
      <c r="AH1561" s="197">
        <v>448</v>
      </c>
      <c r="AI1561" s="197">
        <f t="shared" si="350"/>
        <v>0</v>
      </c>
      <c r="AJ1561" s="158"/>
      <c r="AR1561" s="111"/>
      <c r="AS1561" s="111"/>
      <c r="AT1561" s="111"/>
    </row>
    <row r="1562" spans="1:47" ht="28.5" customHeight="1" x14ac:dyDescent="0.25">
      <c r="A1562" s="186"/>
      <c r="B1562" s="221">
        <v>24</v>
      </c>
      <c r="C1562" s="187">
        <v>244</v>
      </c>
      <c r="D1562" s="136">
        <v>12359</v>
      </c>
      <c r="E1562" s="136">
        <v>7585</v>
      </c>
      <c r="F1562" s="188"/>
      <c r="G1562" s="186" t="s">
        <v>115</v>
      </c>
      <c r="H1562" s="186" t="s">
        <v>36</v>
      </c>
      <c r="I1562" s="186"/>
      <c r="J1562" s="186" t="s">
        <v>42</v>
      </c>
      <c r="K1562" s="188">
        <v>1.3</v>
      </c>
      <c r="L1562" s="188">
        <v>1.3</v>
      </c>
      <c r="M1562" s="188">
        <v>4</v>
      </c>
      <c r="N1562" s="188">
        <v>1</v>
      </c>
      <c r="O1562" s="188">
        <f t="shared" si="355"/>
        <v>3</v>
      </c>
      <c r="P1562" s="188"/>
      <c r="Q1562" s="188"/>
      <c r="R1562" s="188">
        <f t="shared" si="351"/>
        <v>3.9000000000000004</v>
      </c>
      <c r="S1562" s="191" t="s">
        <v>41</v>
      </c>
      <c r="T1562" s="199" t="s">
        <v>58</v>
      </c>
      <c r="U1562" s="200">
        <v>44727</v>
      </c>
      <c r="V1562" s="200">
        <v>44738</v>
      </c>
      <c r="W1562" s="201">
        <v>1</v>
      </c>
      <c r="X1562" s="202"/>
      <c r="Y1562" s="196">
        <f t="shared" si="343"/>
        <v>1.7142857142857142</v>
      </c>
      <c r="Z1562" s="219">
        <v>14</v>
      </c>
      <c r="AA1562" s="219">
        <v>0.84</v>
      </c>
      <c r="AB1562" s="197">
        <f t="shared" si="344"/>
        <v>54.600000000000009</v>
      </c>
      <c r="AC1562" s="197">
        <f t="shared" si="345"/>
        <v>3.2760000000000002</v>
      </c>
      <c r="AD1562" s="197">
        <f t="shared" si="346"/>
        <v>38.22</v>
      </c>
      <c r="AE1562" s="197">
        <f t="shared" si="354"/>
        <v>16.380000000000003</v>
      </c>
      <c r="AF1562" s="197">
        <f t="shared" si="348"/>
        <v>5.6159999999999997</v>
      </c>
      <c r="AG1562" s="197">
        <f t="shared" si="349"/>
        <v>60.216000000000001</v>
      </c>
      <c r="AH1562" s="197">
        <v>60.216000000000001</v>
      </c>
      <c r="AI1562" s="197">
        <f t="shared" si="350"/>
        <v>0</v>
      </c>
      <c r="AJ1562" s="158"/>
      <c r="AR1562" s="111"/>
      <c r="AS1562" s="111"/>
      <c r="AT1562" s="111"/>
    </row>
    <row r="1563" spans="1:47" ht="28.5" customHeight="1" x14ac:dyDescent="0.25">
      <c r="A1563" s="216"/>
      <c r="B1563" s="221">
        <v>24</v>
      </c>
      <c r="C1563" s="243">
        <v>397</v>
      </c>
      <c r="D1563" s="378">
        <v>12558</v>
      </c>
      <c r="E1563" s="378">
        <v>7732</v>
      </c>
      <c r="F1563" s="215"/>
      <c r="G1563" s="216" t="s">
        <v>219</v>
      </c>
      <c r="H1563" s="216" t="s">
        <v>36</v>
      </c>
      <c r="I1563" s="216"/>
      <c r="J1563" s="216" t="s">
        <v>42</v>
      </c>
      <c r="K1563" s="215">
        <v>12</v>
      </c>
      <c r="L1563" s="215">
        <v>1.3</v>
      </c>
      <c r="M1563" s="215">
        <v>6</v>
      </c>
      <c r="N1563" s="188">
        <v>1</v>
      </c>
      <c r="O1563" s="188">
        <f t="shared" si="355"/>
        <v>5</v>
      </c>
      <c r="P1563" s="215"/>
      <c r="Q1563" s="215"/>
      <c r="R1563" s="188">
        <f t="shared" si="351"/>
        <v>60</v>
      </c>
      <c r="S1563" s="243" t="s">
        <v>41</v>
      </c>
      <c r="T1563" s="252" t="s">
        <v>58</v>
      </c>
      <c r="U1563" s="253">
        <v>44741</v>
      </c>
      <c r="V1563" s="253">
        <v>44761</v>
      </c>
      <c r="W1563" s="254">
        <v>1</v>
      </c>
      <c r="X1563" s="255"/>
      <c r="Y1563" s="196">
        <f t="shared" si="343"/>
        <v>3</v>
      </c>
      <c r="Z1563" s="220">
        <v>14</v>
      </c>
      <c r="AA1563" s="220">
        <v>0.84</v>
      </c>
      <c r="AB1563" s="197">
        <f t="shared" si="344"/>
        <v>840</v>
      </c>
      <c r="AC1563" s="197">
        <f t="shared" si="345"/>
        <v>50.4</v>
      </c>
      <c r="AD1563" s="197">
        <f t="shared" si="346"/>
        <v>588</v>
      </c>
      <c r="AE1563" s="197">
        <f t="shared" si="354"/>
        <v>252</v>
      </c>
      <c r="AF1563" s="197">
        <f t="shared" si="348"/>
        <v>151.19999999999999</v>
      </c>
      <c r="AG1563" s="197">
        <f t="shared" si="349"/>
        <v>991.2</v>
      </c>
      <c r="AH1563" s="197">
        <v>991.2</v>
      </c>
      <c r="AI1563" s="197">
        <f t="shared" si="350"/>
        <v>0</v>
      </c>
      <c r="AJ1563" s="158"/>
      <c r="AR1563" s="111"/>
      <c r="AS1563" s="111"/>
      <c r="AT1563" s="111"/>
    </row>
    <row r="1564" spans="1:47" ht="28.5" customHeight="1" x14ac:dyDescent="0.25">
      <c r="A1564" s="186"/>
      <c r="B1564" s="221">
        <v>24</v>
      </c>
      <c r="C1564" s="187">
        <v>745</v>
      </c>
      <c r="D1564" s="136">
        <v>13012</v>
      </c>
      <c r="E1564" s="136">
        <v>7870</v>
      </c>
      <c r="F1564" s="188"/>
      <c r="G1564" s="186" t="s">
        <v>115</v>
      </c>
      <c r="H1564" s="186" t="s">
        <v>36</v>
      </c>
      <c r="I1564" s="186"/>
      <c r="J1564" s="186" t="s">
        <v>69</v>
      </c>
      <c r="K1564" s="188">
        <v>2.5</v>
      </c>
      <c r="L1564" s="188">
        <v>2.5</v>
      </c>
      <c r="M1564" s="188">
        <v>4</v>
      </c>
      <c r="N1564" s="188">
        <v>1</v>
      </c>
      <c r="O1564" s="188">
        <f t="shared" si="355"/>
        <v>3</v>
      </c>
      <c r="P1564" s="188"/>
      <c r="Q1564" s="188"/>
      <c r="R1564" s="188">
        <f t="shared" si="351"/>
        <v>3</v>
      </c>
      <c r="S1564" s="191" t="s">
        <v>70</v>
      </c>
      <c r="T1564" s="199" t="s">
        <v>58</v>
      </c>
      <c r="U1564" s="200">
        <v>44789</v>
      </c>
      <c r="V1564" s="200">
        <v>44807</v>
      </c>
      <c r="W1564" s="201">
        <v>1</v>
      </c>
      <c r="X1564" s="202"/>
      <c r="Y1564" s="196">
        <f t="shared" si="343"/>
        <v>2.7142857142857144</v>
      </c>
      <c r="Z1564" s="220">
        <v>135</v>
      </c>
      <c r="AA1564" s="219"/>
      <c r="AB1564" s="197">
        <f t="shared" si="344"/>
        <v>405</v>
      </c>
      <c r="AC1564" s="197">
        <f t="shared" si="345"/>
        <v>0</v>
      </c>
      <c r="AD1564" s="197">
        <f t="shared" si="346"/>
        <v>283.49999999999994</v>
      </c>
      <c r="AE1564" s="197">
        <f t="shared" si="354"/>
        <v>121.49999999999999</v>
      </c>
      <c r="AF1564" s="197">
        <f t="shared" si="348"/>
        <v>0</v>
      </c>
      <c r="AG1564" s="197">
        <f t="shared" si="349"/>
        <v>404.99999999999994</v>
      </c>
      <c r="AH1564" s="197">
        <v>404.99999999999994</v>
      </c>
      <c r="AI1564" s="197">
        <f t="shared" si="350"/>
        <v>0</v>
      </c>
      <c r="AJ1564" s="158"/>
      <c r="AR1564" s="111"/>
      <c r="AS1564" s="111"/>
      <c r="AT1564" s="111"/>
    </row>
    <row r="1565" spans="1:47" ht="28.5" customHeight="1" x14ac:dyDescent="0.25">
      <c r="A1565" s="186"/>
      <c r="B1565" s="221">
        <v>24</v>
      </c>
      <c r="C1565" s="187">
        <v>745</v>
      </c>
      <c r="D1565" s="136">
        <v>13012</v>
      </c>
      <c r="E1565" s="136">
        <v>7870</v>
      </c>
      <c r="F1565" s="188"/>
      <c r="G1565" s="186" t="s">
        <v>115</v>
      </c>
      <c r="H1565" s="186" t="s">
        <v>36</v>
      </c>
      <c r="I1565" s="186"/>
      <c r="J1565" s="186" t="s">
        <v>69</v>
      </c>
      <c r="K1565" s="188">
        <v>2.5</v>
      </c>
      <c r="L1565" s="188">
        <v>2.5</v>
      </c>
      <c r="M1565" s="188">
        <v>4</v>
      </c>
      <c r="N1565" s="188">
        <v>1</v>
      </c>
      <c r="O1565" s="188">
        <f t="shared" si="355"/>
        <v>3</v>
      </c>
      <c r="P1565" s="188"/>
      <c r="Q1565" s="188"/>
      <c r="R1565" s="188">
        <f t="shared" si="351"/>
        <v>3</v>
      </c>
      <c r="S1565" s="191" t="s">
        <v>70</v>
      </c>
      <c r="T1565" s="199" t="s">
        <v>58</v>
      </c>
      <c r="U1565" s="200">
        <v>44789</v>
      </c>
      <c r="V1565" s="200">
        <v>44807</v>
      </c>
      <c r="W1565" s="201">
        <v>1</v>
      </c>
      <c r="X1565" s="202"/>
      <c r="Y1565" s="196">
        <f t="shared" ref="Y1565:Y1628" si="356">IF(T1565="on hire",$C$5-U1565+1,IF(T1565="off hired",V1565-U1565+1,0))/7</f>
        <v>2.7142857142857144</v>
      </c>
      <c r="Z1565" s="220">
        <v>135</v>
      </c>
      <c r="AA1565" s="219"/>
      <c r="AB1565" s="197">
        <f t="shared" ref="AB1565:AB1628" si="357">Z1565*R1565</f>
        <v>405</v>
      </c>
      <c r="AC1565" s="197">
        <f t="shared" ref="AC1565:AC1628" si="358">AA1565*R1565</f>
        <v>0</v>
      </c>
      <c r="AD1565" s="197">
        <f t="shared" ref="AD1565:AD1628" si="359">0.7*R1565*Z1565</f>
        <v>283.49999999999994</v>
      </c>
      <c r="AE1565" s="197">
        <f t="shared" si="354"/>
        <v>121.49999999999999</v>
      </c>
      <c r="AF1565" s="197">
        <f t="shared" ref="AF1565:AF1628" si="360">IF(Y1565&gt;X1565,(Y1565-X1565)*R1565*AA1565,0)</f>
        <v>0</v>
      </c>
      <c r="AG1565" s="197">
        <f t="shared" ref="AG1565:AG1628" si="361">AD1565+AE1565+AF1565</f>
        <v>404.99999999999994</v>
      </c>
      <c r="AH1565" s="197">
        <v>404.99999999999994</v>
      </c>
      <c r="AI1565" s="197">
        <f t="shared" ref="AI1565:AI1628" si="362">AG1565-AH1565</f>
        <v>0</v>
      </c>
      <c r="AJ1565" s="158"/>
      <c r="AR1565" s="111"/>
      <c r="AS1565" s="111"/>
      <c r="AT1565" s="111"/>
    </row>
    <row r="1566" spans="1:47" ht="28.5" customHeight="1" x14ac:dyDescent="0.25">
      <c r="A1566" s="186"/>
      <c r="B1566" s="221">
        <v>24</v>
      </c>
      <c r="C1566" s="187">
        <v>745</v>
      </c>
      <c r="D1566" s="136">
        <v>13012</v>
      </c>
      <c r="E1566" s="136">
        <v>7870</v>
      </c>
      <c r="F1566" s="188"/>
      <c r="G1566" s="186" t="s">
        <v>115</v>
      </c>
      <c r="H1566" s="186" t="s">
        <v>36</v>
      </c>
      <c r="I1566" s="186"/>
      <c r="J1566" s="186" t="s">
        <v>69</v>
      </c>
      <c r="K1566" s="188">
        <v>2.5</v>
      </c>
      <c r="L1566" s="188">
        <v>2.5</v>
      </c>
      <c r="M1566" s="188">
        <v>4</v>
      </c>
      <c r="N1566" s="188">
        <v>1</v>
      </c>
      <c r="O1566" s="188">
        <f t="shared" si="355"/>
        <v>3</v>
      </c>
      <c r="P1566" s="188"/>
      <c r="Q1566" s="188"/>
      <c r="R1566" s="188">
        <f t="shared" si="351"/>
        <v>3</v>
      </c>
      <c r="S1566" s="191" t="s">
        <v>70</v>
      </c>
      <c r="T1566" s="199" t="s">
        <v>58</v>
      </c>
      <c r="U1566" s="200">
        <v>44789</v>
      </c>
      <c r="V1566" s="200">
        <v>44807</v>
      </c>
      <c r="W1566" s="201">
        <v>1</v>
      </c>
      <c r="X1566" s="202"/>
      <c r="Y1566" s="196">
        <f t="shared" si="356"/>
        <v>2.7142857142857144</v>
      </c>
      <c r="Z1566" s="220">
        <v>135</v>
      </c>
      <c r="AA1566" s="219"/>
      <c r="AB1566" s="197">
        <f t="shared" si="357"/>
        <v>405</v>
      </c>
      <c r="AC1566" s="197">
        <f t="shared" si="358"/>
        <v>0</v>
      </c>
      <c r="AD1566" s="197">
        <f t="shared" si="359"/>
        <v>283.49999999999994</v>
      </c>
      <c r="AE1566" s="197">
        <f t="shared" si="354"/>
        <v>121.49999999999999</v>
      </c>
      <c r="AF1566" s="197">
        <f t="shared" si="360"/>
        <v>0</v>
      </c>
      <c r="AG1566" s="197">
        <f t="shared" si="361"/>
        <v>404.99999999999994</v>
      </c>
      <c r="AH1566" s="197">
        <v>404.99999999999994</v>
      </c>
      <c r="AI1566" s="197">
        <f t="shared" si="362"/>
        <v>0</v>
      </c>
      <c r="AJ1566" s="158"/>
      <c r="AR1566" s="111"/>
      <c r="AS1566" s="111"/>
      <c r="AT1566" s="111"/>
    </row>
    <row r="1567" spans="1:47" ht="28.5" customHeight="1" x14ac:dyDescent="0.25">
      <c r="A1567" s="186"/>
      <c r="B1567" s="221">
        <v>24</v>
      </c>
      <c r="C1567" s="187">
        <v>693</v>
      </c>
      <c r="D1567" s="136">
        <v>12958</v>
      </c>
      <c r="E1567" s="136">
        <v>6730</v>
      </c>
      <c r="F1567" s="188"/>
      <c r="G1567" s="186" t="s">
        <v>115</v>
      </c>
      <c r="H1567" s="186" t="s">
        <v>36</v>
      </c>
      <c r="I1567" s="186"/>
      <c r="J1567" s="186" t="s">
        <v>69</v>
      </c>
      <c r="K1567" s="188">
        <v>6</v>
      </c>
      <c r="L1567" s="188">
        <v>1.3</v>
      </c>
      <c r="M1567" s="188">
        <v>4</v>
      </c>
      <c r="N1567" s="188">
        <v>1</v>
      </c>
      <c r="O1567" s="188">
        <f t="shared" si="355"/>
        <v>3</v>
      </c>
      <c r="P1567" s="188"/>
      <c r="Q1567" s="188"/>
      <c r="R1567" s="188">
        <f t="shared" si="351"/>
        <v>3</v>
      </c>
      <c r="S1567" s="191" t="s">
        <v>70</v>
      </c>
      <c r="T1567" s="199" t="s">
        <v>58</v>
      </c>
      <c r="U1567" s="200">
        <v>44781</v>
      </c>
      <c r="V1567" s="200">
        <v>44832</v>
      </c>
      <c r="W1567" s="201">
        <v>1</v>
      </c>
      <c r="X1567" s="202"/>
      <c r="Y1567" s="196">
        <f t="shared" si="356"/>
        <v>7.4285714285714288</v>
      </c>
      <c r="Z1567" s="220">
        <v>135</v>
      </c>
      <c r="AA1567" s="219">
        <v>12.25</v>
      </c>
      <c r="AB1567" s="197">
        <f t="shared" si="357"/>
        <v>405</v>
      </c>
      <c r="AC1567" s="197">
        <f t="shared" si="358"/>
        <v>36.75</v>
      </c>
      <c r="AD1567" s="197">
        <f t="shared" si="359"/>
        <v>283.49999999999994</v>
      </c>
      <c r="AE1567" s="197">
        <f t="shared" si="354"/>
        <v>121.49999999999999</v>
      </c>
      <c r="AF1567" s="197">
        <f t="shared" si="360"/>
        <v>273</v>
      </c>
      <c r="AG1567" s="197">
        <f t="shared" si="361"/>
        <v>678</v>
      </c>
      <c r="AH1567" s="197">
        <v>678</v>
      </c>
      <c r="AI1567" s="197">
        <f t="shared" si="362"/>
        <v>0</v>
      </c>
      <c r="AJ1567" s="158"/>
      <c r="AR1567" s="111"/>
      <c r="AS1567" s="111"/>
      <c r="AT1567" s="111"/>
    </row>
    <row r="1568" spans="1:47" ht="28.5" customHeight="1" x14ac:dyDescent="0.25">
      <c r="A1568" s="186"/>
      <c r="B1568" s="221">
        <v>24</v>
      </c>
      <c r="C1568" s="187">
        <v>742</v>
      </c>
      <c r="D1568" s="136">
        <v>13000</v>
      </c>
      <c r="E1568" s="136">
        <v>7841</v>
      </c>
      <c r="F1568" s="188"/>
      <c r="G1568" s="186" t="s">
        <v>115</v>
      </c>
      <c r="H1568" s="186" t="s">
        <v>36</v>
      </c>
      <c r="I1568" s="186"/>
      <c r="J1568" s="186" t="s">
        <v>69</v>
      </c>
      <c r="K1568" s="188">
        <v>1.8</v>
      </c>
      <c r="L1568" s="188">
        <v>1.8</v>
      </c>
      <c r="M1568" s="188">
        <v>4</v>
      </c>
      <c r="N1568" s="188">
        <v>1</v>
      </c>
      <c r="O1568" s="188">
        <f t="shared" si="355"/>
        <v>3</v>
      </c>
      <c r="P1568" s="188"/>
      <c r="Q1568" s="188"/>
      <c r="R1568" s="188">
        <f t="shared" si="351"/>
        <v>3</v>
      </c>
      <c r="S1568" s="191" t="s">
        <v>70</v>
      </c>
      <c r="T1568" s="199" t="s">
        <v>58</v>
      </c>
      <c r="U1568" s="200">
        <v>44788</v>
      </c>
      <c r="V1568" s="200">
        <v>44795</v>
      </c>
      <c r="W1568" s="201">
        <v>1</v>
      </c>
      <c r="X1568" s="202"/>
      <c r="Y1568" s="196">
        <f t="shared" si="356"/>
        <v>1.1428571428571428</v>
      </c>
      <c r="Z1568" s="220">
        <v>135</v>
      </c>
      <c r="AA1568" s="219">
        <v>12.25</v>
      </c>
      <c r="AB1568" s="197">
        <f t="shared" si="357"/>
        <v>405</v>
      </c>
      <c r="AC1568" s="197">
        <f t="shared" si="358"/>
        <v>36.75</v>
      </c>
      <c r="AD1568" s="197">
        <f t="shared" si="359"/>
        <v>283.49999999999994</v>
      </c>
      <c r="AE1568" s="197">
        <f t="shared" si="354"/>
        <v>121.49999999999999</v>
      </c>
      <c r="AF1568" s="197">
        <f t="shared" si="360"/>
        <v>42</v>
      </c>
      <c r="AG1568" s="197">
        <f t="shared" si="361"/>
        <v>446.99999999999994</v>
      </c>
      <c r="AH1568" s="197">
        <v>446.99999999999994</v>
      </c>
      <c r="AI1568" s="197">
        <f t="shared" si="362"/>
        <v>0</v>
      </c>
      <c r="AJ1568" s="158"/>
      <c r="AR1568" s="111"/>
      <c r="AS1568" s="111"/>
      <c r="AT1568" s="111"/>
    </row>
    <row r="1569" spans="1:47" ht="28.5" customHeight="1" x14ac:dyDescent="0.25">
      <c r="A1569" s="186"/>
      <c r="B1569" s="221">
        <v>24</v>
      </c>
      <c r="C1569" s="187">
        <v>793</v>
      </c>
      <c r="D1569" s="136">
        <v>13053</v>
      </c>
      <c r="E1569" s="136">
        <v>6713</v>
      </c>
      <c r="F1569" s="188"/>
      <c r="G1569" s="186" t="s">
        <v>115</v>
      </c>
      <c r="H1569" s="186" t="s">
        <v>60</v>
      </c>
      <c r="I1569" s="186"/>
      <c r="J1569" s="186" t="s">
        <v>61</v>
      </c>
      <c r="K1569" s="188">
        <v>8.8000000000000007</v>
      </c>
      <c r="L1569" s="188">
        <v>6.3</v>
      </c>
      <c r="M1569" s="188">
        <v>2</v>
      </c>
      <c r="N1569" s="188"/>
      <c r="O1569" s="188">
        <f t="shared" si="355"/>
        <v>2</v>
      </c>
      <c r="P1569" s="188"/>
      <c r="Q1569" s="188"/>
      <c r="R1569" s="188">
        <f t="shared" si="351"/>
        <v>110.88000000000001</v>
      </c>
      <c r="S1569" s="191" t="s">
        <v>62</v>
      </c>
      <c r="T1569" s="199" t="s">
        <v>58</v>
      </c>
      <c r="U1569" s="200">
        <v>44796</v>
      </c>
      <c r="V1569" s="200">
        <v>44828</v>
      </c>
      <c r="W1569" s="201">
        <v>1</v>
      </c>
      <c r="X1569" s="202"/>
      <c r="Y1569" s="196">
        <f t="shared" si="356"/>
        <v>4.7142857142857144</v>
      </c>
      <c r="Z1569" s="219">
        <v>7.5</v>
      </c>
      <c r="AA1569" s="219">
        <v>0.7</v>
      </c>
      <c r="AB1569" s="197">
        <f t="shared" si="357"/>
        <v>831.6</v>
      </c>
      <c r="AC1569" s="197">
        <f t="shared" si="358"/>
        <v>77.616</v>
      </c>
      <c r="AD1569" s="197">
        <f t="shared" si="359"/>
        <v>582.12</v>
      </c>
      <c r="AE1569" s="197">
        <f t="shared" si="354"/>
        <v>249.48000000000002</v>
      </c>
      <c r="AF1569" s="197">
        <f t="shared" si="360"/>
        <v>365.904</v>
      </c>
      <c r="AG1569" s="197">
        <f t="shared" si="361"/>
        <v>1197.5039999999999</v>
      </c>
      <c r="AH1569" s="197">
        <v>1197.5039999999999</v>
      </c>
      <c r="AI1569" s="197">
        <f t="shared" si="362"/>
        <v>0</v>
      </c>
      <c r="AJ1569" s="158"/>
      <c r="AR1569" s="111"/>
      <c r="AS1569" s="111"/>
      <c r="AT1569" s="111"/>
    </row>
    <row r="1570" spans="1:47" ht="28.5" customHeight="1" x14ac:dyDescent="0.25">
      <c r="A1570" s="189"/>
      <c r="B1570" s="221">
        <v>24</v>
      </c>
      <c r="C1570" s="159">
        <v>873</v>
      </c>
      <c r="D1570" s="376">
        <v>13144</v>
      </c>
      <c r="E1570" s="376">
        <v>7895</v>
      </c>
      <c r="F1570" s="190"/>
      <c r="G1570" s="189" t="s">
        <v>460</v>
      </c>
      <c r="H1570" s="189" t="s">
        <v>94</v>
      </c>
      <c r="I1570" s="189"/>
      <c r="J1570" s="189" t="s">
        <v>69</v>
      </c>
      <c r="K1570" s="190">
        <v>1.8</v>
      </c>
      <c r="L1570" s="190">
        <v>0.6</v>
      </c>
      <c r="M1570" s="190">
        <v>4</v>
      </c>
      <c r="N1570" s="190"/>
      <c r="O1570" s="190">
        <v>4</v>
      </c>
      <c r="P1570" s="190"/>
      <c r="Q1570" s="190"/>
      <c r="R1570" s="188">
        <f t="shared" si="351"/>
        <v>4</v>
      </c>
      <c r="S1570" s="191" t="s">
        <v>70</v>
      </c>
      <c r="T1570" s="192" t="s">
        <v>58</v>
      </c>
      <c r="U1570" s="193">
        <v>44805</v>
      </c>
      <c r="V1570" s="193">
        <v>44819</v>
      </c>
      <c r="W1570" s="194">
        <v>1</v>
      </c>
      <c r="X1570" s="195"/>
      <c r="Y1570" s="196">
        <f t="shared" si="356"/>
        <v>2.1428571428571428</v>
      </c>
      <c r="Z1570" s="219">
        <v>135</v>
      </c>
      <c r="AA1570" s="219">
        <v>12.25</v>
      </c>
      <c r="AB1570" s="197">
        <f t="shared" si="357"/>
        <v>540</v>
      </c>
      <c r="AC1570" s="197">
        <f t="shared" si="358"/>
        <v>49</v>
      </c>
      <c r="AD1570" s="197">
        <f t="shared" si="359"/>
        <v>378</v>
      </c>
      <c r="AE1570" s="197">
        <f t="shared" si="354"/>
        <v>162</v>
      </c>
      <c r="AF1570" s="197">
        <f t="shared" si="360"/>
        <v>105</v>
      </c>
      <c r="AG1570" s="197">
        <f t="shared" si="361"/>
        <v>645</v>
      </c>
      <c r="AH1570" s="198">
        <v>645</v>
      </c>
      <c r="AI1570" s="197">
        <f t="shared" si="362"/>
        <v>0</v>
      </c>
      <c r="AJ1570" s="158"/>
      <c r="AR1570" s="111"/>
      <c r="AS1570" s="111"/>
      <c r="AT1570" s="111"/>
    </row>
    <row r="1571" spans="1:47" ht="28.5" customHeight="1" x14ac:dyDescent="0.25">
      <c r="A1571" s="189"/>
      <c r="B1571" s="221">
        <v>24</v>
      </c>
      <c r="C1571" s="159">
        <v>877</v>
      </c>
      <c r="D1571" s="376">
        <v>13144</v>
      </c>
      <c r="E1571" s="376">
        <v>7895</v>
      </c>
      <c r="F1571" s="190"/>
      <c r="G1571" s="189" t="s">
        <v>460</v>
      </c>
      <c r="H1571" s="189" t="s">
        <v>94</v>
      </c>
      <c r="I1571" s="189"/>
      <c r="J1571" s="189" t="s">
        <v>69</v>
      </c>
      <c r="K1571" s="190">
        <v>1.8</v>
      </c>
      <c r="L1571" s="190">
        <v>0.6</v>
      </c>
      <c r="M1571" s="190">
        <v>4</v>
      </c>
      <c r="N1571" s="190"/>
      <c r="O1571" s="190">
        <v>4</v>
      </c>
      <c r="P1571" s="190"/>
      <c r="Q1571" s="190"/>
      <c r="R1571" s="188">
        <f t="shared" si="351"/>
        <v>4</v>
      </c>
      <c r="S1571" s="191" t="s">
        <v>70</v>
      </c>
      <c r="T1571" s="192" t="s">
        <v>58</v>
      </c>
      <c r="U1571" s="193">
        <v>44805</v>
      </c>
      <c r="V1571" s="193">
        <v>44819</v>
      </c>
      <c r="W1571" s="194">
        <v>1</v>
      </c>
      <c r="X1571" s="195"/>
      <c r="Y1571" s="196">
        <f t="shared" si="356"/>
        <v>2.1428571428571428</v>
      </c>
      <c r="Z1571" s="219">
        <v>135</v>
      </c>
      <c r="AA1571" s="219">
        <v>12.25</v>
      </c>
      <c r="AB1571" s="197">
        <f t="shared" si="357"/>
        <v>540</v>
      </c>
      <c r="AC1571" s="197">
        <f t="shared" si="358"/>
        <v>49</v>
      </c>
      <c r="AD1571" s="197">
        <f t="shared" si="359"/>
        <v>378</v>
      </c>
      <c r="AE1571" s="197">
        <f t="shared" si="354"/>
        <v>162</v>
      </c>
      <c r="AF1571" s="197">
        <f t="shared" si="360"/>
        <v>105</v>
      </c>
      <c r="AG1571" s="197">
        <f t="shared" si="361"/>
        <v>645</v>
      </c>
      <c r="AH1571" s="198">
        <v>645</v>
      </c>
      <c r="AI1571" s="197">
        <f t="shared" si="362"/>
        <v>0</v>
      </c>
      <c r="AJ1571" s="158"/>
      <c r="AR1571" s="111"/>
      <c r="AS1571" s="111"/>
      <c r="AT1571" s="111"/>
    </row>
    <row r="1572" spans="1:47" ht="28.5" customHeight="1" x14ac:dyDescent="0.25">
      <c r="A1572" s="189"/>
      <c r="B1572" s="221">
        <v>24</v>
      </c>
      <c r="C1572" s="159">
        <v>874</v>
      </c>
      <c r="D1572" s="376">
        <v>13145</v>
      </c>
      <c r="E1572" s="376">
        <v>7862</v>
      </c>
      <c r="F1572" s="190"/>
      <c r="G1572" s="189" t="s">
        <v>115</v>
      </c>
      <c r="H1572" s="189" t="s">
        <v>94</v>
      </c>
      <c r="I1572" s="189"/>
      <c r="J1572" s="189" t="s">
        <v>69</v>
      </c>
      <c r="K1572" s="190">
        <v>2.5</v>
      </c>
      <c r="L1572" s="190">
        <v>1</v>
      </c>
      <c r="M1572" s="190">
        <v>4</v>
      </c>
      <c r="N1572" s="190"/>
      <c r="O1572" s="190">
        <v>4</v>
      </c>
      <c r="P1572" s="190"/>
      <c r="Q1572" s="190"/>
      <c r="R1572" s="188">
        <f t="shared" si="351"/>
        <v>4</v>
      </c>
      <c r="S1572" s="191" t="s">
        <v>70</v>
      </c>
      <c r="T1572" s="192" t="s">
        <v>58</v>
      </c>
      <c r="U1572" s="193">
        <v>44805</v>
      </c>
      <c r="V1572" s="193">
        <v>44806</v>
      </c>
      <c r="W1572" s="194">
        <v>1</v>
      </c>
      <c r="X1572" s="195"/>
      <c r="Y1572" s="196">
        <f t="shared" si="356"/>
        <v>0.2857142857142857</v>
      </c>
      <c r="Z1572" s="219">
        <v>135</v>
      </c>
      <c r="AA1572" s="219">
        <v>12.25</v>
      </c>
      <c r="AB1572" s="197">
        <f t="shared" si="357"/>
        <v>540</v>
      </c>
      <c r="AC1572" s="197">
        <f t="shared" si="358"/>
        <v>49</v>
      </c>
      <c r="AD1572" s="197">
        <f t="shared" si="359"/>
        <v>378</v>
      </c>
      <c r="AE1572" s="197">
        <f t="shared" si="354"/>
        <v>162</v>
      </c>
      <c r="AF1572" s="197">
        <f t="shared" si="360"/>
        <v>14</v>
      </c>
      <c r="AG1572" s="197">
        <f t="shared" si="361"/>
        <v>554</v>
      </c>
      <c r="AH1572" s="198">
        <v>554</v>
      </c>
      <c r="AI1572" s="197">
        <f t="shared" si="362"/>
        <v>0</v>
      </c>
      <c r="AJ1572" s="158"/>
      <c r="AR1572" s="111"/>
      <c r="AS1572" s="111"/>
      <c r="AT1572" s="111"/>
    </row>
    <row r="1573" spans="1:47" ht="28.5" customHeight="1" x14ac:dyDescent="0.25">
      <c r="A1573" s="189"/>
      <c r="B1573" s="221">
        <v>24</v>
      </c>
      <c r="C1573" s="159">
        <v>906</v>
      </c>
      <c r="D1573" s="376">
        <v>13280</v>
      </c>
      <c r="E1573" s="376">
        <v>6704</v>
      </c>
      <c r="F1573" s="190"/>
      <c r="G1573" s="189" t="s">
        <v>463</v>
      </c>
      <c r="H1573" s="189" t="s">
        <v>94</v>
      </c>
      <c r="I1573" s="189"/>
      <c r="J1573" s="189" t="s">
        <v>69</v>
      </c>
      <c r="K1573" s="190">
        <v>2.5</v>
      </c>
      <c r="L1573" s="190">
        <v>1.3</v>
      </c>
      <c r="M1573" s="190">
        <v>2</v>
      </c>
      <c r="N1573" s="190"/>
      <c r="O1573" s="190">
        <v>2</v>
      </c>
      <c r="P1573" s="190"/>
      <c r="Q1573" s="190"/>
      <c r="R1573" s="188">
        <f t="shared" si="351"/>
        <v>2</v>
      </c>
      <c r="S1573" s="191" t="s">
        <v>70</v>
      </c>
      <c r="T1573" s="192" t="s">
        <v>58</v>
      </c>
      <c r="U1573" s="193">
        <v>44812</v>
      </c>
      <c r="V1573" s="193">
        <v>44825</v>
      </c>
      <c r="W1573" s="194">
        <v>1</v>
      </c>
      <c r="X1573" s="195"/>
      <c r="Y1573" s="196">
        <f t="shared" si="356"/>
        <v>2</v>
      </c>
      <c r="Z1573" s="219">
        <v>135</v>
      </c>
      <c r="AA1573" s="219">
        <v>12.25</v>
      </c>
      <c r="AB1573" s="197">
        <f t="shared" si="357"/>
        <v>270</v>
      </c>
      <c r="AC1573" s="197">
        <f t="shared" si="358"/>
        <v>24.5</v>
      </c>
      <c r="AD1573" s="197">
        <f t="shared" si="359"/>
        <v>189</v>
      </c>
      <c r="AE1573" s="197">
        <f t="shared" si="354"/>
        <v>81</v>
      </c>
      <c r="AF1573" s="197">
        <f t="shared" si="360"/>
        <v>49</v>
      </c>
      <c r="AG1573" s="197">
        <f t="shared" si="361"/>
        <v>319</v>
      </c>
      <c r="AH1573" s="198">
        <v>319</v>
      </c>
      <c r="AI1573" s="197">
        <f t="shared" si="362"/>
        <v>0</v>
      </c>
      <c r="AJ1573" s="158"/>
      <c r="AR1573" s="111"/>
      <c r="AS1573" s="111"/>
      <c r="AT1573" s="111"/>
    </row>
    <row r="1574" spans="1:47" ht="28.5" customHeight="1" x14ac:dyDescent="0.25">
      <c r="A1574" s="189"/>
      <c r="B1574" s="221">
        <v>24</v>
      </c>
      <c r="C1574" s="159">
        <v>936</v>
      </c>
      <c r="D1574" s="376">
        <v>13307</v>
      </c>
      <c r="E1574" s="376">
        <v>8083</v>
      </c>
      <c r="F1574" s="190"/>
      <c r="G1574" s="189" t="s">
        <v>115</v>
      </c>
      <c r="H1574" s="189" t="s">
        <v>94</v>
      </c>
      <c r="I1574" s="189"/>
      <c r="J1574" s="189" t="s">
        <v>69</v>
      </c>
      <c r="K1574" s="190">
        <v>2.5</v>
      </c>
      <c r="L1574" s="190">
        <v>1.8</v>
      </c>
      <c r="M1574" s="190">
        <v>2</v>
      </c>
      <c r="N1574" s="190"/>
      <c r="O1574" s="190">
        <v>2</v>
      </c>
      <c r="P1574" s="190"/>
      <c r="Q1574" s="190"/>
      <c r="R1574" s="188">
        <f t="shared" si="351"/>
        <v>2</v>
      </c>
      <c r="S1574" s="191" t="s">
        <v>70</v>
      </c>
      <c r="T1574" s="192" t="s">
        <v>58</v>
      </c>
      <c r="U1574" s="193">
        <v>44814</v>
      </c>
      <c r="V1574" s="193">
        <v>44841</v>
      </c>
      <c r="W1574" s="194">
        <v>1</v>
      </c>
      <c r="X1574" s="195"/>
      <c r="Y1574" s="196">
        <f t="shared" si="356"/>
        <v>4</v>
      </c>
      <c r="Z1574" s="219">
        <v>135</v>
      </c>
      <c r="AA1574" s="219">
        <v>12.25</v>
      </c>
      <c r="AB1574" s="197">
        <f t="shared" si="357"/>
        <v>270</v>
      </c>
      <c r="AC1574" s="197">
        <f t="shared" si="358"/>
        <v>24.5</v>
      </c>
      <c r="AD1574" s="197">
        <f t="shared" si="359"/>
        <v>189</v>
      </c>
      <c r="AE1574" s="197">
        <f t="shared" si="354"/>
        <v>81</v>
      </c>
      <c r="AF1574" s="197">
        <f t="shared" si="360"/>
        <v>98</v>
      </c>
      <c r="AG1574" s="197">
        <f t="shared" si="361"/>
        <v>368</v>
      </c>
      <c r="AH1574" s="198">
        <v>368</v>
      </c>
      <c r="AI1574" s="197">
        <f t="shared" si="362"/>
        <v>0</v>
      </c>
      <c r="AJ1574" s="158"/>
      <c r="AR1574" s="111"/>
      <c r="AS1574" s="111"/>
      <c r="AT1574" s="111"/>
    </row>
    <row r="1575" spans="1:47" ht="28.5" customHeight="1" x14ac:dyDescent="0.25">
      <c r="A1575" s="189"/>
      <c r="B1575" s="221">
        <v>24</v>
      </c>
      <c r="C1575" s="159">
        <v>848</v>
      </c>
      <c r="D1575" s="376">
        <v>13117</v>
      </c>
      <c r="E1575" s="376">
        <v>8073</v>
      </c>
      <c r="F1575" s="190"/>
      <c r="G1575" s="189" t="s">
        <v>115</v>
      </c>
      <c r="H1575" s="189" t="s">
        <v>36</v>
      </c>
      <c r="I1575" s="189"/>
      <c r="J1575" s="189" t="s">
        <v>435</v>
      </c>
      <c r="K1575" s="190">
        <v>5</v>
      </c>
      <c r="L1575" s="190">
        <v>1.3</v>
      </c>
      <c r="M1575" s="190">
        <v>3</v>
      </c>
      <c r="N1575" s="190"/>
      <c r="O1575" s="190">
        <v>3</v>
      </c>
      <c r="P1575" s="190"/>
      <c r="Q1575" s="190"/>
      <c r="R1575" s="188">
        <f t="shared" si="351"/>
        <v>15</v>
      </c>
      <c r="S1575" s="159" t="s">
        <v>41</v>
      </c>
      <c r="T1575" s="192" t="s">
        <v>58</v>
      </c>
      <c r="U1575" s="193">
        <v>44802</v>
      </c>
      <c r="V1575" s="193">
        <v>44839</v>
      </c>
      <c r="W1575" s="194">
        <v>1</v>
      </c>
      <c r="X1575" s="195"/>
      <c r="Y1575" s="196">
        <f t="shared" si="356"/>
        <v>5.4285714285714288</v>
      </c>
      <c r="Z1575" s="203">
        <v>14</v>
      </c>
      <c r="AA1575" s="203">
        <v>0.84</v>
      </c>
      <c r="AB1575" s="197">
        <f t="shared" si="357"/>
        <v>210</v>
      </c>
      <c r="AC1575" s="197">
        <f t="shared" si="358"/>
        <v>12.6</v>
      </c>
      <c r="AD1575" s="197">
        <f t="shared" si="359"/>
        <v>147</v>
      </c>
      <c r="AE1575" s="197">
        <f t="shared" si="354"/>
        <v>63</v>
      </c>
      <c r="AF1575" s="197">
        <f t="shared" si="360"/>
        <v>68.400000000000006</v>
      </c>
      <c r="AG1575" s="197">
        <f t="shared" si="361"/>
        <v>278.39999999999998</v>
      </c>
      <c r="AH1575" s="198">
        <v>278.39999999999998</v>
      </c>
      <c r="AI1575" s="197">
        <f t="shared" si="362"/>
        <v>0</v>
      </c>
      <c r="AJ1575" s="158"/>
      <c r="AR1575" s="111"/>
      <c r="AS1575" s="111"/>
      <c r="AT1575" s="111"/>
    </row>
    <row r="1576" spans="1:47" ht="28.5" customHeight="1" x14ac:dyDescent="0.25">
      <c r="A1576" s="186"/>
      <c r="B1576" s="221">
        <v>24</v>
      </c>
      <c r="C1576" s="187">
        <v>644</v>
      </c>
      <c r="D1576" s="136">
        <v>12867</v>
      </c>
      <c r="E1576" s="136">
        <v>8084</v>
      </c>
      <c r="F1576" s="188"/>
      <c r="G1576" s="186" t="s">
        <v>372</v>
      </c>
      <c r="H1576" s="186" t="s">
        <v>36</v>
      </c>
      <c r="I1576" s="186"/>
      <c r="J1576" s="186" t="s">
        <v>69</v>
      </c>
      <c r="K1576" s="188">
        <v>1.3</v>
      </c>
      <c r="L1576" s="188">
        <v>1.3</v>
      </c>
      <c r="M1576" s="188">
        <v>3</v>
      </c>
      <c r="N1576" s="188">
        <v>1</v>
      </c>
      <c r="O1576" s="188">
        <f>M1576-N1576</f>
        <v>2</v>
      </c>
      <c r="P1576" s="188"/>
      <c r="Q1576" s="188"/>
      <c r="R1576" s="188">
        <f t="shared" si="351"/>
        <v>2</v>
      </c>
      <c r="S1576" s="191" t="s">
        <v>70</v>
      </c>
      <c r="T1576" s="199" t="s">
        <v>58</v>
      </c>
      <c r="U1576" s="200">
        <v>44775</v>
      </c>
      <c r="V1576" s="200">
        <v>44841</v>
      </c>
      <c r="W1576" s="201">
        <v>1</v>
      </c>
      <c r="X1576" s="202"/>
      <c r="Y1576" s="196">
        <f t="shared" si="356"/>
        <v>9.5714285714285712</v>
      </c>
      <c r="Z1576" s="220">
        <v>135</v>
      </c>
      <c r="AA1576" s="219">
        <v>12.25</v>
      </c>
      <c r="AB1576" s="197">
        <f t="shared" si="357"/>
        <v>270</v>
      </c>
      <c r="AC1576" s="197">
        <f t="shared" si="358"/>
        <v>24.5</v>
      </c>
      <c r="AD1576" s="197">
        <f t="shared" si="359"/>
        <v>189</v>
      </c>
      <c r="AE1576" s="197">
        <f t="shared" si="354"/>
        <v>81</v>
      </c>
      <c r="AF1576" s="197">
        <f t="shared" si="360"/>
        <v>234.5</v>
      </c>
      <c r="AG1576" s="197">
        <f t="shared" si="361"/>
        <v>504.5</v>
      </c>
      <c r="AH1576" s="197">
        <v>504.5</v>
      </c>
      <c r="AI1576" s="197">
        <f t="shared" si="362"/>
        <v>0</v>
      </c>
      <c r="AJ1576" s="158"/>
      <c r="AR1576" s="111"/>
      <c r="AS1576" s="111"/>
      <c r="AT1576" s="111"/>
    </row>
    <row r="1577" spans="1:47" ht="28.5" customHeight="1" x14ac:dyDescent="0.25">
      <c r="A1577" s="186"/>
      <c r="B1577" s="221">
        <v>24</v>
      </c>
      <c r="C1577" s="187">
        <v>1006</v>
      </c>
      <c r="D1577" s="136">
        <v>13390</v>
      </c>
      <c r="E1577" s="136">
        <v>6703</v>
      </c>
      <c r="F1577" s="188"/>
      <c r="G1577" s="186" t="s">
        <v>115</v>
      </c>
      <c r="H1577" s="189" t="s">
        <v>94</v>
      </c>
      <c r="I1577" s="189"/>
      <c r="J1577" s="189" t="s">
        <v>69</v>
      </c>
      <c r="K1577" s="190">
        <v>2.5</v>
      </c>
      <c r="L1577" s="190">
        <v>1.3</v>
      </c>
      <c r="M1577" s="190">
        <v>2.5</v>
      </c>
      <c r="N1577" s="190"/>
      <c r="O1577" s="190">
        <v>2.5</v>
      </c>
      <c r="P1577" s="190"/>
      <c r="Q1577" s="190"/>
      <c r="R1577" s="188">
        <f t="shared" si="351"/>
        <v>2.5</v>
      </c>
      <c r="S1577" s="191" t="s">
        <v>70</v>
      </c>
      <c r="T1577" s="192" t="s">
        <v>58</v>
      </c>
      <c r="U1577" s="193">
        <v>44824</v>
      </c>
      <c r="V1577" s="193">
        <v>44827</v>
      </c>
      <c r="W1577" s="194">
        <v>1</v>
      </c>
      <c r="X1577" s="195"/>
      <c r="Y1577" s="196">
        <f t="shared" si="356"/>
        <v>0.5714285714285714</v>
      </c>
      <c r="Z1577" s="219">
        <v>135</v>
      </c>
      <c r="AA1577" s="219">
        <v>12.25</v>
      </c>
      <c r="AB1577" s="197">
        <f t="shared" si="357"/>
        <v>337.5</v>
      </c>
      <c r="AC1577" s="197">
        <f t="shared" si="358"/>
        <v>30.625</v>
      </c>
      <c r="AD1577" s="197">
        <f t="shared" si="359"/>
        <v>236.25</v>
      </c>
      <c r="AE1577" s="197">
        <f t="shared" si="354"/>
        <v>101.25</v>
      </c>
      <c r="AF1577" s="197">
        <f t="shared" si="360"/>
        <v>17.499999999999996</v>
      </c>
      <c r="AG1577" s="197">
        <f t="shared" si="361"/>
        <v>355</v>
      </c>
      <c r="AH1577" s="198">
        <v>355</v>
      </c>
      <c r="AI1577" s="197">
        <f t="shared" si="362"/>
        <v>0</v>
      </c>
      <c r="AJ1577" s="158"/>
      <c r="AR1577" s="111"/>
      <c r="AS1577" s="111"/>
      <c r="AT1577" s="111"/>
    </row>
    <row r="1578" spans="1:47" ht="28.5" customHeight="1" x14ac:dyDescent="0.25">
      <c r="A1578" s="186"/>
      <c r="B1578" s="221">
        <v>24</v>
      </c>
      <c r="C1578" s="187">
        <v>1044</v>
      </c>
      <c r="D1578" s="136">
        <v>13481</v>
      </c>
      <c r="E1578" s="136">
        <v>6719</v>
      </c>
      <c r="F1578" s="188"/>
      <c r="G1578" s="186" t="s">
        <v>115</v>
      </c>
      <c r="H1578" s="186" t="s">
        <v>60</v>
      </c>
      <c r="I1578" s="186"/>
      <c r="J1578" s="186" t="s">
        <v>61</v>
      </c>
      <c r="K1578" s="188">
        <v>2.5</v>
      </c>
      <c r="L1578" s="188">
        <v>2.5</v>
      </c>
      <c r="M1578" s="188">
        <v>2</v>
      </c>
      <c r="N1578" s="188"/>
      <c r="O1578" s="188">
        <f t="shared" ref="O1578:O1586" si="363">M1578-N1578</f>
        <v>2</v>
      </c>
      <c r="P1578" s="188"/>
      <c r="Q1578" s="188"/>
      <c r="R1578" s="188">
        <f t="shared" si="351"/>
        <v>12.5</v>
      </c>
      <c r="S1578" s="191" t="s">
        <v>62</v>
      </c>
      <c r="T1578" s="199" t="s">
        <v>58</v>
      </c>
      <c r="U1578" s="200">
        <v>44828</v>
      </c>
      <c r="V1578" s="200">
        <v>44828</v>
      </c>
      <c r="W1578" s="201">
        <v>1</v>
      </c>
      <c r="X1578" s="202"/>
      <c r="Y1578" s="196">
        <f t="shared" si="356"/>
        <v>0.14285714285714285</v>
      </c>
      <c r="Z1578" s="219">
        <v>7.5</v>
      </c>
      <c r="AA1578" s="219">
        <v>0.7</v>
      </c>
      <c r="AB1578" s="197">
        <f t="shared" si="357"/>
        <v>93.75</v>
      </c>
      <c r="AC1578" s="197">
        <f t="shared" si="358"/>
        <v>8.75</v>
      </c>
      <c r="AD1578" s="197">
        <f t="shared" si="359"/>
        <v>65.625</v>
      </c>
      <c r="AE1578" s="197">
        <f t="shared" si="354"/>
        <v>28.125</v>
      </c>
      <c r="AF1578" s="197">
        <f t="shared" si="360"/>
        <v>1.2499999999999998</v>
      </c>
      <c r="AG1578" s="197">
        <f t="shared" si="361"/>
        <v>95</v>
      </c>
      <c r="AH1578" s="197">
        <v>95</v>
      </c>
      <c r="AI1578" s="197">
        <f t="shared" si="362"/>
        <v>0</v>
      </c>
      <c r="AJ1578" s="158"/>
      <c r="AR1578" s="111"/>
      <c r="AS1578" s="111"/>
      <c r="AT1578" s="111"/>
    </row>
    <row r="1579" spans="1:47" ht="28.5" customHeight="1" x14ac:dyDescent="0.25">
      <c r="A1579" s="186"/>
      <c r="B1579" s="221">
        <v>24</v>
      </c>
      <c r="C1579" s="187">
        <v>1045</v>
      </c>
      <c r="D1579" s="136">
        <v>13481</v>
      </c>
      <c r="E1579" s="136">
        <v>6719</v>
      </c>
      <c r="F1579" s="188"/>
      <c r="G1579" s="186" t="s">
        <v>115</v>
      </c>
      <c r="H1579" s="186" t="s">
        <v>60</v>
      </c>
      <c r="I1579" s="186"/>
      <c r="J1579" s="186" t="s">
        <v>61</v>
      </c>
      <c r="K1579" s="188">
        <v>2.5</v>
      </c>
      <c r="L1579" s="188">
        <v>2.5</v>
      </c>
      <c r="M1579" s="188">
        <v>2</v>
      </c>
      <c r="N1579" s="188"/>
      <c r="O1579" s="188">
        <f t="shared" si="363"/>
        <v>2</v>
      </c>
      <c r="P1579" s="188"/>
      <c r="Q1579" s="188"/>
      <c r="R1579" s="188">
        <f t="shared" si="351"/>
        <v>12.5</v>
      </c>
      <c r="S1579" s="191" t="s">
        <v>62</v>
      </c>
      <c r="T1579" s="199" t="s">
        <v>58</v>
      </c>
      <c r="U1579" s="200">
        <v>44828</v>
      </c>
      <c r="V1579" s="200">
        <v>44828</v>
      </c>
      <c r="W1579" s="201">
        <v>1</v>
      </c>
      <c r="X1579" s="202"/>
      <c r="Y1579" s="196">
        <f t="shared" si="356"/>
        <v>0.14285714285714285</v>
      </c>
      <c r="Z1579" s="219">
        <v>7.5</v>
      </c>
      <c r="AA1579" s="219">
        <v>0.7</v>
      </c>
      <c r="AB1579" s="197">
        <f t="shared" si="357"/>
        <v>93.75</v>
      </c>
      <c r="AC1579" s="197">
        <f t="shared" si="358"/>
        <v>8.75</v>
      </c>
      <c r="AD1579" s="197">
        <f t="shared" si="359"/>
        <v>65.625</v>
      </c>
      <c r="AE1579" s="197">
        <f t="shared" si="354"/>
        <v>28.125</v>
      </c>
      <c r="AF1579" s="197">
        <f t="shared" si="360"/>
        <v>1.2499999999999998</v>
      </c>
      <c r="AG1579" s="197">
        <f t="shared" si="361"/>
        <v>95</v>
      </c>
      <c r="AH1579" s="197">
        <v>95</v>
      </c>
      <c r="AI1579" s="197">
        <f t="shared" si="362"/>
        <v>0</v>
      </c>
      <c r="AJ1579" s="158"/>
      <c r="AR1579" s="111"/>
      <c r="AS1579" s="111"/>
      <c r="AT1579" s="111"/>
    </row>
    <row r="1580" spans="1:47" ht="28.5" customHeight="1" x14ac:dyDescent="0.25">
      <c r="A1580" s="186"/>
      <c r="B1580" s="221">
        <v>24</v>
      </c>
      <c r="C1580" s="187">
        <v>1046</v>
      </c>
      <c r="D1580" s="136">
        <v>13481</v>
      </c>
      <c r="E1580" s="136">
        <v>6719</v>
      </c>
      <c r="F1580" s="188"/>
      <c r="G1580" s="186" t="s">
        <v>115</v>
      </c>
      <c r="H1580" s="186" t="s">
        <v>60</v>
      </c>
      <c r="I1580" s="186"/>
      <c r="J1580" s="186" t="s">
        <v>61</v>
      </c>
      <c r="K1580" s="188">
        <v>2.5</v>
      </c>
      <c r="L1580" s="188">
        <v>2.5</v>
      </c>
      <c r="M1580" s="188">
        <v>2</v>
      </c>
      <c r="N1580" s="188"/>
      <c r="O1580" s="188">
        <f t="shared" si="363"/>
        <v>2</v>
      </c>
      <c r="P1580" s="188"/>
      <c r="Q1580" s="188"/>
      <c r="R1580" s="188">
        <f t="shared" si="351"/>
        <v>12.5</v>
      </c>
      <c r="S1580" s="191" t="s">
        <v>62</v>
      </c>
      <c r="T1580" s="199" t="s">
        <v>58</v>
      </c>
      <c r="U1580" s="200">
        <v>44828</v>
      </c>
      <c r="V1580" s="200">
        <v>44828</v>
      </c>
      <c r="W1580" s="201">
        <v>1</v>
      </c>
      <c r="X1580" s="202"/>
      <c r="Y1580" s="196">
        <f t="shared" si="356"/>
        <v>0.14285714285714285</v>
      </c>
      <c r="Z1580" s="219">
        <v>7.5</v>
      </c>
      <c r="AA1580" s="219">
        <v>0.7</v>
      </c>
      <c r="AB1580" s="197">
        <f t="shared" si="357"/>
        <v>93.75</v>
      </c>
      <c r="AC1580" s="197">
        <f t="shared" si="358"/>
        <v>8.75</v>
      </c>
      <c r="AD1580" s="197">
        <f t="shared" si="359"/>
        <v>65.625</v>
      </c>
      <c r="AE1580" s="197">
        <f t="shared" si="354"/>
        <v>28.125</v>
      </c>
      <c r="AF1580" s="197">
        <f t="shared" si="360"/>
        <v>1.2499999999999998</v>
      </c>
      <c r="AG1580" s="197">
        <f t="shared" si="361"/>
        <v>95</v>
      </c>
      <c r="AH1580" s="197">
        <v>95</v>
      </c>
      <c r="AI1580" s="197">
        <f t="shared" si="362"/>
        <v>0</v>
      </c>
      <c r="AJ1580" s="158"/>
      <c r="AR1580" s="111"/>
      <c r="AS1580" s="111"/>
      <c r="AT1580" s="111"/>
    </row>
    <row r="1581" spans="1:47" ht="28.5" customHeight="1" x14ac:dyDescent="0.25">
      <c r="A1581" s="189"/>
      <c r="B1581" s="223">
        <v>24</v>
      </c>
      <c r="C1581" s="159">
        <v>1086</v>
      </c>
      <c r="D1581" s="376">
        <v>13519</v>
      </c>
      <c r="E1581" s="376">
        <v>8214</v>
      </c>
      <c r="F1581" s="190"/>
      <c r="G1581" s="189" t="s">
        <v>115</v>
      </c>
      <c r="H1581" s="186" t="s">
        <v>94</v>
      </c>
      <c r="I1581" s="186"/>
      <c r="J1581" s="186" t="s">
        <v>69</v>
      </c>
      <c r="K1581" s="188">
        <v>2.5</v>
      </c>
      <c r="L1581" s="188">
        <v>1.3</v>
      </c>
      <c r="M1581" s="188">
        <v>2</v>
      </c>
      <c r="N1581" s="188"/>
      <c r="O1581" s="188">
        <f t="shared" si="363"/>
        <v>2</v>
      </c>
      <c r="P1581" s="188"/>
      <c r="Q1581" s="188"/>
      <c r="R1581" s="188">
        <f t="shared" si="351"/>
        <v>2</v>
      </c>
      <c r="S1581" s="191" t="s">
        <v>70</v>
      </c>
      <c r="T1581" s="199" t="s">
        <v>58</v>
      </c>
      <c r="U1581" s="200">
        <v>44833</v>
      </c>
      <c r="V1581" s="200">
        <v>44874</v>
      </c>
      <c r="W1581" s="254">
        <v>1</v>
      </c>
      <c r="X1581" s="202"/>
      <c r="Y1581" s="196">
        <f t="shared" si="356"/>
        <v>6</v>
      </c>
      <c r="Z1581" s="197">
        <v>135</v>
      </c>
      <c r="AA1581" s="197">
        <v>12.25</v>
      </c>
      <c r="AB1581" s="197">
        <f t="shared" si="357"/>
        <v>270</v>
      </c>
      <c r="AC1581" s="197">
        <f t="shared" si="358"/>
        <v>24.5</v>
      </c>
      <c r="AD1581" s="197">
        <f t="shared" si="359"/>
        <v>189</v>
      </c>
      <c r="AE1581" s="197">
        <f t="shared" si="354"/>
        <v>81</v>
      </c>
      <c r="AF1581" s="197">
        <f t="shared" si="360"/>
        <v>147</v>
      </c>
      <c r="AG1581" s="197">
        <f t="shared" si="361"/>
        <v>417</v>
      </c>
      <c r="AH1581" s="197">
        <v>417</v>
      </c>
      <c r="AI1581" s="197">
        <f t="shared" si="362"/>
        <v>0</v>
      </c>
      <c r="AJ1581" s="158"/>
      <c r="AR1581" s="111"/>
      <c r="AS1581" s="111"/>
      <c r="AT1581" s="111"/>
    </row>
    <row r="1582" spans="1:47" ht="28.5" customHeight="1" x14ac:dyDescent="0.25">
      <c r="A1582" s="189"/>
      <c r="B1582" s="223">
        <v>24</v>
      </c>
      <c r="C1582" s="159">
        <v>1095</v>
      </c>
      <c r="D1582" s="376">
        <v>13528</v>
      </c>
      <c r="E1582" s="376">
        <v>8060</v>
      </c>
      <c r="F1582" s="190"/>
      <c r="G1582" s="189" t="s">
        <v>115</v>
      </c>
      <c r="H1582" s="186" t="s">
        <v>94</v>
      </c>
      <c r="I1582" s="186"/>
      <c r="J1582" s="186" t="s">
        <v>69</v>
      </c>
      <c r="K1582" s="188">
        <v>2.5</v>
      </c>
      <c r="L1582" s="188">
        <v>1.3</v>
      </c>
      <c r="M1582" s="188">
        <v>2</v>
      </c>
      <c r="N1582" s="188"/>
      <c r="O1582" s="188">
        <f t="shared" si="363"/>
        <v>2</v>
      </c>
      <c r="P1582" s="188"/>
      <c r="Q1582" s="188"/>
      <c r="R1582" s="188">
        <f t="shared" ref="R1582:R1645" si="364">IF(S1582="m3",K1582*L1582*O1582,IF(S1582="m2-LxH",K1582*O1582,IF(S1582="m2-LxW",K1582*L1582*P1582,IF(S1582="rm",O1582,IF(S1582="lm",K1582,IF(S1582="unit",Q1582,))))))</f>
        <v>2</v>
      </c>
      <c r="S1582" s="191" t="s">
        <v>70</v>
      </c>
      <c r="T1582" s="199" t="s">
        <v>58</v>
      </c>
      <c r="U1582" s="200">
        <v>44834</v>
      </c>
      <c r="V1582" s="200">
        <v>44837</v>
      </c>
      <c r="W1582" s="201">
        <v>1</v>
      </c>
      <c r="X1582" s="202"/>
      <c r="Y1582" s="196">
        <f t="shared" si="356"/>
        <v>0.5714285714285714</v>
      </c>
      <c r="Z1582" s="197">
        <v>135</v>
      </c>
      <c r="AA1582" s="197">
        <v>12.25</v>
      </c>
      <c r="AB1582" s="197">
        <f t="shared" si="357"/>
        <v>270</v>
      </c>
      <c r="AC1582" s="197">
        <f t="shared" si="358"/>
        <v>24.5</v>
      </c>
      <c r="AD1582" s="197">
        <f t="shared" si="359"/>
        <v>189</v>
      </c>
      <c r="AE1582" s="197">
        <f t="shared" si="354"/>
        <v>81</v>
      </c>
      <c r="AF1582" s="197">
        <f t="shared" si="360"/>
        <v>14</v>
      </c>
      <c r="AG1582" s="197">
        <f t="shared" si="361"/>
        <v>284</v>
      </c>
      <c r="AH1582" s="197">
        <v>284</v>
      </c>
      <c r="AI1582" s="197">
        <f t="shared" si="362"/>
        <v>0</v>
      </c>
      <c r="AJ1582" s="158"/>
      <c r="AR1582" s="111"/>
      <c r="AS1582" s="111"/>
      <c r="AT1582" s="111"/>
    </row>
    <row r="1583" spans="1:47" ht="28.5" customHeight="1" x14ac:dyDescent="0.25">
      <c r="A1583" s="186"/>
      <c r="B1583" s="221">
        <v>24</v>
      </c>
      <c r="C1583" s="187">
        <v>1321</v>
      </c>
      <c r="D1583" s="136">
        <v>13809</v>
      </c>
      <c r="E1583" s="136">
        <v>8255</v>
      </c>
      <c r="F1583" s="188"/>
      <c r="G1583" s="186" t="s">
        <v>596</v>
      </c>
      <c r="H1583" s="216" t="s">
        <v>36</v>
      </c>
      <c r="I1583" s="216"/>
      <c r="J1583" s="216" t="s">
        <v>42</v>
      </c>
      <c r="K1583" s="215">
        <v>17.5</v>
      </c>
      <c r="L1583" s="215">
        <v>1</v>
      </c>
      <c r="M1583" s="215">
        <v>2.5</v>
      </c>
      <c r="N1583" s="188"/>
      <c r="O1583" s="188">
        <f t="shared" si="363"/>
        <v>2.5</v>
      </c>
      <c r="P1583" s="215"/>
      <c r="Q1583" s="215"/>
      <c r="R1583" s="188">
        <f t="shared" si="364"/>
        <v>43.75</v>
      </c>
      <c r="S1583" s="243" t="s">
        <v>41</v>
      </c>
      <c r="T1583" s="199" t="s">
        <v>58</v>
      </c>
      <c r="U1583" s="253">
        <v>44863</v>
      </c>
      <c r="V1583" s="253">
        <v>44884</v>
      </c>
      <c r="W1583" s="254">
        <v>1</v>
      </c>
      <c r="X1583" s="255"/>
      <c r="Y1583" s="196">
        <f t="shared" si="356"/>
        <v>3.1428571428571428</v>
      </c>
      <c r="Z1583" s="220">
        <v>14</v>
      </c>
      <c r="AA1583" s="220">
        <v>0.84</v>
      </c>
      <c r="AB1583" s="197">
        <f t="shared" si="357"/>
        <v>612.5</v>
      </c>
      <c r="AC1583" s="197">
        <f t="shared" si="358"/>
        <v>36.75</v>
      </c>
      <c r="AD1583" s="197">
        <f t="shared" si="359"/>
        <v>428.74999999999994</v>
      </c>
      <c r="AE1583" s="197">
        <f t="shared" si="354"/>
        <v>183.75</v>
      </c>
      <c r="AF1583" s="197">
        <f t="shared" si="360"/>
        <v>115.5</v>
      </c>
      <c r="AG1583" s="197">
        <f t="shared" si="361"/>
        <v>728</v>
      </c>
      <c r="AH1583" s="197">
        <v>728</v>
      </c>
      <c r="AI1583" s="197">
        <f t="shared" si="362"/>
        <v>0</v>
      </c>
      <c r="AJ1583" s="158"/>
      <c r="AR1583" s="111"/>
      <c r="AS1583" s="111"/>
      <c r="AT1583" s="111"/>
    </row>
    <row r="1584" spans="1:47" ht="28.5" customHeight="1" x14ac:dyDescent="0.25">
      <c r="A1584" s="186"/>
      <c r="B1584" s="221">
        <v>24</v>
      </c>
      <c r="C1584" s="187">
        <v>1410</v>
      </c>
      <c r="D1584" s="136">
        <v>13898</v>
      </c>
      <c r="E1584" s="136">
        <v>8585</v>
      </c>
      <c r="F1584" s="188"/>
      <c r="G1584" s="186" t="s">
        <v>372</v>
      </c>
      <c r="H1584" s="216" t="s">
        <v>36</v>
      </c>
      <c r="I1584" s="216"/>
      <c r="J1584" s="216" t="s">
        <v>42</v>
      </c>
      <c r="K1584" s="215">
        <v>5</v>
      </c>
      <c r="L1584" s="215">
        <v>1.3</v>
      </c>
      <c r="M1584" s="215">
        <v>2</v>
      </c>
      <c r="N1584" s="188"/>
      <c r="O1584" s="188">
        <f t="shared" si="363"/>
        <v>2</v>
      </c>
      <c r="P1584" s="215"/>
      <c r="Q1584" s="215"/>
      <c r="R1584" s="188">
        <f t="shared" si="364"/>
        <v>10</v>
      </c>
      <c r="S1584" s="243" t="s">
        <v>41</v>
      </c>
      <c r="T1584" s="199" t="s">
        <v>58</v>
      </c>
      <c r="U1584" s="253">
        <v>44875</v>
      </c>
      <c r="V1584" s="253">
        <v>44978</v>
      </c>
      <c r="W1584" s="254">
        <v>1</v>
      </c>
      <c r="X1584" s="255"/>
      <c r="Y1584" s="196">
        <f t="shared" si="356"/>
        <v>14.857142857142858</v>
      </c>
      <c r="Z1584" s="220">
        <v>14</v>
      </c>
      <c r="AA1584" s="220"/>
      <c r="AB1584" s="197">
        <f t="shared" si="357"/>
        <v>140</v>
      </c>
      <c r="AC1584" s="197">
        <f t="shared" si="358"/>
        <v>0</v>
      </c>
      <c r="AD1584" s="197">
        <f t="shared" si="359"/>
        <v>98</v>
      </c>
      <c r="AE1584" s="197">
        <f t="shared" si="354"/>
        <v>42</v>
      </c>
      <c r="AF1584" s="197">
        <f t="shared" si="360"/>
        <v>0</v>
      </c>
      <c r="AG1584" s="197">
        <f t="shared" si="361"/>
        <v>140</v>
      </c>
      <c r="AH1584" s="197">
        <v>140</v>
      </c>
      <c r="AI1584" s="197">
        <f t="shared" si="362"/>
        <v>0</v>
      </c>
      <c r="AJ1584" s="158"/>
      <c r="AT1584" s="111"/>
      <c r="AU1584" s="365"/>
    </row>
    <row r="1585" spans="1:39" s="111" customFormat="1" ht="28.5" customHeight="1" x14ac:dyDescent="0.25">
      <c r="A1585" s="186"/>
      <c r="B1585" s="221">
        <v>24</v>
      </c>
      <c r="C1585" s="187">
        <v>1561</v>
      </c>
      <c r="D1585" s="136">
        <v>14094</v>
      </c>
      <c r="E1585" s="136">
        <v>8480</v>
      </c>
      <c r="F1585" s="188"/>
      <c r="G1585" s="186" t="s">
        <v>115</v>
      </c>
      <c r="H1585" s="186" t="s">
        <v>94</v>
      </c>
      <c r="I1585" s="186"/>
      <c r="J1585" s="186" t="s">
        <v>69</v>
      </c>
      <c r="K1585" s="188">
        <v>1.8</v>
      </c>
      <c r="L1585" s="188">
        <v>1.3</v>
      </c>
      <c r="M1585" s="188">
        <v>2.6</v>
      </c>
      <c r="N1585" s="188"/>
      <c r="O1585" s="188">
        <f t="shared" si="363"/>
        <v>2.6</v>
      </c>
      <c r="P1585" s="188"/>
      <c r="Q1585" s="188"/>
      <c r="R1585" s="188">
        <f t="shared" si="364"/>
        <v>2.6</v>
      </c>
      <c r="S1585" s="191" t="s">
        <v>70</v>
      </c>
      <c r="T1585" s="199" t="s">
        <v>58</v>
      </c>
      <c r="U1585" s="200">
        <v>44904</v>
      </c>
      <c r="V1585" s="200">
        <v>44926</v>
      </c>
      <c r="W1585" s="201">
        <v>1</v>
      </c>
      <c r="X1585" s="202"/>
      <c r="Y1585" s="196">
        <f t="shared" si="356"/>
        <v>3.2857142857142856</v>
      </c>
      <c r="Z1585" s="197">
        <v>135</v>
      </c>
      <c r="AA1585" s="197">
        <v>12.25</v>
      </c>
      <c r="AB1585" s="197">
        <f t="shared" si="357"/>
        <v>351</v>
      </c>
      <c r="AC1585" s="197">
        <f t="shared" si="358"/>
        <v>31.85</v>
      </c>
      <c r="AD1585" s="197">
        <f t="shared" si="359"/>
        <v>245.7</v>
      </c>
      <c r="AE1585" s="197">
        <f t="shared" si="354"/>
        <v>105.3</v>
      </c>
      <c r="AF1585" s="197">
        <f t="shared" si="360"/>
        <v>104.64999999999999</v>
      </c>
      <c r="AG1585" s="197">
        <f t="shared" si="361"/>
        <v>455.65</v>
      </c>
      <c r="AH1585" s="197">
        <v>455.65</v>
      </c>
      <c r="AI1585" s="197">
        <f t="shared" si="362"/>
        <v>0</v>
      </c>
      <c r="AJ1585" s="158"/>
      <c r="AK1585" s="265"/>
      <c r="AL1585" s="272"/>
      <c r="AM1585" s="272"/>
    </row>
    <row r="1586" spans="1:39" s="111" customFormat="1" ht="28.5" customHeight="1" x14ac:dyDescent="0.25">
      <c r="A1586" s="186"/>
      <c r="B1586" s="221">
        <v>24</v>
      </c>
      <c r="C1586" s="187">
        <v>1516</v>
      </c>
      <c r="D1586" s="136">
        <v>14053</v>
      </c>
      <c r="E1586" s="136">
        <v>8303</v>
      </c>
      <c r="F1586" s="188"/>
      <c r="G1586" s="186" t="s">
        <v>372</v>
      </c>
      <c r="H1586" s="186" t="s">
        <v>94</v>
      </c>
      <c r="I1586" s="186"/>
      <c r="J1586" s="186" t="s">
        <v>69</v>
      </c>
      <c r="K1586" s="188">
        <v>1.8</v>
      </c>
      <c r="L1586" s="188">
        <v>1</v>
      </c>
      <c r="M1586" s="188">
        <v>2</v>
      </c>
      <c r="N1586" s="188"/>
      <c r="O1586" s="188">
        <f t="shared" si="363"/>
        <v>2</v>
      </c>
      <c r="P1586" s="188"/>
      <c r="Q1586" s="188"/>
      <c r="R1586" s="188">
        <f t="shared" si="364"/>
        <v>2</v>
      </c>
      <c r="S1586" s="191" t="s">
        <v>70</v>
      </c>
      <c r="T1586" s="199" t="s">
        <v>58</v>
      </c>
      <c r="U1586" s="200">
        <v>44894</v>
      </c>
      <c r="V1586" s="200">
        <v>44900</v>
      </c>
      <c r="W1586" s="201">
        <v>1</v>
      </c>
      <c r="X1586" s="202"/>
      <c r="Y1586" s="196">
        <f t="shared" si="356"/>
        <v>1</v>
      </c>
      <c r="Z1586" s="197">
        <v>135</v>
      </c>
      <c r="AA1586" s="197">
        <v>12.25</v>
      </c>
      <c r="AB1586" s="197">
        <f t="shared" si="357"/>
        <v>270</v>
      </c>
      <c r="AC1586" s="197">
        <f t="shared" si="358"/>
        <v>24.5</v>
      </c>
      <c r="AD1586" s="197">
        <f t="shared" si="359"/>
        <v>189</v>
      </c>
      <c r="AE1586" s="197">
        <f t="shared" si="354"/>
        <v>81</v>
      </c>
      <c r="AF1586" s="197">
        <f t="shared" si="360"/>
        <v>24.5</v>
      </c>
      <c r="AG1586" s="197">
        <f t="shared" si="361"/>
        <v>294.5</v>
      </c>
      <c r="AH1586" s="197">
        <v>294.5</v>
      </c>
      <c r="AI1586" s="197">
        <f t="shared" si="362"/>
        <v>0</v>
      </c>
      <c r="AJ1586" s="158"/>
      <c r="AK1586" s="265"/>
      <c r="AL1586" s="272"/>
      <c r="AM1586" s="272"/>
    </row>
    <row r="1587" spans="1:39" s="111" customFormat="1" ht="28.5" customHeight="1" x14ac:dyDescent="0.25">
      <c r="A1587" s="186"/>
      <c r="B1587" s="221">
        <v>24</v>
      </c>
      <c r="C1587" s="187">
        <v>1516</v>
      </c>
      <c r="D1587" s="136">
        <v>14053</v>
      </c>
      <c r="E1587" s="136">
        <v>8303</v>
      </c>
      <c r="F1587" s="188"/>
      <c r="G1587" s="186" t="s">
        <v>372</v>
      </c>
      <c r="H1587" s="186" t="s">
        <v>240</v>
      </c>
      <c r="I1587" s="216"/>
      <c r="J1587" s="186" t="s">
        <v>80</v>
      </c>
      <c r="K1587" s="188">
        <v>1</v>
      </c>
      <c r="L1587" s="188">
        <v>0.6</v>
      </c>
      <c r="M1587" s="188"/>
      <c r="N1587" s="188"/>
      <c r="O1587" s="188"/>
      <c r="P1587" s="188">
        <v>0.6</v>
      </c>
      <c r="Q1587" s="188"/>
      <c r="R1587" s="188">
        <f t="shared" si="364"/>
        <v>0.36</v>
      </c>
      <c r="S1587" s="191" t="s">
        <v>150</v>
      </c>
      <c r="T1587" s="199" t="s">
        <v>58</v>
      </c>
      <c r="U1587" s="200">
        <v>44894</v>
      </c>
      <c r="V1587" s="200">
        <v>44900</v>
      </c>
      <c r="W1587" s="201">
        <v>1</v>
      </c>
      <c r="X1587" s="202"/>
      <c r="Y1587" s="196">
        <f t="shared" si="356"/>
        <v>1</v>
      </c>
      <c r="Z1587" s="219">
        <v>36.5</v>
      </c>
      <c r="AA1587" s="219">
        <v>3.15</v>
      </c>
      <c r="AB1587" s="197">
        <f t="shared" si="357"/>
        <v>13.139999999999999</v>
      </c>
      <c r="AC1587" s="197">
        <f t="shared" si="358"/>
        <v>1.1339999999999999</v>
      </c>
      <c r="AD1587" s="197">
        <f t="shared" si="359"/>
        <v>9.1980000000000004</v>
      </c>
      <c r="AE1587" s="197">
        <f t="shared" ref="AE1587:AE1618" si="365">IF(T1587="off hired",0.3*R1587*Z1587*W1587,0)</f>
        <v>3.9420000000000002</v>
      </c>
      <c r="AF1587" s="197">
        <f t="shared" si="360"/>
        <v>1.1339999999999999</v>
      </c>
      <c r="AG1587" s="197">
        <f t="shared" si="361"/>
        <v>14.274000000000001</v>
      </c>
      <c r="AH1587" s="197">
        <v>14.274000000000001</v>
      </c>
      <c r="AI1587" s="197">
        <f t="shared" si="362"/>
        <v>0</v>
      </c>
      <c r="AJ1587" s="158"/>
      <c r="AK1587" s="265"/>
      <c r="AL1587" s="272"/>
      <c r="AM1587" s="272"/>
    </row>
    <row r="1588" spans="1:39" s="111" customFormat="1" ht="28.5" customHeight="1" x14ac:dyDescent="0.25">
      <c r="A1588" s="186"/>
      <c r="B1588" s="221">
        <v>25</v>
      </c>
      <c r="C1588" s="187">
        <v>510</v>
      </c>
      <c r="D1588" s="136">
        <v>12722</v>
      </c>
      <c r="E1588" s="136">
        <v>8080</v>
      </c>
      <c r="F1588" s="188"/>
      <c r="G1588" s="186" t="s">
        <v>212</v>
      </c>
      <c r="H1588" s="186" t="s">
        <v>94</v>
      </c>
      <c r="I1588" s="186"/>
      <c r="J1588" s="186" t="s">
        <v>69</v>
      </c>
      <c r="K1588" s="188">
        <v>1.3</v>
      </c>
      <c r="L1588" s="188">
        <v>1.3</v>
      </c>
      <c r="M1588" s="188">
        <v>3</v>
      </c>
      <c r="N1588" s="188">
        <v>1</v>
      </c>
      <c r="O1588" s="188">
        <f>M1588-N1588</f>
        <v>2</v>
      </c>
      <c r="P1588" s="188"/>
      <c r="Q1588" s="188"/>
      <c r="R1588" s="188">
        <f t="shared" si="364"/>
        <v>2</v>
      </c>
      <c r="S1588" s="191" t="s">
        <v>70</v>
      </c>
      <c r="T1588" s="199" t="s">
        <v>58</v>
      </c>
      <c r="U1588" s="200">
        <v>44756</v>
      </c>
      <c r="V1588" s="200">
        <v>44841</v>
      </c>
      <c r="W1588" s="201">
        <v>1</v>
      </c>
      <c r="X1588" s="202"/>
      <c r="Y1588" s="196">
        <f t="shared" si="356"/>
        <v>12.285714285714286</v>
      </c>
      <c r="Z1588" s="219">
        <v>135</v>
      </c>
      <c r="AA1588" s="219">
        <v>12.25</v>
      </c>
      <c r="AB1588" s="197">
        <f t="shared" si="357"/>
        <v>270</v>
      </c>
      <c r="AC1588" s="197">
        <f t="shared" si="358"/>
        <v>24.5</v>
      </c>
      <c r="AD1588" s="197">
        <f t="shared" si="359"/>
        <v>189</v>
      </c>
      <c r="AE1588" s="197">
        <f t="shared" si="365"/>
        <v>81</v>
      </c>
      <c r="AF1588" s="197">
        <f t="shared" si="360"/>
        <v>301</v>
      </c>
      <c r="AG1588" s="197">
        <f t="shared" si="361"/>
        <v>571</v>
      </c>
      <c r="AH1588" s="197">
        <v>571</v>
      </c>
      <c r="AI1588" s="197">
        <f t="shared" si="362"/>
        <v>0</v>
      </c>
      <c r="AJ1588" s="158"/>
      <c r="AK1588" s="265"/>
      <c r="AL1588" s="272"/>
      <c r="AM1588" s="272"/>
    </row>
    <row r="1589" spans="1:39" s="111" customFormat="1" ht="28.5" customHeight="1" x14ac:dyDescent="0.25">
      <c r="A1589" s="186"/>
      <c r="B1589" s="221">
        <v>25</v>
      </c>
      <c r="C1589" s="187">
        <v>514</v>
      </c>
      <c r="D1589" s="136">
        <v>12722</v>
      </c>
      <c r="E1589" s="136">
        <v>8080</v>
      </c>
      <c r="F1589" s="188"/>
      <c r="G1589" s="186" t="s">
        <v>212</v>
      </c>
      <c r="H1589" s="186" t="s">
        <v>94</v>
      </c>
      <c r="I1589" s="186"/>
      <c r="J1589" s="186" t="s">
        <v>69</v>
      </c>
      <c r="K1589" s="188">
        <v>1.3</v>
      </c>
      <c r="L1589" s="188">
        <v>1.3</v>
      </c>
      <c r="M1589" s="188">
        <v>3</v>
      </c>
      <c r="N1589" s="188">
        <v>1</v>
      </c>
      <c r="O1589" s="188">
        <f>M1589-N1589</f>
        <v>2</v>
      </c>
      <c r="P1589" s="188"/>
      <c r="Q1589" s="188"/>
      <c r="R1589" s="188">
        <f t="shared" si="364"/>
        <v>2</v>
      </c>
      <c r="S1589" s="191" t="s">
        <v>70</v>
      </c>
      <c r="T1589" s="199" t="s">
        <v>58</v>
      </c>
      <c r="U1589" s="200">
        <v>44756</v>
      </c>
      <c r="V1589" s="200">
        <v>44841</v>
      </c>
      <c r="W1589" s="201">
        <v>1</v>
      </c>
      <c r="X1589" s="202"/>
      <c r="Y1589" s="196">
        <f t="shared" si="356"/>
        <v>12.285714285714286</v>
      </c>
      <c r="Z1589" s="219">
        <v>135</v>
      </c>
      <c r="AA1589" s="219">
        <v>12.25</v>
      </c>
      <c r="AB1589" s="197">
        <f t="shared" si="357"/>
        <v>270</v>
      </c>
      <c r="AC1589" s="197">
        <f t="shared" si="358"/>
        <v>24.5</v>
      </c>
      <c r="AD1589" s="197">
        <f t="shared" si="359"/>
        <v>189</v>
      </c>
      <c r="AE1589" s="197">
        <f t="shared" si="365"/>
        <v>81</v>
      </c>
      <c r="AF1589" s="197">
        <f t="shared" si="360"/>
        <v>301</v>
      </c>
      <c r="AG1589" s="197">
        <f t="shared" si="361"/>
        <v>571</v>
      </c>
      <c r="AH1589" s="197">
        <v>571</v>
      </c>
      <c r="AI1589" s="197">
        <f t="shared" si="362"/>
        <v>0</v>
      </c>
      <c r="AJ1589" s="158"/>
      <c r="AK1589" s="265"/>
      <c r="AL1589" s="272"/>
      <c r="AM1589" s="272"/>
    </row>
    <row r="1590" spans="1:39" s="111" customFormat="1" ht="28.5" customHeight="1" x14ac:dyDescent="0.25">
      <c r="A1590" s="189"/>
      <c r="B1590" s="221">
        <v>25</v>
      </c>
      <c r="C1590" s="159">
        <v>937</v>
      </c>
      <c r="D1590" s="376">
        <v>13308</v>
      </c>
      <c r="E1590" s="376">
        <v>8181</v>
      </c>
      <c r="F1590" s="190"/>
      <c r="G1590" s="189" t="s">
        <v>450</v>
      </c>
      <c r="H1590" s="189" t="s">
        <v>36</v>
      </c>
      <c r="I1590" s="189"/>
      <c r="J1590" s="189" t="s">
        <v>435</v>
      </c>
      <c r="K1590" s="190">
        <v>5</v>
      </c>
      <c r="L1590" s="190">
        <v>1</v>
      </c>
      <c r="M1590" s="190">
        <v>2.5</v>
      </c>
      <c r="N1590" s="190"/>
      <c r="O1590" s="190">
        <v>2.5</v>
      </c>
      <c r="P1590" s="190"/>
      <c r="Q1590" s="190"/>
      <c r="R1590" s="188">
        <f t="shared" si="364"/>
        <v>12.5</v>
      </c>
      <c r="S1590" s="159" t="s">
        <v>41</v>
      </c>
      <c r="T1590" s="192" t="s">
        <v>58</v>
      </c>
      <c r="U1590" s="193">
        <v>44814</v>
      </c>
      <c r="V1590" s="193">
        <v>44865</v>
      </c>
      <c r="W1590" s="194">
        <v>1</v>
      </c>
      <c r="X1590" s="195"/>
      <c r="Y1590" s="196">
        <f t="shared" si="356"/>
        <v>7.4285714285714288</v>
      </c>
      <c r="Z1590" s="203">
        <v>14</v>
      </c>
      <c r="AA1590" s="203">
        <v>0.84</v>
      </c>
      <c r="AB1590" s="197">
        <f t="shared" si="357"/>
        <v>175</v>
      </c>
      <c r="AC1590" s="197">
        <f t="shared" si="358"/>
        <v>10.5</v>
      </c>
      <c r="AD1590" s="197">
        <f t="shared" si="359"/>
        <v>122.5</v>
      </c>
      <c r="AE1590" s="197">
        <f t="shared" si="365"/>
        <v>52.5</v>
      </c>
      <c r="AF1590" s="197">
        <f t="shared" si="360"/>
        <v>78</v>
      </c>
      <c r="AG1590" s="197">
        <f t="shared" si="361"/>
        <v>253</v>
      </c>
      <c r="AH1590" s="198">
        <v>253</v>
      </c>
      <c r="AI1590" s="197">
        <f t="shared" si="362"/>
        <v>0</v>
      </c>
      <c r="AJ1590" s="158"/>
      <c r="AK1590" s="265"/>
      <c r="AL1590" s="272"/>
      <c r="AM1590" s="272"/>
    </row>
    <row r="1591" spans="1:39" s="111" customFormat="1" ht="28.5" customHeight="1" x14ac:dyDescent="0.25">
      <c r="A1591" s="189"/>
      <c r="B1591" s="221">
        <v>25</v>
      </c>
      <c r="C1591" s="159">
        <v>907</v>
      </c>
      <c r="D1591" s="376">
        <v>13281</v>
      </c>
      <c r="E1591" s="376">
        <v>8181</v>
      </c>
      <c r="F1591" s="190"/>
      <c r="G1591" s="189" t="s">
        <v>450</v>
      </c>
      <c r="H1591" s="189" t="s">
        <v>36</v>
      </c>
      <c r="I1591" s="189"/>
      <c r="J1591" s="189" t="s">
        <v>435</v>
      </c>
      <c r="K1591" s="190">
        <v>6.5</v>
      </c>
      <c r="L1591" s="190">
        <v>1</v>
      </c>
      <c r="M1591" s="190">
        <v>3</v>
      </c>
      <c r="N1591" s="190"/>
      <c r="O1591" s="190">
        <v>3</v>
      </c>
      <c r="P1591" s="190"/>
      <c r="Q1591" s="190"/>
      <c r="R1591" s="188">
        <f t="shared" si="364"/>
        <v>19.5</v>
      </c>
      <c r="S1591" s="159" t="s">
        <v>41</v>
      </c>
      <c r="T1591" s="192" t="s">
        <v>58</v>
      </c>
      <c r="U1591" s="193">
        <v>44812</v>
      </c>
      <c r="V1591" s="193">
        <v>44865</v>
      </c>
      <c r="W1591" s="194">
        <v>1</v>
      </c>
      <c r="X1591" s="195"/>
      <c r="Y1591" s="196">
        <f t="shared" si="356"/>
        <v>7.7142857142857144</v>
      </c>
      <c r="Z1591" s="203">
        <v>14</v>
      </c>
      <c r="AA1591" s="203">
        <v>0.84</v>
      </c>
      <c r="AB1591" s="197">
        <f t="shared" si="357"/>
        <v>273</v>
      </c>
      <c r="AC1591" s="197">
        <f t="shared" si="358"/>
        <v>16.38</v>
      </c>
      <c r="AD1591" s="197">
        <f t="shared" si="359"/>
        <v>191.09999999999997</v>
      </c>
      <c r="AE1591" s="197">
        <f t="shared" si="365"/>
        <v>81.899999999999991</v>
      </c>
      <c r="AF1591" s="197">
        <f t="shared" si="360"/>
        <v>126.36000000000001</v>
      </c>
      <c r="AG1591" s="197">
        <f t="shared" si="361"/>
        <v>399.35999999999996</v>
      </c>
      <c r="AH1591" s="198">
        <v>399.35999999999996</v>
      </c>
      <c r="AI1591" s="197">
        <f t="shared" si="362"/>
        <v>0</v>
      </c>
      <c r="AJ1591" s="158"/>
      <c r="AK1591" s="265"/>
      <c r="AL1591" s="272"/>
      <c r="AM1591" s="272"/>
    </row>
    <row r="1592" spans="1:39" s="111" customFormat="1" ht="28.5" customHeight="1" x14ac:dyDescent="0.25">
      <c r="A1592" s="189"/>
      <c r="B1592" s="221">
        <v>25</v>
      </c>
      <c r="C1592" s="159">
        <v>949</v>
      </c>
      <c r="D1592" s="376">
        <v>13324</v>
      </c>
      <c r="E1592" s="376">
        <v>8080</v>
      </c>
      <c r="F1592" s="190"/>
      <c r="G1592" s="189" t="s">
        <v>450</v>
      </c>
      <c r="H1592" s="189" t="s">
        <v>36</v>
      </c>
      <c r="I1592" s="189"/>
      <c r="J1592" s="189" t="s">
        <v>435</v>
      </c>
      <c r="K1592" s="190">
        <v>6</v>
      </c>
      <c r="L1592" s="190">
        <v>1</v>
      </c>
      <c r="M1592" s="190">
        <v>2</v>
      </c>
      <c r="N1592" s="190"/>
      <c r="O1592" s="190">
        <v>2</v>
      </c>
      <c r="P1592" s="190"/>
      <c r="Q1592" s="190"/>
      <c r="R1592" s="188">
        <f t="shared" si="364"/>
        <v>12</v>
      </c>
      <c r="S1592" s="159" t="s">
        <v>41</v>
      </c>
      <c r="T1592" s="192" t="s">
        <v>58</v>
      </c>
      <c r="U1592" s="193">
        <v>44817</v>
      </c>
      <c r="V1592" s="193">
        <v>44841</v>
      </c>
      <c r="W1592" s="194">
        <v>1</v>
      </c>
      <c r="X1592" s="195"/>
      <c r="Y1592" s="196">
        <f t="shared" si="356"/>
        <v>3.5714285714285716</v>
      </c>
      <c r="Z1592" s="203">
        <v>14</v>
      </c>
      <c r="AA1592" s="203">
        <v>0.84</v>
      </c>
      <c r="AB1592" s="197">
        <f t="shared" si="357"/>
        <v>168</v>
      </c>
      <c r="AC1592" s="197">
        <f t="shared" si="358"/>
        <v>10.08</v>
      </c>
      <c r="AD1592" s="197">
        <f t="shared" si="359"/>
        <v>117.59999999999998</v>
      </c>
      <c r="AE1592" s="197">
        <f t="shared" si="365"/>
        <v>50.399999999999991</v>
      </c>
      <c r="AF1592" s="197">
        <f t="shared" si="360"/>
        <v>36</v>
      </c>
      <c r="AG1592" s="197">
        <f t="shared" si="361"/>
        <v>203.99999999999997</v>
      </c>
      <c r="AH1592" s="198">
        <v>203.99999999999997</v>
      </c>
      <c r="AI1592" s="197">
        <f t="shared" si="362"/>
        <v>0</v>
      </c>
      <c r="AJ1592" s="158"/>
      <c r="AK1592" s="265"/>
      <c r="AL1592" s="272"/>
      <c r="AM1592" s="272"/>
    </row>
    <row r="1593" spans="1:39" s="111" customFormat="1" ht="28.5" customHeight="1" x14ac:dyDescent="0.25">
      <c r="A1593" s="186"/>
      <c r="B1593" s="221">
        <v>25</v>
      </c>
      <c r="C1593" s="187">
        <v>353</v>
      </c>
      <c r="D1593" s="136">
        <v>12508</v>
      </c>
      <c r="E1593" s="136">
        <v>7732</v>
      </c>
      <c r="F1593" s="188"/>
      <c r="G1593" s="186" t="s">
        <v>72</v>
      </c>
      <c r="H1593" s="186" t="s">
        <v>94</v>
      </c>
      <c r="I1593" s="186"/>
      <c r="J1593" s="186" t="s">
        <v>69</v>
      </c>
      <c r="K1593" s="188">
        <v>1.3</v>
      </c>
      <c r="L1593" s="188">
        <v>1</v>
      </c>
      <c r="M1593" s="188">
        <v>4</v>
      </c>
      <c r="N1593" s="188">
        <v>1</v>
      </c>
      <c r="O1593" s="188">
        <f t="shared" ref="O1593:O1598" si="366">M1593-N1593</f>
        <v>3</v>
      </c>
      <c r="P1593" s="188"/>
      <c r="Q1593" s="188"/>
      <c r="R1593" s="188">
        <f t="shared" si="364"/>
        <v>3</v>
      </c>
      <c r="S1593" s="191" t="s">
        <v>70</v>
      </c>
      <c r="T1593" s="199" t="s">
        <v>58</v>
      </c>
      <c r="U1593" s="200">
        <v>44738</v>
      </c>
      <c r="V1593" s="200">
        <v>44761</v>
      </c>
      <c r="W1593" s="201">
        <v>1</v>
      </c>
      <c r="X1593" s="202"/>
      <c r="Y1593" s="196">
        <f t="shared" si="356"/>
        <v>3.4285714285714284</v>
      </c>
      <c r="Z1593" s="219">
        <v>135</v>
      </c>
      <c r="AA1593" s="219"/>
      <c r="AB1593" s="197">
        <f t="shared" si="357"/>
        <v>405</v>
      </c>
      <c r="AC1593" s="197">
        <f t="shared" si="358"/>
        <v>0</v>
      </c>
      <c r="AD1593" s="197">
        <f t="shared" si="359"/>
        <v>283.49999999999994</v>
      </c>
      <c r="AE1593" s="197">
        <f t="shared" si="365"/>
        <v>121.49999999999999</v>
      </c>
      <c r="AF1593" s="197">
        <f t="shared" si="360"/>
        <v>0</v>
      </c>
      <c r="AG1593" s="197">
        <f t="shared" si="361"/>
        <v>404.99999999999994</v>
      </c>
      <c r="AH1593" s="197">
        <v>404.99999999999994</v>
      </c>
      <c r="AI1593" s="197">
        <f t="shared" si="362"/>
        <v>0</v>
      </c>
      <c r="AJ1593" s="158"/>
      <c r="AK1593" s="265"/>
      <c r="AL1593" s="272"/>
      <c r="AM1593" s="272"/>
    </row>
    <row r="1594" spans="1:39" s="111" customFormat="1" ht="28.5" customHeight="1" x14ac:dyDescent="0.25">
      <c r="A1594" s="186"/>
      <c r="B1594" s="221">
        <v>25</v>
      </c>
      <c r="C1594" s="187">
        <v>143</v>
      </c>
      <c r="D1594" s="136">
        <v>12244</v>
      </c>
      <c r="E1594" s="136">
        <v>7570</v>
      </c>
      <c r="F1594" s="188"/>
      <c r="G1594" s="186" t="s">
        <v>72</v>
      </c>
      <c r="H1594" s="186" t="s">
        <v>36</v>
      </c>
      <c r="I1594" s="186"/>
      <c r="J1594" s="186" t="s">
        <v>42</v>
      </c>
      <c r="K1594" s="188">
        <v>1.8</v>
      </c>
      <c r="L1594" s="188">
        <v>1.3</v>
      </c>
      <c r="M1594" s="188">
        <v>3</v>
      </c>
      <c r="N1594" s="188">
        <v>1</v>
      </c>
      <c r="O1594" s="188">
        <f t="shared" si="366"/>
        <v>2</v>
      </c>
      <c r="P1594" s="188"/>
      <c r="Q1594" s="188"/>
      <c r="R1594" s="188">
        <f t="shared" si="364"/>
        <v>3.6</v>
      </c>
      <c r="S1594" s="191" t="s">
        <v>41</v>
      </c>
      <c r="T1594" s="199" t="s">
        <v>58</v>
      </c>
      <c r="U1594" s="200">
        <v>44718</v>
      </c>
      <c r="V1594" s="200">
        <v>44724</v>
      </c>
      <c r="W1594" s="201">
        <v>1</v>
      </c>
      <c r="X1594" s="202"/>
      <c r="Y1594" s="196">
        <f t="shared" si="356"/>
        <v>1</v>
      </c>
      <c r="Z1594" s="219">
        <v>14</v>
      </c>
      <c r="AA1594" s="219"/>
      <c r="AB1594" s="197">
        <f t="shared" si="357"/>
        <v>50.4</v>
      </c>
      <c r="AC1594" s="197">
        <f t="shared" si="358"/>
        <v>0</v>
      </c>
      <c r="AD1594" s="197">
        <f t="shared" si="359"/>
        <v>35.28</v>
      </c>
      <c r="AE1594" s="197">
        <f t="shared" si="365"/>
        <v>15.120000000000001</v>
      </c>
      <c r="AF1594" s="197">
        <f t="shared" si="360"/>
        <v>0</v>
      </c>
      <c r="AG1594" s="197">
        <f t="shared" si="361"/>
        <v>50.400000000000006</v>
      </c>
      <c r="AH1594" s="197">
        <v>50.400000000000006</v>
      </c>
      <c r="AI1594" s="197">
        <f t="shared" si="362"/>
        <v>0</v>
      </c>
      <c r="AJ1594" s="158"/>
      <c r="AK1594" s="265"/>
      <c r="AL1594" s="272"/>
      <c r="AM1594" s="272"/>
    </row>
    <row r="1595" spans="1:39" s="111" customFormat="1" ht="28.5" customHeight="1" x14ac:dyDescent="0.25">
      <c r="A1595" s="186"/>
      <c r="B1595" s="221">
        <v>25</v>
      </c>
      <c r="C1595" s="187">
        <v>193</v>
      </c>
      <c r="D1595" s="136">
        <v>12189</v>
      </c>
      <c r="E1595" s="136">
        <v>7575</v>
      </c>
      <c r="F1595" s="188"/>
      <c r="G1595" s="186" t="s">
        <v>72</v>
      </c>
      <c r="H1595" s="186" t="s">
        <v>36</v>
      </c>
      <c r="I1595" s="186"/>
      <c r="J1595" s="186" t="s">
        <v>42</v>
      </c>
      <c r="K1595" s="188">
        <v>1.3</v>
      </c>
      <c r="L1595" s="188">
        <v>1.3</v>
      </c>
      <c r="M1595" s="188">
        <v>3</v>
      </c>
      <c r="N1595" s="188">
        <v>1</v>
      </c>
      <c r="O1595" s="188">
        <f t="shared" si="366"/>
        <v>2</v>
      </c>
      <c r="P1595" s="188"/>
      <c r="Q1595" s="188"/>
      <c r="R1595" s="188">
        <f t="shared" si="364"/>
        <v>2.6</v>
      </c>
      <c r="S1595" s="191" t="s">
        <v>41</v>
      </c>
      <c r="T1595" s="199" t="s">
        <v>58</v>
      </c>
      <c r="U1595" s="200">
        <v>44721</v>
      </c>
      <c r="V1595" s="200">
        <v>44731</v>
      </c>
      <c r="W1595" s="201">
        <v>1</v>
      </c>
      <c r="X1595" s="202"/>
      <c r="Y1595" s="196">
        <f t="shared" si="356"/>
        <v>1.5714285714285714</v>
      </c>
      <c r="Z1595" s="219">
        <v>14</v>
      </c>
      <c r="AA1595" s="219"/>
      <c r="AB1595" s="197">
        <f t="shared" si="357"/>
        <v>36.4</v>
      </c>
      <c r="AC1595" s="197">
        <f t="shared" si="358"/>
        <v>0</v>
      </c>
      <c r="AD1595" s="197">
        <f t="shared" si="359"/>
        <v>25.479999999999997</v>
      </c>
      <c r="AE1595" s="197">
        <f t="shared" si="365"/>
        <v>10.92</v>
      </c>
      <c r="AF1595" s="197">
        <f t="shared" si="360"/>
        <v>0</v>
      </c>
      <c r="AG1595" s="197">
        <f t="shared" si="361"/>
        <v>36.4</v>
      </c>
      <c r="AH1595" s="197">
        <v>36.4</v>
      </c>
      <c r="AI1595" s="197">
        <f t="shared" si="362"/>
        <v>0</v>
      </c>
      <c r="AJ1595" s="158"/>
      <c r="AK1595" s="265"/>
      <c r="AL1595" s="272"/>
      <c r="AM1595" s="272"/>
    </row>
    <row r="1596" spans="1:39" s="111" customFormat="1" ht="28.5" customHeight="1" x14ac:dyDescent="0.25">
      <c r="A1596" s="186"/>
      <c r="B1596" s="221">
        <v>25</v>
      </c>
      <c r="C1596" s="187">
        <v>542</v>
      </c>
      <c r="D1596" s="136">
        <v>12754</v>
      </c>
      <c r="E1596" s="136">
        <v>7802</v>
      </c>
      <c r="F1596" s="188"/>
      <c r="G1596" s="186" t="s">
        <v>72</v>
      </c>
      <c r="H1596" s="186" t="s">
        <v>94</v>
      </c>
      <c r="I1596" s="186"/>
      <c r="J1596" s="186" t="s">
        <v>69</v>
      </c>
      <c r="K1596" s="188">
        <v>2.5</v>
      </c>
      <c r="L1596" s="188">
        <v>1.3</v>
      </c>
      <c r="M1596" s="188">
        <v>4</v>
      </c>
      <c r="N1596" s="188">
        <v>1</v>
      </c>
      <c r="O1596" s="188">
        <f t="shared" si="366"/>
        <v>3</v>
      </c>
      <c r="P1596" s="188"/>
      <c r="Q1596" s="188"/>
      <c r="R1596" s="188">
        <f t="shared" si="364"/>
        <v>3</v>
      </c>
      <c r="S1596" s="191" t="s">
        <v>70</v>
      </c>
      <c r="T1596" s="199" t="s">
        <v>58</v>
      </c>
      <c r="U1596" s="200">
        <v>44760</v>
      </c>
      <c r="V1596" s="200">
        <v>44776</v>
      </c>
      <c r="W1596" s="201">
        <v>1</v>
      </c>
      <c r="X1596" s="202"/>
      <c r="Y1596" s="196">
        <f t="shared" si="356"/>
        <v>2.4285714285714284</v>
      </c>
      <c r="Z1596" s="219">
        <v>135</v>
      </c>
      <c r="AA1596" s="219">
        <v>12.25</v>
      </c>
      <c r="AB1596" s="197">
        <f t="shared" si="357"/>
        <v>405</v>
      </c>
      <c r="AC1596" s="197">
        <f t="shared" si="358"/>
        <v>36.75</v>
      </c>
      <c r="AD1596" s="197">
        <f t="shared" si="359"/>
        <v>283.49999999999994</v>
      </c>
      <c r="AE1596" s="197">
        <f t="shared" si="365"/>
        <v>121.49999999999999</v>
      </c>
      <c r="AF1596" s="197">
        <f t="shared" si="360"/>
        <v>89.249999999999986</v>
      </c>
      <c r="AG1596" s="197">
        <f t="shared" si="361"/>
        <v>494.24999999999994</v>
      </c>
      <c r="AH1596" s="197">
        <v>494.24999999999994</v>
      </c>
      <c r="AI1596" s="197">
        <f t="shared" si="362"/>
        <v>0</v>
      </c>
      <c r="AJ1596" s="158"/>
      <c r="AK1596" s="265"/>
      <c r="AL1596" s="272"/>
      <c r="AM1596" s="272"/>
    </row>
    <row r="1597" spans="1:39" s="111" customFormat="1" ht="28.5" customHeight="1" x14ac:dyDescent="0.25">
      <c r="A1597" s="186"/>
      <c r="B1597" s="221">
        <v>25</v>
      </c>
      <c r="C1597" s="187">
        <v>556</v>
      </c>
      <c r="D1597" s="136">
        <v>12767</v>
      </c>
      <c r="E1597" s="136">
        <v>6724</v>
      </c>
      <c r="F1597" s="188"/>
      <c r="G1597" s="186" t="s">
        <v>72</v>
      </c>
      <c r="H1597" s="186" t="s">
        <v>94</v>
      </c>
      <c r="I1597" s="186"/>
      <c r="J1597" s="186" t="s">
        <v>69</v>
      </c>
      <c r="K1597" s="188">
        <v>1.8</v>
      </c>
      <c r="L1597" s="188">
        <v>1.3</v>
      </c>
      <c r="M1597" s="188">
        <v>3.5</v>
      </c>
      <c r="N1597" s="188">
        <v>1</v>
      </c>
      <c r="O1597" s="188">
        <f t="shared" si="366"/>
        <v>2.5</v>
      </c>
      <c r="P1597" s="188"/>
      <c r="Q1597" s="188"/>
      <c r="R1597" s="188">
        <f t="shared" si="364"/>
        <v>2.5</v>
      </c>
      <c r="S1597" s="191" t="s">
        <v>70</v>
      </c>
      <c r="T1597" s="199" t="s">
        <v>58</v>
      </c>
      <c r="U1597" s="200">
        <v>44762</v>
      </c>
      <c r="V1597" s="200">
        <v>44830</v>
      </c>
      <c r="W1597" s="201">
        <v>1</v>
      </c>
      <c r="X1597" s="202"/>
      <c r="Y1597" s="196">
        <f t="shared" si="356"/>
        <v>9.8571428571428577</v>
      </c>
      <c r="Z1597" s="219">
        <v>135</v>
      </c>
      <c r="AA1597" s="219">
        <v>12.25</v>
      </c>
      <c r="AB1597" s="197">
        <f t="shared" si="357"/>
        <v>337.5</v>
      </c>
      <c r="AC1597" s="197">
        <f t="shared" si="358"/>
        <v>30.625</v>
      </c>
      <c r="AD1597" s="197">
        <f t="shared" si="359"/>
        <v>236.25</v>
      </c>
      <c r="AE1597" s="197">
        <f t="shared" si="365"/>
        <v>101.25</v>
      </c>
      <c r="AF1597" s="197">
        <f t="shared" si="360"/>
        <v>301.87500000000006</v>
      </c>
      <c r="AG1597" s="197">
        <f t="shared" si="361"/>
        <v>639.375</v>
      </c>
      <c r="AH1597" s="197">
        <v>639.375</v>
      </c>
      <c r="AI1597" s="197">
        <f t="shared" si="362"/>
        <v>0</v>
      </c>
      <c r="AJ1597" s="158"/>
      <c r="AK1597" s="265"/>
      <c r="AL1597" s="272"/>
      <c r="AM1597" s="272"/>
    </row>
    <row r="1598" spans="1:39" s="111" customFormat="1" ht="28.5" customHeight="1" x14ac:dyDescent="0.25">
      <c r="A1598" s="186"/>
      <c r="B1598" s="221">
        <v>25</v>
      </c>
      <c r="C1598" s="187">
        <v>755</v>
      </c>
      <c r="D1598" s="136">
        <v>13020</v>
      </c>
      <c r="E1598" s="136">
        <v>8121</v>
      </c>
      <c r="F1598" s="188"/>
      <c r="G1598" s="186" t="s">
        <v>439</v>
      </c>
      <c r="H1598" s="186" t="s">
        <v>36</v>
      </c>
      <c r="I1598" s="186"/>
      <c r="J1598" s="186" t="s">
        <v>435</v>
      </c>
      <c r="K1598" s="188">
        <v>40</v>
      </c>
      <c r="L1598" s="188">
        <v>1.3</v>
      </c>
      <c r="M1598" s="188">
        <v>4</v>
      </c>
      <c r="N1598" s="188">
        <v>1</v>
      </c>
      <c r="O1598" s="188">
        <f t="shared" si="366"/>
        <v>3</v>
      </c>
      <c r="P1598" s="188"/>
      <c r="Q1598" s="188"/>
      <c r="R1598" s="188">
        <f t="shared" si="364"/>
        <v>120</v>
      </c>
      <c r="S1598" s="191" t="s">
        <v>41</v>
      </c>
      <c r="T1598" s="199" t="s">
        <v>58</v>
      </c>
      <c r="U1598" s="200">
        <v>44789</v>
      </c>
      <c r="V1598" s="200">
        <v>44853</v>
      </c>
      <c r="W1598" s="201">
        <v>1</v>
      </c>
      <c r="X1598" s="202"/>
      <c r="Y1598" s="196">
        <f t="shared" si="356"/>
        <v>9.2857142857142865</v>
      </c>
      <c r="Z1598" s="219">
        <v>14</v>
      </c>
      <c r="AA1598" s="219">
        <v>0.84</v>
      </c>
      <c r="AB1598" s="197">
        <f t="shared" si="357"/>
        <v>1680</v>
      </c>
      <c r="AC1598" s="197">
        <f t="shared" si="358"/>
        <v>100.8</v>
      </c>
      <c r="AD1598" s="197">
        <f t="shared" si="359"/>
        <v>1176</v>
      </c>
      <c r="AE1598" s="197">
        <f t="shared" si="365"/>
        <v>504</v>
      </c>
      <c r="AF1598" s="197">
        <f t="shared" si="360"/>
        <v>936.00000000000011</v>
      </c>
      <c r="AG1598" s="197">
        <f t="shared" si="361"/>
        <v>2616</v>
      </c>
      <c r="AH1598" s="197">
        <v>2616</v>
      </c>
      <c r="AI1598" s="197">
        <f t="shared" si="362"/>
        <v>0</v>
      </c>
      <c r="AJ1598" s="158"/>
      <c r="AK1598" s="265"/>
      <c r="AL1598" s="272"/>
      <c r="AM1598" s="272"/>
    </row>
    <row r="1599" spans="1:39" s="111" customFormat="1" ht="28.5" customHeight="1" x14ac:dyDescent="0.25">
      <c r="A1599" s="189"/>
      <c r="B1599" s="221">
        <v>25</v>
      </c>
      <c r="C1599" s="159">
        <v>883</v>
      </c>
      <c r="D1599" s="376">
        <v>13253</v>
      </c>
      <c r="E1599" s="376">
        <v>8054</v>
      </c>
      <c r="F1599" s="190"/>
      <c r="G1599" s="189" t="s">
        <v>72</v>
      </c>
      <c r="H1599" s="189" t="s">
        <v>60</v>
      </c>
      <c r="I1599" s="189"/>
      <c r="J1599" s="189" t="s">
        <v>61</v>
      </c>
      <c r="K1599" s="190">
        <v>9</v>
      </c>
      <c r="L1599" s="190">
        <v>6.5</v>
      </c>
      <c r="M1599" s="190">
        <v>6</v>
      </c>
      <c r="N1599" s="190"/>
      <c r="O1599" s="190">
        <v>6</v>
      </c>
      <c r="P1599" s="190"/>
      <c r="Q1599" s="190"/>
      <c r="R1599" s="188">
        <f t="shared" si="364"/>
        <v>351</v>
      </c>
      <c r="S1599" s="191" t="s">
        <v>62</v>
      </c>
      <c r="T1599" s="199" t="s">
        <v>58</v>
      </c>
      <c r="U1599" s="200">
        <v>44807</v>
      </c>
      <c r="V1599" s="200">
        <v>44835</v>
      </c>
      <c r="W1599" s="201">
        <v>1</v>
      </c>
      <c r="X1599" s="202"/>
      <c r="Y1599" s="196">
        <f t="shared" si="356"/>
        <v>4.1428571428571432</v>
      </c>
      <c r="Z1599" s="219">
        <v>7.5</v>
      </c>
      <c r="AA1599" s="219">
        <v>0.7</v>
      </c>
      <c r="AB1599" s="197">
        <f t="shared" si="357"/>
        <v>2632.5</v>
      </c>
      <c r="AC1599" s="197">
        <f t="shared" si="358"/>
        <v>245.7</v>
      </c>
      <c r="AD1599" s="197">
        <f t="shared" si="359"/>
        <v>1842.75</v>
      </c>
      <c r="AE1599" s="197">
        <f t="shared" si="365"/>
        <v>789.75</v>
      </c>
      <c r="AF1599" s="197">
        <f t="shared" si="360"/>
        <v>1017.9000000000001</v>
      </c>
      <c r="AG1599" s="197">
        <f t="shared" si="361"/>
        <v>3650.4</v>
      </c>
      <c r="AH1599" s="197">
        <v>3650.4</v>
      </c>
      <c r="AI1599" s="197">
        <f t="shared" si="362"/>
        <v>0</v>
      </c>
      <c r="AJ1599" s="158"/>
      <c r="AK1599" s="265"/>
      <c r="AL1599" s="272"/>
      <c r="AM1599" s="272"/>
    </row>
    <row r="1600" spans="1:39" s="111" customFormat="1" ht="28.5" customHeight="1" x14ac:dyDescent="0.25">
      <c r="A1600" s="186"/>
      <c r="B1600" s="221">
        <v>25</v>
      </c>
      <c r="C1600" s="187">
        <v>977</v>
      </c>
      <c r="D1600" s="136">
        <v>13353</v>
      </c>
      <c r="E1600" s="136">
        <v>8082</v>
      </c>
      <c r="F1600" s="188"/>
      <c r="G1600" s="186" t="s">
        <v>72</v>
      </c>
      <c r="H1600" s="189" t="s">
        <v>94</v>
      </c>
      <c r="I1600" s="189"/>
      <c r="J1600" s="189" t="s">
        <v>69</v>
      </c>
      <c r="K1600" s="190">
        <v>2.5</v>
      </c>
      <c r="L1600" s="190">
        <v>2.5</v>
      </c>
      <c r="M1600" s="190">
        <v>7</v>
      </c>
      <c r="N1600" s="190"/>
      <c r="O1600" s="190">
        <v>7</v>
      </c>
      <c r="P1600" s="190"/>
      <c r="Q1600" s="190"/>
      <c r="R1600" s="188">
        <f t="shared" si="364"/>
        <v>7</v>
      </c>
      <c r="S1600" s="191" t="s">
        <v>70</v>
      </c>
      <c r="T1600" s="192" t="s">
        <v>58</v>
      </c>
      <c r="U1600" s="193">
        <v>44820</v>
      </c>
      <c r="V1600" s="193">
        <v>44841</v>
      </c>
      <c r="W1600" s="194">
        <v>1</v>
      </c>
      <c r="X1600" s="195"/>
      <c r="Y1600" s="196">
        <f t="shared" si="356"/>
        <v>3.1428571428571428</v>
      </c>
      <c r="Z1600" s="219">
        <v>135</v>
      </c>
      <c r="AA1600" s="219">
        <v>12.25</v>
      </c>
      <c r="AB1600" s="197">
        <f t="shared" si="357"/>
        <v>945</v>
      </c>
      <c r="AC1600" s="197">
        <f t="shared" si="358"/>
        <v>85.75</v>
      </c>
      <c r="AD1600" s="197">
        <f t="shared" si="359"/>
        <v>661.49999999999989</v>
      </c>
      <c r="AE1600" s="197">
        <f t="shared" si="365"/>
        <v>283.5</v>
      </c>
      <c r="AF1600" s="197">
        <f t="shared" si="360"/>
        <v>269.5</v>
      </c>
      <c r="AG1600" s="197">
        <f t="shared" si="361"/>
        <v>1214.5</v>
      </c>
      <c r="AH1600" s="198">
        <v>1214.5</v>
      </c>
      <c r="AI1600" s="197">
        <f t="shared" si="362"/>
        <v>0</v>
      </c>
      <c r="AJ1600" s="158"/>
      <c r="AK1600" s="265"/>
      <c r="AL1600" s="272"/>
      <c r="AM1600" s="272"/>
    </row>
    <row r="1601" spans="1:39" s="111" customFormat="1" ht="28.5" customHeight="1" x14ac:dyDescent="0.25">
      <c r="A1601" s="186"/>
      <c r="B1601" s="221">
        <v>25</v>
      </c>
      <c r="C1601" s="187">
        <v>982</v>
      </c>
      <c r="D1601" s="136">
        <v>13360</v>
      </c>
      <c r="E1601" s="136">
        <v>8083</v>
      </c>
      <c r="F1601" s="188"/>
      <c r="G1601" s="186" t="s">
        <v>72</v>
      </c>
      <c r="H1601" s="189" t="s">
        <v>94</v>
      </c>
      <c r="I1601" s="189"/>
      <c r="J1601" s="189" t="s">
        <v>69</v>
      </c>
      <c r="K1601" s="190">
        <v>2.5</v>
      </c>
      <c r="L1601" s="190">
        <v>2.5</v>
      </c>
      <c r="M1601" s="190">
        <v>7</v>
      </c>
      <c r="N1601" s="190"/>
      <c r="O1601" s="190">
        <v>7</v>
      </c>
      <c r="P1601" s="190"/>
      <c r="Q1601" s="190"/>
      <c r="R1601" s="188">
        <f t="shared" si="364"/>
        <v>7</v>
      </c>
      <c r="S1601" s="191" t="s">
        <v>70</v>
      </c>
      <c r="T1601" s="192" t="s">
        <v>58</v>
      </c>
      <c r="U1601" s="193">
        <v>44820</v>
      </c>
      <c r="V1601" s="193">
        <v>44841</v>
      </c>
      <c r="W1601" s="194">
        <v>1</v>
      </c>
      <c r="X1601" s="195"/>
      <c r="Y1601" s="196">
        <f t="shared" si="356"/>
        <v>3.1428571428571428</v>
      </c>
      <c r="Z1601" s="219">
        <v>135</v>
      </c>
      <c r="AA1601" s="219">
        <v>12.25</v>
      </c>
      <c r="AB1601" s="197">
        <f t="shared" si="357"/>
        <v>945</v>
      </c>
      <c r="AC1601" s="197">
        <f t="shared" si="358"/>
        <v>85.75</v>
      </c>
      <c r="AD1601" s="197">
        <f t="shared" si="359"/>
        <v>661.49999999999989</v>
      </c>
      <c r="AE1601" s="197">
        <f t="shared" si="365"/>
        <v>283.5</v>
      </c>
      <c r="AF1601" s="197">
        <f t="shared" si="360"/>
        <v>269.5</v>
      </c>
      <c r="AG1601" s="197">
        <f t="shared" si="361"/>
        <v>1214.5</v>
      </c>
      <c r="AH1601" s="198">
        <v>1214.5</v>
      </c>
      <c r="AI1601" s="197">
        <f t="shared" si="362"/>
        <v>0</v>
      </c>
      <c r="AJ1601" s="158"/>
      <c r="AK1601" s="265"/>
      <c r="AL1601" s="272"/>
      <c r="AM1601" s="272"/>
    </row>
    <row r="1602" spans="1:39" s="111" customFormat="1" ht="28.5" customHeight="1" x14ac:dyDescent="0.25">
      <c r="A1602" s="186"/>
      <c r="B1602" s="221">
        <v>25</v>
      </c>
      <c r="C1602" s="187">
        <v>960</v>
      </c>
      <c r="D1602" s="136">
        <v>13335</v>
      </c>
      <c r="E1602" s="136">
        <v>8073</v>
      </c>
      <c r="F1602" s="188"/>
      <c r="G1602" s="186" t="s">
        <v>72</v>
      </c>
      <c r="H1602" s="189" t="s">
        <v>94</v>
      </c>
      <c r="I1602" s="189"/>
      <c r="J1602" s="189" t="s">
        <v>69</v>
      </c>
      <c r="K1602" s="190">
        <v>2.5</v>
      </c>
      <c r="L1602" s="190">
        <v>2.5</v>
      </c>
      <c r="M1602" s="190">
        <v>2</v>
      </c>
      <c r="N1602" s="190"/>
      <c r="O1602" s="190">
        <v>2</v>
      </c>
      <c r="P1602" s="190"/>
      <c r="Q1602" s="190"/>
      <c r="R1602" s="188">
        <f t="shared" si="364"/>
        <v>2</v>
      </c>
      <c r="S1602" s="191" t="s">
        <v>70</v>
      </c>
      <c r="T1602" s="192" t="s">
        <v>58</v>
      </c>
      <c r="U1602" s="193">
        <v>44818</v>
      </c>
      <c r="V1602" s="193">
        <v>44839</v>
      </c>
      <c r="W1602" s="194">
        <v>1</v>
      </c>
      <c r="X1602" s="195"/>
      <c r="Y1602" s="196">
        <f t="shared" si="356"/>
        <v>3.1428571428571428</v>
      </c>
      <c r="Z1602" s="219">
        <v>135</v>
      </c>
      <c r="AA1602" s="219">
        <v>12.25</v>
      </c>
      <c r="AB1602" s="197">
        <f t="shared" si="357"/>
        <v>270</v>
      </c>
      <c r="AC1602" s="197">
        <f t="shared" si="358"/>
        <v>24.5</v>
      </c>
      <c r="AD1602" s="197">
        <f t="shared" si="359"/>
        <v>189</v>
      </c>
      <c r="AE1602" s="197">
        <f t="shared" si="365"/>
        <v>81</v>
      </c>
      <c r="AF1602" s="197">
        <f t="shared" si="360"/>
        <v>77</v>
      </c>
      <c r="AG1602" s="197">
        <f t="shared" si="361"/>
        <v>347</v>
      </c>
      <c r="AH1602" s="198">
        <v>347</v>
      </c>
      <c r="AI1602" s="197">
        <f t="shared" si="362"/>
        <v>0</v>
      </c>
      <c r="AJ1602" s="158"/>
      <c r="AK1602" s="265"/>
      <c r="AL1602" s="272"/>
      <c r="AM1602" s="272"/>
    </row>
    <row r="1603" spans="1:39" s="111" customFormat="1" ht="28.5" customHeight="1" x14ac:dyDescent="0.25">
      <c r="A1603" s="186"/>
      <c r="B1603" s="221">
        <v>25</v>
      </c>
      <c r="C1603" s="187">
        <v>891</v>
      </c>
      <c r="D1603" s="136">
        <v>13262</v>
      </c>
      <c r="E1603" s="136">
        <v>8085</v>
      </c>
      <c r="F1603" s="188"/>
      <c r="G1603" s="186" t="s">
        <v>72</v>
      </c>
      <c r="H1603" s="189" t="s">
        <v>36</v>
      </c>
      <c r="I1603" s="189"/>
      <c r="J1603" s="189" t="s">
        <v>435</v>
      </c>
      <c r="K1603" s="190">
        <v>4</v>
      </c>
      <c r="L1603" s="190">
        <v>1.3</v>
      </c>
      <c r="M1603" s="190">
        <v>4</v>
      </c>
      <c r="N1603" s="190"/>
      <c r="O1603" s="190">
        <v>4</v>
      </c>
      <c r="P1603" s="190"/>
      <c r="Q1603" s="190"/>
      <c r="R1603" s="188">
        <f t="shared" si="364"/>
        <v>16</v>
      </c>
      <c r="S1603" s="159" t="s">
        <v>41</v>
      </c>
      <c r="T1603" s="192" t="s">
        <v>58</v>
      </c>
      <c r="U1603" s="193">
        <v>44810</v>
      </c>
      <c r="V1603" s="193">
        <v>44841</v>
      </c>
      <c r="W1603" s="194">
        <v>1</v>
      </c>
      <c r="X1603" s="195"/>
      <c r="Y1603" s="196">
        <f t="shared" si="356"/>
        <v>4.5714285714285712</v>
      </c>
      <c r="Z1603" s="203">
        <v>14</v>
      </c>
      <c r="AA1603" s="203">
        <v>0.84</v>
      </c>
      <c r="AB1603" s="197">
        <f t="shared" si="357"/>
        <v>224</v>
      </c>
      <c r="AC1603" s="197">
        <f t="shared" si="358"/>
        <v>13.44</v>
      </c>
      <c r="AD1603" s="197">
        <f t="shared" si="359"/>
        <v>156.79999999999998</v>
      </c>
      <c r="AE1603" s="197">
        <f t="shared" si="365"/>
        <v>67.2</v>
      </c>
      <c r="AF1603" s="197">
        <f t="shared" si="360"/>
        <v>61.44</v>
      </c>
      <c r="AG1603" s="197">
        <f t="shared" si="361"/>
        <v>285.44</v>
      </c>
      <c r="AH1603" s="198">
        <v>285.44</v>
      </c>
      <c r="AI1603" s="197">
        <f t="shared" si="362"/>
        <v>0</v>
      </c>
      <c r="AJ1603" s="158"/>
      <c r="AK1603" s="265"/>
      <c r="AL1603" s="272"/>
      <c r="AM1603" s="272"/>
    </row>
    <row r="1604" spans="1:39" s="111" customFormat="1" ht="28.5" customHeight="1" x14ac:dyDescent="0.25">
      <c r="A1604" s="186"/>
      <c r="B1604" s="221">
        <v>25</v>
      </c>
      <c r="C1604" s="187">
        <v>961</v>
      </c>
      <c r="D1604" s="136">
        <v>13336</v>
      </c>
      <c r="E1604" s="136">
        <v>6721</v>
      </c>
      <c r="F1604" s="188"/>
      <c r="G1604" s="186" t="s">
        <v>72</v>
      </c>
      <c r="H1604" s="189" t="s">
        <v>36</v>
      </c>
      <c r="I1604" s="189"/>
      <c r="J1604" s="189" t="s">
        <v>435</v>
      </c>
      <c r="K1604" s="190">
        <v>4</v>
      </c>
      <c r="L1604" s="190">
        <v>1.3</v>
      </c>
      <c r="M1604" s="190">
        <v>3</v>
      </c>
      <c r="N1604" s="190"/>
      <c r="O1604" s="190">
        <v>3</v>
      </c>
      <c r="P1604" s="190"/>
      <c r="Q1604" s="190"/>
      <c r="R1604" s="188">
        <f t="shared" si="364"/>
        <v>12</v>
      </c>
      <c r="S1604" s="159" t="s">
        <v>41</v>
      </c>
      <c r="T1604" s="192" t="s">
        <v>58</v>
      </c>
      <c r="U1604" s="193">
        <v>44818</v>
      </c>
      <c r="V1604" s="193">
        <v>44828</v>
      </c>
      <c r="W1604" s="194">
        <v>1</v>
      </c>
      <c r="X1604" s="195"/>
      <c r="Y1604" s="196">
        <f t="shared" si="356"/>
        <v>1.5714285714285714</v>
      </c>
      <c r="Z1604" s="203">
        <v>14</v>
      </c>
      <c r="AA1604" s="203">
        <v>0.84</v>
      </c>
      <c r="AB1604" s="197">
        <f t="shared" si="357"/>
        <v>168</v>
      </c>
      <c r="AC1604" s="197">
        <f t="shared" si="358"/>
        <v>10.08</v>
      </c>
      <c r="AD1604" s="197">
        <f t="shared" si="359"/>
        <v>117.59999999999998</v>
      </c>
      <c r="AE1604" s="197">
        <f t="shared" si="365"/>
        <v>50.399999999999991</v>
      </c>
      <c r="AF1604" s="197">
        <f t="shared" si="360"/>
        <v>15.84</v>
      </c>
      <c r="AG1604" s="197">
        <f t="shared" si="361"/>
        <v>183.83999999999997</v>
      </c>
      <c r="AH1604" s="198">
        <v>183.83999999999997</v>
      </c>
      <c r="AI1604" s="197">
        <f t="shared" si="362"/>
        <v>0</v>
      </c>
      <c r="AJ1604" s="158"/>
      <c r="AK1604" s="265"/>
      <c r="AL1604" s="272"/>
      <c r="AM1604" s="272"/>
    </row>
    <row r="1605" spans="1:39" s="111" customFormat="1" ht="28.5" customHeight="1" x14ac:dyDescent="0.25">
      <c r="A1605" s="186"/>
      <c r="B1605" s="221">
        <v>25</v>
      </c>
      <c r="C1605" s="187">
        <v>891</v>
      </c>
      <c r="D1605" s="136">
        <v>13262</v>
      </c>
      <c r="E1605" s="136">
        <v>8085</v>
      </c>
      <c r="F1605" s="188"/>
      <c r="G1605" s="186" t="s">
        <v>72</v>
      </c>
      <c r="H1605" s="186" t="s">
        <v>240</v>
      </c>
      <c r="I1605" s="186"/>
      <c r="J1605" s="186" t="s">
        <v>80</v>
      </c>
      <c r="K1605" s="188">
        <v>4</v>
      </c>
      <c r="L1605" s="188">
        <v>1.2</v>
      </c>
      <c r="M1605" s="188"/>
      <c r="N1605" s="188"/>
      <c r="O1605" s="188"/>
      <c r="P1605" s="188">
        <v>1</v>
      </c>
      <c r="Q1605" s="188"/>
      <c r="R1605" s="188">
        <f t="shared" si="364"/>
        <v>4.8</v>
      </c>
      <c r="S1605" s="191" t="s">
        <v>150</v>
      </c>
      <c r="T1605" s="199" t="s">
        <v>58</v>
      </c>
      <c r="U1605" s="200">
        <v>44810</v>
      </c>
      <c r="V1605" s="200">
        <v>44841</v>
      </c>
      <c r="W1605" s="201">
        <v>1</v>
      </c>
      <c r="X1605" s="202"/>
      <c r="Y1605" s="196">
        <f t="shared" si="356"/>
        <v>4.5714285714285712</v>
      </c>
      <c r="Z1605" s="219">
        <v>36.5</v>
      </c>
      <c r="AA1605" s="219">
        <v>3.15</v>
      </c>
      <c r="AB1605" s="197">
        <f t="shared" si="357"/>
        <v>175.2</v>
      </c>
      <c r="AC1605" s="197">
        <f t="shared" si="358"/>
        <v>15.12</v>
      </c>
      <c r="AD1605" s="197">
        <f t="shared" si="359"/>
        <v>122.64</v>
      </c>
      <c r="AE1605" s="197">
        <f t="shared" si="365"/>
        <v>52.559999999999995</v>
      </c>
      <c r="AF1605" s="197">
        <f t="shared" si="360"/>
        <v>69.11999999999999</v>
      </c>
      <c r="AG1605" s="197">
        <f t="shared" si="361"/>
        <v>244.32</v>
      </c>
      <c r="AH1605" s="197">
        <v>244.32</v>
      </c>
      <c r="AI1605" s="197">
        <f t="shared" si="362"/>
        <v>0</v>
      </c>
      <c r="AJ1605" s="158"/>
      <c r="AK1605" s="265"/>
      <c r="AL1605" s="272"/>
      <c r="AM1605" s="272"/>
    </row>
    <row r="1606" spans="1:39" s="111" customFormat="1" ht="28.5" customHeight="1" x14ac:dyDescent="0.25">
      <c r="A1606" s="186"/>
      <c r="B1606" s="221">
        <v>25</v>
      </c>
      <c r="C1606" s="187">
        <v>1156</v>
      </c>
      <c r="D1606" s="136">
        <v>13641</v>
      </c>
      <c r="E1606" s="136">
        <v>8341</v>
      </c>
      <c r="F1606" s="188"/>
      <c r="G1606" s="186" t="s">
        <v>72</v>
      </c>
      <c r="H1606" s="186" t="s">
        <v>94</v>
      </c>
      <c r="I1606" s="186"/>
      <c r="J1606" s="186" t="s">
        <v>69</v>
      </c>
      <c r="K1606" s="188">
        <v>2.5</v>
      </c>
      <c r="L1606" s="188">
        <v>1.3</v>
      </c>
      <c r="M1606" s="188">
        <v>6</v>
      </c>
      <c r="N1606" s="188"/>
      <c r="O1606" s="188">
        <f t="shared" ref="O1606:O1613" si="367">M1606-N1606</f>
        <v>6</v>
      </c>
      <c r="P1606" s="188"/>
      <c r="Q1606" s="188"/>
      <c r="R1606" s="188">
        <f t="shared" si="364"/>
        <v>6</v>
      </c>
      <c r="S1606" s="191" t="s">
        <v>70</v>
      </c>
      <c r="T1606" s="199" t="s">
        <v>58</v>
      </c>
      <c r="U1606" s="200">
        <v>44841</v>
      </c>
      <c r="V1606" s="200">
        <v>44912</v>
      </c>
      <c r="W1606" s="201">
        <v>1</v>
      </c>
      <c r="X1606" s="202"/>
      <c r="Y1606" s="196">
        <f t="shared" si="356"/>
        <v>10.285714285714286</v>
      </c>
      <c r="Z1606" s="197">
        <v>135</v>
      </c>
      <c r="AA1606" s="197">
        <v>12.25</v>
      </c>
      <c r="AB1606" s="197">
        <f t="shared" si="357"/>
        <v>810</v>
      </c>
      <c r="AC1606" s="197">
        <f t="shared" si="358"/>
        <v>73.5</v>
      </c>
      <c r="AD1606" s="197">
        <f t="shared" si="359"/>
        <v>566.99999999999989</v>
      </c>
      <c r="AE1606" s="197">
        <f t="shared" si="365"/>
        <v>242.99999999999997</v>
      </c>
      <c r="AF1606" s="197">
        <f t="shared" si="360"/>
        <v>756.00000000000011</v>
      </c>
      <c r="AG1606" s="197">
        <f t="shared" si="361"/>
        <v>1566</v>
      </c>
      <c r="AH1606" s="197">
        <v>1566</v>
      </c>
      <c r="AI1606" s="197">
        <f t="shared" si="362"/>
        <v>0</v>
      </c>
      <c r="AJ1606" s="158"/>
      <c r="AK1606" s="265"/>
      <c r="AL1606" s="272"/>
      <c r="AM1606" s="272"/>
    </row>
    <row r="1607" spans="1:39" s="111" customFormat="1" ht="28.5" customHeight="1" x14ac:dyDescent="0.25">
      <c r="A1607" s="186"/>
      <c r="B1607" s="221">
        <v>25</v>
      </c>
      <c r="C1607" s="187">
        <v>1075</v>
      </c>
      <c r="D1607" s="136">
        <v>13511</v>
      </c>
      <c r="E1607" s="136">
        <v>8143</v>
      </c>
      <c r="F1607" s="188"/>
      <c r="G1607" s="186" t="s">
        <v>72</v>
      </c>
      <c r="H1607" s="186" t="s">
        <v>94</v>
      </c>
      <c r="I1607" s="186"/>
      <c r="J1607" s="186" t="s">
        <v>69</v>
      </c>
      <c r="K1607" s="188">
        <v>2.5</v>
      </c>
      <c r="L1607" s="188">
        <v>1.3</v>
      </c>
      <c r="M1607" s="188">
        <v>3</v>
      </c>
      <c r="N1607" s="188"/>
      <c r="O1607" s="188">
        <f t="shared" si="367"/>
        <v>3</v>
      </c>
      <c r="P1607" s="188"/>
      <c r="Q1607" s="188"/>
      <c r="R1607" s="188">
        <f t="shared" si="364"/>
        <v>3</v>
      </c>
      <c r="S1607" s="191" t="s">
        <v>70</v>
      </c>
      <c r="T1607" s="199" t="s">
        <v>58</v>
      </c>
      <c r="U1607" s="200">
        <v>44832</v>
      </c>
      <c r="V1607" s="200">
        <v>44859</v>
      </c>
      <c r="W1607" s="201">
        <v>1</v>
      </c>
      <c r="X1607" s="202"/>
      <c r="Y1607" s="196">
        <f t="shared" si="356"/>
        <v>4</v>
      </c>
      <c r="Z1607" s="197">
        <v>135</v>
      </c>
      <c r="AA1607" s="197">
        <v>12.25</v>
      </c>
      <c r="AB1607" s="197">
        <f t="shared" si="357"/>
        <v>405</v>
      </c>
      <c r="AC1607" s="197">
        <f t="shared" si="358"/>
        <v>36.75</v>
      </c>
      <c r="AD1607" s="197">
        <f t="shared" si="359"/>
        <v>283.49999999999994</v>
      </c>
      <c r="AE1607" s="197">
        <f t="shared" si="365"/>
        <v>121.49999999999999</v>
      </c>
      <c r="AF1607" s="197">
        <f t="shared" si="360"/>
        <v>147</v>
      </c>
      <c r="AG1607" s="197">
        <f t="shared" si="361"/>
        <v>552</v>
      </c>
      <c r="AH1607" s="197">
        <v>552</v>
      </c>
      <c r="AI1607" s="197">
        <f t="shared" si="362"/>
        <v>0</v>
      </c>
      <c r="AJ1607" s="158"/>
      <c r="AK1607" s="265"/>
      <c r="AL1607" s="272"/>
      <c r="AM1607" s="272"/>
    </row>
    <row r="1608" spans="1:39" s="111" customFormat="1" ht="28.5" customHeight="1" x14ac:dyDescent="0.25">
      <c r="A1608" s="186"/>
      <c r="B1608" s="221">
        <v>25</v>
      </c>
      <c r="C1608" s="187">
        <v>1076</v>
      </c>
      <c r="D1608" s="136">
        <v>13511</v>
      </c>
      <c r="E1608" s="136">
        <v>8143</v>
      </c>
      <c r="F1608" s="188"/>
      <c r="G1608" s="186" t="s">
        <v>72</v>
      </c>
      <c r="H1608" s="186" t="s">
        <v>94</v>
      </c>
      <c r="I1608" s="186"/>
      <c r="J1608" s="186" t="s">
        <v>69</v>
      </c>
      <c r="K1608" s="188">
        <v>2.5</v>
      </c>
      <c r="L1608" s="188">
        <v>1.3</v>
      </c>
      <c r="M1608" s="188">
        <v>3</v>
      </c>
      <c r="N1608" s="188"/>
      <c r="O1608" s="188">
        <f t="shared" si="367"/>
        <v>3</v>
      </c>
      <c r="P1608" s="188"/>
      <c r="Q1608" s="188"/>
      <c r="R1608" s="188">
        <f t="shared" si="364"/>
        <v>3</v>
      </c>
      <c r="S1608" s="191" t="s">
        <v>70</v>
      </c>
      <c r="T1608" s="199" t="s">
        <v>58</v>
      </c>
      <c r="U1608" s="200">
        <v>44832</v>
      </c>
      <c r="V1608" s="200">
        <v>44859</v>
      </c>
      <c r="W1608" s="201">
        <v>1</v>
      </c>
      <c r="X1608" s="202"/>
      <c r="Y1608" s="196">
        <f t="shared" si="356"/>
        <v>4</v>
      </c>
      <c r="Z1608" s="197">
        <v>135</v>
      </c>
      <c r="AA1608" s="197">
        <v>12.25</v>
      </c>
      <c r="AB1608" s="197">
        <f t="shared" si="357"/>
        <v>405</v>
      </c>
      <c r="AC1608" s="197">
        <f t="shared" si="358"/>
        <v>36.75</v>
      </c>
      <c r="AD1608" s="197">
        <f t="shared" si="359"/>
        <v>283.49999999999994</v>
      </c>
      <c r="AE1608" s="197">
        <f t="shared" si="365"/>
        <v>121.49999999999999</v>
      </c>
      <c r="AF1608" s="197">
        <f t="shared" si="360"/>
        <v>147</v>
      </c>
      <c r="AG1608" s="197">
        <f t="shared" si="361"/>
        <v>552</v>
      </c>
      <c r="AH1608" s="197">
        <v>552</v>
      </c>
      <c r="AI1608" s="197">
        <f t="shared" si="362"/>
        <v>0</v>
      </c>
      <c r="AJ1608" s="158"/>
      <c r="AK1608" s="265"/>
      <c r="AL1608" s="272"/>
      <c r="AM1608" s="272"/>
    </row>
    <row r="1609" spans="1:39" s="111" customFormat="1" ht="28.5" customHeight="1" x14ac:dyDescent="0.25">
      <c r="A1609" s="186"/>
      <c r="B1609" s="221">
        <v>25</v>
      </c>
      <c r="C1609" s="187">
        <v>1077</v>
      </c>
      <c r="D1609" s="136">
        <v>13511</v>
      </c>
      <c r="E1609" s="136">
        <v>8143</v>
      </c>
      <c r="F1609" s="188"/>
      <c r="G1609" s="186" t="s">
        <v>72</v>
      </c>
      <c r="H1609" s="186" t="s">
        <v>94</v>
      </c>
      <c r="I1609" s="186"/>
      <c r="J1609" s="186" t="s">
        <v>69</v>
      </c>
      <c r="K1609" s="188">
        <v>2.5</v>
      </c>
      <c r="L1609" s="188">
        <v>1.3</v>
      </c>
      <c r="M1609" s="188">
        <v>3</v>
      </c>
      <c r="N1609" s="188"/>
      <c r="O1609" s="188">
        <f t="shared" si="367"/>
        <v>3</v>
      </c>
      <c r="P1609" s="188"/>
      <c r="Q1609" s="188"/>
      <c r="R1609" s="188">
        <f t="shared" si="364"/>
        <v>3</v>
      </c>
      <c r="S1609" s="191" t="s">
        <v>70</v>
      </c>
      <c r="T1609" s="199" t="s">
        <v>58</v>
      </c>
      <c r="U1609" s="200">
        <v>44832</v>
      </c>
      <c r="V1609" s="200">
        <v>44859</v>
      </c>
      <c r="W1609" s="201">
        <v>1</v>
      </c>
      <c r="X1609" s="202"/>
      <c r="Y1609" s="196">
        <f t="shared" si="356"/>
        <v>4</v>
      </c>
      <c r="Z1609" s="197">
        <v>135</v>
      </c>
      <c r="AA1609" s="197">
        <v>12.25</v>
      </c>
      <c r="AB1609" s="197">
        <f t="shared" si="357"/>
        <v>405</v>
      </c>
      <c r="AC1609" s="197">
        <f t="shared" si="358"/>
        <v>36.75</v>
      </c>
      <c r="AD1609" s="197">
        <f t="shared" si="359"/>
        <v>283.49999999999994</v>
      </c>
      <c r="AE1609" s="197">
        <f t="shared" si="365"/>
        <v>121.49999999999999</v>
      </c>
      <c r="AF1609" s="197">
        <f t="shared" si="360"/>
        <v>147</v>
      </c>
      <c r="AG1609" s="197">
        <f t="shared" si="361"/>
        <v>552</v>
      </c>
      <c r="AH1609" s="197">
        <v>552</v>
      </c>
      <c r="AI1609" s="197">
        <f t="shared" si="362"/>
        <v>0</v>
      </c>
      <c r="AJ1609" s="158"/>
      <c r="AK1609" s="265"/>
      <c r="AL1609" s="272"/>
      <c r="AM1609" s="272"/>
    </row>
    <row r="1610" spans="1:39" s="111" customFormat="1" ht="28.5" customHeight="1" x14ac:dyDescent="0.25">
      <c r="A1610" s="186"/>
      <c r="B1610" s="221">
        <v>25</v>
      </c>
      <c r="C1610" s="187">
        <v>1078</v>
      </c>
      <c r="D1610" s="136">
        <v>13511</v>
      </c>
      <c r="E1610" s="136">
        <v>8143</v>
      </c>
      <c r="F1610" s="188"/>
      <c r="G1610" s="186" t="s">
        <v>72</v>
      </c>
      <c r="H1610" s="186" t="s">
        <v>94</v>
      </c>
      <c r="I1610" s="186"/>
      <c r="J1610" s="186" t="s">
        <v>69</v>
      </c>
      <c r="K1610" s="188">
        <v>2.5</v>
      </c>
      <c r="L1610" s="188">
        <v>1.3</v>
      </c>
      <c r="M1610" s="188">
        <v>3</v>
      </c>
      <c r="N1610" s="188"/>
      <c r="O1610" s="188">
        <f t="shared" si="367"/>
        <v>3</v>
      </c>
      <c r="P1610" s="188"/>
      <c r="Q1610" s="188"/>
      <c r="R1610" s="188">
        <f t="shared" si="364"/>
        <v>3</v>
      </c>
      <c r="S1610" s="191" t="s">
        <v>70</v>
      </c>
      <c r="T1610" s="199" t="s">
        <v>58</v>
      </c>
      <c r="U1610" s="200">
        <v>44832</v>
      </c>
      <c r="V1610" s="200">
        <v>44859</v>
      </c>
      <c r="W1610" s="201">
        <v>1</v>
      </c>
      <c r="X1610" s="202"/>
      <c r="Y1610" s="196">
        <f t="shared" si="356"/>
        <v>4</v>
      </c>
      <c r="Z1610" s="197">
        <v>135</v>
      </c>
      <c r="AA1610" s="197">
        <v>12.25</v>
      </c>
      <c r="AB1610" s="197">
        <f t="shared" si="357"/>
        <v>405</v>
      </c>
      <c r="AC1610" s="197">
        <f t="shared" si="358"/>
        <v>36.75</v>
      </c>
      <c r="AD1610" s="197">
        <f t="shared" si="359"/>
        <v>283.49999999999994</v>
      </c>
      <c r="AE1610" s="197">
        <f t="shared" si="365"/>
        <v>121.49999999999999</v>
      </c>
      <c r="AF1610" s="197">
        <f t="shared" si="360"/>
        <v>147</v>
      </c>
      <c r="AG1610" s="197">
        <f t="shared" si="361"/>
        <v>552</v>
      </c>
      <c r="AH1610" s="197">
        <v>552</v>
      </c>
      <c r="AI1610" s="197">
        <f t="shared" si="362"/>
        <v>0</v>
      </c>
      <c r="AJ1610" s="158"/>
      <c r="AK1610" s="265"/>
      <c r="AL1610" s="272"/>
      <c r="AM1610" s="272"/>
    </row>
    <row r="1611" spans="1:39" s="111" customFormat="1" ht="28.5" customHeight="1" x14ac:dyDescent="0.25">
      <c r="A1611" s="189"/>
      <c r="B1611" s="223">
        <v>25</v>
      </c>
      <c r="C1611" s="159">
        <v>1105</v>
      </c>
      <c r="D1611" s="376">
        <v>13538</v>
      </c>
      <c r="E1611" s="376">
        <v>8201</v>
      </c>
      <c r="F1611" s="190"/>
      <c r="G1611" s="189" t="s">
        <v>72</v>
      </c>
      <c r="H1611" s="186" t="s">
        <v>94</v>
      </c>
      <c r="I1611" s="186"/>
      <c r="J1611" s="186" t="s">
        <v>69</v>
      </c>
      <c r="K1611" s="188">
        <v>2.5</v>
      </c>
      <c r="L1611" s="188">
        <v>1.3</v>
      </c>
      <c r="M1611" s="188">
        <v>2.5</v>
      </c>
      <c r="N1611" s="188"/>
      <c r="O1611" s="188">
        <f t="shared" si="367"/>
        <v>2.5</v>
      </c>
      <c r="P1611" s="188"/>
      <c r="Q1611" s="188"/>
      <c r="R1611" s="188">
        <f t="shared" si="364"/>
        <v>2.5</v>
      </c>
      <c r="S1611" s="191" t="s">
        <v>70</v>
      </c>
      <c r="T1611" s="199" t="s">
        <v>58</v>
      </c>
      <c r="U1611" s="200">
        <v>44835</v>
      </c>
      <c r="V1611" s="200">
        <v>44870</v>
      </c>
      <c r="W1611" s="201">
        <v>1</v>
      </c>
      <c r="X1611" s="202"/>
      <c r="Y1611" s="196">
        <f t="shared" si="356"/>
        <v>5.1428571428571432</v>
      </c>
      <c r="Z1611" s="197">
        <v>135</v>
      </c>
      <c r="AA1611" s="197">
        <v>12.25</v>
      </c>
      <c r="AB1611" s="197">
        <f t="shared" si="357"/>
        <v>337.5</v>
      </c>
      <c r="AC1611" s="197">
        <f t="shared" si="358"/>
        <v>30.625</v>
      </c>
      <c r="AD1611" s="197">
        <f t="shared" si="359"/>
        <v>236.25</v>
      </c>
      <c r="AE1611" s="197">
        <f t="shared" si="365"/>
        <v>101.25</v>
      </c>
      <c r="AF1611" s="197">
        <f t="shared" si="360"/>
        <v>157.5</v>
      </c>
      <c r="AG1611" s="197">
        <f t="shared" si="361"/>
        <v>495</v>
      </c>
      <c r="AH1611" s="197">
        <v>495</v>
      </c>
      <c r="AI1611" s="197">
        <f t="shared" si="362"/>
        <v>0</v>
      </c>
      <c r="AJ1611" s="158"/>
      <c r="AK1611" s="265"/>
      <c r="AL1611" s="272"/>
      <c r="AM1611" s="272"/>
    </row>
    <row r="1612" spans="1:39" s="111" customFormat="1" ht="28.5" customHeight="1" x14ac:dyDescent="0.25">
      <c r="A1612" s="189"/>
      <c r="B1612" s="223">
        <v>25</v>
      </c>
      <c r="C1612" s="159">
        <v>1104</v>
      </c>
      <c r="D1612" s="376">
        <v>13537</v>
      </c>
      <c r="E1612" s="376">
        <v>8082</v>
      </c>
      <c r="F1612" s="190"/>
      <c r="G1612" s="189" t="s">
        <v>215</v>
      </c>
      <c r="H1612" s="186" t="s">
        <v>94</v>
      </c>
      <c r="I1612" s="186"/>
      <c r="J1612" s="186" t="s">
        <v>69</v>
      </c>
      <c r="K1612" s="188">
        <v>1.3</v>
      </c>
      <c r="L1612" s="188">
        <v>1.3</v>
      </c>
      <c r="M1612" s="188">
        <v>3</v>
      </c>
      <c r="N1612" s="188"/>
      <c r="O1612" s="188">
        <f t="shared" si="367"/>
        <v>3</v>
      </c>
      <c r="P1612" s="188"/>
      <c r="Q1612" s="188"/>
      <c r="R1612" s="188">
        <f t="shared" si="364"/>
        <v>3</v>
      </c>
      <c r="S1612" s="191" t="s">
        <v>70</v>
      </c>
      <c r="T1612" s="199" t="s">
        <v>58</v>
      </c>
      <c r="U1612" s="200">
        <v>44835</v>
      </c>
      <c r="V1612" s="200">
        <v>44841</v>
      </c>
      <c r="W1612" s="201">
        <v>1</v>
      </c>
      <c r="X1612" s="202"/>
      <c r="Y1612" s="196">
        <f t="shared" si="356"/>
        <v>1</v>
      </c>
      <c r="Z1612" s="197">
        <v>135</v>
      </c>
      <c r="AA1612" s="197">
        <v>12.25</v>
      </c>
      <c r="AB1612" s="197">
        <f t="shared" si="357"/>
        <v>405</v>
      </c>
      <c r="AC1612" s="197">
        <f t="shared" si="358"/>
        <v>36.75</v>
      </c>
      <c r="AD1612" s="197">
        <f t="shared" si="359"/>
        <v>283.49999999999994</v>
      </c>
      <c r="AE1612" s="197">
        <f t="shared" si="365"/>
        <v>121.49999999999999</v>
      </c>
      <c r="AF1612" s="197">
        <f t="shared" si="360"/>
        <v>36.75</v>
      </c>
      <c r="AG1612" s="197">
        <f t="shared" si="361"/>
        <v>441.74999999999994</v>
      </c>
      <c r="AH1612" s="197">
        <v>441.74999999999994</v>
      </c>
      <c r="AI1612" s="197">
        <f t="shared" si="362"/>
        <v>0</v>
      </c>
      <c r="AJ1612" s="158"/>
      <c r="AK1612" s="265"/>
      <c r="AL1612" s="272"/>
      <c r="AM1612" s="272"/>
    </row>
    <row r="1613" spans="1:39" s="111" customFormat="1" ht="28.5" customHeight="1" x14ac:dyDescent="0.25">
      <c r="A1613" s="189"/>
      <c r="B1613" s="223">
        <v>25</v>
      </c>
      <c r="C1613" s="159">
        <v>1066</v>
      </c>
      <c r="D1613" s="376">
        <v>13503</v>
      </c>
      <c r="E1613" s="376">
        <v>8083</v>
      </c>
      <c r="F1613" s="190"/>
      <c r="G1613" s="189" t="s">
        <v>72</v>
      </c>
      <c r="H1613" s="186" t="s">
        <v>94</v>
      </c>
      <c r="I1613" s="186"/>
      <c r="J1613" s="186" t="s">
        <v>69</v>
      </c>
      <c r="K1613" s="188">
        <v>2.5</v>
      </c>
      <c r="L1613" s="188">
        <v>1.8</v>
      </c>
      <c r="M1613" s="188">
        <v>6</v>
      </c>
      <c r="N1613" s="188"/>
      <c r="O1613" s="188">
        <f t="shared" si="367"/>
        <v>6</v>
      </c>
      <c r="P1613" s="188"/>
      <c r="Q1613" s="188"/>
      <c r="R1613" s="188">
        <f t="shared" si="364"/>
        <v>6</v>
      </c>
      <c r="S1613" s="191" t="s">
        <v>70</v>
      </c>
      <c r="T1613" s="199" t="s">
        <v>58</v>
      </c>
      <c r="U1613" s="200">
        <v>44831</v>
      </c>
      <c r="V1613" s="200">
        <v>44841</v>
      </c>
      <c r="W1613" s="201">
        <v>1</v>
      </c>
      <c r="X1613" s="202"/>
      <c r="Y1613" s="196">
        <f t="shared" si="356"/>
        <v>1.5714285714285714</v>
      </c>
      <c r="Z1613" s="197">
        <v>135</v>
      </c>
      <c r="AA1613" s="197">
        <v>12.25</v>
      </c>
      <c r="AB1613" s="197">
        <f t="shared" si="357"/>
        <v>810</v>
      </c>
      <c r="AC1613" s="197">
        <f t="shared" si="358"/>
        <v>73.5</v>
      </c>
      <c r="AD1613" s="197">
        <f t="shared" si="359"/>
        <v>566.99999999999989</v>
      </c>
      <c r="AE1613" s="197">
        <f t="shared" si="365"/>
        <v>242.99999999999997</v>
      </c>
      <c r="AF1613" s="197">
        <f t="shared" si="360"/>
        <v>115.5</v>
      </c>
      <c r="AG1613" s="197">
        <f t="shared" si="361"/>
        <v>925.49999999999989</v>
      </c>
      <c r="AH1613" s="197">
        <v>925.49999999999989</v>
      </c>
      <c r="AI1613" s="197">
        <f t="shared" si="362"/>
        <v>0</v>
      </c>
      <c r="AJ1613" s="158"/>
      <c r="AK1613" s="265"/>
      <c r="AL1613" s="272"/>
      <c r="AM1613" s="272"/>
    </row>
    <row r="1614" spans="1:39" s="111" customFormat="1" ht="28.5" customHeight="1" x14ac:dyDescent="0.25">
      <c r="A1614" s="189"/>
      <c r="B1614" s="223">
        <v>25</v>
      </c>
      <c r="C1614" s="159">
        <v>1142</v>
      </c>
      <c r="D1614" s="376">
        <v>13626</v>
      </c>
      <c r="E1614" s="376">
        <v>8474</v>
      </c>
      <c r="F1614" s="190"/>
      <c r="G1614" s="189" t="s">
        <v>450</v>
      </c>
      <c r="H1614" s="189" t="s">
        <v>36</v>
      </c>
      <c r="I1614" s="189"/>
      <c r="J1614" s="189" t="s">
        <v>435</v>
      </c>
      <c r="K1614" s="190">
        <v>6.3</v>
      </c>
      <c r="L1614" s="190">
        <v>1.3</v>
      </c>
      <c r="M1614" s="190">
        <v>2.5</v>
      </c>
      <c r="N1614" s="190"/>
      <c r="O1614" s="190">
        <v>2.5</v>
      </c>
      <c r="P1614" s="190"/>
      <c r="Q1614" s="190"/>
      <c r="R1614" s="188">
        <f t="shared" si="364"/>
        <v>15.75</v>
      </c>
      <c r="S1614" s="159" t="s">
        <v>41</v>
      </c>
      <c r="T1614" s="192" t="s">
        <v>58</v>
      </c>
      <c r="U1614" s="193">
        <v>44840</v>
      </c>
      <c r="V1614" s="193">
        <v>44922</v>
      </c>
      <c r="W1614" s="194">
        <v>1</v>
      </c>
      <c r="X1614" s="195"/>
      <c r="Y1614" s="196">
        <f t="shared" si="356"/>
        <v>11.857142857142858</v>
      </c>
      <c r="Z1614" s="198">
        <v>14</v>
      </c>
      <c r="AA1614" s="198">
        <v>0.84</v>
      </c>
      <c r="AB1614" s="197">
        <f t="shared" si="357"/>
        <v>220.5</v>
      </c>
      <c r="AC1614" s="197">
        <f t="shared" si="358"/>
        <v>13.229999999999999</v>
      </c>
      <c r="AD1614" s="197">
        <f t="shared" si="359"/>
        <v>154.34999999999997</v>
      </c>
      <c r="AE1614" s="197">
        <f t="shared" si="365"/>
        <v>66.149999999999991</v>
      </c>
      <c r="AF1614" s="197">
        <f t="shared" si="360"/>
        <v>156.87</v>
      </c>
      <c r="AG1614" s="197">
        <f t="shared" si="361"/>
        <v>377.36999999999995</v>
      </c>
      <c r="AH1614" s="198">
        <v>377.36999999999995</v>
      </c>
      <c r="AI1614" s="197">
        <f t="shared" si="362"/>
        <v>0</v>
      </c>
      <c r="AJ1614" s="158"/>
      <c r="AK1614" s="265"/>
      <c r="AL1614" s="272"/>
      <c r="AM1614" s="272"/>
    </row>
    <row r="1615" spans="1:39" s="111" customFormat="1" ht="28.5" customHeight="1" x14ac:dyDescent="0.25">
      <c r="A1615" s="189"/>
      <c r="B1615" s="223">
        <v>25</v>
      </c>
      <c r="C1615" s="159">
        <v>1056</v>
      </c>
      <c r="D1615" s="376">
        <v>13495</v>
      </c>
      <c r="E1615" s="376">
        <v>8227</v>
      </c>
      <c r="F1615" s="190"/>
      <c r="G1615" s="189" t="s">
        <v>72</v>
      </c>
      <c r="H1615" s="186" t="s">
        <v>60</v>
      </c>
      <c r="I1615" s="186"/>
      <c r="J1615" s="186" t="s">
        <v>61</v>
      </c>
      <c r="K1615" s="188">
        <v>2.5</v>
      </c>
      <c r="L1615" s="188">
        <v>2.5</v>
      </c>
      <c r="M1615" s="188">
        <v>2</v>
      </c>
      <c r="N1615" s="188"/>
      <c r="O1615" s="188">
        <f t="shared" ref="O1615:O1626" si="368">M1615-N1615</f>
        <v>2</v>
      </c>
      <c r="P1615" s="188"/>
      <c r="Q1615" s="188"/>
      <c r="R1615" s="188">
        <f t="shared" si="364"/>
        <v>12.5</v>
      </c>
      <c r="S1615" s="191" t="s">
        <v>62</v>
      </c>
      <c r="T1615" s="199" t="s">
        <v>58</v>
      </c>
      <c r="U1615" s="200">
        <v>44830</v>
      </c>
      <c r="V1615" s="200">
        <v>44866</v>
      </c>
      <c r="W1615" s="201">
        <v>1</v>
      </c>
      <c r="X1615" s="202"/>
      <c r="Y1615" s="196">
        <f t="shared" si="356"/>
        <v>5.2857142857142856</v>
      </c>
      <c r="Z1615" s="219">
        <v>7.5</v>
      </c>
      <c r="AA1615" s="219">
        <v>0.7</v>
      </c>
      <c r="AB1615" s="197">
        <f t="shared" si="357"/>
        <v>93.75</v>
      </c>
      <c r="AC1615" s="197">
        <f t="shared" si="358"/>
        <v>8.75</v>
      </c>
      <c r="AD1615" s="197">
        <f t="shared" si="359"/>
        <v>65.625</v>
      </c>
      <c r="AE1615" s="197">
        <f t="shared" si="365"/>
        <v>28.125</v>
      </c>
      <c r="AF1615" s="197">
        <f t="shared" si="360"/>
        <v>46.249999999999993</v>
      </c>
      <c r="AG1615" s="197">
        <f t="shared" si="361"/>
        <v>140</v>
      </c>
      <c r="AH1615" s="197">
        <v>140</v>
      </c>
      <c r="AI1615" s="197">
        <f t="shared" si="362"/>
        <v>0</v>
      </c>
      <c r="AJ1615" s="158"/>
      <c r="AK1615" s="265"/>
      <c r="AL1615" s="272"/>
      <c r="AM1615" s="272"/>
    </row>
    <row r="1616" spans="1:39" s="111" customFormat="1" ht="28.5" customHeight="1" x14ac:dyDescent="0.25">
      <c r="A1616" s="189"/>
      <c r="B1616" s="223">
        <v>25</v>
      </c>
      <c r="C1616" s="159">
        <v>1057</v>
      </c>
      <c r="D1616" s="376">
        <v>13495</v>
      </c>
      <c r="E1616" s="376">
        <v>8227</v>
      </c>
      <c r="F1616" s="190"/>
      <c r="G1616" s="189" t="s">
        <v>72</v>
      </c>
      <c r="H1616" s="186" t="s">
        <v>60</v>
      </c>
      <c r="I1616" s="186"/>
      <c r="J1616" s="186" t="s">
        <v>61</v>
      </c>
      <c r="K1616" s="188">
        <v>2.5</v>
      </c>
      <c r="L1616" s="188">
        <v>2.5</v>
      </c>
      <c r="M1616" s="188">
        <v>2</v>
      </c>
      <c r="N1616" s="188"/>
      <c r="O1616" s="188">
        <f t="shared" si="368"/>
        <v>2</v>
      </c>
      <c r="P1616" s="188"/>
      <c r="Q1616" s="188"/>
      <c r="R1616" s="188">
        <f t="shared" si="364"/>
        <v>12.5</v>
      </c>
      <c r="S1616" s="191" t="s">
        <v>62</v>
      </c>
      <c r="T1616" s="199" t="s">
        <v>58</v>
      </c>
      <c r="U1616" s="200">
        <v>44830</v>
      </c>
      <c r="V1616" s="200">
        <v>44866</v>
      </c>
      <c r="W1616" s="201">
        <v>1</v>
      </c>
      <c r="X1616" s="202"/>
      <c r="Y1616" s="196">
        <f t="shared" si="356"/>
        <v>5.2857142857142856</v>
      </c>
      <c r="Z1616" s="219">
        <v>7.5</v>
      </c>
      <c r="AA1616" s="219">
        <v>0.7</v>
      </c>
      <c r="AB1616" s="197">
        <f t="shared" si="357"/>
        <v>93.75</v>
      </c>
      <c r="AC1616" s="197">
        <f t="shared" si="358"/>
        <v>8.75</v>
      </c>
      <c r="AD1616" s="197">
        <f t="shared" si="359"/>
        <v>65.625</v>
      </c>
      <c r="AE1616" s="197">
        <f t="shared" si="365"/>
        <v>28.125</v>
      </c>
      <c r="AF1616" s="197">
        <f t="shared" si="360"/>
        <v>46.249999999999993</v>
      </c>
      <c r="AG1616" s="197">
        <f t="shared" si="361"/>
        <v>140</v>
      </c>
      <c r="AH1616" s="197">
        <v>140</v>
      </c>
      <c r="AI1616" s="197">
        <f t="shared" si="362"/>
        <v>0</v>
      </c>
      <c r="AJ1616" s="158"/>
      <c r="AK1616" s="265"/>
      <c r="AL1616" s="272"/>
      <c r="AM1616" s="272"/>
    </row>
    <row r="1617" spans="1:47" ht="28.5" customHeight="1" x14ac:dyDescent="0.25">
      <c r="A1617" s="189"/>
      <c r="B1617" s="223">
        <v>25</v>
      </c>
      <c r="C1617" s="159">
        <v>1058</v>
      </c>
      <c r="D1617" s="376">
        <v>13495</v>
      </c>
      <c r="E1617" s="376">
        <v>8227</v>
      </c>
      <c r="F1617" s="190"/>
      <c r="G1617" s="189" t="s">
        <v>72</v>
      </c>
      <c r="H1617" s="186" t="s">
        <v>60</v>
      </c>
      <c r="I1617" s="186"/>
      <c r="J1617" s="186" t="s">
        <v>61</v>
      </c>
      <c r="K1617" s="188">
        <v>2.5</v>
      </c>
      <c r="L1617" s="188">
        <v>2.5</v>
      </c>
      <c r="M1617" s="188">
        <v>2</v>
      </c>
      <c r="N1617" s="188"/>
      <c r="O1617" s="188">
        <f t="shared" si="368"/>
        <v>2</v>
      </c>
      <c r="P1617" s="188"/>
      <c r="Q1617" s="188"/>
      <c r="R1617" s="188">
        <f t="shared" si="364"/>
        <v>12.5</v>
      </c>
      <c r="S1617" s="191" t="s">
        <v>62</v>
      </c>
      <c r="T1617" s="199" t="s">
        <v>58</v>
      </c>
      <c r="U1617" s="200">
        <v>44830</v>
      </c>
      <c r="V1617" s="200">
        <v>44866</v>
      </c>
      <c r="W1617" s="201">
        <v>1</v>
      </c>
      <c r="X1617" s="202"/>
      <c r="Y1617" s="196">
        <f t="shared" si="356"/>
        <v>5.2857142857142856</v>
      </c>
      <c r="Z1617" s="219">
        <v>7.5</v>
      </c>
      <c r="AA1617" s="219">
        <v>0.7</v>
      </c>
      <c r="AB1617" s="197">
        <f t="shared" si="357"/>
        <v>93.75</v>
      </c>
      <c r="AC1617" s="197">
        <f t="shared" si="358"/>
        <v>8.75</v>
      </c>
      <c r="AD1617" s="197">
        <f t="shared" si="359"/>
        <v>65.625</v>
      </c>
      <c r="AE1617" s="197">
        <f t="shared" si="365"/>
        <v>28.125</v>
      </c>
      <c r="AF1617" s="197">
        <f t="shared" si="360"/>
        <v>46.249999999999993</v>
      </c>
      <c r="AG1617" s="197">
        <f t="shared" si="361"/>
        <v>140</v>
      </c>
      <c r="AH1617" s="197">
        <v>140</v>
      </c>
      <c r="AI1617" s="197">
        <f t="shared" si="362"/>
        <v>0</v>
      </c>
      <c r="AJ1617" s="158"/>
      <c r="AR1617" s="111"/>
      <c r="AS1617" s="111"/>
      <c r="AT1617" s="111"/>
    </row>
    <row r="1618" spans="1:47" ht="28.5" customHeight="1" x14ac:dyDescent="0.25">
      <c r="A1618" s="189"/>
      <c r="B1618" s="223">
        <v>25</v>
      </c>
      <c r="C1618" s="159">
        <v>1140</v>
      </c>
      <c r="D1618" s="376">
        <v>13624</v>
      </c>
      <c r="E1618" s="376">
        <v>8194</v>
      </c>
      <c r="F1618" s="190"/>
      <c r="G1618" s="189" t="s">
        <v>72</v>
      </c>
      <c r="H1618" s="186" t="s">
        <v>60</v>
      </c>
      <c r="I1618" s="186"/>
      <c r="J1618" s="186" t="s">
        <v>61</v>
      </c>
      <c r="K1618" s="188">
        <v>7.5</v>
      </c>
      <c r="L1618" s="188">
        <v>2.5</v>
      </c>
      <c r="M1618" s="188">
        <v>2</v>
      </c>
      <c r="N1618" s="188"/>
      <c r="O1618" s="188">
        <f t="shared" si="368"/>
        <v>2</v>
      </c>
      <c r="P1618" s="188"/>
      <c r="Q1618" s="188"/>
      <c r="R1618" s="188">
        <f t="shared" si="364"/>
        <v>37.5</v>
      </c>
      <c r="S1618" s="191" t="s">
        <v>62</v>
      </c>
      <c r="T1618" s="199" t="s">
        <v>58</v>
      </c>
      <c r="U1618" s="200">
        <v>44839</v>
      </c>
      <c r="V1618" s="200">
        <v>44870</v>
      </c>
      <c r="W1618" s="201">
        <v>1</v>
      </c>
      <c r="X1618" s="202"/>
      <c r="Y1618" s="196">
        <f t="shared" si="356"/>
        <v>4.5714285714285712</v>
      </c>
      <c r="Z1618" s="219">
        <v>7.5</v>
      </c>
      <c r="AA1618" s="219">
        <v>0.7</v>
      </c>
      <c r="AB1618" s="197">
        <f t="shared" si="357"/>
        <v>281.25</v>
      </c>
      <c r="AC1618" s="197">
        <f t="shared" si="358"/>
        <v>26.25</v>
      </c>
      <c r="AD1618" s="197">
        <f t="shared" si="359"/>
        <v>196.875</v>
      </c>
      <c r="AE1618" s="197">
        <f t="shared" si="365"/>
        <v>84.375</v>
      </c>
      <c r="AF1618" s="197">
        <f t="shared" si="360"/>
        <v>119.99999999999999</v>
      </c>
      <c r="AG1618" s="197">
        <f t="shared" si="361"/>
        <v>401.25</v>
      </c>
      <c r="AH1618" s="197">
        <v>401.25</v>
      </c>
      <c r="AI1618" s="197">
        <f t="shared" si="362"/>
        <v>0</v>
      </c>
      <c r="AJ1618" s="158"/>
      <c r="AR1618" s="111"/>
      <c r="AS1618" s="111"/>
      <c r="AT1618" s="111"/>
    </row>
    <row r="1619" spans="1:47" ht="28.5" customHeight="1" x14ac:dyDescent="0.25">
      <c r="A1619" s="186"/>
      <c r="B1619" s="221">
        <v>25</v>
      </c>
      <c r="C1619" s="187">
        <v>1408</v>
      </c>
      <c r="D1619" s="136">
        <v>13896</v>
      </c>
      <c r="E1619" s="136">
        <v>8492</v>
      </c>
      <c r="F1619" s="188"/>
      <c r="G1619" s="186" t="s">
        <v>72</v>
      </c>
      <c r="H1619" s="186" t="s">
        <v>94</v>
      </c>
      <c r="I1619" s="186"/>
      <c r="J1619" s="186" t="s">
        <v>69</v>
      </c>
      <c r="K1619" s="188">
        <v>2.5</v>
      </c>
      <c r="L1619" s="188">
        <v>1</v>
      </c>
      <c r="M1619" s="188">
        <v>1.5</v>
      </c>
      <c r="N1619" s="188"/>
      <c r="O1619" s="188">
        <f t="shared" si="368"/>
        <v>1.5</v>
      </c>
      <c r="P1619" s="188"/>
      <c r="Q1619" s="188"/>
      <c r="R1619" s="188">
        <f t="shared" si="364"/>
        <v>1.5</v>
      </c>
      <c r="S1619" s="191" t="s">
        <v>70</v>
      </c>
      <c r="T1619" s="199" t="s">
        <v>58</v>
      </c>
      <c r="U1619" s="200">
        <v>44875</v>
      </c>
      <c r="V1619" s="200">
        <v>44931</v>
      </c>
      <c r="W1619" s="201">
        <v>1</v>
      </c>
      <c r="X1619" s="202"/>
      <c r="Y1619" s="196">
        <f t="shared" si="356"/>
        <v>8.1428571428571423</v>
      </c>
      <c r="Z1619" s="219">
        <v>135</v>
      </c>
      <c r="AA1619" s="219">
        <v>12.25</v>
      </c>
      <c r="AB1619" s="197">
        <f t="shared" si="357"/>
        <v>202.5</v>
      </c>
      <c r="AC1619" s="197">
        <f t="shared" si="358"/>
        <v>18.375</v>
      </c>
      <c r="AD1619" s="197">
        <f t="shared" si="359"/>
        <v>141.74999999999997</v>
      </c>
      <c r="AE1619" s="197">
        <f t="shared" ref="AE1619:AE1654" si="369">IF(T1619="off hired",0.3*R1619*Z1619*W1619,0)</f>
        <v>60.749999999999993</v>
      </c>
      <c r="AF1619" s="197">
        <f t="shared" si="360"/>
        <v>149.625</v>
      </c>
      <c r="AG1619" s="197">
        <f t="shared" si="361"/>
        <v>352.125</v>
      </c>
      <c r="AH1619" s="197">
        <v>352.125</v>
      </c>
      <c r="AI1619" s="197">
        <f t="shared" si="362"/>
        <v>0</v>
      </c>
      <c r="AJ1619" s="158"/>
      <c r="AR1619" s="111"/>
      <c r="AS1619" s="111"/>
      <c r="AT1619" s="111"/>
    </row>
    <row r="1620" spans="1:47" ht="28.5" customHeight="1" x14ac:dyDescent="0.25">
      <c r="A1620" s="186"/>
      <c r="B1620" s="221">
        <v>25</v>
      </c>
      <c r="C1620" s="187">
        <v>1407</v>
      </c>
      <c r="D1620" s="136">
        <v>13895</v>
      </c>
      <c r="E1620" s="136"/>
      <c r="F1620" s="188"/>
      <c r="G1620" s="186" t="s">
        <v>450</v>
      </c>
      <c r="H1620" s="216" t="s">
        <v>36</v>
      </c>
      <c r="I1620" s="216"/>
      <c r="J1620" s="216" t="s">
        <v>42</v>
      </c>
      <c r="K1620" s="215">
        <v>8.8000000000000007</v>
      </c>
      <c r="L1620" s="215">
        <v>1.3</v>
      </c>
      <c r="M1620" s="215">
        <v>3</v>
      </c>
      <c r="N1620" s="188"/>
      <c r="O1620" s="188">
        <f t="shared" si="368"/>
        <v>3</v>
      </c>
      <c r="P1620" s="215"/>
      <c r="Q1620" s="215"/>
      <c r="R1620" s="188">
        <f t="shared" si="364"/>
        <v>26.400000000000002</v>
      </c>
      <c r="S1620" s="243" t="s">
        <v>41</v>
      </c>
      <c r="T1620" s="199" t="s">
        <v>86</v>
      </c>
      <c r="U1620" s="253">
        <v>44875</v>
      </c>
      <c r="V1620" s="253"/>
      <c r="W1620" s="254">
        <v>1</v>
      </c>
      <c r="X1620" s="255"/>
      <c r="Y1620" s="196">
        <f t="shared" si="356"/>
        <v>20.285714285714285</v>
      </c>
      <c r="Z1620" s="220">
        <v>14</v>
      </c>
      <c r="AA1620" s="220"/>
      <c r="AB1620" s="197">
        <f t="shared" si="357"/>
        <v>369.6</v>
      </c>
      <c r="AC1620" s="197">
        <f t="shared" si="358"/>
        <v>0</v>
      </c>
      <c r="AD1620" s="197">
        <f t="shared" si="359"/>
        <v>258.72000000000003</v>
      </c>
      <c r="AE1620" s="197">
        <f t="shared" si="369"/>
        <v>0</v>
      </c>
      <c r="AF1620" s="197">
        <f t="shared" si="360"/>
        <v>0</v>
      </c>
      <c r="AG1620" s="197">
        <f t="shared" si="361"/>
        <v>258.72000000000003</v>
      </c>
      <c r="AH1620" s="197">
        <v>258.72000000000003</v>
      </c>
      <c r="AI1620" s="197">
        <f t="shared" si="362"/>
        <v>0</v>
      </c>
      <c r="AJ1620" s="158"/>
      <c r="AR1620" s="111"/>
      <c r="AS1620" s="111"/>
      <c r="AT1620" s="111"/>
    </row>
    <row r="1621" spans="1:47" ht="28.5" customHeight="1" x14ac:dyDescent="0.25">
      <c r="A1621" s="186"/>
      <c r="B1621" s="221">
        <v>25</v>
      </c>
      <c r="C1621" s="187">
        <v>1407</v>
      </c>
      <c r="D1621" s="136">
        <v>13895</v>
      </c>
      <c r="E1621" s="136"/>
      <c r="F1621" s="188"/>
      <c r="G1621" s="186" t="s">
        <v>450</v>
      </c>
      <c r="H1621" s="216" t="s">
        <v>77</v>
      </c>
      <c r="I1621" s="216"/>
      <c r="J1621" s="216" t="s">
        <v>602</v>
      </c>
      <c r="K1621" s="215">
        <v>2.5</v>
      </c>
      <c r="L1621" s="215">
        <v>2.5</v>
      </c>
      <c r="M1621" s="215">
        <v>2</v>
      </c>
      <c r="N1621" s="188"/>
      <c r="O1621" s="188">
        <f t="shared" si="368"/>
        <v>2</v>
      </c>
      <c r="P1621" s="215"/>
      <c r="Q1621" s="215"/>
      <c r="R1621" s="188">
        <f t="shared" si="364"/>
        <v>12.5</v>
      </c>
      <c r="S1621" s="243" t="s">
        <v>62</v>
      </c>
      <c r="T1621" s="199" t="s">
        <v>86</v>
      </c>
      <c r="U1621" s="253">
        <v>44875</v>
      </c>
      <c r="V1621" s="253"/>
      <c r="W1621" s="254">
        <v>1</v>
      </c>
      <c r="X1621" s="255"/>
      <c r="Y1621" s="196">
        <f t="shared" si="356"/>
        <v>20.285714285714285</v>
      </c>
      <c r="Z1621" s="220">
        <v>7.5</v>
      </c>
      <c r="AA1621" s="220"/>
      <c r="AB1621" s="197">
        <f t="shared" si="357"/>
        <v>93.75</v>
      </c>
      <c r="AC1621" s="197">
        <f t="shared" si="358"/>
        <v>0</v>
      </c>
      <c r="AD1621" s="197">
        <f t="shared" si="359"/>
        <v>65.625</v>
      </c>
      <c r="AE1621" s="197">
        <f t="shared" si="369"/>
        <v>0</v>
      </c>
      <c r="AF1621" s="197">
        <f t="shared" si="360"/>
        <v>0</v>
      </c>
      <c r="AG1621" s="197">
        <f t="shared" si="361"/>
        <v>65.625</v>
      </c>
      <c r="AH1621" s="197">
        <v>65.625</v>
      </c>
      <c r="AI1621" s="197">
        <f t="shared" si="362"/>
        <v>0</v>
      </c>
      <c r="AJ1621" s="158"/>
      <c r="AR1621" s="111"/>
      <c r="AS1621" s="111"/>
      <c r="AT1621" s="111"/>
    </row>
    <row r="1622" spans="1:47" ht="28.5" customHeight="1" x14ac:dyDescent="0.25">
      <c r="A1622" s="186"/>
      <c r="B1622" s="221">
        <v>25</v>
      </c>
      <c r="C1622" s="187">
        <v>1503</v>
      </c>
      <c r="D1622" s="136">
        <v>13990</v>
      </c>
      <c r="E1622" s="136">
        <v>8321</v>
      </c>
      <c r="F1622" s="188"/>
      <c r="G1622" s="186" t="s">
        <v>450</v>
      </c>
      <c r="H1622" s="186" t="s">
        <v>94</v>
      </c>
      <c r="I1622" s="186"/>
      <c r="J1622" s="186" t="s">
        <v>69</v>
      </c>
      <c r="K1622" s="188">
        <v>2</v>
      </c>
      <c r="L1622" s="188">
        <v>1.3</v>
      </c>
      <c r="M1622" s="188">
        <v>1.5</v>
      </c>
      <c r="N1622" s="188"/>
      <c r="O1622" s="188">
        <f t="shared" si="368"/>
        <v>1.5</v>
      </c>
      <c r="P1622" s="188"/>
      <c r="Q1622" s="188"/>
      <c r="R1622" s="188">
        <f t="shared" si="364"/>
        <v>1.5</v>
      </c>
      <c r="S1622" s="191" t="s">
        <v>70</v>
      </c>
      <c r="T1622" s="199" t="s">
        <v>58</v>
      </c>
      <c r="U1622" s="200">
        <v>44891</v>
      </c>
      <c r="V1622" s="200">
        <v>44906</v>
      </c>
      <c r="W1622" s="201">
        <v>1</v>
      </c>
      <c r="X1622" s="202"/>
      <c r="Y1622" s="196">
        <f t="shared" si="356"/>
        <v>2.2857142857142856</v>
      </c>
      <c r="Z1622" s="197">
        <v>135</v>
      </c>
      <c r="AA1622" s="197">
        <v>12.25</v>
      </c>
      <c r="AB1622" s="197">
        <f t="shared" si="357"/>
        <v>202.5</v>
      </c>
      <c r="AC1622" s="197">
        <f t="shared" si="358"/>
        <v>18.375</v>
      </c>
      <c r="AD1622" s="197">
        <f t="shared" si="359"/>
        <v>141.74999999999997</v>
      </c>
      <c r="AE1622" s="197">
        <f t="shared" si="369"/>
        <v>60.749999999999993</v>
      </c>
      <c r="AF1622" s="197">
        <f t="shared" si="360"/>
        <v>42</v>
      </c>
      <c r="AG1622" s="197">
        <f t="shared" si="361"/>
        <v>244.49999999999997</v>
      </c>
      <c r="AH1622" s="197">
        <v>244.49999999999997</v>
      </c>
      <c r="AI1622" s="197">
        <f t="shared" si="362"/>
        <v>0</v>
      </c>
      <c r="AJ1622" s="158"/>
      <c r="AR1622" s="111"/>
      <c r="AS1622" s="111"/>
      <c r="AT1622" s="111"/>
    </row>
    <row r="1623" spans="1:47" ht="28.5" customHeight="1" x14ac:dyDescent="0.25">
      <c r="A1623" s="186"/>
      <c r="B1623" s="221">
        <v>25</v>
      </c>
      <c r="C1623" s="187">
        <v>1582</v>
      </c>
      <c r="D1623" s="136">
        <v>14114</v>
      </c>
      <c r="E1623" s="136">
        <v>8476</v>
      </c>
      <c r="F1623" s="188"/>
      <c r="G1623" s="186" t="s">
        <v>72</v>
      </c>
      <c r="H1623" s="186" t="s">
        <v>94</v>
      </c>
      <c r="I1623" s="186"/>
      <c r="J1623" s="186" t="s">
        <v>69</v>
      </c>
      <c r="K1623" s="188">
        <v>1.8</v>
      </c>
      <c r="L1623" s="188">
        <v>1.5</v>
      </c>
      <c r="M1623" s="188">
        <v>2</v>
      </c>
      <c r="N1623" s="188"/>
      <c r="O1623" s="188">
        <f t="shared" si="368"/>
        <v>2</v>
      </c>
      <c r="P1623" s="188"/>
      <c r="Q1623" s="188"/>
      <c r="R1623" s="188">
        <f t="shared" si="364"/>
        <v>2</v>
      </c>
      <c r="S1623" s="191" t="s">
        <v>70</v>
      </c>
      <c r="T1623" s="199" t="s">
        <v>58</v>
      </c>
      <c r="U1623" s="200">
        <v>44907</v>
      </c>
      <c r="V1623" s="200">
        <v>44924</v>
      </c>
      <c r="W1623" s="201">
        <v>1</v>
      </c>
      <c r="X1623" s="202"/>
      <c r="Y1623" s="196">
        <f t="shared" si="356"/>
        <v>2.5714285714285716</v>
      </c>
      <c r="Z1623" s="197">
        <v>135</v>
      </c>
      <c r="AA1623" s="197">
        <v>12.25</v>
      </c>
      <c r="AB1623" s="197">
        <f t="shared" si="357"/>
        <v>270</v>
      </c>
      <c r="AC1623" s="197">
        <f t="shared" si="358"/>
        <v>24.5</v>
      </c>
      <c r="AD1623" s="197">
        <f t="shared" si="359"/>
        <v>189</v>
      </c>
      <c r="AE1623" s="197">
        <f t="shared" si="369"/>
        <v>81</v>
      </c>
      <c r="AF1623" s="197">
        <f t="shared" si="360"/>
        <v>63.000000000000007</v>
      </c>
      <c r="AG1623" s="197">
        <f t="shared" si="361"/>
        <v>333</v>
      </c>
      <c r="AH1623" s="197">
        <v>333</v>
      </c>
      <c r="AI1623" s="197">
        <f t="shared" si="362"/>
        <v>0</v>
      </c>
      <c r="AJ1623" s="158"/>
      <c r="AR1623" s="111"/>
      <c r="AS1623" s="111"/>
      <c r="AT1623" s="111"/>
    </row>
    <row r="1624" spans="1:47" ht="28.5" customHeight="1" x14ac:dyDescent="0.25">
      <c r="A1624" s="186"/>
      <c r="B1624" s="221">
        <v>25</v>
      </c>
      <c r="C1624" s="187">
        <v>1511</v>
      </c>
      <c r="D1624" s="136">
        <v>14000</v>
      </c>
      <c r="E1624" s="136">
        <v>8422</v>
      </c>
      <c r="F1624" s="188"/>
      <c r="G1624" s="186" t="s">
        <v>622</v>
      </c>
      <c r="H1624" s="216" t="s">
        <v>36</v>
      </c>
      <c r="I1624" s="216"/>
      <c r="J1624" s="216" t="s">
        <v>42</v>
      </c>
      <c r="K1624" s="215">
        <v>17</v>
      </c>
      <c r="L1624" s="215">
        <v>1</v>
      </c>
      <c r="M1624" s="215">
        <v>2</v>
      </c>
      <c r="N1624" s="188"/>
      <c r="O1624" s="188">
        <f t="shared" si="368"/>
        <v>2</v>
      </c>
      <c r="P1624" s="215"/>
      <c r="Q1624" s="215"/>
      <c r="R1624" s="188">
        <f t="shared" si="364"/>
        <v>34</v>
      </c>
      <c r="S1624" s="243" t="s">
        <v>41</v>
      </c>
      <c r="T1624" s="199" t="s">
        <v>58</v>
      </c>
      <c r="U1624" s="253">
        <v>44894</v>
      </c>
      <c r="V1624" s="253">
        <v>44937</v>
      </c>
      <c r="W1624" s="254">
        <v>1</v>
      </c>
      <c r="X1624" s="255"/>
      <c r="Y1624" s="196">
        <f t="shared" si="356"/>
        <v>6.2857142857142856</v>
      </c>
      <c r="Z1624" s="220">
        <v>14</v>
      </c>
      <c r="AA1624" s="220">
        <v>0.84</v>
      </c>
      <c r="AB1624" s="197">
        <f t="shared" si="357"/>
        <v>476</v>
      </c>
      <c r="AC1624" s="197">
        <f t="shared" si="358"/>
        <v>28.56</v>
      </c>
      <c r="AD1624" s="197">
        <f t="shared" si="359"/>
        <v>333.19999999999993</v>
      </c>
      <c r="AE1624" s="197">
        <f t="shared" si="369"/>
        <v>142.79999999999998</v>
      </c>
      <c r="AF1624" s="197">
        <f t="shared" si="360"/>
        <v>179.52</v>
      </c>
      <c r="AG1624" s="197">
        <f t="shared" si="361"/>
        <v>655.51999999999987</v>
      </c>
      <c r="AH1624" s="197">
        <v>655.51999999999987</v>
      </c>
      <c r="AI1624" s="197">
        <f t="shared" si="362"/>
        <v>0</v>
      </c>
      <c r="AJ1624" s="158"/>
      <c r="AR1624" s="111"/>
      <c r="AS1624" s="111"/>
      <c r="AT1624" s="111"/>
    </row>
    <row r="1625" spans="1:47" ht="28.5" customHeight="1" x14ac:dyDescent="0.25">
      <c r="A1625" s="186"/>
      <c r="B1625" s="221">
        <v>25</v>
      </c>
      <c r="C1625" s="187">
        <v>1580</v>
      </c>
      <c r="D1625" s="136">
        <v>14111</v>
      </c>
      <c r="E1625" s="136">
        <v>8776</v>
      </c>
      <c r="F1625" s="188"/>
      <c r="G1625" s="186" t="s">
        <v>450</v>
      </c>
      <c r="H1625" s="216" t="s">
        <v>36</v>
      </c>
      <c r="I1625" s="216"/>
      <c r="J1625" s="216" t="s">
        <v>42</v>
      </c>
      <c r="K1625" s="215">
        <v>5</v>
      </c>
      <c r="L1625" s="215">
        <v>1</v>
      </c>
      <c r="M1625" s="215">
        <v>1.8</v>
      </c>
      <c r="N1625" s="188"/>
      <c r="O1625" s="188">
        <f t="shared" si="368"/>
        <v>1.8</v>
      </c>
      <c r="P1625" s="215"/>
      <c r="Q1625" s="215"/>
      <c r="R1625" s="188">
        <f t="shared" si="364"/>
        <v>9</v>
      </c>
      <c r="S1625" s="243" t="s">
        <v>41</v>
      </c>
      <c r="T1625" s="199" t="s">
        <v>58</v>
      </c>
      <c r="U1625" s="253">
        <v>44905</v>
      </c>
      <c r="V1625" s="253">
        <v>44991</v>
      </c>
      <c r="W1625" s="254">
        <v>1</v>
      </c>
      <c r="X1625" s="255"/>
      <c r="Y1625" s="196">
        <f t="shared" si="356"/>
        <v>12.428571428571429</v>
      </c>
      <c r="Z1625" s="220">
        <v>14</v>
      </c>
      <c r="AA1625" s="220">
        <v>0.84</v>
      </c>
      <c r="AB1625" s="197">
        <f t="shared" si="357"/>
        <v>126</v>
      </c>
      <c r="AC1625" s="197">
        <f t="shared" si="358"/>
        <v>7.56</v>
      </c>
      <c r="AD1625" s="197">
        <f t="shared" si="359"/>
        <v>88.2</v>
      </c>
      <c r="AE1625" s="197">
        <f t="shared" si="369"/>
        <v>37.799999999999997</v>
      </c>
      <c r="AF1625" s="197">
        <f t="shared" si="360"/>
        <v>93.96</v>
      </c>
      <c r="AG1625" s="197">
        <f t="shared" si="361"/>
        <v>219.95999999999998</v>
      </c>
      <c r="AH1625" s="197">
        <v>175.68</v>
      </c>
      <c r="AI1625" s="197">
        <f t="shared" si="362"/>
        <v>44.279999999999973</v>
      </c>
      <c r="AJ1625" s="158"/>
      <c r="AR1625" s="363">
        <f>SUMIF('[27]Sc Shedule '!$D$3:$D$2546,D1625,'[27]Sc Shedule '!$AC$3:$AC$2546)</f>
        <v>893.81999999999994</v>
      </c>
      <c r="AS1625" s="363">
        <f t="shared" ref="AS1625:AS1628" ca="1" si="370">SUMIF($D$91:$D$2561,D1625,$AG$91:$AG$2559)</f>
        <v>712.25999999999988</v>
      </c>
      <c r="AT1625" s="363">
        <f t="shared" ref="AT1625:AT1628" ca="1" si="371">AR1625-AS1625</f>
        <v>181.56000000000006</v>
      </c>
      <c r="AU1625" s="365"/>
    </row>
    <row r="1626" spans="1:47" ht="28.5" customHeight="1" x14ac:dyDescent="0.25">
      <c r="A1626" s="186"/>
      <c r="B1626" s="221">
        <v>25</v>
      </c>
      <c r="C1626" s="187">
        <v>1580</v>
      </c>
      <c r="D1626" s="136">
        <v>14111</v>
      </c>
      <c r="E1626" s="136">
        <v>8776</v>
      </c>
      <c r="F1626" s="188"/>
      <c r="G1626" s="186" t="s">
        <v>450</v>
      </c>
      <c r="H1626" s="216" t="s">
        <v>36</v>
      </c>
      <c r="I1626" s="216"/>
      <c r="J1626" s="216" t="s">
        <v>42</v>
      </c>
      <c r="K1626" s="215">
        <v>5</v>
      </c>
      <c r="L1626" s="215">
        <v>1</v>
      </c>
      <c r="M1626" s="215">
        <v>1.8</v>
      </c>
      <c r="N1626" s="188"/>
      <c r="O1626" s="188">
        <f t="shared" si="368"/>
        <v>1.8</v>
      </c>
      <c r="P1626" s="215"/>
      <c r="Q1626" s="215"/>
      <c r="R1626" s="188">
        <f t="shared" si="364"/>
        <v>9</v>
      </c>
      <c r="S1626" s="243" t="s">
        <v>41</v>
      </c>
      <c r="T1626" s="199" t="s">
        <v>58</v>
      </c>
      <c r="U1626" s="253">
        <v>44905</v>
      </c>
      <c r="V1626" s="253">
        <v>44991</v>
      </c>
      <c r="W1626" s="254">
        <v>1</v>
      </c>
      <c r="X1626" s="255"/>
      <c r="Y1626" s="196">
        <f t="shared" si="356"/>
        <v>12.428571428571429</v>
      </c>
      <c r="Z1626" s="220">
        <v>14</v>
      </c>
      <c r="AA1626" s="220">
        <v>0.84</v>
      </c>
      <c r="AB1626" s="197">
        <f t="shared" si="357"/>
        <v>126</v>
      </c>
      <c r="AC1626" s="197">
        <f t="shared" si="358"/>
        <v>7.56</v>
      </c>
      <c r="AD1626" s="197">
        <f t="shared" si="359"/>
        <v>88.2</v>
      </c>
      <c r="AE1626" s="197">
        <f t="shared" si="369"/>
        <v>37.799999999999997</v>
      </c>
      <c r="AF1626" s="197">
        <f t="shared" si="360"/>
        <v>93.96</v>
      </c>
      <c r="AG1626" s="197">
        <f t="shared" si="361"/>
        <v>219.95999999999998</v>
      </c>
      <c r="AH1626" s="197">
        <v>175.68</v>
      </c>
      <c r="AI1626" s="197">
        <f t="shared" si="362"/>
        <v>44.279999999999973</v>
      </c>
      <c r="AJ1626" s="158"/>
      <c r="AR1626" s="363">
        <f>SUMIF('[27]Sc Shedule '!$D$3:$D$2546,D1626,'[27]Sc Shedule '!$AC$3:$AC$2546)</f>
        <v>893.81999999999994</v>
      </c>
      <c r="AS1626" s="363">
        <f t="shared" ca="1" si="370"/>
        <v>712.25999999999988</v>
      </c>
      <c r="AT1626" s="363">
        <f t="shared" ca="1" si="371"/>
        <v>181.56000000000006</v>
      </c>
      <c r="AU1626" s="365"/>
    </row>
    <row r="1627" spans="1:47" ht="28.5" customHeight="1" x14ac:dyDescent="0.25">
      <c r="A1627" s="186"/>
      <c r="B1627" s="221">
        <v>25</v>
      </c>
      <c r="C1627" s="187">
        <v>1580</v>
      </c>
      <c r="D1627" s="136">
        <v>14111</v>
      </c>
      <c r="E1627" s="136">
        <v>8776</v>
      </c>
      <c r="F1627" s="188"/>
      <c r="G1627" s="186" t="s">
        <v>450</v>
      </c>
      <c r="H1627" s="186" t="s">
        <v>240</v>
      </c>
      <c r="I1627" s="216"/>
      <c r="J1627" s="186" t="s">
        <v>80</v>
      </c>
      <c r="K1627" s="188">
        <v>5</v>
      </c>
      <c r="L1627" s="188">
        <v>0.6</v>
      </c>
      <c r="M1627" s="188"/>
      <c r="N1627" s="188"/>
      <c r="O1627" s="188"/>
      <c r="P1627" s="188">
        <v>0.6</v>
      </c>
      <c r="Q1627" s="188"/>
      <c r="R1627" s="188">
        <f t="shared" si="364"/>
        <v>1.7999999999999998</v>
      </c>
      <c r="S1627" s="191" t="s">
        <v>150</v>
      </c>
      <c r="T1627" s="199" t="s">
        <v>58</v>
      </c>
      <c r="U1627" s="253">
        <v>44905</v>
      </c>
      <c r="V1627" s="253">
        <v>44991</v>
      </c>
      <c r="W1627" s="201">
        <v>1</v>
      </c>
      <c r="X1627" s="202"/>
      <c r="Y1627" s="196">
        <f t="shared" si="356"/>
        <v>12.428571428571429</v>
      </c>
      <c r="Z1627" s="219">
        <v>36.5</v>
      </c>
      <c r="AA1627" s="219">
        <v>3.15</v>
      </c>
      <c r="AB1627" s="197">
        <f t="shared" si="357"/>
        <v>65.699999999999989</v>
      </c>
      <c r="AC1627" s="197">
        <f t="shared" si="358"/>
        <v>5.669999999999999</v>
      </c>
      <c r="AD1627" s="197">
        <f t="shared" si="359"/>
        <v>45.989999999999995</v>
      </c>
      <c r="AE1627" s="197">
        <f t="shared" si="369"/>
        <v>19.709999999999997</v>
      </c>
      <c r="AF1627" s="197">
        <f t="shared" si="360"/>
        <v>70.47</v>
      </c>
      <c r="AG1627" s="197">
        <f t="shared" si="361"/>
        <v>136.16999999999999</v>
      </c>
      <c r="AH1627" s="197">
        <v>111.59999999999998</v>
      </c>
      <c r="AI1627" s="197">
        <f t="shared" si="362"/>
        <v>24.570000000000007</v>
      </c>
      <c r="AJ1627" s="158"/>
      <c r="AR1627" s="363">
        <f>SUMIF('[27]Sc Shedule '!$D$3:$D$2546,D1627,'[27]Sc Shedule '!$AC$3:$AC$2546)</f>
        <v>893.81999999999994</v>
      </c>
      <c r="AS1627" s="363">
        <f t="shared" ca="1" si="370"/>
        <v>712.25999999999988</v>
      </c>
      <c r="AT1627" s="363">
        <f t="shared" ca="1" si="371"/>
        <v>181.56000000000006</v>
      </c>
      <c r="AU1627" s="365"/>
    </row>
    <row r="1628" spans="1:47" ht="28.5" customHeight="1" x14ac:dyDescent="0.25">
      <c r="A1628" s="186"/>
      <c r="B1628" s="221">
        <v>25</v>
      </c>
      <c r="C1628" s="187">
        <v>1575</v>
      </c>
      <c r="D1628" s="136">
        <v>14111</v>
      </c>
      <c r="E1628" s="136">
        <v>8776</v>
      </c>
      <c r="F1628" s="188"/>
      <c r="G1628" s="186" t="s">
        <v>450</v>
      </c>
      <c r="H1628" s="186" t="s">
        <v>240</v>
      </c>
      <c r="I1628" s="216"/>
      <c r="J1628" s="186" t="s">
        <v>80</v>
      </c>
      <c r="K1628" s="188">
        <v>5</v>
      </c>
      <c r="L1628" s="188">
        <v>0.6</v>
      </c>
      <c r="M1628" s="188"/>
      <c r="N1628" s="188"/>
      <c r="O1628" s="188"/>
      <c r="P1628" s="188">
        <v>0.6</v>
      </c>
      <c r="Q1628" s="188"/>
      <c r="R1628" s="188">
        <f t="shared" si="364"/>
        <v>1.7999999999999998</v>
      </c>
      <c r="S1628" s="191" t="s">
        <v>150</v>
      </c>
      <c r="T1628" s="199" t="s">
        <v>58</v>
      </c>
      <c r="U1628" s="253">
        <v>44905</v>
      </c>
      <c r="V1628" s="253">
        <v>44991</v>
      </c>
      <c r="W1628" s="201">
        <v>1</v>
      </c>
      <c r="X1628" s="202"/>
      <c r="Y1628" s="196">
        <f t="shared" si="356"/>
        <v>12.428571428571429</v>
      </c>
      <c r="Z1628" s="219">
        <v>36.5</v>
      </c>
      <c r="AA1628" s="219">
        <v>3.15</v>
      </c>
      <c r="AB1628" s="197">
        <f t="shared" si="357"/>
        <v>65.699999999999989</v>
      </c>
      <c r="AC1628" s="197">
        <f t="shared" si="358"/>
        <v>5.669999999999999</v>
      </c>
      <c r="AD1628" s="197">
        <f t="shared" si="359"/>
        <v>45.989999999999995</v>
      </c>
      <c r="AE1628" s="197">
        <f t="shared" si="369"/>
        <v>19.709999999999997</v>
      </c>
      <c r="AF1628" s="197">
        <f t="shared" si="360"/>
        <v>70.47</v>
      </c>
      <c r="AG1628" s="197">
        <f t="shared" si="361"/>
        <v>136.16999999999999</v>
      </c>
      <c r="AH1628" s="197">
        <v>111.59999999999998</v>
      </c>
      <c r="AI1628" s="197">
        <f t="shared" si="362"/>
        <v>24.570000000000007</v>
      </c>
      <c r="AJ1628" s="158"/>
      <c r="AR1628" s="363">
        <f>SUMIF('[27]Sc Shedule '!$D$3:$D$2546,D1628,'[27]Sc Shedule '!$AC$3:$AC$2546)</f>
        <v>893.81999999999994</v>
      </c>
      <c r="AS1628" s="363">
        <f t="shared" ca="1" si="370"/>
        <v>712.25999999999988</v>
      </c>
      <c r="AT1628" s="363">
        <f t="shared" ca="1" si="371"/>
        <v>181.56000000000006</v>
      </c>
      <c r="AU1628" s="365"/>
    </row>
    <row r="1629" spans="1:47" ht="28.5" customHeight="1" x14ac:dyDescent="0.25">
      <c r="A1629" s="186"/>
      <c r="B1629" s="221">
        <v>26</v>
      </c>
      <c r="C1629" s="187">
        <v>350</v>
      </c>
      <c r="D1629" s="136">
        <v>12505</v>
      </c>
      <c r="E1629" s="136">
        <v>7591</v>
      </c>
      <c r="F1629" s="188"/>
      <c r="G1629" s="186" t="s">
        <v>107</v>
      </c>
      <c r="H1629" s="186" t="s">
        <v>94</v>
      </c>
      <c r="I1629" s="186"/>
      <c r="J1629" s="186" t="s">
        <v>69</v>
      </c>
      <c r="K1629" s="188">
        <v>1.8</v>
      </c>
      <c r="L1629" s="188">
        <v>1.3</v>
      </c>
      <c r="M1629" s="188">
        <v>4</v>
      </c>
      <c r="N1629" s="188">
        <v>1</v>
      </c>
      <c r="O1629" s="188">
        <f>M1629-N1629</f>
        <v>3</v>
      </c>
      <c r="P1629" s="188"/>
      <c r="Q1629" s="188"/>
      <c r="R1629" s="188">
        <f t="shared" si="364"/>
        <v>3</v>
      </c>
      <c r="S1629" s="191" t="s">
        <v>70</v>
      </c>
      <c r="T1629" s="199" t="s">
        <v>58</v>
      </c>
      <c r="U1629" s="200">
        <v>44736</v>
      </c>
      <c r="V1629" s="200">
        <v>44741</v>
      </c>
      <c r="W1629" s="201">
        <v>1</v>
      </c>
      <c r="X1629" s="202"/>
      <c r="Y1629" s="196">
        <f t="shared" ref="Y1629:Y1692" si="372">IF(T1629="on hire",$C$5-U1629+1,IF(T1629="off hired",V1629-U1629+1,0))/7</f>
        <v>0.8571428571428571</v>
      </c>
      <c r="Z1629" s="219">
        <v>135</v>
      </c>
      <c r="AA1629" s="219">
        <v>12.25</v>
      </c>
      <c r="AB1629" s="197">
        <f t="shared" ref="AB1629:AB1692" si="373">Z1629*R1629</f>
        <v>405</v>
      </c>
      <c r="AC1629" s="197">
        <f t="shared" ref="AC1629:AC1692" si="374">AA1629*R1629</f>
        <v>36.75</v>
      </c>
      <c r="AD1629" s="197">
        <f t="shared" ref="AD1629:AD1692" si="375">0.7*R1629*Z1629</f>
        <v>283.49999999999994</v>
      </c>
      <c r="AE1629" s="197">
        <f t="shared" si="369"/>
        <v>121.49999999999999</v>
      </c>
      <c r="AF1629" s="197">
        <f t="shared" ref="AF1629:AF1692" si="376">IF(Y1629&gt;X1629,(Y1629-X1629)*R1629*AA1629,0)</f>
        <v>31.499999999999996</v>
      </c>
      <c r="AG1629" s="197">
        <f t="shared" ref="AG1629:AG1692" si="377">AD1629+AE1629+AF1629</f>
        <v>436.49999999999994</v>
      </c>
      <c r="AH1629" s="197">
        <v>436.49999999999994</v>
      </c>
      <c r="AI1629" s="197">
        <f t="shared" ref="AI1629:AI1692" si="378">AG1629-AH1629</f>
        <v>0</v>
      </c>
      <c r="AJ1629" s="158"/>
      <c r="AR1629" s="111"/>
      <c r="AS1629" s="111"/>
      <c r="AT1629" s="111"/>
    </row>
    <row r="1630" spans="1:47" ht="28.5" customHeight="1" x14ac:dyDescent="0.25">
      <c r="A1630" s="186"/>
      <c r="B1630" s="221">
        <v>26</v>
      </c>
      <c r="C1630" s="187"/>
      <c r="D1630" s="136">
        <v>12236</v>
      </c>
      <c r="E1630" s="136">
        <v>8121</v>
      </c>
      <c r="F1630" s="188"/>
      <c r="G1630" s="186" t="s">
        <v>151</v>
      </c>
      <c r="H1630" s="186" t="s">
        <v>63</v>
      </c>
      <c r="I1630" s="186"/>
      <c r="J1630" s="186" t="s">
        <v>63</v>
      </c>
      <c r="K1630" s="188">
        <v>644</v>
      </c>
      <c r="L1630" s="188"/>
      <c r="M1630" s="188"/>
      <c r="N1630" s="188"/>
      <c r="O1630" s="188"/>
      <c r="P1630" s="188"/>
      <c r="Q1630" s="188"/>
      <c r="R1630" s="188">
        <f t="shared" si="364"/>
        <v>644</v>
      </c>
      <c r="S1630" s="191" t="s">
        <v>64</v>
      </c>
      <c r="T1630" s="199" t="s">
        <v>58</v>
      </c>
      <c r="U1630" s="200">
        <v>44727</v>
      </c>
      <c r="V1630" s="200">
        <v>44853</v>
      </c>
      <c r="W1630" s="201">
        <v>1</v>
      </c>
      <c r="X1630" s="202"/>
      <c r="Y1630" s="196">
        <f t="shared" si="372"/>
        <v>18.142857142857142</v>
      </c>
      <c r="Z1630" s="219">
        <v>24</v>
      </c>
      <c r="AA1630" s="219"/>
      <c r="AB1630" s="197">
        <f t="shared" si="373"/>
        <v>15456</v>
      </c>
      <c r="AC1630" s="197">
        <f t="shared" si="374"/>
        <v>0</v>
      </c>
      <c r="AD1630" s="197">
        <f t="shared" si="375"/>
        <v>10819.199999999999</v>
      </c>
      <c r="AE1630" s="197">
        <f t="shared" si="369"/>
        <v>4636.7999999999993</v>
      </c>
      <c r="AF1630" s="197">
        <f t="shared" si="376"/>
        <v>0</v>
      </c>
      <c r="AG1630" s="197">
        <f t="shared" si="377"/>
        <v>15455.999999999998</v>
      </c>
      <c r="AH1630" s="197">
        <v>15455.999999999998</v>
      </c>
      <c r="AI1630" s="197">
        <f t="shared" si="378"/>
        <v>0</v>
      </c>
      <c r="AJ1630" s="158"/>
      <c r="AR1630" s="111"/>
      <c r="AS1630" s="111"/>
      <c r="AT1630" s="111"/>
    </row>
    <row r="1631" spans="1:47" ht="28.5" customHeight="1" x14ac:dyDescent="0.25">
      <c r="A1631" s="186"/>
      <c r="B1631" s="221">
        <v>26</v>
      </c>
      <c r="C1631" s="187">
        <v>513</v>
      </c>
      <c r="D1631" s="136">
        <v>12718</v>
      </c>
      <c r="E1631" s="136">
        <v>7877</v>
      </c>
      <c r="F1631" s="188"/>
      <c r="G1631" s="186" t="s">
        <v>213</v>
      </c>
      <c r="H1631" s="186" t="s">
        <v>94</v>
      </c>
      <c r="I1631" s="186"/>
      <c r="J1631" s="186" t="s">
        <v>69</v>
      </c>
      <c r="K1631" s="188">
        <v>1.8</v>
      </c>
      <c r="L1631" s="188">
        <v>1.8</v>
      </c>
      <c r="M1631" s="188">
        <v>4</v>
      </c>
      <c r="N1631" s="188">
        <v>1</v>
      </c>
      <c r="O1631" s="188">
        <f t="shared" ref="O1631:O1644" si="379">M1631-N1631</f>
        <v>3</v>
      </c>
      <c r="P1631" s="188"/>
      <c r="Q1631" s="188"/>
      <c r="R1631" s="188">
        <f t="shared" si="364"/>
        <v>3</v>
      </c>
      <c r="S1631" s="191" t="s">
        <v>70</v>
      </c>
      <c r="T1631" s="199" t="s">
        <v>58</v>
      </c>
      <c r="U1631" s="200">
        <v>44756</v>
      </c>
      <c r="V1631" s="200">
        <v>44813</v>
      </c>
      <c r="W1631" s="201">
        <v>1</v>
      </c>
      <c r="X1631" s="202"/>
      <c r="Y1631" s="196">
        <f t="shared" si="372"/>
        <v>8.2857142857142865</v>
      </c>
      <c r="Z1631" s="219">
        <v>135</v>
      </c>
      <c r="AA1631" s="219">
        <v>12.25</v>
      </c>
      <c r="AB1631" s="197">
        <f t="shared" si="373"/>
        <v>405</v>
      </c>
      <c r="AC1631" s="197">
        <f t="shared" si="374"/>
        <v>36.75</v>
      </c>
      <c r="AD1631" s="197">
        <f t="shared" si="375"/>
        <v>283.49999999999994</v>
      </c>
      <c r="AE1631" s="197">
        <f t="shared" si="369"/>
        <v>121.49999999999999</v>
      </c>
      <c r="AF1631" s="197">
        <f t="shared" si="376"/>
        <v>304.50000000000006</v>
      </c>
      <c r="AG1631" s="197">
        <f t="shared" si="377"/>
        <v>709.5</v>
      </c>
      <c r="AH1631" s="197">
        <v>709.5</v>
      </c>
      <c r="AI1631" s="197">
        <f t="shared" si="378"/>
        <v>0</v>
      </c>
      <c r="AJ1631" s="158"/>
      <c r="AR1631" s="111"/>
      <c r="AS1631" s="111"/>
      <c r="AT1631" s="111"/>
    </row>
    <row r="1632" spans="1:47" ht="28.5" customHeight="1" x14ac:dyDescent="0.25">
      <c r="A1632" s="186"/>
      <c r="B1632" s="221">
        <v>26</v>
      </c>
      <c r="C1632" s="187">
        <v>534</v>
      </c>
      <c r="D1632" s="136">
        <v>12745</v>
      </c>
      <c r="E1632" s="136">
        <v>7725</v>
      </c>
      <c r="F1632" s="188"/>
      <c r="G1632" s="186" t="s">
        <v>107</v>
      </c>
      <c r="H1632" s="186" t="s">
        <v>94</v>
      </c>
      <c r="I1632" s="186"/>
      <c r="J1632" s="186" t="s">
        <v>69</v>
      </c>
      <c r="K1632" s="188">
        <v>1.8</v>
      </c>
      <c r="L1632" s="188">
        <v>1.8</v>
      </c>
      <c r="M1632" s="188">
        <v>3</v>
      </c>
      <c r="N1632" s="188">
        <v>1</v>
      </c>
      <c r="O1632" s="188">
        <f t="shared" si="379"/>
        <v>2</v>
      </c>
      <c r="P1632" s="188"/>
      <c r="Q1632" s="188"/>
      <c r="R1632" s="188">
        <f t="shared" si="364"/>
        <v>2</v>
      </c>
      <c r="S1632" s="191" t="s">
        <v>70</v>
      </c>
      <c r="T1632" s="199" t="s">
        <v>58</v>
      </c>
      <c r="U1632" s="200">
        <v>44759</v>
      </c>
      <c r="V1632" s="200">
        <v>44760</v>
      </c>
      <c r="W1632" s="201">
        <v>1</v>
      </c>
      <c r="X1632" s="202"/>
      <c r="Y1632" s="196">
        <f t="shared" si="372"/>
        <v>0.2857142857142857</v>
      </c>
      <c r="Z1632" s="219">
        <v>135</v>
      </c>
      <c r="AA1632" s="219">
        <v>12.25</v>
      </c>
      <c r="AB1632" s="197">
        <f t="shared" si="373"/>
        <v>270</v>
      </c>
      <c r="AC1632" s="197">
        <f t="shared" si="374"/>
        <v>24.5</v>
      </c>
      <c r="AD1632" s="197">
        <f t="shared" si="375"/>
        <v>189</v>
      </c>
      <c r="AE1632" s="197">
        <f t="shared" si="369"/>
        <v>81</v>
      </c>
      <c r="AF1632" s="197">
        <f t="shared" si="376"/>
        <v>7</v>
      </c>
      <c r="AG1632" s="197">
        <f t="shared" si="377"/>
        <v>277</v>
      </c>
      <c r="AH1632" s="197">
        <v>277</v>
      </c>
      <c r="AI1632" s="197">
        <f t="shared" si="378"/>
        <v>0</v>
      </c>
      <c r="AJ1632" s="158"/>
      <c r="AR1632" s="111"/>
      <c r="AS1632" s="111"/>
      <c r="AT1632" s="111"/>
    </row>
    <row r="1633" spans="1:39" s="111" customFormat="1" ht="28.5" customHeight="1" x14ac:dyDescent="0.25">
      <c r="A1633" s="216"/>
      <c r="B1633" s="221">
        <v>26</v>
      </c>
      <c r="C1633" s="243">
        <v>500</v>
      </c>
      <c r="D1633" s="378">
        <v>12704</v>
      </c>
      <c r="E1633" s="378">
        <v>6701</v>
      </c>
      <c r="F1633" s="215"/>
      <c r="G1633" s="216" t="s">
        <v>235</v>
      </c>
      <c r="H1633" s="216" t="s">
        <v>60</v>
      </c>
      <c r="I1633" s="216"/>
      <c r="J1633" s="216" t="s">
        <v>42</v>
      </c>
      <c r="K1633" s="215">
        <v>12</v>
      </c>
      <c r="L1633" s="215">
        <v>1.8</v>
      </c>
      <c r="M1633" s="215">
        <v>6</v>
      </c>
      <c r="N1633" s="188">
        <v>1</v>
      </c>
      <c r="O1633" s="188">
        <f t="shared" si="379"/>
        <v>5</v>
      </c>
      <c r="P1633" s="215"/>
      <c r="Q1633" s="215"/>
      <c r="R1633" s="188">
        <f t="shared" si="364"/>
        <v>60</v>
      </c>
      <c r="S1633" s="191" t="s">
        <v>41</v>
      </c>
      <c r="T1633" s="252" t="s">
        <v>58</v>
      </c>
      <c r="U1633" s="253">
        <v>44755</v>
      </c>
      <c r="V1633" s="253">
        <v>44823</v>
      </c>
      <c r="W1633" s="254">
        <v>1</v>
      </c>
      <c r="X1633" s="255"/>
      <c r="Y1633" s="196">
        <f t="shared" si="372"/>
        <v>9.8571428571428577</v>
      </c>
      <c r="Z1633" s="220">
        <v>18</v>
      </c>
      <c r="AA1633" s="220">
        <v>1.05</v>
      </c>
      <c r="AB1633" s="197">
        <f t="shared" si="373"/>
        <v>1080</v>
      </c>
      <c r="AC1633" s="197">
        <f t="shared" si="374"/>
        <v>63</v>
      </c>
      <c r="AD1633" s="197">
        <f t="shared" si="375"/>
        <v>756</v>
      </c>
      <c r="AE1633" s="197">
        <f t="shared" si="369"/>
        <v>324</v>
      </c>
      <c r="AF1633" s="197">
        <f t="shared" si="376"/>
        <v>621</v>
      </c>
      <c r="AG1633" s="197">
        <f t="shared" si="377"/>
        <v>1701</v>
      </c>
      <c r="AH1633" s="197">
        <v>1701</v>
      </c>
      <c r="AI1633" s="197">
        <f t="shared" si="378"/>
        <v>0</v>
      </c>
      <c r="AJ1633" s="158"/>
      <c r="AK1633" s="265"/>
      <c r="AL1633" s="272"/>
      <c r="AM1633" s="272"/>
    </row>
    <row r="1634" spans="1:39" s="111" customFormat="1" ht="28.5" customHeight="1" x14ac:dyDescent="0.25">
      <c r="A1634" s="186"/>
      <c r="B1634" s="221">
        <v>26</v>
      </c>
      <c r="C1634" s="187">
        <v>737</v>
      </c>
      <c r="D1634" s="136">
        <v>12995</v>
      </c>
      <c r="E1634" s="136">
        <v>7852</v>
      </c>
      <c r="F1634" s="188"/>
      <c r="G1634" s="186" t="s">
        <v>107</v>
      </c>
      <c r="H1634" s="186" t="s">
        <v>36</v>
      </c>
      <c r="I1634" s="186"/>
      <c r="J1634" s="186" t="s">
        <v>435</v>
      </c>
      <c r="K1634" s="188">
        <v>5</v>
      </c>
      <c r="L1634" s="188">
        <v>1.3</v>
      </c>
      <c r="M1634" s="188">
        <v>5</v>
      </c>
      <c r="N1634" s="188">
        <v>1</v>
      </c>
      <c r="O1634" s="188">
        <f t="shared" si="379"/>
        <v>4</v>
      </c>
      <c r="P1634" s="188"/>
      <c r="Q1634" s="188"/>
      <c r="R1634" s="188">
        <f t="shared" si="364"/>
        <v>20</v>
      </c>
      <c r="S1634" s="191" t="s">
        <v>41</v>
      </c>
      <c r="T1634" s="199" t="s">
        <v>58</v>
      </c>
      <c r="U1634" s="200">
        <v>44788</v>
      </c>
      <c r="V1634" s="200">
        <v>44802</v>
      </c>
      <c r="W1634" s="201">
        <v>1</v>
      </c>
      <c r="X1634" s="202"/>
      <c r="Y1634" s="196">
        <f t="shared" si="372"/>
        <v>2.1428571428571428</v>
      </c>
      <c r="Z1634" s="219">
        <v>14</v>
      </c>
      <c r="AA1634" s="219">
        <v>0</v>
      </c>
      <c r="AB1634" s="197">
        <f t="shared" si="373"/>
        <v>280</v>
      </c>
      <c r="AC1634" s="197">
        <f t="shared" si="374"/>
        <v>0</v>
      </c>
      <c r="AD1634" s="197">
        <f t="shared" si="375"/>
        <v>196</v>
      </c>
      <c r="AE1634" s="197">
        <f t="shared" si="369"/>
        <v>84</v>
      </c>
      <c r="AF1634" s="197">
        <f t="shared" si="376"/>
        <v>0</v>
      </c>
      <c r="AG1634" s="197">
        <f t="shared" si="377"/>
        <v>280</v>
      </c>
      <c r="AH1634" s="197">
        <v>280</v>
      </c>
      <c r="AI1634" s="197">
        <f t="shared" si="378"/>
        <v>0</v>
      </c>
      <c r="AJ1634" s="158"/>
      <c r="AK1634" s="265"/>
      <c r="AL1634" s="272"/>
      <c r="AM1634" s="272"/>
    </row>
    <row r="1635" spans="1:39" s="111" customFormat="1" ht="28.5" customHeight="1" x14ac:dyDescent="0.25">
      <c r="A1635" s="186"/>
      <c r="B1635" s="221">
        <v>26</v>
      </c>
      <c r="C1635" s="187">
        <v>352</v>
      </c>
      <c r="D1635" s="136">
        <v>12507</v>
      </c>
      <c r="E1635" s="136">
        <v>7732</v>
      </c>
      <c r="F1635" s="188"/>
      <c r="G1635" s="186" t="s">
        <v>71</v>
      </c>
      <c r="H1635" s="186" t="s">
        <v>94</v>
      </c>
      <c r="I1635" s="186"/>
      <c r="J1635" s="186" t="s">
        <v>69</v>
      </c>
      <c r="K1635" s="188">
        <v>1.3</v>
      </c>
      <c r="L1635" s="188">
        <v>1</v>
      </c>
      <c r="M1635" s="188">
        <v>4</v>
      </c>
      <c r="N1635" s="188">
        <v>1</v>
      </c>
      <c r="O1635" s="188">
        <f t="shared" si="379"/>
        <v>3</v>
      </c>
      <c r="P1635" s="188"/>
      <c r="Q1635" s="188"/>
      <c r="R1635" s="188">
        <f t="shared" si="364"/>
        <v>3</v>
      </c>
      <c r="S1635" s="191" t="s">
        <v>70</v>
      </c>
      <c r="T1635" s="199" t="s">
        <v>58</v>
      </c>
      <c r="U1635" s="200">
        <v>44738</v>
      </c>
      <c r="V1635" s="200">
        <v>44761</v>
      </c>
      <c r="W1635" s="201">
        <v>1</v>
      </c>
      <c r="X1635" s="202"/>
      <c r="Y1635" s="196">
        <f t="shared" si="372"/>
        <v>3.4285714285714284</v>
      </c>
      <c r="Z1635" s="219">
        <v>135</v>
      </c>
      <c r="AA1635" s="219"/>
      <c r="AB1635" s="197">
        <f t="shared" si="373"/>
        <v>405</v>
      </c>
      <c r="AC1635" s="197">
        <f t="shared" si="374"/>
        <v>0</v>
      </c>
      <c r="AD1635" s="197">
        <f t="shared" si="375"/>
        <v>283.49999999999994</v>
      </c>
      <c r="AE1635" s="197">
        <f t="shared" si="369"/>
        <v>121.49999999999999</v>
      </c>
      <c r="AF1635" s="197">
        <f t="shared" si="376"/>
        <v>0</v>
      </c>
      <c r="AG1635" s="197">
        <f t="shared" si="377"/>
        <v>404.99999999999994</v>
      </c>
      <c r="AH1635" s="197">
        <v>404.99999999999994</v>
      </c>
      <c r="AI1635" s="197">
        <f t="shared" si="378"/>
        <v>0</v>
      </c>
      <c r="AJ1635" s="158"/>
      <c r="AK1635" s="265"/>
      <c r="AL1635" s="272"/>
      <c r="AM1635" s="272"/>
    </row>
    <row r="1636" spans="1:39" s="111" customFormat="1" ht="28.5" customHeight="1" x14ac:dyDescent="0.25">
      <c r="A1636" s="186"/>
      <c r="B1636" s="221">
        <v>26</v>
      </c>
      <c r="C1636" s="187">
        <v>267</v>
      </c>
      <c r="D1636" s="136">
        <v>12381</v>
      </c>
      <c r="E1636" s="136">
        <v>7590</v>
      </c>
      <c r="F1636" s="188"/>
      <c r="G1636" s="186" t="s">
        <v>96</v>
      </c>
      <c r="H1636" s="186" t="s">
        <v>94</v>
      </c>
      <c r="I1636" s="186"/>
      <c r="J1636" s="186" t="s">
        <v>69</v>
      </c>
      <c r="K1636" s="188">
        <v>1.8</v>
      </c>
      <c r="L1636" s="188">
        <v>1.3</v>
      </c>
      <c r="M1636" s="188">
        <v>3</v>
      </c>
      <c r="N1636" s="188">
        <v>1</v>
      </c>
      <c r="O1636" s="188">
        <f t="shared" si="379"/>
        <v>2</v>
      </c>
      <c r="P1636" s="188"/>
      <c r="Q1636" s="188"/>
      <c r="R1636" s="188">
        <f t="shared" si="364"/>
        <v>2</v>
      </c>
      <c r="S1636" s="191" t="s">
        <v>70</v>
      </c>
      <c r="T1636" s="199" t="s">
        <v>58</v>
      </c>
      <c r="U1636" s="200">
        <v>44729</v>
      </c>
      <c r="V1636" s="200">
        <v>44740</v>
      </c>
      <c r="W1636" s="201">
        <v>1</v>
      </c>
      <c r="X1636" s="202"/>
      <c r="Y1636" s="196">
        <f t="shared" si="372"/>
        <v>1.7142857142857142</v>
      </c>
      <c r="Z1636" s="219">
        <v>135</v>
      </c>
      <c r="AA1636" s="219">
        <v>12.25</v>
      </c>
      <c r="AB1636" s="197">
        <f t="shared" si="373"/>
        <v>270</v>
      </c>
      <c r="AC1636" s="197">
        <f t="shared" si="374"/>
        <v>24.5</v>
      </c>
      <c r="AD1636" s="197">
        <f t="shared" si="375"/>
        <v>189</v>
      </c>
      <c r="AE1636" s="197">
        <f t="shared" si="369"/>
        <v>81</v>
      </c>
      <c r="AF1636" s="197">
        <f t="shared" si="376"/>
        <v>42</v>
      </c>
      <c r="AG1636" s="197">
        <f t="shared" si="377"/>
        <v>312</v>
      </c>
      <c r="AH1636" s="197">
        <v>312</v>
      </c>
      <c r="AI1636" s="197">
        <f t="shared" si="378"/>
        <v>0</v>
      </c>
      <c r="AJ1636" s="158"/>
      <c r="AK1636" s="265"/>
      <c r="AL1636" s="272"/>
      <c r="AM1636" s="272"/>
    </row>
    <row r="1637" spans="1:39" s="111" customFormat="1" ht="28.5" customHeight="1" x14ac:dyDescent="0.25">
      <c r="A1637" s="186"/>
      <c r="B1637" s="221">
        <v>26</v>
      </c>
      <c r="C1637" s="187">
        <v>269</v>
      </c>
      <c r="D1637" s="136">
        <v>12383</v>
      </c>
      <c r="E1637" s="136">
        <v>6723</v>
      </c>
      <c r="F1637" s="188"/>
      <c r="G1637" s="186" t="s">
        <v>96</v>
      </c>
      <c r="H1637" s="186" t="s">
        <v>94</v>
      </c>
      <c r="I1637" s="186"/>
      <c r="J1637" s="186" t="s">
        <v>69</v>
      </c>
      <c r="K1637" s="188">
        <v>1.8</v>
      </c>
      <c r="L1637" s="188">
        <v>1.3</v>
      </c>
      <c r="M1637" s="188">
        <v>3</v>
      </c>
      <c r="N1637" s="188">
        <v>1</v>
      </c>
      <c r="O1637" s="188">
        <f t="shared" si="379"/>
        <v>2</v>
      </c>
      <c r="P1637" s="188"/>
      <c r="Q1637" s="188"/>
      <c r="R1637" s="188">
        <f t="shared" si="364"/>
        <v>2</v>
      </c>
      <c r="S1637" s="191" t="s">
        <v>70</v>
      </c>
      <c r="T1637" s="199" t="s">
        <v>58</v>
      </c>
      <c r="U1637" s="200">
        <v>44729</v>
      </c>
      <c r="V1637" s="200">
        <v>44830</v>
      </c>
      <c r="W1637" s="201">
        <v>1</v>
      </c>
      <c r="X1637" s="202"/>
      <c r="Y1637" s="196">
        <f t="shared" si="372"/>
        <v>14.571428571428571</v>
      </c>
      <c r="Z1637" s="219">
        <v>135</v>
      </c>
      <c r="AA1637" s="219">
        <v>12.25</v>
      </c>
      <c r="AB1637" s="197">
        <f t="shared" si="373"/>
        <v>270</v>
      </c>
      <c r="AC1637" s="197">
        <f t="shared" si="374"/>
        <v>24.5</v>
      </c>
      <c r="AD1637" s="197">
        <f t="shared" si="375"/>
        <v>189</v>
      </c>
      <c r="AE1637" s="197">
        <f t="shared" si="369"/>
        <v>81</v>
      </c>
      <c r="AF1637" s="197">
        <f t="shared" si="376"/>
        <v>357</v>
      </c>
      <c r="AG1637" s="197">
        <f t="shared" si="377"/>
        <v>627</v>
      </c>
      <c r="AH1637" s="197">
        <v>627</v>
      </c>
      <c r="AI1637" s="197">
        <f t="shared" si="378"/>
        <v>0</v>
      </c>
      <c r="AJ1637" s="158"/>
      <c r="AK1637" s="265"/>
      <c r="AL1637" s="272"/>
      <c r="AM1637" s="272"/>
    </row>
    <row r="1638" spans="1:39" s="111" customFormat="1" ht="28.5" customHeight="1" x14ac:dyDescent="0.25">
      <c r="A1638" s="186"/>
      <c r="B1638" s="221">
        <v>26</v>
      </c>
      <c r="C1638" s="187">
        <v>317</v>
      </c>
      <c r="D1638" s="136">
        <v>12418</v>
      </c>
      <c r="E1638" s="136">
        <v>7582</v>
      </c>
      <c r="F1638" s="188"/>
      <c r="G1638" s="186" t="s">
        <v>96</v>
      </c>
      <c r="H1638" s="186" t="s">
        <v>94</v>
      </c>
      <c r="I1638" s="186"/>
      <c r="J1638" s="186" t="s">
        <v>69</v>
      </c>
      <c r="K1638" s="188">
        <v>1.8</v>
      </c>
      <c r="L1638" s="188">
        <v>1.3</v>
      </c>
      <c r="M1638" s="188">
        <v>4</v>
      </c>
      <c r="N1638" s="188">
        <v>1</v>
      </c>
      <c r="O1638" s="188">
        <f t="shared" si="379"/>
        <v>3</v>
      </c>
      <c r="P1638" s="188"/>
      <c r="Q1638" s="188"/>
      <c r="R1638" s="188">
        <f t="shared" si="364"/>
        <v>3</v>
      </c>
      <c r="S1638" s="191" t="s">
        <v>70</v>
      </c>
      <c r="T1638" s="199" t="s">
        <v>58</v>
      </c>
      <c r="U1638" s="200">
        <v>44733</v>
      </c>
      <c r="V1638" s="200">
        <v>44736</v>
      </c>
      <c r="W1638" s="201">
        <v>1</v>
      </c>
      <c r="X1638" s="202"/>
      <c r="Y1638" s="196">
        <f t="shared" si="372"/>
        <v>0.5714285714285714</v>
      </c>
      <c r="Z1638" s="219">
        <v>135</v>
      </c>
      <c r="AA1638" s="219">
        <v>12.25</v>
      </c>
      <c r="AB1638" s="197">
        <f t="shared" si="373"/>
        <v>405</v>
      </c>
      <c r="AC1638" s="197">
        <f t="shared" si="374"/>
        <v>36.75</v>
      </c>
      <c r="AD1638" s="197">
        <f t="shared" si="375"/>
        <v>283.49999999999994</v>
      </c>
      <c r="AE1638" s="197">
        <f t="shared" si="369"/>
        <v>121.49999999999999</v>
      </c>
      <c r="AF1638" s="197">
        <f t="shared" si="376"/>
        <v>21</v>
      </c>
      <c r="AG1638" s="197">
        <f t="shared" si="377"/>
        <v>425.99999999999994</v>
      </c>
      <c r="AH1638" s="197">
        <v>425.99999999999994</v>
      </c>
      <c r="AI1638" s="197">
        <f t="shared" si="378"/>
        <v>0</v>
      </c>
      <c r="AJ1638" s="158"/>
      <c r="AK1638" s="265"/>
      <c r="AL1638" s="272"/>
      <c r="AM1638" s="272"/>
    </row>
    <row r="1639" spans="1:39" s="111" customFormat="1" ht="28.5" customHeight="1" x14ac:dyDescent="0.25">
      <c r="A1639" s="186"/>
      <c r="B1639" s="221">
        <v>26</v>
      </c>
      <c r="C1639" s="187">
        <v>200</v>
      </c>
      <c r="D1639" s="136">
        <v>12196</v>
      </c>
      <c r="E1639" s="136">
        <v>7585</v>
      </c>
      <c r="F1639" s="188"/>
      <c r="G1639" s="186" t="s">
        <v>71</v>
      </c>
      <c r="H1639" s="186" t="s">
        <v>36</v>
      </c>
      <c r="I1639" s="186"/>
      <c r="J1639" s="186" t="s">
        <v>42</v>
      </c>
      <c r="K1639" s="188">
        <v>1.8</v>
      </c>
      <c r="L1639" s="188">
        <v>1.3</v>
      </c>
      <c r="M1639" s="188">
        <v>3</v>
      </c>
      <c r="N1639" s="188">
        <v>1</v>
      </c>
      <c r="O1639" s="188">
        <f t="shared" si="379"/>
        <v>2</v>
      </c>
      <c r="P1639" s="188"/>
      <c r="Q1639" s="188"/>
      <c r="R1639" s="188">
        <f t="shared" si="364"/>
        <v>3.6</v>
      </c>
      <c r="S1639" s="191" t="s">
        <v>41</v>
      </c>
      <c r="T1639" s="199" t="s">
        <v>58</v>
      </c>
      <c r="U1639" s="200">
        <v>44721</v>
      </c>
      <c r="V1639" s="200">
        <v>44738</v>
      </c>
      <c r="W1639" s="201">
        <v>1</v>
      </c>
      <c r="X1639" s="202"/>
      <c r="Y1639" s="196">
        <f t="shared" si="372"/>
        <v>2.5714285714285716</v>
      </c>
      <c r="Z1639" s="219">
        <v>14</v>
      </c>
      <c r="AA1639" s="219">
        <v>0.84</v>
      </c>
      <c r="AB1639" s="197">
        <f t="shared" si="373"/>
        <v>50.4</v>
      </c>
      <c r="AC1639" s="197">
        <f t="shared" si="374"/>
        <v>3.024</v>
      </c>
      <c r="AD1639" s="197">
        <f t="shared" si="375"/>
        <v>35.28</v>
      </c>
      <c r="AE1639" s="197">
        <f t="shared" si="369"/>
        <v>15.120000000000001</v>
      </c>
      <c r="AF1639" s="197">
        <f t="shared" si="376"/>
        <v>7.7760000000000007</v>
      </c>
      <c r="AG1639" s="197">
        <f t="shared" si="377"/>
        <v>58.176000000000009</v>
      </c>
      <c r="AH1639" s="197">
        <v>58.176000000000009</v>
      </c>
      <c r="AI1639" s="197">
        <f t="shared" si="378"/>
        <v>0</v>
      </c>
      <c r="AJ1639" s="158"/>
      <c r="AK1639" s="265"/>
      <c r="AL1639" s="272"/>
      <c r="AM1639" s="272"/>
    </row>
    <row r="1640" spans="1:39" s="111" customFormat="1" ht="28.5" customHeight="1" x14ac:dyDescent="0.25">
      <c r="A1640" s="186"/>
      <c r="B1640" s="221">
        <v>26</v>
      </c>
      <c r="C1640" s="187">
        <v>186</v>
      </c>
      <c r="D1640" s="136">
        <v>12184</v>
      </c>
      <c r="E1640" s="136">
        <v>7582</v>
      </c>
      <c r="F1640" s="188"/>
      <c r="G1640" s="186" t="s">
        <v>71</v>
      </c>
      <c r="H1640" s="186" t="s">
        <v>36</v>
      </c>
      <c r="I1640" s="186"/>
      <c r="J1640" s="186" t="s">
        <v>42</v>
      </c>
      <c r="K1640" s="188">
        <v>4</v>
      </c>
      <c r="L1640" s="188">
        <v>1.3</v>
      </c>
      <c r="M1640" s="188">
        <v>13</v>
      </c>
      <c r="N1640" s="188">
        <v>1</v>
      </c>
      <c r="O1640" s="188">
        <f t="shared" si="379"/>
        <v>12</v>
      </c>
      <c r="P1640" s="188"/>
      <c r="Q1640" s="188"/>
      <c r="R1640" s="188">
        <f t="shared" si="364"/>
        <v>48</v>
      </c>
      <c r="S1640" s="191" t="s">
        <v>41</v>
      </c>
      <c r="T1640" s="199" t="s">
        <v>58</v>
      </c>
      <c r="U1640" s="200">
        <v>44721</v>
      </c>
      <c r="V1640" s="200">
        <v>44736</v>
      </c>
      <c r="W1640" s="201">
        <v>1</v>
      </c>
      <c r="X1640" s="202"/>
      <c r="Y1640" s="196">
        <f t="shared" si="372"/>
        <v>2.2857142857142856</v>
      </c>
      <c r="Z1640" s="219">
        <v>14</v>
      </c>
      <c r="AA1640" s="219">
        <v>0.84</v>
      </c>
      <c r="AB1640" s="197">
        <f t="shared" si="373"/>
        <v>672</v>
      </c>
      <c r="AC1640" s="197">
        <f t="shared" si="374"/>
        <v>40.32</v>
      </c>
      <c r="AD1640" s="197">
        <f t="shared" si="375"/>
        <v>470.39999999999992</v>
      </c>
      <c r="AE1640" s="197">
        <f t="shared" si="369"/>
        <v>201.59999999999997</v>
      </c>
      <c r="AF1640" s="197">
        <f t="shared" si="376"/>
        <v>92.16</v>
      </c>
      <c r="AG1640" s="197">
        <f t="shared" si="377"/>
        <v>764.15999999999985</v>
      </c>
      <c r="AH1640" s="197">
        <v>764.15999999999985</v>
      </c>
      <c r="AI1640" s="197">
        <f t="shared" si="378"/>
        <v>0</v>
      </c>
      <c r="AJ1640" s="158"/>
      <c r="AK1640" s="265"/>
      <c r="AL1640" s="272"/>
      <c r="AM1640" s="272"/>
    </row>
    <row r="1641" spans="1:39" s="111" customFormat="1" ht="28.5" customHeight="1" x14ac:dyDescent="0.25">
      <c r="A1641" s="186"/>
      <c r="B1641" s="221">
        <v>26</v>
      </c>
      <c r="C1641" s="187">
        <v>388</v>
      </c>
      <c r="D1641" s="136">
        <v>12554</v>
      </c>
      <c r="E1641" s="136">
        <v>7802</v>
      </c>
      <c r="F1641" s="188"/>
      <c r="G1641" s="186" t="s">
        <v>71</v>
      </c>
      <c r="H1641" s="186" t="s">
        <v>94</v>
      </c>
      <c r="I1641" s="186"/>
      <c r="J1641" s="186" t="s">
        <v>69</v>
      </c>
      <c r="K1641" s="188">
        <v>1.8</v>
      </c>
      <c r="L1641" s="188">
        <v>1.3</v>
      </c>
      <c r="M1641" s="188">
        <v>4</v>
      </c>
      <c r="N1641" s="188">
        <v>1</v>
      </c>
      <c r="O1641" s="188">
        <f t="shared" si="379"/>
        <v>3</v>
      </c>
      <c r="P1641" s="188"/>
      <c r="Q1641" s="188"/>
      <c r="R1641" s="188">
        <f t="shared" si="364"/>
        <v>3</v>
      </c>
      <c r="S1641" s="191" t="s">
        <v>70</v>
      </c>
      <c r="T1641" s="199" t="s">
        <v>58</v>
      </c>
      <c r="U1641" s="200">
        <v>44740</v>
      </c>
      <c r="V1641" s="200">
        <v>44776</v>
      </c>
      <c r="W1641" s="201">
        <v>1</v>
      </c>
      <c r="X1641" s="202"/>
      <c r="Y1641" s="196">
        <f t="shared" si="372"/>
        <v>5.2857142857142856</v>
      </c>
      <c r="Z1641" s="219">
        <v>135</v>
      </c>
      <c r="AA1641" s="219">
        <v>12.25</v>
      </c>
      <c r="AB1641" s="197">
        <f t="shared" si="373"/>
        <v>405</v>
      </c>
      <c r="AC1641" s="197">
        <f t="shared" si="374"/>
        <v>36.75</v>
      </c>
      <c r="AD1641" s="197">
        <f t="shared" si="375"/>
        <v>283.49999999999994</v>
      </c>
      <c r="AE1641" s="197">
        <f t="shared" si="369"/>
        <v>121.49999999999999</v>
      </c>
      <c r="AF1641" s="197">
        <f t="shared" si="376"/>
        <v>194.25</v>
      </c>
      <c r="AG1641" s="197">
        <f t="shared" si="377"/>
        <v>599.25</v>
      </c>
      <c r="AH1641" s="197">
        <v>599.25</v>
      </c>
      <c r="AI1641" s="197">
        <f t="shared" si="378"/>
        <v>0</v>
      </c>
      <c r="AJ1641" s="158"/>
      <c r="AK1641" s="265"/>
      <c r="AL1641" s="272"/>
      <c r="AM1641" s="272"/>
    </row>
    <row r="1642" spans="1:39" s="111" customFormat="1" ht="28.5" customHeight="1" x14ac:dyDescent="0.25">
      <c r="A1642" s="186"/>
      <c r="B1642" s="221">
        <v>26</v>
      </c>
      <c r="C1642" s="187">
        <v>544</v>
      </c>
      <c r="D1642" s="136">
        <v>12755</v>
      </c>
      <c r="E1642" s="136">
        <v>7802</v>
      </c>
      <c r="F1642" s="188"/>
      <c r="G1642" s="186" t="s">
        <v>71</v>
      </c>
      <c r="H1642" s="186" t="s">
        <v>94</v>
      </c>
      <c r="I1642" s="186"/>
      <c r="J1642" s="186" t="s">
        <v>69</v>
      </c>
      <c r="K1642" s="188">
        <v>2.5</v>
      </c>
      <c r="L1642" s="188">
        <v>1.3</v>
      </c>
      <c r="M1642" s="188">
        <v>4</v>
      </c>
      <c r="N1642" s="188">
        <v>1</v>
      </c>
      <c r="O1642" s="188">
        <f t="shared" si="379"/>
        <v>3</v>
      </c>
      <c r="P1642" s="188"/>
      <c r="Q1642" s="188"/>
      <c r="R1642" s="188">
        <f t="shared" si="364"/>
        <v>3</v>
      </c>
      <c r="S1642" s="191" t="s">
        <v>70</v>
      </c>
      <c r="T1642" s="199" t="s">
        <v>58</v>
      </c>
      <c r="U1642" s="200">
        <v>44760</v>
      </c>
      <c r="V1642" s="200">
        <v>44776</v>
      </c>
      <c r="W1642" s="201">
        <v>1</v>
      </c>
      <c r="X1642" s="202"/>
      <c r="Y1642" s="196">
        <f t="shared" si="372"/>
        <v>2.4285714285714284</v>
      </c>
      <c r="Z1642" s="219">
        <v>135</v>
      </c>
      <c r="AA1642" s="219">
        <v>12.25</v>
      </c>
      <c r="AB1642" s="197">
        <f t="shared" si="373"/>
        <v>405</v>
      </c>
      <c r="AC1642" s="197">
        <f t="shared" si="374"/>
        <v>36.75</v>
      </c>
      <c r="AD1642" s="197">
        <f t="shared" si="375"/>
        <v>283.49999999999994</v>
      </c>
      <c r="AE1642" s="197">
        <f t="shared" si="369"/>
        <v>121.49999999999999</v>
      </c>
      <c r="AF1642" s="197">
        <f t="shared" si="376"/>
        <v>89.249999999999986</v>
      </c>
      <c r="AG1642" s="197">
        <f t="shared" si="377"/>
        <v>494.24999999999994</v>
      </c>
      <c r="AH1642" s="197">
        <v>494.24999999999994</v>
      </c>
      <c r="AI1642" s="197">
        <f t="shared" si="378"/>
        <v>0</v>
      </c>
      <c r="AJ1642" s="158"/>
      <c r="AK1642" s="265"/>
      <c r="AL1642" s="272"/>
      <c r="AM1642" s="272"/>
    </row>
    <row r="1643" spans="1:39" s="111" customFormat="1" ht="28.5" customHeight="1" x14ac:dyDescent="0.25">
      <c r="A1643" s="216"/>
      <c r="B1643" s="221">
        <v>26</v>
      </c>
      <c r="C1643" s="243">
        <v>425</v>
      </c>
      <c r="D1643" s="378">
        <v>12585</v>
      </c>
      <c r="E1643" s="378">
        <v>7814</v>
      </c>
      <c r="F1643" s="215"/>
      <c r="G1643" s="216" t="s">
        <v>96</v>
      </c>
      <c r="H1643" s="216" t="s">
        <v>36</v>
      </c>
      <c r="I1643" s="216"/>
      <c r="J1643" s="216" t="s">
        <v>42</v>
      </c>
      <c r="K1643" s="215">
        <v>12</v>
      </c>
      <c r="L1643" s="215">
        <v>1.3</v>
      </c>
      <c r="M1643" s="215">
        <v>4</v>
      </c>
      <c r="N1643" s="188">
        <v>1</v>
      </c>
      <c r="O1643" s="188">
        <f t="shared" si="379"/>
        <v>3</v>
      </c>
      <c r="P1643" s="215"/>
      <c r="Q1643" s="215"/>
      <c r="R1643" s="188">
        <f t="shared" si="364"/>
        <v>36</v>
      </c>
      <c r="S1643" s="243" t="s">
        <v>41</v>
      </c>
      <c r="T1643" s="252" t="s">
        <v>58</v>
      </c>
      <c r="U1643" s="253">
        <v>44745</v>
      </c>
      <c r="V1643" s="253">
        <v>44781</v>
      </c>
      <c r="W1643" s="254">
        <v>1</v>
      </c>
      <c r="X1643" s="255"/>
      <c r="Y1643" s="196">
        <f t="shared" si="372"/>
        <v>5.2857142857142856</v>
      </c>
      <c r="Z1643" s="220">
        <v>14</v>
      </c>
      <c r="AA1643" s="220">
        <v>0.84</v>
      </c>
      <c r="AB1643" s="197">
        <f t="shared" si="373"/>
        <v>504</v>
      </c>
      <c r="AC1643" s="197">
        <f t="shared" si="374"/>
        <v>30.24</v>
      </c>
      <c r="AD1643" s="197">
        <f t="shared" si="375"/>
        <v>352.8</v>
      </c>
      <c r="AE1643" s="197">
        <f t="shared" si="369"/>
        <v>151.19999999999999</v>
      </c>
      <c r="AF1643" s="197">
        <f t="shared" si="376"/>
        <v>159.83999999999997</v>
      </c>
      <c r="AG1643" s="197">
        <f t="shared" si="377"/>
        <v>663.83999999999992</v>
      </c>
      <c r="AH1643" s="197">
        <v>663.83999999999992</v>
      </c>
      <c r="AI1643" s="197">
        <f t="shared" si="378"/>
        <v>0</v>
      </c>
      <c r="AJ1643" s="158"/>
      <c r="AK1643" s="265"/>
      <c r="AL1643" s="272"/>
      <c r="AM1643" s="272"/>
    </row>
    <row r="1644" spans="1:39" s="111" customFormat="1" ht="28.5" customHeight="1" x14ac:dyDescent="0.25">
      <c r="A1644" s="186"/>
      <c r="B1644" s="221">
        <v>26</v>
      </c>
      <c r="C1644" s="187">
        <v>606</v>
      </c>
      <c r="D1644" s="136">
        <v>12823</v>
      </c>
      <c r="E1644" s="136">
        <v>6730</v>
      </c>
      <c r="F1644" s="188"/>
      <c r="G1644" s="186" t="s">
        <v>419</v>
      </c>
      <c r="H1644" s="186" t="s">
        <v>36</v>
      </c>
      <c r="I1644" s="186"/>
      <c r="J1644" s="186" t="s">
        <v>69</v>
      </c>
      <c r="K1644" s="188">
        <v>2.5</v>
      </c>
      <c r="L1644" s="188">
        <v>1.3</v>
      </c>
      <c r="M1644" s="188">
        <v>11</v>
      </c>
      <c r="N1644" s="188">
        <v>1</v>
      </c>
      <c r="O1644" s="188">
        <f t="shared" si="379"/>
        <v>10</v>
      </c>
      <c r="P1644" s="188"/>
      <c r="Q1644" s="188"/>
      <c r="R1644" s="188">
        <f t="shared" si="364"/>
        <v>10</v>
      </c>
      <c r="S1644" s="191" t="s">
        <v>70</v>
      </c>
      <c r="T1644" s="199" t="s">
        <v>58</v>
      </c>
      <c r="U1644" s="200">
        <v>44769</v>
      </c>
      <c r="V1644" s="200">
        <v>44832</v>
      </c>
      <c r="W1644" s="201">
        <v>1</v>
      </c>
      <c r="X1644" s="202"/>
      <c r="Y1644" s="196">
        <f t="shared" si="372"/>
        <v>9.1428571428571423</v>
      </c>
      <c r="Z1644" s="220">
        <v>135</v>
      </c>
      <c r="AA1644" s="219">
        <v>12.25</v>
      </c>
      <c r="AB1644" s="197">
        <f t="shared" si="373"/>
        <v>1350</v>
      </c>
      <c r="AC1644" s="197">
        <f t="shared" si="374"/>
        <v>122.5</v>
      </c>
      <c r="AD1644" s="197">
        <f t="shared" si="375"/>
        <v>945</v>
      </c>
      <c r="AE1644" s="197">
        <f t="shared" si="369"/>
        <v>405</v>
      </c>
      <c r="AF1644" s="197">
        <f t="shared" si="376"/>
        <v>1119.9999999999998</v>
      </c>
      <c r="AG1644" s="197">
        <f t="shared" si="377"/>
        <v>2470</v>
      </c>
      <c r="AH1644" s="197">
        <v>2470</v>
      </c>
      <c r="AI1644" s="197">
        <f t="shared" si="378"/>
        <v>0</v>
      </c>
      <c r="AJ1644" s="158"/>
      <c r="AK1644" s="265"/>
      <c r="AL1644" s="272"/>
      <c r="AM1644" s="272"/>
    </row>
    <row r="1645" spans="1:39" s="111" customFormat="1" ht="28.5" customHeight="1" x14ac:dyDescent="0.25">
      <c r="A1645" s="189"/>
      <c r="B1645" s="221">
        <v>26</v>
      </c>
      <c r="C1645" s="159">
        <v>880</v>
      </c>
      <c r="D1645" s="376">
        <v>13150</v>
      </c>
      <c r="E1645" s="376">
        <v>7897</v>
      </c>
      <c r="F1645" s="190"/>
      <c r="G1645" s="189" t="s">
        <v>461</v>
      </c>
      <c r="H1645" s="189" t="s">
        <v>94</v>
      </c>
      <c r="I1645" s="189"/>
      <c r="J1645" s="189" t="s">
        <v>69</v>
      </c>
      <c r="K1645" s="190">
        <v>1.8</v>
      </c>
      <c r="L1645" s="190">
        <v>0.6</v>
      </c>
      <c r="M1645" s="190">
        <v>3</v>
      </c>
      <c r="N1645" s="190"/>
      <c r="O1645" s="190">
        <v>3</v>
      </c>
      <c r="P1645" s="190"/>
      <c r="Q1645" s="190"/>
      <c r="R1645" s="188">
        <f t="shared" si="364"/>
        <v>3</v>
      </c>
      <c r="S1645" s="191" t="s">
        <v>70</v>
      </c>
      <c r="T1645" s="192" t="s">
        <v>58</v>
      </c>
      <c r="U1645" s="193">
        <v>44807</v>
      </c>
      <c r="V1645" s="193">
        <v>44820</v>
      </c>
      <c r="W1645" s="194">
        <v>1</v>
      </c>
      <c r="X1645" s="195"/>
      <c r="Y1645" s="196">
        <f t="shared" si="372"/>
        <v>2</v>
      </c>
      <c r="Z1645" s="219">
        <v>135</v>
      </c>
      <c r="AA1645" s="219">
        <v>12.25</v>
      </c>
      <c r="AB1645" s="197">
        <f t="shared" si="373"/>
        <v>405</v>
      </c>
      <c r="AC1645" s="197">
        <f t="shared" si="374"/>
        <v>36.75</v>
      </c>
      <c r="AD1645" s="197">
        <f t="shared" si="375"/>
        <v>283.49999999999994</v>
      </c>
      <c r="AE1645" s="197">
        <f t="shared" si="369"/>
        <v>121.49999999999999</v>
      </c>
      <c r="AF1645" s="197">
        <f t="shared" si="376"/>
        <v>73.5</v>
      </c>
      <c r="AG1645" s="197">
        <f t="shared" si="377"/>
        <v>478.49999999999994</v>
      </c>
      <c r="AH1645" s="198">
        <v>478.49999999999994</v>
      </c>
      <c r="AI1645" s="197">
        <f t="shared" si="378"/>
        <v>0</v>
      </c>
      <c r="AJ1645" s="158"/>
      <c r="AK1645" s="265"/>
      <c r="AL1645" s="272"/>
      <c r="AM1645" s="272"/>
    </row>
    <row r="1646" spans="1:39" s="111" customFormat="1" ht="28.5" customHeight="1" x14ac:dyDescent="0.25">
      <c r="A1646" s="189"/>
      <c r="B1646" s="221">
        <v>26</v>
      </c>
      <c r="C1646" s="159">
        <v>880</v>
      </c>
      <c r="D1646" s="376">
        <v>13150</v>
      </c>
      <c r="E1646" s="376">
        <v>7897</v>
      </c>
      <c r="F1646" s="190"/>
      <c r="G1646" s="189" t="s">
        <v>461</v>
      </c>
      <c r="H1646" s="189" t="s">
        <v>94</v>
      </c>
      <c r="I1646" s="189"/>
      <c r="J1646" s="189" t="s">
        <v>69</v>
      </c>
      <c r="K1646" s="190">
        <v>1.8</v>
      </c>
      <c r="L1646" s="190">
        <v>0.6</v>
      </c>
      <c r="M1646" s="190">
        <v>3</v>
      </c>
      <c r="N1646" s="190"/>
      <c r="O1646" s="190">
        <v>3</v>
      </c>
      <c r="P1646" s="190"/>
      <c r="Q1646" s="190"/>
      <c r="R1646" s="188">
        <f t="shared" ref="R1646:R1709" si="380">IF(S1646="m3",K1646*L1646*O1646,IF(S1646="m2-LxH",K1646*O1646,IF(S1646="m2-LxW",K1646*L1646*P1646,IF(S1646="rm",O1646,IF(S1646="lm",K1646,IF(S1646="unit",Q1646,))))))</f>
        <v>3</v>
      </c>
      <c r="S1646" s="191" t="s">
        <v>70</v>
      </c>
      <c r="T1646" s="192" t="s">
        <v>58</v>
      </c>
      <c r="U1646" s="193">
        <v>44807</v>
      </c>
      <c r="V1646" s="193">
        <v>44820</v>
      </c>
      <c r="W1646" s="194">
        <v>1</v>
      </c>
      <c r="X1646" s="195"/>
      <c r="Y1646" s="196">
        <f t="shared" si="372"/>
        <v>2</v>
      </c>
      <c r="Z1646" s="219">
        <v>135</v>
      </c>
      <c r="AA1646" s="219">
        <v>12.25</v>
      </c>
      <c r="AB1646" s="197">
        <f t="shared" si="373"/>
        <v>405</v>
      </c>
      <c r="AC1646" s="197">
        <f t="shared" si="374"/>
        <v>36.75</v>
      </c>
      <c r="AD1646" s="197">
        <f t="shared" si="375"/>
        <v>283.49999999999994</v>
      </c>
      <c r="AE1646" s="197">
        <f t="shared" si="369"/>
        <v>121.49999999999999</v>
      </c>
      <c r="AF1646" s="197">
        <f t="shared" si="376"/>
        <v>73.5</v>
      </c>
      <c r="AG1646" s="197">
        <f t="shared" si="377"/>
        <v>478.49999999999994</v>
      </c>
      <c r="AH1646" s="198">
        <v>478.49999999999994</v>
      </c>
      <c r="AI1646" s="197">
        <f t="shared" si="378"/>
        <v>0</v>
      </c>
      <c r="AJ1646" s="158"/>
      <c r="AK1646" s="265"/>
      <c r="AL1646" s="272"/>
      <c r="AM1646" s="272"/>
    </row>
    <row r="1647" spans="1:39" s="111" customFormat="1" ht="28.5" customHeight="1" x14ac:dyDescent="0.25">
      <c r="A1647" s="189"/>
      <c r="B1647" s="221">
        <v>26</v>
      </c>
      <c r="C1647" s="159">
        <v>881</v>
      </c>
      <c r="D1647" s="376">
        <v>13150</v>
      </c>
      <c r="E1647" s="376">
        <v>7897</v>
      </c>
      <c r="F1647" s="190"/>
      <c r="G1647" s="189" t="s">
        <v>461</v>
      </c>
      <c r="H1647" s="189" t="s">
        <v>94</v>
      </c>
      <c r="I1647" s="189"/>
      <c r="J1647" s="189" t="s">
        <v>69</v>
      </c>
      <c r="K1647" s="190">
        <v>1.8</v>
      </c>
      <c r="L1647" s="190">
        <v>0.6</v>
      </c>
      <c r="M1647" s="190">
        <v>3</v>
      </c>
      <c r="N1647" s="190"/>
      <c r="O1647" s="190">
        <v>3</v>
      </c>
      <c r="P1647" s="190"/>
      <c r="Q1647" s="190"/>
      <c r="R1647" s="188">
        <f t="shared" si="380"/>
        <v>3</v>
      </c>
      <c r="S1647" s="191" t="s">
        <v>70</v>
      </c>
      <c r="T1647" s="192" t="s">
        <v>58</v>
      </c>
      <c r="U1647" s="193">
        <v>44807</v>
      </c>
      <c r="V1647" s="193">
        <v>44820</v>
      </c>
      <c r="W1647" s="194">
        <v>1</v>
      </c>
      <c r="X1647" s="195"/>
      <c r="Y1647" s="196">
        <f t="shared" si="372"/>
        <v>2</v>
      </c>
      <c r="Z1647" s="219">
        <v>135</v>
      </c>
      <c r="AA1647" s="219">
        <v>12.25</v>
      </c>
      <c r="AB1647" s="197">
        <f t="shared" si="373"/>
        <v>405</v>
      </c>
      <c r="AC1647" s="197">
        <f t="shared" si="374"/>
        <v>36.75</v>
      </c>
      <c r="AD1647" s="197">
        <f t="shared" si="375"/>
        <v>283.49999999999994</v>
      </c>
      <c r="AE1647" s="197">
        <f t="shared" si="369"/>
        <v>121.49999999999999</v>
      </c>
      <c r="AF1647" s="197">
        <f t="shared" si="376"/>
        <v>73.5</v>
      </c>
      <c r="AG1647" s="197">
        <f t="shared" si="377"/>
        <v>478.49999999999994</v>
      </c>
      <c r="AH1647" s="198">
        <v>478.49999999999994</v>
      </c>
      <c r="AI1647" s="197">
        <f t="shared" si="378"/>
        <v>0</v>
      </c>
      <c r="AJ1647" s="158"/>
      <c r="AK1647" s="265"/>
      <c r="AL1647" s="272"/>
      <c r="AM1647" s="272"/>
    </row>
    <row r="1648" spans="1:39" s="111" customFormat="1" ht="28.5" customHeight="1" x14ac:dyDescent="0.25">
      <c r="A1648" s="189"/>
      <c r="B1648" s="221">
        <v>26</v>
      </c>
      <c r="C1648" s="159">
        <v>881</v>
      </c>
      <c r="D1648" s="376">
        <v>13150</v>
      </c>
      <c r="E1648" s="376">
        <v>7897</v>
      </c>
      <c r="F1648" s="190"/>
      <c r="G1648" s="189" t="s">
        <v>461</v>
      </c>
      <c r="H1648" s="189" t="s">
        <v>94</v>
      </c>
      <c r="I1648" s="189"/>
      <c r="J1648" s="189" t="s">
        <v>69</v>
      </c>
      <c r="K1648" s="190">
        <v>1.8</v>
      </c>
      <c r="L1648" s="190">
        <v>0.6</v>
      </c>
      <c r="M1648" s="190">
        <v>3</v>
      </c>
      <c r="N1648" s="190"/>
      <c r="O1648" s="190">
        <v>3</v>
      </c>
      <c r="P1648" s="190"/>
      <c r="Q1648" s="190"/>
      <c r="R1648" s="188">
        <f t="shared" si="380"/>
        <v>3</v>
      </c>
      <c r="S1648" s="191" t="s">
        <v>70</v>
      </c>
      <c r="T1648" s="192" t="s">
        <v>58</v>
      </c>
      <c r="U1648" s="193">
        <v>44807</v>
      </c>
      <c r="V1648" s="193">
        <v>44820</v>
      </c>
      <c r="W1648" s="194">
        <v>1</v>
      </c>
      <c r="X1648" s="195"/>
      <c r="Y1648" s="196">
        <f t="shared" si="372"/>
        <v>2</v>
      </c>
      <c r="Z1648" s="219">
        <v>135</v>
      </c>
      <c r="AA1648" s="219">
        <v>12.25</v>
      </c>
      <c r="AB1648" s="197">
        <f t="shared" si="373"/>
        <v>405</v>
      </c>
      <c r="AC1648" s="197">
        <f t="shared" si="374"/>
        <v>36.75</v>
      </c>
      <c r="AD1648" s="197">
        <f t="shared" si="375"/>
        <v>283.49999999999994</v>
      </c>
      <c r="AE1648" s="197">
        <f t="shared" si="369"/>
        <v>121.49999999999999</v>
      </c>
      <c r="AF1648" s="197">
        <f t="shared" si="376"/>
        <v>73.5</v>
      </c>
      <c r="AG1648" s="197">
        <f t="shared" si="377"/>
        <v>478.49999999999994</v>
      </c>
      <c r="AH1648" s="198">
        <v>478.49999999999994</v>
      </c>
      <c r="AI1648" s="197">
        <f t="shared" si="378"/>
        <v>0</v>
      </c>
      <c r="AJ1648" s="158"/>
      <c r="AK1648" s="265"/>
      <c r="AL1648" s="272"/>
      <c r="AM1648" s="272"/>
    </row>
    <row r="1649" spans="1:39" s="111" customFormat="1" ht="28.5" customHeight="1" x14ac:dyDescent="0.25">
      <c r="A1649" s="189"/>
      <c r="B1649" s="221">
        <v>26</v>
      </c>
      <c r="C1649" s="159">
        <v>934</v>
      </c>
      <c r="D1649" s="376">
        <v>13305</v>
      </c>
      <c r="E1649" s="376">
        <v>8060</v>
      </c>
      <c r="F1649" s="190"/>
      <c r="G1649" s="189" t="s">
        <v>466</v>
      </c>
      <c r="H1649" s="189" t="s">
        <v>94</v>
      </c>
      <c r="I1649" s="189"/>
      <c r="J1649" s="189" t="s">
        <v>69</v>
      </c>
      <c r="K1649" s="190">
        <v>2.5</v>
      </c>
      <c r="L1649" s="190">
        <v>1</v>
      </c>
      <c r="M1649" s="190">
        <v>2.5</v>
      </c>
      <c r="N1649" s="190"/>
      <c r="O1649" s="190">
        <v>2.5</v>
      </c>
      <c r="P1649" s="190"/>
      <c r="Q1649" s="190"/>
      <c r="R1649" s="188">
        <f t="shared" si="380"/>
        <v>2.5</v>
      </c>
      <c r="S1649" s="191" t="s">
        <v>70</v>
      </c>
      <c r="T1649" s="192" t="s">
        <v>58</v>
      </c>
      <c r="U1649" s="193">
        <v>44814</v>
      </c>
      <c r="V1649" s="193">
        <v>44837</v>
      </c>
      <c r="W1649" s="194">
        <v>1</v>
      </c>
      <c r="X1649" s="195"/>
      <c r="Y1649" s="196">
        <f t="shared" si="372"/>
        <v>3.4285714285714284</v>
      </c>
      <c r="Z1649" s="219">
        <v>135</v>
      </c>
      <c r="AA1649" s="219">
        <v>12.25</v>
      </c>
      <c r="AB1649" s="197">
        <f t="shared" si="373"/>
        <v>337.5</v>
      </c>
      <c r="AC1649" s="197">
        <f t="shared" si="374"/>
        <v>30.625</v>
      </c>
      <c r="AD1649" s="197">
        <f t="shared" si="375"/>
        <v>236.25</v>
      </c>
      <c r="AE1649" s="197">
        <f t="shared" si="369"/>
        <v>101.25</v>
      </c>
      <c r="AF1649" s="197">
        <f t="shared" si="376"/>
        <v>105</v>
      </c>
      <c r="AG1649" s="197">
        <f t="shared" si="377"/>
        <v>442.5</v>
      </c>
      <c r="AH1649" s="198">
        <v>442.5</v>
      </c>
      <c r="AI1649" s="197">
        <f t="shared" si="378"/>
        <v>0</v>
      </c>
      <c r="AJ1649" s="158"/>
      <c r="AK1649" s="265"/>
      <c r="AL1649" s="272"/>
      <c r="AM1649" s="272"/>
    </row>
    <row r="1650" spans="1:39" s="111" customFormat="1" ht="28.5" customHeight="1" x14ac:dyDescent="0.25">
      <c r="A1650" s="186"/>
      <c r="B1650" s="221">
        <v>26</v>
      </c>
      <c r="C1650" s="187">
        <v>513</v>
      </c>
      <c r="D1650" s="136">
        <v>12718</v>
      </c>
      <c r="E1650" s="136">
        <v>7877</v>
      </c>
      <c r="F1650" s="188"/>
      <c r="G1650" s="186" t="s">
        <v>213</v>
      </c>
      <c r="H1650" s="186" t="s">
        <v>94</v>
      </c>
      <c r="I1650" s="186"/>
      <c r="J1650" s="186" t="s">
        <v>69</v>
      </c>
      <c r="K1650" s="188">
        <v>1.8</v>
      </c>
      <c r="L1650" s="188">
        <v>1.8</v>
      </c>
      <c r="M1650" s="188">
        <v>4</v>
      </c>
      <c r="N1650" s="188">
        <v>1</v>
      </c>
      <c r="O1650" s="188">
        <f>M1650-N1650</f>
        <v>3</v>
      </c>
      <c r="P1650" s="188"/>
      <c r="Q1650" s="188"/>
      <c r="R1650" s="188">
        <f t="shared" si="380"/>
        <v>3</v>
      </c>
      <c r="S1650" s="191" t="s">
        <v>70</v>
      </c>
      <c r="T1650" s="199" t="s">
        <v>58</v>
      </c>
      <c r="U1650" s="200">
        <v>44756</v>
      </c>
      <c r="V1650" s="200">
        <v>44813</v>
      </c>
      <c r="W1650" s="201">
        <v>1</v>
      </c>
      <c r="X1650" s="202"/>
      <c r="Y1650" s="196">
        <f t="shared" si="372"/>
        <v>8.2857142857142865</v>
      </c>
      <c r="Z1650" s="219">
        <v>135</v>
      </c>
      <c r="AA1650" s="219">
        <v>12.25</v>
      </c>
      <c r="AB1650" s="197">
        <f t="shared" si="373"/>
        <v>405</v>
      </c>
      <c r="AC1650" s="197">
        <f t="shared" si="374"/>
        <v>36.75</v>
      </c>
      <c r="AD1650" s="197">
        <f t="shared" si="375"/>
        <v>283.49999999999994</v>
      </c>
      <c r="AE1650" s="197">
        <f t="shared" si="369"/>
        <v>121.49999999999999</v>
      </c>
      <c r="AF1650" s="197">
        <f t="shared" si="376"/>
        <v>304.50000000000006</v>
      </c>
      <c r="AG1650" s="197">
        <f t="shared" si="377"/>
        <v>709.5</v>
      </c>
      <c r="AH1650" s="197">
        <v>709.5</v>
      </c>
      <c r="AI1650" s="197">
        <f t="shared" si="378"/>
        <v>0</v>
      </c>
      <c r="AJ1650" s="158"/>
      <c r="AK1650" s="265"/>
      <c r="AL1650" s="272"/>
      <c r="AM1650" s="272"/>
    </row>
    <row r="1651" spans="1:39" s="111" customFormat="1" ht="28.5" customHeight="1" x14ac:dyDescent="0.25">
      <c r="A1651" s="186"/>
      <c r="B1651" s="221">
        <v>26</v>
      </c>
      <c r="C1651" s="187">
        <v>708</v>
      </c>
      <c r="D1651" s="136">
        <v>12972</v>
      </c>
      <c r="E1651" s="136">
        <v>7835</v>
      </c>
      <c r="F1651" s="188"/>
      <c r="G1651" s="186" t="s">
        <v>71</v>
      </c>
      <c r="H1651" s="186" t="s">
        <v>36</v>
      </c>
      <c r="I1651" s="186"/>
      <c r="J1651" s="186" t="s">
        <v>69</v>
      </c>
      <c r="K1651" s="188">
        <v>2.5</v>
      </c>
      <c r="L1651" s="188">
        <v>1.3</v>
      </c>
      <c r="M1651" s="188">
        <v>4</v>
      </c>
      <c r="N1651" s="188">
        <v>1</v>
      </c>
      <c r="O1651" s="188">
        <f>M1651-N1651</f>
        <v>3</v>
      </c>
      <c r="P1651" s="188"/>
      <c r="Q1651" s="188"/>
      <c r="R1651" s="188">
        <f t="shared" si="380"/>
        <v>3</v>
      </c>
      <c r="S1651" s="191" t="s">
        <v>70</v>
      </c>
      <c r="T1651" s="199" t="s">
        <v>58</v>
      </c>
      <c r="U1651" s="200">
        <v>44784</v>
      </c>
      <c r="V1651" s="200">
        <v>44792</v>
      </c>
      <c r="W1651" s="201">
        <v>1</v>
      </c>
      <c r="X1651" s="202"/>
      <c r="Y1651" s="196">
        <f t="shared" si="372"/>
        <v>1.2857142857142858</v>
      </c>
      <c r="Z1651" s="220">
        <v>135</v>
      </c>
      <c r="AA1651" s="219">
        <v>12.25</v>
      </c>
      <c r="AB1651" s="197">
        <f t="shared" si="373"/>
        <v>405</v>
      </c>
      <c r="AC1651" s="197">
        <f t="shared" si="374"/>
        <v>36.75</v>
      </c>
      <c r="AD1651" s="197">
        <f t="shared" si="375"/>
        <v>283.49999999999994</v>
      </c>
      <c r="AE1651" s="197">
        <f t="shared" si="369"/>
        <v>121.49999999999999</v>
      </c>
      <c r="AF1651" s="197">
        <f t="shared" si="376"/>
        <v>47.250000000000007</v>
      </c>
      <c r="AG1651" s="197">
        <f t="shared" si="377"/>
        <v>452.24999999999994</v>
      </c>
      <c r="AH1651" s="197">
        <v>452.24999999999994</v>
      </c>
      <c r="AI1651" s="197">
        <f t="shared" si="378"/>
        <v>0</v>
      </c>
      <c r="AJ1651" s="158"/>
      <c r="AK1651" s="265"/>
      <c r="AL1651" s="272"/>
      <c r="AM1651" s="272"/>
    </row>
    <row r="1652" spans="1:39" s="111" customFormat="1" ht="28.5" customHeight="1" x14ac:dyDescent="0.25">
      <c r="A1652" s="189"/>
      <c r="B1652" s="223">
        <v>26</v>
      </c>
      <c r="C1652" s="159">
        <v>948</v>
      </c>
      <c r="D1652" s="376">
        <v>13323</v>
      </c>
      <c r="E1652" s="376">
        <v>8062</v>
      </c>
      <c r="F1652" s="190"/>
      <c r="G1652" s="189" t="s">
        <v>235</v>
      </c>
      <c r="H1652" s="189" t="s">
        <v>94</v>
      </c>
      <c r="I1652" s="189"/>
      <c r="J1652" s="189" t="s">
        <v>69</v>
      </c>
      <c r="K1652" s="190">
        <v>2.5</v>
      </c>
      <c r="L1652" s="190">
        <v>1</v>
      </c>
      <c r="M1652" s="190">
        <v>2</v>
      </c>
      <c r="N1652" s="190"/>
      <c r="O1652" s="190">
        <v>2</v>
      </c>
      <c r="P1652" s="190"/>
      <c r="Q1652" s="190"/>
      <c r="R1652" s="188">
        <f t="shared" si="380"/>
        <v>2</v>
      </c>
      <c r="S1652" s="191" t="s">
        <v>70</v>
      </c>
      <c r="T1652" s="192" t="s">
        <v>58</v>
      </c>
      <c r="U1652" s="193">
        <v>44817</v>
      </c>
      <c r="V1652" s="193">
        <v>44837</v>
      </c>
      <c r="W1652" s="194">
        <v>1</v>
      </c>
      <c r="X1652" s="195"/>
      <c r="Y1652" s="196">
        <f t="shared" si="372"/>
        <v>3</v>
      </c>
      <c r="Z1652" s="219">
        <v>135</v>
      </c>
      <c r="AA1652" s="219">
        <v>12.25</v>
      </c>
      <c r="AB1652" s="197">
        <f t="shared" si="373"/>
        <v>270</v>
      </c>
      <c r="AC1652" s="197">
        <f t="shared" si="374"/>
        <v>24.5</v>
      </c>
      <c r="AD1652" s="197">
        <f t="shared" si="375"/>
        <v>189</v>
      </c>
      <c r="AE1652" s="197">
        <f t="shared" si="369"/>
        <v>81</v>
      </c>
      <c r="AF1652" s="197">
        <f t="shared" si="376"/>
        <v>73.5</v>
      </c>
      <c r="AG1652" s="197">
        <f t="shared" si="377"/>
        <v>343.5</v>
      </c>
      <c r="AH1652" s="198">
        <v>343.5</v>
      </c>
      <c r="AI1652" s="197">
        <f t="shared" si="378"/>
        <v>0</v>
      </c>
      <c r="AJ1652" s="158"/>
      <c r="AK1652" s="265"/>
      <c r="AL1652" s="272"/>
      <c r="AM1652" s="272"/>
    </row>
    <row r="1653" spans="1:39" s="111" customFormat="1" ht="28.5" customHeight="1" x14ac:dyDescent="0.25">
      <c r="A1653" s="186"/>
      <c r="B1653" s="221">
        <v>26</v>
      </c>
      <c r="C1653" s="187">
        <v>1027</v>
      </c>
      <c r="D1653" s="136">
        <v>13462</v>
      </c>
      <c r="E1653" s="136">
        <v>8055</v>
      </c>
      <c r="F1653" s="188"/>
      <c r="G1653" s="186" t="s">
        <v>71</v>
      </c>
      <c r="H1653" s="189" t="s">
        <v>94</v>
      </c>
      <c r="I1653" s="189"/>
      <c r="J1653" s="189" t="s">
        <v>69</v>
      </c>
      <c r="K1653" s="190">
        <v>2.5</v>
      </c>
      <c r="L1653" s="190">
        <v>1.3</v>
      </c>
      <c r="M1653" s="190">
        <v>2.5</v>
      </c>
      <c r="N1653" s="190"/>
      <c r="O1653" s="190">
        <v>2.5</v>
      </c>
      <c r="P1653" s="190"/>
      <c r="Q1653" s="190"/>
      <c r="R1653" s="188">
        <f t="shared" si="380"/>
        <v>2.5</v>
      </c>
      <c r="S1653" s="191" t="s">
        <v>70</v>
      </c>
      <c r="T1653" s="192" t="s">
        <v>58</v>
      </c>
      <c r="U1653" s="193">
        <v>44827</v>
      </c>
      <c r="V1653" s="193">
        <v>44835</v>
      </c>
      <c r="W1653" s="194">
        <v>1</v>
      </c>
      <c r="X1653" s="195"/>
      <c r="Y1653" s="196">
        <f t="shared" si="372"/>
        <v>1.2857142857142858</v>
      </c>
      <c r="Z1653" s="219">
        <v>135</v>
      </c>
      <c r="AA1653" s="219">
        <v>12.25</v>
      </c>
      <c r="AB1653" s="197">
        <f t="shared" si="373"/>
        <v>337.5</v>
      </c>
      <c r="AC1653" s="197">
        <f t="shared" si="374"/>
        <v>30.625</v>
      </c>
      <c r="AD1653" s="197">
        <f t="shared" si="375"/>
        <v>236.25</v>
      </c>
      <c r="AE1653" s="197">
        <f t="shared" si="369"/>
        <v>101.25</v>
      </c>
      <c r="AF1653" s="197">
        <f t="shared" si="376"/>
        <v>39.375</v>
      </c>
      <c r="AG1653" s="197">
        <f t="shared" si="377"/>
        <v>376.875</v>
      </c>
      <c r="AH1653" s="198">
        <v>376.875</v>
      </c>
      <c r="AI1653" s="197">
        <f t="shared" si="378"/>
        <v>0</v>
      </c>
      <c r="AJ1653" s="158"/>
      <c r="AK1653" s="265"/>
      <c r="AL1653" s="272"/>
      <c r="AM1653" s="272"/>
    </row>
    <row r="1654" spans="1:39" s="111" customFormat="1" ht="28.5" customHeight="1" x14ac:dyDescent="0.25">
      <c r="A1654" s="186"/>
      <c r="B1654" s="221">
        <v>26</v>
      </c>
      <c r="C1654" s="187">
        <v>966</v>
      </c>
      <c r="D1654" s="136">
        <v>13341</v>
      </c>
      <c r="E1654" s="136">
        <v>6714</v>
      </c>
      <c r="F1654" s="188"/>
      <c r="G1654" s="186" t="s">
        <v>235</v>
      </c>
      <c r="H1654" s="189" t="s">
        <v>36</v>
      </c>
      <c r="I1654" s="189"/>
      <c r="J1654" s="189" t="s">
        <v>435</v>
      </c>
      <c r="K1654" s="190">
        <v>20.5</v>
      </c>
      <c r="L1654" s="190">
        <v>1.3</v>
      </c>
      <c r="M1654" s="190">
        <v>2</v>
      </c>
      <c r="N1654" s="190"/>
      <c r="O1654" s="190">
        <v>2</v>
      </c>
      <c r="P1654" s="190"/>
      <c r="Q1654" s="190"/>
      <c r="R1654" s="188">
        <f t="shared" si="380"/>
        <v>41</v>
      </c>
      <c r="S1654" s="159" t="s">
        <v>41</v>
      </c>
      <c r="T1654" s="192" t="s">
        <v>58</v>
      </c>
      <c r="U1654" s="193">
        <v>44819</v>
      </c>
      <c r="V1654" s="193">
        <v>44828</v>
      </c>
      <c r="W1654" s="194">
        <v>1</v>
      </c>
      <c r="X1654" s="195"/>
      <c r="Y1654" s="196">
        <f t="shared" si="372"/>
        <v>1.4285714285714286</v>
      </c>
      <c r="Z1654" s="203">
        <v>14</v>
      </c>
      <c r="AA1654" s="203">
        <v>0.84</v>
      </c>
      <c r="AB1654" s="197">
        <f t="shared" si="373"/>
        <v>574</v>
      </c>
      <c r="AC1654" s="197">
        <f t="shared" si="374"/>
        <v>34.44</v>
      </c>
      <c r="AD1654" s="197">
        <f t="shared" si="375"/>
        <v>401.8</v>
      </c>
      <c r="AE1654" s="197">
        <f t="shared" si="369"/>
        <v>172.2</v>
      </c>
      <c r="AF1654" s="197">
        <f t="shared" si="376"/>
        <v>49.199999999999996</v>
      </c>
      <c r="AG1654" s="197">
        <f t="shared" si="377"/>
        <v>623.20000000000005</v>
      </c>
      <c r="AH1654" s="198">
        <v>623.20000000000005</v>
      </c>
      <c r="AI1654" s="197">
        <f t="shared" si="378"/>
        <v>0</v>
      </c>
      <c r="AJ1654" s="158"/>
      <c r="AK1654" s="265"/>
      <c r="AL1654" s="272"/>
      <c r="AM1654" s="272"/>
    </row>
    <row r="1655" spans="1:39" s="111" customFormat="1" ht="28.5" customHeight="1" x14ac:dyDescent="0.25">
      <c r="A1655" s="186"/>
      <c r="B1655" s="221">
        <v>26</v>
      </c>
      <c r="C1655" s="187">
        <v>995</v>
      </c>
      <c r="D1655" s="136">
        <v>13379</v>
      </c>
      <c r="E1655" s="136">
        <v>8112</v>
      </c>
      <c r="F1655" s="188"/>
      <c r="G1655" s="186" t="s">
        <v>71</v>
      </c>
      <c r="H1655" s="189" t="s">
        <v>36</v>
      </c>
      <c r="I1655" s="189"/>
      <c r="J1655" s="189" t="s">
        <v>435</v>
      </c>
      <c r="K1655" s="190">
        <v>13.5</v>
      </c>
      <c r="L1655" s="190">
        <v>1.8</v>
      </c>
      <c r="M1655" s="190">
        <v>2.5</v>
      </c>
      <c r="N1655" s="190"/>
      <c r="O1655" s="190">
        <v>2.5</v>
      </c>
      <c r="P1655" s="190"/>
      <c r="Q1655" s="190"/>
      <c r="R1655" s="188">
        <f t="shared" si="380"/>
        <v>33.75</v>
      </c>
      <c r="S1655" s="159" t="s">
        <v>41</v>
      </c>
      <c r="T1655" s="192" t="s">
        <v>58</v>
      </c>
      <c r="U1655" s="193">
        <v>44823</v>
      </c>
      <c r="V1655" s="193">
        <v>44851</v>
      </c>
      <c r="W1655" s="194">
        <v>1</v>
      </c>
      <c r="X1655" s="195"/>
      <c r="Y1655" s="196">
        <f t="shared" si="372"/>
        <v>4.1428571428571432</v>
      </c>
      <c r="Z1655" s="203">
        <v>18</v>
      </c>
      <c r="AA1655" s="203">
        <v>1.05</v>
      </c>
      <c r="AB1655" s="197">
        <f t="shared" si="373"/>
        <v>607.5</v>
      </c>
      <c r="AC1655" s="197">
        <f t="shared" si="374"/>
        <v>35.4375</v>
      </c>
      <c r="AD1655" s="197">
        <f t="shared" si="375"/>
        <v>425.25</v>
      </c>
      <c r="AE1655" s="198">
        <v>0</v>
      </c>
      <c r="AF1655" s="197">
        <f t="shared" si="376"/>
        <v>146.81250000000003</v>
      </c>
      <c r="AG1655" s="197">
        <f t="shared" si="377"/>
        <v>572.0625</v>
      </c>
      <c r="AH1655" s="198">
        <v>572.0625</v>
      </c>
      <c r="AI1655" s="197">
        <f t="shared" si="378"/>
        <v>0</v>
      </c>
      <c r="AJ1655" s="158"/>
      <c r="AK1655" s="265"/>
      <c r="AL1655" s="272"/>
      <c r="AM1655" s="272"/>
    </row>
    <row r="1656" spans="1:39" s="111" customFormat="1" ht="28.5" customHeight="1" x14ac:dyDescent="0.25">
      <c r="A1656" s="189"/>
      <c r="B1656" s="223">
        <v>26</v>
      </c>
      <c r="C1656" s="159">
        <v>1090</v>
      </c>
      <c r="D1656" s="376">
        <v>13523</v>
      </c>
      <c r="E1656" s="376">
        <v>8227</v>
      </c>
      <c r="F1656" s="190"/>
      <c r="G1656" s="189" t="s">
        <v>71</v>
      </c>
      <c r="H1656" s="186" t="s">
        <v>94</v>
      </c>
      <c r="I1656" s="186"/>
      <c r="J1656" s="186" t="s">
        <v>69</v>
      </c>
      <c r="K1656" s="188">
        <v>2.5</v>
      </c>
      <c r="L1656" s="188">
        <v>1.3</v>
      </c>
      <c r="M1656" s="188">
        <v>2.5</v>
      </c>
      <c r="N1656" s="188"/>
      <c r="O1656" s="188">
        <f t="shared" ref="O1656:O1664" si="381">M1656-N1656</f>
        <v>2.5</v>
      </c>
      <c r="P1656" s="188"/>
      <c r="Q1656" s="188"/>
      <c r="R1656" s="188">
        <f t="shared" si="380"/>
        <v>2.5</v>
      </c>
      <c r="S1656" s="191" t="s">
        <v>70</v>
      </c>
      <c r="T1656" s="199" t="s">
        <v>58</v>
      </c>
      <c r="U1656" s="200">
        <v>44834</v>
      </c>
      <c r="V1656" s="200">
        <v>44866</v>
      </c>
      <c r="W1656" s="201">
        <v>1</v>
      </c>
      <c r="X1656" s="202"/>
      <c r="Y1656" s="196">
        <f t="shared" si="372"/>
        <v>4.7142857142857144</v>
      </c>
      <c r="Z1656" s="197">
        <v>135</v>
      </c>
      <c r="AA1656" s="197">
        <v>12.25</v>
      </c>
      <c r="AB1656" s="197">
        <f t="shared" si="373"/>
        <v>337.5</v>
      </c>
      <c r="AC1656" s="197">
        <f t="shared" si="374"/>
        <v>30.625</v>
      </c>
      <c r="AD1656" s="197">
        <f t="shared" si="375"/>
        <v>236.25</v>
      </c>
      <c r="AE1656" s="197">
        <f t="shared" ref="AE1656:AE1687" si="382">IF(T1656="off hired",0.3*R1656*Z1656*W1656,0)</f>
        <v>101.25</v>
      </c>
      <c r="AF1656" s="197">
        <f t="shared" si="376"/>
        <v>144.375</v>
      </c>
      <c r="AG1656" s="197">
        <f t="shared" si="377"/>
        <v>481.875</v>
      </c>
      <c r="AH1656" s="197">
        <v>481.875</v>
      </c>
      <c r="AI1656" s="197">
        <f t="shared" si="378"/>
        <v>0</v>
      </c>
      <c r="AJ1656" s="158"/>
      <c r="AK1656" s="265"/>
      <c r="AL1656" s="272"/>
      <c r="AM1656" s="272"/>
    </row>
    <row r="1657" spans="1:39" s="111" customFormat="1" ht="28.5" customHeight="1" x14ac:dyDescent="0.25">
      <c r="A1657" s="189"/>
      <c r="B1657" s="223">
        <v>26</v>
      </c>
      <c r="C1657" s="159">
        <v>1266</v>
      </c>
      <c r="D1657" s="376">
        <v>13704</v>
      </c>
      <c r="E1657" s="376">
        <v>8167</v>
      </c>
      <c r="F1657" s="190"/>
      <c r="G1657" s="189" t="s">
        <v>71</v>
      </c>
      <c r="H1657" s="186" t="s">
        <v>94</v>
      </c>
      <c r="I1657" s="186"/>
      <c r="J1657" s="186" t="s">
        <v>69</v>
      </c>
      <c r="K1657" s="188">
        <v>2.5</v>
      </c>
      <c r="L1657" s="188">
        <v>1.3</v>
      </c>
      <c r="M1657" s="188">
        <v>3</v>
      </c>
      <c r="N1657" s="188"/>
      <c r="O1657" s="188">
        <f t="shared" si="381"/>
        <v>3</v>
      </c>
      <c r="P1657" s="188"/>
      <c r="Q1657" s="188"/>
      <c r="R1657" s="188">
        <f t="shared" si="380"/>
        <v>3</v>
      </c>
      <c r="S1657" s="191" t="s">
        <v>70</v>
      </c>
      <c r="T1657" s="199" t="s">
        <v>58</v>
      </c>
      <c r="U1657" s="200">
        <v>44855</v>
      </c>
      <c r="V1657" s="200">
        <v>44862</v>
      </c>
      <c r="W1657" s="201">
        <v>1</v>
      </c>
      <c r="X1657" s="202"/>
      <c r="Y1657" s="196">
        <f t="shared" si="372"/>
        <v>1.1428571428571428</v>
      </c>
      <c r="Z1657" s="197">
        <v>135</v>
      </c>
      <c r="AA1657" s="197">
        <v>12.25</v>
      </c>
      <c r="AB1657" s="197">
        <f t="shared" si="373"/>
        <v>405</v>
      </c>
      <c r="AC1657" s="197">
        <f t="shared" si="374"/>
        <v>36.75</v>
      </c>
      <c r="AD1657" s="197">
        <f t="shared" si="375"/>
        <v>283.49999999999994</v>
      </c>
      <c r="AE1657" s="197">
        <f t="shared" si="382"/>
        <v>121.49999999999999</v>
      </c>
      <c r="AF1657" s="197">
        <f t="shared" si="376"/>
        <v>42</v>
      </c>
      <c r="AG1657" s="197">
        <f t="shared" si="377"/>
        <v>446.99999999999994</v>
      </c>
      <c r="AH1657" s="197">
        <v>446.99999999999994</v>
      </c>
      <c r="AI1657" s="197">
        <f t="shared" si="378"/>
        <v>0</v>
      </c>
      <c r="AJ1657" s="158"/>
      <c r="AK1657" s="265"/>
      <c r="AL1657" s="272"/>
      <c r="AM1657" s="272"/>
    </row>
    <row r="1658" spans="1:39" s="111" customFormat="1" ht="28.5" customHeight="1" x14ac:dyDescent="0.25">
      <c r="A1658" s="189"/>
      <c r="B1658" s="223">
        <v>26</v>
      </c>
      <c r="C1658" s="159">
        <v>1273</v>
      </c>
      <c r="D1658" s="376">
        <v>13711</v>
      </c>
      <c r="E1658" s="376">
        <v>8167</v>
      </c>
      <c r="F1658" s="190"/>
      <c r="G1658" s="189" t="s">
        <v>71</v>
      </c>
      <c r="H1658" s="186" t="s">
        <v>94</v>
      </c>
      <c r="I1658" s="186"/>
      <c r="J1658" s="186" t="s">
        <v>69</v>
      </c>
      <c r="K1658" s="188">
        <v>2.5</v>
      </c>
      <c r="L1658" s="188">
        <v>1.3</v>
      </c>
      <c r="M1658" s="188">
        <v>3</v>
      </c>
      <c r="N1658" s="188"/>
      <c r="O1658" s="188">
        <f t="shared" si="381"/>
        <v>3</v>
      </c>
      <c r="P1658" s="188"/>
      <c r="Q1658" s="188"/>
      <c r="R1658" s="188">
        <f t="shared" si="380"/>
        <v>3</v>
      </c>
      <c r="S1658" s="191" t="s">
        <v>70</v>
      </c>
      <c r="T1658" s="199" t="s">
        <v>58</v>
      </c>
      <c r="U1658" s="200">
        <v>44855</v>
      </c>
      <c r="V1658" s="200">
        <v>44862</v>
      </c>
      <c r="W1658" s="201">
        <v>1</v>
      </c>
      <c r="X1658" s="202"/>
      <c r="Y1658" s="196">
        <f t="shared" si="372"/>
        <v>1.1428571428571428</v>
      </c>
      <c r="Z1658" s="197">
        <v>135</v>
      </c>
      <c r="AA1658" s="197">
        <v>12.25</v>
      </c>
      <c r="AB1658" s="197">
        <f t="shared" si="373"/>
        <v>405</v>
      </c>
      <c r="AC1658" s="197">
        <f t="shared" si="374"/>
        <v>36.75</v>
      </c>
      <c r="AD1658" s="197">
        <f t="shared" si="375"/>
        <v>283.49999999999994</v>
      </c>
      <c r="AE1658" s="197">
        <f t="shared" si="382"/>
        <v>121.49999999999999</v>
      </c>
      <c r="AF1658" s="197">
        <f t="shared" si="376"/>
        <v>42</v>
      </c>
      <c r="AG1658" s="197">
        <f t="shared" si="377"/>
        <v>446.99999999999994</v>
      </c>
      <c r="AH1658" s="197">
        <v>446.99999999999994</v>
      </c>
      <c r="AI1658" s="197">
        <f t="shared" si="378"/>
        <v>0</v>
      </c>
      <c r="AJ1658" s="158"/>
      <c r="AK1658" s="265"/>
      <c r="AL1658" s="272"/>
      <c r="AM1658" s="272"/>
    </row>
    <row r="1659" spans="1:39" s="111" customFormat="1" ht="28.5" customHeight="1" x14ac:dyDescent="0.25">
      <c r="A1659" s="186"/>
      <c r="B1659" s="221">
        <v>26</v>
      </c>
      <c r="C1659" s="187">
        <v>1341</v>
      </c>
      <c r="D1659" s="136">
        <v>13829</v>
      </c>
      <c r="E1659" s="136">
        <v>8349</v>
      </c>
      <c r="F1659" s="188"/>
      <c r="G1659" s="186" t="s">
        <v>71</v>
      </c>
      <c r="H1659" s="186" t="s">
        <v>94</v>
      </c>
      <c r="I1659" s="186"/>
      <c r="J1659" s="186" t="s">
        <v>69</v>
      </c>
      <c r="K1659" s="188">
        <v>2.5</v>
      </c>
      <c r="L1659" s="188">
        <v>1.3</v>
      </c>
      <c r="M1659" s="188">
        <v>2</v>
      </c>
      <c r="N1659" s="188"/>
      <c r="O1659" s="188">
        <f t="shared" si="381"/>
        <v>2</v>
      </c>
      <c r="P1659" s="188"/>
      <c r="Q1659" s="188"/>
      <c r="R1659" s="188">
        <f t="shared" si="380"/>
        <v>2</v>
      </c>
      <c r="S1659" s="191" t="s">
        <v>70</v>
      </c>
      <c r="T1659" s="199" t="s">
        <v>58</v>
      </c>
      <c r="U1659" s="200">
        <v>44866</v>
      </c>
      <c r="V1659" s="200">
        <v>44916</v>
      </c>
      <c r="W1659" s="201">
        <v>1</v>
      </c>
      <c r="X1659" s="202"/>
      <c r="Y1659" s="196">
        <f t="shared" si="372"/>
        <v>7.2857142857142856</v>
      </c>
      <c r="Z1659" s="219">
        <v>135</v>
      </c>
      <c r="AA1659" s="219">
        <v>12.25</v>
      </c>
      <c r="AB1659" s="197">
        <f t="shared" si="373"/>
        <v>270</v>
      </c>
      <c r="AC1659" s="197">
        <f t="shared" si="374"/>
        <v>24.5</v>
      </c>
      <c r="AD1659" s="197">
        <f t="shared" si="375"/>
        <v>189</v>
      </c>
      <c r="AE1659" s="197">
        <f t="shared" si="382"/>
        <v>81</v>
      </c>
      <c r="AF1659" s="197">
        <f t="shared" si="376"/>
        <v>178.5</v>
      </c>
      <c r="AG1659" s="197">
        <f t="shared" si="377"/>
        <v>448.5</v>
      </c>
      <c r="AH1659" s="197">
        <v>448.5</v>
      </c>
      <c r="AI1659" s="197">
        <f t="shared" si="378"/>
        <v>0</v>
      </c>
      <c r="AJ1659" s="158"/>
      <c r="AK1659" s="265"/>
      <c r="AL1659" s="272"/>
      <c r="AM1659" s="272"/>
    </row>
    <row r="1660" spans="1:39" s="111" customFormat="1" ht="28.5" customHeight="1" x14ac:dyDescent="0.25">
      <c r="A1660" s="186"/>
      <c r="B1660" s="221">
        <v>26</v>
      </c>
      <c r="C1660" s="187">
        <v>1412</v>
      </c>
      <c r="D1660" s="136">
        <v>13900</v>
      </c>
      <c r="E1660" s="136">
        <v>8443</v>
      </c>
      <c r="F1660" s="188"/>
      <c r="G1660" s="186" t="s">
        <v>71</v>
      </c>
      <c r="H1660" s="186" t="s">
        <v>94</v>
      </c>
      <c r="I1660" s="186"/>
      <c r="J1660" s="186" t="s">
        <v>69</v>
      </c>
      <c r="K1660" s="188">
        <v>2.5</v>
      </c>
      <c r="L1660" s="188">
        <v>1</v>
      </c>
      <c r="M1660" s="188">
        <v>1.5</v>
      </c>
      <c r="N1660" s="188"/>
      <c r="O1660" s="188">
        <f t="shared" si="381"/>
        <v>1.5</v>
      </c>
      <c r="P1660" s="188"/>
      <c r="Q1660" s="188"/>
      <c r="R1660" s="188">
        <f t="shared" si="380"/>
        <v>1.5</v>
      </c>
      <c r="S1660" s="191" t="s">
        <v>70</v>
      </c>
      <c r="T1660" s="199" t="s">
        <v>58</v>
      </c>
      <c r="U1660" s="200">
        <v>44875</v>
      </c>
      <c r="V1660" s="200">
        <v>44945</v>
      </c>
      <c r="W1660" s="201">
        <v>1</v>
      </c>
      <c r="X1660" s="202"/>
      <c r="Y1660" s="196">
        <f t="shared" si="372"/>
        <v>10.142857142857142</v>
      </c>
      <c r="Z1660" s="219">
        <v>135</v>
      </c>
      <c r="AA1660" s="219">
        <v>12.25</v>
      </c>
      <c r="AB1660" s="197">
        <f t="shared" si="373"/>
        <v>202.5</v>
      </c>
      <c r="AC1660" s="197">
        <f t="shared" si="374"/>
        <v>18.375</v>
      </c>
      <c r="AD1660" s="197">
        <f t="shared" si="375"/>
        <v>141.74999999999997</v>
      </c>
      <c r="AE1660" s="197">
        <f t="shared" si="382"/>
        <v>60.749999999999993</v>
      </c>
      <c r="AF1660" s="197">
        <f t="shared" si="376"/>
        <v>186.375</v>
      </c>
      <c r="AG1660" s="197">
        <f t="shared" si="377"/>
        <v>388.875</v>
      </c>
      <c r="AH1660" s="197">
        <v>388.875</v>
      </c>
      <c r="AI1660" s="197">
        <f t="shared" si="378"/>
        <v>0</v>
      </c>
      <c r="AJ1660" s="158"/>
      <c r="AK1660" s="265"/>
      <c r="AL1660" s="272"/>
      <c r="AM1660" s="272"/>
    </row>
    <row r="1661" spans="1:39" s="111" customFormat="1" ht="28.5" customHeight="1" x14ac:dyDescent="0.25">
      <c r="A1661" s="186"/>
      <c r="B1661" s="221">
        <v>26</v>
      </c>
      <c r="C1661" s="187">
        <v>1355</v>
      </c>
      <c r="D1661" s="136">
        <v>13843</v>
      </c>
      <c r="E1661" s="136">
        <v>8348</v>
      </c>
      <c r="F1661" s="188"/>
      <c r="G1661" s="186" t="s">
        <v>71</v>
      </c>
      <c r="H1661" s="216" t="s">
        <v>36</v>
      </c>
      <c r="I1661" s="216"/>
      <c r="J1661" s="216" t="s">
        <v>42</v>
      </c>
      <c r="K1661" s="215">
        <v>4</v>
      </c>
      <c r="L1661" s="215">
        <v>1.3</v>
      </c>
      <c r="M1661" s="215">
        <v>2</v>
      </c>
      <c r="N1661" s="188"/>
      <c r="O1661" s="188">
        <f t="shared" si="381"/>
        <v>2</v>
      </c>
      <c r="P1661" s="215"/>
      <c r="Q1661" s="215"/>
      <c r="R1661" s="188">
        <f t="shared" si="380"/>
        <v>8</v>
      </c>
      <c r="S1661" s="243" t="s">
        <v>41</v>
      </c>
      <c r="T1661" s="199" t="s">
        <v>58</v>
      </c>
      <c r="U1661" s="253">
        <v>44868</v>
      </c>
      <c r="V1661" s="253">
        <v>44915</v>
      </c>
      <c r="W1661" s="254">
        <v>1</v>
      </c>
      <c r="X1661" s="255"/>
      <c r="Y1661" s="196">
        <f t="shared" si="372"/>
        <v>6.8571428571428568</v>
      </c>
      <c r="Z1661" s="220">
        <v>14</v>
      </c>
      <c r="AA1661" s="220">
        <v>0.84</v>
      </c>
      <c r="AB1661" s="197">
        <f t="shared" si="373"/>
        <v>112</v>
      </c>
      <c r="AC1661" s="197">
        <f t="shared" si="374"/>
        <v>6.72</v>
      </c>
      <c r="AD1661" s="197">
        <f t="shared" si="375"/>
        <v>78.399999999999991</v>
      </c>
      <c r="AE1661" s="197">
        <f t="shared" si="382"/>
        <v>33.6</v>
      </c>
      <c r="AF1661" s="197">
        <f t="shared" si="376"/>
        <v>46.08</v>
      </c>
      <c r="AG1661" s="197">
        <f t="shared" si="377"/>
        <v>158.07999999999998</v>
      </c>
      <c r="AH1661" s="197">
        <v>158.07999999999998</v>
      </c>
      <c r="AI1661" s="197">
        <f t="shared" si="378"/>
        <v>0</v>
      </c>
      <c r="AJ1661" s="158"/>
      <c r="AK1661" s="265"/>
      <c r="AL1661" s="272"/>
      <c r="AM1661" s="272"/>
    </row>
    <row r="1662" spans="1:39" s="111" customFormat="1" ht="28.5" customHeight="1" x14ac:dyDescent="0.25">
      <c r="A1662" s="186"/>
      <c r="B1662" s="221">
        <v>26</v>
      </c>
      <c r="C1662" s="187">
        <v>1306</v>
      </c>
      <c r="D1662" s="136">
        <v>13744</v>
      </c>
      <c r="E1662" s="136">
        <v>8247</v>
      </c>
      <c r="F1662" s="188"/>
      <c r="G1662" s="186" t="s">
        <v>598</v>
      </c>
      <c r="H1662" s="216" t="s">
        <v>36</v>
      </c>
      <c r="I1662" s="216"/>
      <c r="J1662" s="216" t="s">
        <v>42</v>
      </c>
      <c r="K1662" s="215">
        <v>39</v>
      </c>
      <c r="L1662" s="215">
        <v>1</v>
      </c>
      <c r="M1662" s="215">
        <v>2.5</v>
      </c>
      <c r="N1662" s="188"/>
      <c r="O1662" s="188">
        <f t="shared" si="381"/>
        <v>2.5</v>
      </c>
      <c r="P1662" s="215"/>
      <c r="Q1662" s="215"/>
      <c r="R1662" s="188">
        <f t="shared" si="380"/>
        <v>97.5</v>
      </c>
      <c r="S1662" s="243" t="s">
        <v>41</v>
      </c>
      <c r="T1662" s="199" t="s">
        <v>58</v>
      </c>
      <c r="U1662" s="253">
        <v>44861</v>
      </c>
      <c r="V1662" s="253">
        <v>44882</v>
      </c>
      <c r="W1662" s="254">
        <v>1</v>
      </c>
      <c r="X1662" s="255"/>
      <c r="Y1662" s="196">
        <f t="shared" si="372"/>
        <v>3.1428571428571428</v>
      </c>
      <c r="Z1662" s="220">
        <v>14</v>
      </c>
      <c r="AA1662" s="220">
        <v>0.84</v>
      </c>
      <c r="AB1662" s="197">
        <f t="shared" si="373"/>
        <v>1365</v>
      </c>
      <c r="AC1662" s="197">
        <f t="shared" si="374"/>
        <v>81.899999999999991</v>
      </c>
      <c r="AD1662" s="197">
        <f t="shared" si="375"/>
        <v>955.5</v>
      </c>
      <c r="AE1662" s="197">
        <f t="shared" si="382"/>
        <v>409.5</v>
      </c>
      <c r="AF1662" s="197">
        <f t="shared" si="376"/>
        <v>257.39999999999998</v>
      </c>
      <c r="AG1662" s="197">
        <f t="shared" si="377"/>
        <v>1622.4</v>
      </c>
      <c r="AH1662" s="197">
        <v>1622.4</v>
      </c>
      <c r="AI1662" s="197">
        <f t="shared" si="378"/>
        <v>0</v>
      </c>
      <c r="AJ1662" s="158"/>
      <c r="AK1662" s="265"/>
      <c r="AL1662" s="272"/>
      <c r="AM1662" s="272"/>
    </row>
    <row r="1663" spans="1:39" s="111" customFormat="1" ht="28.5" customHeight="1" x14ac:dyDescent="0.25">
      <c r="A1663" s="186"/>
      <c r="B1663" s="221">
        <v>26</v>
      </c>
      <c r="C1663" s="187">
        <v>1311</v>
      </c>
      <c r="D1663" s="136">
        <v>13749</v>
      </c>
      <c r="E1663" s="136">
        <v>8348</v>
      </c>
      <c r="F1663" s="188"/>
      <c r="G1663" s="186" t="s">
        <v>71</v>
      </c>
      <c r="H1663" s="216" t="s">
        <v>36</v>
      </c>
      <c r="I1663" s="216"/>
      <c r="J1663" s="216" t="s">
        <v>42</v>
      </c>
      <c r="K1663" s="215">
        <v>8</v>
      </c>
      <c r="L1663" s="215">
        <v>1.3</v>
      </c>
      <c r="M1663" s="215">
        <v>2.5</v>
      </c>
      <c r="N1663" s="188"/>
      <c r="O1663" s="188">
        <f t="shared" si="381"/>
        <v>2.5</v>
      </c>
      <c r="P1663" s="215"/>
      <c r="Q1663" s="215"/>
      <c r="R1663" s="188">
        <f t="shared" si="380"/>
        <v>20</v>
      </c>
      <c r="S1663" s="243" t="s">
        <v>41</v>
      </c>
      <c r="T1663" s="199" t="s">
        <v>58</v>
      </c>
      <c r="U1663" s="253">
        <v>44862</v>
      </c>
      <c r="V1663" s="253">
        <v>44915</v>
      </c>
      <c r="W1663" s="254">
        <v>1</v>
      </c>
      <c r="X1663" s="255"/>
      <c r="Y1663" s="196">
        <f t="shared" si="372"/>
        <v>7.7142857142857144</v>
      </c>
      <c r="Z1663" s="220">
        <v>14</v>
      </c>
      <c r="AA1663" s="220">
        <v>0.84</v>
      </c>
      <c r="AB1663" s="197">
        <f t="shared" si="373"/>
        <v>280</v>
      </c>
      <c r="AC1663" s="197">
        <f t="shared" si="374"/>
        <v>16.8</v>
      </c>
      <c r="AD1663" s="197">
        <f t="shared" si="375"/>
        <v>196</v>
      </c>
      <c r="AE1663" s="197">
        <f t="shared" si="382"/>
        <v>84</v>
      </c>
      <c r="AF1663" s="197">
        <f t="shared" si="376"/>
        <v>129.6</v>
      </c>
      <c r="AG1663" s="197">
        <f t="shared" si="377"/>
        <v>409.6</v>
      </c>
      <c r="AH1663" s="197">
        <v>409.6</v>
      </c>
      <c r="AI1663" s="197">
        <f t="shared" si="378"/>
        <v>0</v>
      </c>
      <c r="AJ1663" s="158"/>
      <c r="AK1663" s="265"/>
      <c r="AL1663" s="272"/>
      <c r="AM1663" s="272"/>
    </row>
    <row r="1664" spans="1:39" s="111" customFormat="1" ht="28.5" customHeight="1" x14ac:dyDescent="0.25">
      <c r="A1664" s="186"/>
      <c r="B1664" s="221">
        <v>26</v>
      </c>
      <c r="C1664" s="187">
        <v>1478</v>
      </c>
      <c r="D1664" s="136">
        <v>13966</v>
      </c>
      <c r="E1664" s="136">
        <v>8284</v>
      </c>
      <c r="F1664" s="188"/>
      <c r="G1664" s="186" t="s">
        <v>610</v>
      </c>
      <c r="H1664" s="216" t="s">
        <v>36</v>
      </c>
      <c r="I1664" s="216"/>
      <c r="J1664" s="216" t="s">
        <v>42</v>
      </c>
      <c r="K1664" s="215">
        <v>17.8</v>
      </c>
      <c r="L1664" s="215">
        <v>1</v>
      </c>
      <c r="M1664" s="215">
        <v>2</v>
      </c>
      <c r="N1664" s="188"/>
      <c r="O1664" s="188">
        <f t="shared" si="381"/>
        <v>2</v>
      </c>
      <c r="P1664" s="215"/>
      <c r="Q1664" s="215"/>
      <c r="R1664" s="188">
        <f t="shared" si="380"/>
        <v>35.6</v>
      </c>
      <c r="S1664" s="243" t="s">
        <v>41</v>
      </c>
      <c r="T1664" s="199" t="s">
        <v>58</v>
      </c>
      <c r="U1664" s="253">
        <v>44888</v>
      </c>
      <c r="V1664" s="253">
        <v>44892</v>
      </c>
      <c r="W1664" s="254">
        <v>1</v>
      </c>
      <c r="X1664" s="255"/>
      <c r="Y1664" s="196">
        <f t="shared" si="372"/>
        <v>0.7142857142857143</v>
      </c>
      <c r="Z1664" s="220">
        <v>14</v>
      </c>
      <c r="AA1664" s="220">
        <v>0.84</v>
      </c>
      <c r="AB1664" s="197">
        <f t="shared" si="373"/>
        <v>498.40000000000003</v>
      </c>
      <c r="AC1664" s="197">
        <f t="shared" si="374"/>
        <v>29.904</v>
      </c>
      <c r="AD1664" s="197">
        <f t="shared" si="375"/>
        <v>348.88</v>
      </c>
      <c r="AE1664" s="197">
        <f t="shared" si="382"/>
        <v>149.51999999999998</v>
      </c>
      <c r="AF1664" s="197">
        <f t="shared" si="376"/>
        <v>21.36</v>
      </c>
      <c r="AG1664" s="197">
        <f t="shared" si="377"/>
        <v>519.76</v>
      </c>
      <c r="AH1664" s="197">
        <v>519.76</v>
      </c>
      <c r="AI1664" s="197">
        <f t="shared" si="378"/>
        <v>0</v>
      </c>
      <c r="AJ1664" s="158"/>
      <c r="AK1664" s="265"/>
      <c r="AL1664" s="272"/>
      <c r="AM1664" s="272"/>
    </row>
    <row r="1665" spans="1:47" ht="28.5" customHeight="1" x14ac:dyDescent="0.25">
      <c r="A1665" s="186"/>
      <c r="B1665" s="221">
        <v>26</v>
      </c>
      <c r="C1665" s="187">
        <v>1412</v>
      </c>
      <c r="D1665" s="136">
        <v>13900</v>
      </c>
      <c r="E1665" s="136">
        <v>8443</v>
      </c>
      <c r="F1665" s="188"/>
      <c r="G1665" s="186" t="s">
        <v>71</v>
      </c>
      <c r="H1665" s="186" t="s">
        <v>240</v>
      </c>
      <c r="I1665" s="186"/>
      <c r="J1665" s="186" t="s">
        <v>80</v>
      </c>
      <c r="K1665" s="188">
        <v>2.5</v>
      </c>
      <c r="L1665" s="188">
        <v>0.6</v>
      </c>
      <c r="M1665" s="188"/>
      <c r="N1665" s="188"/>
      <c r="O1665" s="188"/>
      <c r="P1665" s="188">
        <v>1</v>
      </c>
      <c r="Q1665" s="188"/>
      <c r="R1665" s="188">
        <f t="shared" si="380"/>
        <v>1.5</v>
      </c>
      <c r="S1665" s="191" t="s">
        <v>150</v>
      </c>
      <c r="T1665" s="199" t="s">
        <v>58</v>
      </c>
      <c r="U1665" s="200">
        <v>44875</v>
      </c>
      <c r="V1665" s="200">
        <v>44945</v>
      </c>
      <c r="W1665" s="201">
        <v>1</v>
      </c>
      <c r="X1665" s="202"/>
      <c r="Y1665" s="196">
        <f t="shared" si="372"/>
        <v>10.142857142857142</v>
      </c>
      <c r="Z1665" s="219">
        <v>36.5</v>
      </c>
      <c r="AA1665" s="219">
        <v>3.15</v>
      </c>
      <c r="AB1665" s="197">
        <f t="shared" si="373"/>
        <v>54.75</v>
      </c>
      <c r="AC1665" s="197">
        <f t="shared" si="374"/>
        <v>4.7249999999999996</v>
      </c>
      <c r="AD1665" s="197">
        <f t="shared" si="375"/>
        <v>38.324999999999996</v>
      </c>
      <c r="AE1665" s="197">
        <f t="shared" si="382"/>
        <v>16.424999999999997</v>
      </c>
      <c r="AF1665" s="197">
        <f t="shared" si="376"/>
        <v>47.924999999999997</v>
      </c>
      <c r="AG1665" s="197">
        <f t="shared" si="377"/>
        <v>102.67499999999998</v>
      </c>
      <c r="AH1665" s="197">
        <v>102.67499999999998</v>
      </c>
      <c r="AI1665" s="197">
        <f t="shared" si="378"/>
        <v>0</v>
      </c>
      <c r="AJ1665" s="158"/>
      <c r="AR1665" s="111"/>
      <c r="AS1665" s="111"/>
      <c r="AT1665" s="111"/>
    </row>
    <row r="1666" spans="1:47" ht="28.5" customHeight="1" x14ac:dyDescent="0.25">
      <c r="A1666" s="186"/>
      <c r="B1666" s="221">
        <v>26</v>
      </c>
      <c r="C1666" s="187">
        <v>1502</v>
      </c>
      <c r="D1666" s="136">
        <v>13989</v>
      </c>
      <c r="E1666" s="136"/>
      <c r="F1666" s="188"/>
      <c r="G1666" s="186" t="s">
        <v>235</v>
      </c>
      <c r="H1666" s="186" t="s">
        <v>94</v>
      </c>
      <c r="I1666" s="186"/>
      <c r="J1666" s="186" t="s">
        <v>69</v>
      </c>
      <c r="K1666" s="188">
        <v>1.3</v>
      </c>
      <c r="L1666" s="188">
        <v>1</v>
      </c>
      <c r="M1666" s="188">
        <v>1.5</v>
      </c>
      <c r="N1666" s="188"/>
      <c r="O1666" s="188">
        <f>M1666-N1666</f>
        <v>1.5</v>
      </c>
      <c r="P1666" s="188"/>
      <c r="Q1666" s="188"/>
      <c r="R1666" s="188">
        <f t="shared" si="380"/>
        <v>1.5</v>
      </c>
      <c r="S1666" s="191" t="s">
        <v>70</v>
      </c>
      <c r="T1666" s="199" t="s">
        <v>86</v>
      </c>
      <c r="U1666" s="200">
        <v>44891</v>
      </c>
      <c r="V1666" s="200"/>
      <c r="W1666" s="201">
        <v>1</v>
      </c>
      <c r="X1666" s="202"/>
      <c r="Y1666" s="196">
        <f t="shared" si="372"/>
        <v>18</v>
      </c>
      <c r="Z1666" s="197">
        <v>135</v>
      </c>
      <c r="AA1666" s="197">
        <v>12.25</v>
      </c>
      <c r="AB1666" s="197">
        <f t="shared" si="373"/>
        <v>202.5</v>
      </c>
      <c r="AC1666" s="197">
        <f t="shared" si="374"/>
        <v>18.375</v>
      </c>
      <c r="AD1666" s="197">
        <f t="shared" si="375"/>
        <v>141.74999999999997</v>
      </c>
      <c r="AE1666" s="197">
        <f t="shared" si="382"/>
        <v>0</v>
      </c>
      <c r="AF1666" s="197">
        <f t="shared" si="376"/>
        <v>330.75</v>
      </c>
      <c r="AG1666" s="197">
        <f t="shared" si="377"/>
        <v>472.5</v>
      </c>
      <c r="AH1666" s="197">
        <v>391.125</v>
      </c>
      <c r="AI1666" s="197">
        <f t="shared" si="378"/>
        <v>81.375</v>
      </c>
      <c r="AJ1666" s="158"/>
      <c r="AR1666" s="363">
        <f>SUMIF('[27]Sc Shedule '!$D$3:$D$2546,D1666,'[27]Sc Shedule '!$AC$3:$AC$2546)</f>
        <v>579.42499999999995</v>
      </c>
      <c r="AS1666" s="363">
        <f t="shared" ref="AS1666:AS1670" ca="1" si="383">SUMIF($D$91:$D$2561,D1666,$AG$91:$AG$2559)</f>
        <v>579.42499999999995</v>
      </c>
      <c r="AT1666" s="363">
        <f t="shared" ref="AT1666:AT1670" ca="1" si="384">AR1666-AS1666</f>
        <v>0</v>
      </c>
      <c r="AU1666" s="365"/>
    </row>
    <row r="1667" spans="1:47" ht="28.5" customHeight="1" x14ac:dyDescent="0.25">
      <c r="A1667" s="186"/>
      <c r="B1667" s="221">
        <v>26</v>
      </c>
      <c r="C1667" s="187">
        <v>1535</v>
      </c>
      <c r="D1667" s="136">
        <v>14071</v>
      </c>
      <c r="E1667" s="136">
        <v>8761</v>
      </c>
      <c r="F1667" s="188"/>
      <c r="G1667" s="186" t="s">
        <v>235</v>
      </c>
      <c r="H1667" s="186" t="s">
        <v>60</v>
      </c>
      <c r="I1667" s="186"/>
      <c r="J1667" s="186" t="s">
        <v>61</v>
      </c>
      <c r="K1667" s="188">
        <v>6.8</v>
      </c>
      <c r="L1667" s="188">
        <v>4.3</v>
      </c>
      <c r="M1667" s="188">
        <v>5</v>
      </c>
      <c r="N1667" s="188"/>
      <c r="O1667" s="188">
        <f>M1667-N1667</f>
        <v>5</v>
      </c>
      <c r="P1667" s="188"/>
      <c r="Q1667" s="188"/>
      <c r="R1667" s="188">
        <f t="shared" si="380"/>
        <v>146.19999999999999</v>
      </c>
      <c r="S1667" s="191" t="s">
        <v>62</v>
      </c>
      <c r="T1667" s="199" t="s">
        <v>58</v>
      </c>
      <c r="U1667" s="200">
        <v>44901</v>
      </c>
      <c r="V1667" s="200">
        <v>44987</v>
      </c>
      <c r="W1667" s="201">
        <v>1</v>
      </c>
      <c r="X1667" s="202"/>
      <c r="Y1667" s="196">
        <f t="shared" si="372"/>
        <v>12.428571428571429</v>
      </c>
      <c r="Z1667" s="219">
        <v>7.5</v>
      </c>
      <c r="AA1667" s="219">
        <v>0.7</v>
      </c>
      <c r="AB1667" s="197">
        <f t="shared" si="373"/>
        <v>1096.5</v>
      </c>
      <c r="AC1667" s="197">
        <f t="shared" si="374"/>
        <v>102.33999999999999</v>
      </c>
      <c r="AD1667" s="197">
        <f t="shared" si="375"/>
        <v>767.55</v>
      </c>
      <c r="AE1667" s="197">
        <f t="shared" si="382"/>
        <v>328.94999999999993</v>
      </c>
      <c r="AF1667" s="197">
        <f t="shared" si="376"/>
        <v>1271.9399999999998</v>
      </c>
      <c r="AG1667" s="197">
        <f t="shared" si="377"/>
        <v>2368.4399999999996</v>
      </c>
      <c r="AH1667" s="197">
        <v>2010.2499999999998</v>
      </c>
      <c r="AI1667" s="197">
        <f t="shared" si="378"/>
        <v>358.18999999999983</v>
      </c>
      <c r="AJ1667" s="158"/>
      <c r="AR1667" s="363">
        <f>SUMIF('[27]Sc Shedule '!$D$3:$D$2546,D1667,'[27]Sc Shedule '!$AC$3:$AC$2546)</f>
        <v>2969.8575000000001</v>
      </c>
      <c r="AS1667" s="363">
        <f t="shared" ca="1" si="383"/>
        <v>2969.8574999999996</v>
      </c>
      <c r="AT1667" s="363">
        <f t="shared" ca="1" si="384"/>
        <v>0</v>
      </c>
      <c r="AU1667" s="365"/>
    </row>
    <row r="1668" spans="1:47" ht="28.5" customHeight="1" x14ac:dyDescent="0.25">
      <c r="A1668" s="186"/>
      <c r="B1668" s="221">
        <v>26</v>
      </c>
      <c r="C1668" s="187">
        <v>1535</v>
      </c>
      <c r="D1668" s="136">
        <v>14071</v>
      </c>
      <c r="E1668" s="136">
        <v>8761</v>
      </c>
      <c r="F1668" s="188"/>
      <c r="G1668" s="186" t="s">
        <v>235</v>
      </c>
      <c r="H1668" s="186" t="s">
        <v>240</v>
      </c>
      <c r="I1668" s="186"/>
      <c r="J1668" s="186" t="s">
        <v>80</v>
      </c>
      <c r="K1668" s="188">
        <v>4.3</v>
      </c>
      <c r="L1668" s="188">
        <v>1.5</v>
      </c>
      <c r="M1668" s="188"/>
      <c r="N1668" s="188"/>
      <c r="O1668" s="188"/>
      <c r="P1668" s="188">
        <v>1.5</v>
      </c>
      <c r="Q1668" s="188"/>
      <c r="R1668" s="429">
        <f>K1668*L1668</f>
        <v>6.4499999999999993</v>
      </c>
      <c r="S1668" s="191" t="s">
        <v>150</v>
      </c>
      <c r="T1668" s="199" t="s">
        <v>58</v>
      </c>
      <c r="U1668" s="200">
        <v>44901</v>
      </c>
      <c r="V1668" s="200">
        <v>44987</v>
      </c>
      <c r="W1668" s="201">
        <v>1</v>
      </c>
      <c r="X1668" s="202"/>
      <c r="Y1668" s="196">
        <f t="shared" si="372"/>
        <v>12.428571428571429</v>
      </c>
      <c r="Z1668" s="219">
        <v>36.5</v>
      </c>
      <c r="AA1668" s="219">
        <v>3.15</v>
      </c>
      <c r="AB1668" s="197">
        <f t="shared" si="373"/>
        <v>235.42499999999998</v>
      </c>
      <c r="AC1668" s="197">
        <f t="shared" si="374"/>
        <v>20.317499999999995</v>
      </c>
      <c r="AD1668" s="197">
        <f t="shared" si="375"/>
        <v>164.79749999999996</v>
      </c>
      <c r="AE1668" s="197">
        <f t="shared" si="382"/>
        <v>70.627499999999984</v>
      </c>
      <c r="AF1668" s="197">
        <f t="shared" si="376"/>
        <v>252.51749999999998</v>
      </c>
      <c r="AG1668" s="197">
        <f t="shared" si="377"/>
        <v>487.94249999999994</v>
      </c>
      <c r="AH1668" s="197">
        <v>617.26499999999987</v>
      </c>
      <c r="AI1668" s="197">
        <f t="shared" si="378"/>
        <v>-129.32249999999993</v>
      </c>
      <c r="AJ1668" s="158"/>
      <c r="AR1668" s="363">
        <f>SUMIF('[27]Sc Shedule '!$D$3:$D$2546,D1668,'[27]Sc Shedule '!$AC$3:$AC$2546)</f>
        <v>2969.8575000000001</v>
      </c>
      <c r="AS1668" s="363">
        <f t="shared" ca="1" si="383"/>
        <v>2969.8574999999996</v>
      </c>
      <c r="AT1668" s="363">
        <f t="shared" ca="1" si="384"/>
        <v>0</v>
      </c>
      <c r="AU1668" s="365"/>
    </row>
    <row r="1669" spans="1:47" ht="28.5" customHeight="1" x14ac:dyDescent="0.25">
      <c r="A1669" s="186"/>
      <c r="B1669" s="221">
        <v>26</v>
      </c>
      <c r="C1669" s="187">
        <v>1535</v>
      </c>
      <c r="D1669" s="136">
        <v>14071</v>
      </c>
      <c r="E1669" s="136">
        <v>8761</v>
      </c>
      <c r="F1669" s="188"/>
      <c r="G1669" s="186" t="s">
        <v>235</v>
      </c>
      <c r="H1669" s="186" t="s">
        <v>240</v>
      </c>
      <c r="I1669" s="186"/>
      <c r="J1669" s="186" t="s">
        <v>80</v>
      </c>
      <c r="K1669" s="188">
        <v>2.5</v>
      </c>
      <c r="L1669" s="188">
        <v>0.6</v>
      </c>
      <c r="M1669" s="188"/>
      <c r="N1669" s="188"/>
      <c r="O1669" s="188"/>
      <c r="P1669" s="188">
        <v>0.6</v>
      </c>
      <c r="Q1669" s="188"/>
      <c r="R1669" s="429">
        <f>K1669*L1669</f>
        <v>1.5</v>
      </c>
      <c r="S1669" s="191" t="s">
        <v>150</v>
      </c>
      <c r="T1669" s="199" t="s">
        <v>58</v>
      </c>
      <c r="U1669" s="200">
        <v>44901</v>
      </c>
      <c r="V1669" s="200">
        <v>44987</v>
      </c>
      <c r="W1669" s="201">
        <v>1</v>
      </c>
      <c r="X1669" s="202"/>
      <c r="Y1669" s="196">
        <f t="shared" si="372"/>
        <v>12.428571428571429</v>
      </c>
      <c r="Z1669" s="219">
        <v>36.5</v>
      </c>
      <c r="AA1669" s="219">
        <v>3.15</v>
      </c>
      <c r="AB1669" s="197">
        <f t="shared" si="373"/>
        <v>54.75</v>
      </c>
      <c r="AC1669" s="197">
        <f t="shared" si="374"/>
        <v>4.7249999999999996</v>
      </c>
      <c r="AD1669" s="197">
        <f t="shared" si="375"/>
        <v>38.324999999999996</v>
      </c>
      <c r="AE1669" s="197">
        <f t="shared" si="382"/>
        <v>16.424999999999997</v>
      </c>
      <c r="AF1669" s="197">
        <f t="shared" si="376"/>
        <v>58.724999999999994</v>
      </c>
      <c r="AG1669" s="197">
        <f t="shared" si="377"/>
        <v>113.47499999999999</v>
      </c>
      <c r="AH1669" s="197">
        <v>57.419999999999995</v>
      </c>
      <c r="AI1669" s="197">
        <f t="shared" si="378"/>
        <v>56.055</v>
      </c>
      <c r="AJ1669" s="158"/>
      <c r="AR1669" s="363">
        <f>SUMIF('[27]Sc Shedule '!$D$3:$D$2546,D1669,'[27]Sc Shedule '!$AC$3:$AC$2546)</f>
        <v>2969.8575000000001</v>
      </c>
      <c r="AS1669" s="363">
        <f t="shared" ca="1" si="383"/>
        <v>2969.8574999999996</v>
      </c>
      <c r="AT1669" s="363">
        <f t="shared" ca="1" si="384"/>
        <v>0</v>
      </c>
      <c r="AU1669" s="365"/>
    </row>
    <row r="1670" spans="1:47" ht="28.5" customHeight="1" x14ac:dyDescent="0.25">
      <c r="A1670" s="186"/>
      <c r="B1670" s="221">
        <v>26</v>
      </c>
      <c r="C1670" s="187">
        <v>1502</v>
      </c>
      <c r="D1670" s="136">
        <v>13989</v>
      </c>
      <c r="E1670" s="136"/>
      <c r="F1670" s="188"/>
      <c r="G1670" s="186" t="s">
        <v>235</v>
      </c>
      <c r="H1670" s="186" t="s">
        <v>240</v>
      </c>
      <c r="I1670" s="216"/>
      <c r="J1670" s="186" t="s">
        <v>80</v>
      </c>
      <c r="K1670" s="188">
        <v>1</v>
      </c>
      <c r="L1670" s="188">
        <v>1.3</v>
      </c>
      <c r="M1670" s="188"/>
      <c r="N1670" s="188"/>
      <c r="O1670" s="188"/>
      <c r="P1670" s="188">
        <v>1.3</v>
      </c>
      <c r="Q1670" s="188"/>
      <c r="R1670" s="429">
        <f>K1670*L1670</f>
        <v>1.3</v>
      </c>
      <c r="S1670" s="191" t="s">
        <v>150</v>
      </c>
      <c r="T1670" s="199" t="s">
        <v>86</v>
      </c>
      <c r="U1670" s="200">
        <v>44891</v>
      </c>
      <c r="V1670" s="200"/>
      <c r="W1670" s="201">
        <v>1</v>
      </c>
      <c r="X1670" s="202"/>
      <c r="Y1670" s="196">
        <f t="shared" si="372"/>
        <v>18</v>
      </c>
      <c r="Z1670" s="219">
        <v>36.5</v>
      </c>
      <c r="AA1670" s="219">
        <v>3.15</v>
      </c>
      <c r="AB1670" s="197">
        <f t="shared" si="373"/>
        <v>47.45</v>
      </c>
      <c r="AC1670" s="197">
        <f t="shared" si="374"/>
        <v>4.0949999999999998</v>
      </c>
      <c r="AD1670" s="197">
        <f t="shared" si="375"/>
        <v>33.214999999999996</v>
      </c>
      <c r="AE1670" s="197">
        <f t="shared" si="382"/>
        <v>0</v>
      </c>
      <c r="AF1670" s="197">
        <f t="shared" si="376"/>
        <v>73.710000000000008</v>
      </c>
      <c r="AG1670" s="197">
        <f t="shared" si="377"/>
        <v>106.92500000000001</v>
      </c>
      <c r="AH1670" s="197">
        <v>115.42700000000001</v>
      </c>
      <c r="AI1670" s="197">
        <f t="shared" si="378"/>
        <v>-8.5019999999999953</v>
      </c>
      <c r="AJ1670" s="158"/>
      <c r="AR1670" s="363">
        <f>SUMIF('[27]Sc Shedule '!$D$3:$D$2546,D1670,'[27]Sc Shedule '!$AC$3:$AC$2546)</f>
        <v>579.42499999999995</v>
      </c>
      <c r="AS1670" s="363">
        <f t="shared" ca="1" si="383"/>
        <v>579.42499999999995</v>
      </c>
      <c r="AT1670" s="363">
        <f t="shared" ca="1" si="384"/>
        <v>0</v>
      </c>
      <c r="AU1670" s="365"/>
    </row>
    <row r="1671" spans="1:47" ht="28.5" customHeight="1" x14ac:dyDescent="0.25">
      <c r="A1671" s="186"/>
      <c r="B1671" s="221">
        <v>27</v>
      </c>
      <c r="C1671" s="187">
        <v>99</v>
      </c>
      <c r="D1671" s="136">
        <v>12145</v>
      </c>
      <c r="E1671" s="136">
        <v>7571</v>
      </c>
      <c r="F1671" s="188"/>
      <c r="G1671" s="186" t="s">
        <v>112</v>
      </c>
      <c r="H1671" s="186" t="s">
        <v>36</v>
      </c>
      <c r="I1671" s="186"/>
      <c r="J1671" s="186" t="s">
        <v>42</v>
      </c>
      <c r="K1671" s="188">
        <v>4</v>
      </c>
      <c r="L1671" s="188">
        <v>1</v>
      </c>
      <c r="M1671" s="188">
        <v>2.5</v>
      </c>
      <c r="N1671" s="188">
        <v>1</v>
      </c>
      <c r="O1671" s="188">
        <f t="shared" ref="O1671:O1677" si="385">M1671-N1671</f>
        <v>1.5</v>
      </c>
      <c r="P1671" s="188"/>
      <c r="Q1671" s="188"/>
      <c r="R1671" s="188">
        <f t="shared" si="380"/>
        <v>6</v>
      </c>
      <c r="S1671" s="191" t="s">
        <v>41</v>
      </c>
      <c r="T1671" s="199" t="s">
        <v>58</v>
      </c>
      <c r="U1671" s="200">
        <v>44713</v>
      </c>
      <c r="V1671" s="200">
        <v>44724</v>
      </c>
      <c r="W1671" s="201">
        <v>1</v>
      </c>
      <c r="X1671" s="202"/>
      <c r="Y1671" s="196">
        <f t="shared" si="372"/>
        <v>1.7142857142857142</v>
      </c>
      <c r="Z1671" s="219">
        <v>14</v>
      </c>
      <c r="AA1671" s="219"/>
      <c r="AB1671" s="197">
        <f t="shared" si="373"/>
        <v>84</v>
      </c>
      <c r="AC1671" s="197">
        <f t="shared" si="374"/>
        <v>0</v>
      </c>
      <c r="AD1671" s="197">
        <f t="shared" si="375"/>
        <v>58.79999999999999</v>
      </c>
      <c r="AE1671" s="197">
        <f t="shared" si="382"/>
        <v>25.199999999999996</v>
      </c>
      <c r="AF1671" s="197">
        <f t="shared" si="376"/>
        <v>0</v>
      </c>
      <c r="AG1671" s="197">
        <f t="shared" si="377"/>
        <v>83.999999999999986</v>
      </c>
      <c r="AH1671" s="197">
        <v>83.999999999999986</v>
      </c>
      <c r="AI1671" s="197">
        <f t="shared" si="378"/>
        <v>0</v>
      </c>
      <c r="AJ1671" s="158"/>
      <c r="AR1671" s="111"/>
      <c r="AS1671" s="111"/>
      <c r="AT1671" s="111"/>
    </row>
    <row r="1672" spans="1:47" ht="28.5" customHeight="1" x14ac:dyDescent="0.25">
      <c r="A1672" s="186"/>
      <c r="B1672" s="221">
        <v>27</v>
      </c>
      <c r="C1672" s="187">
        <v>311</v>
      </c>
      <c r="D1672" s="136">
        <v>12440</v>
      </c>
      <c r="E1672" s="136">
        <v>7743</v>
      </c>
      <c r="F1672" s="188"/>
      <c r="G1672" s="186" t="s">
        <v>135</v>
      </c>
      <c r="H1672" s="186" t="s">
        <v>36</v>
      </c>
      <c r="I1672" s="186"/>
      <c r="J1672" s="186" t="s">
        <v>42</v>
      </c>
      <c r="K1672" s="188">
        <v>65</v>
      </c>
      <c r="L1672" s="188">
        <v>1.3</v>
      </c>
      <c r="M1672" s="188">
        <v>3.5</v>
      </c>
      <c r="N1672" s="188">
        <v>1</v>
      </c>
      <c r="O1672" s="188">
        <f t="shared" si="385"/>
        <v>2.5</v>
      </c>
      <c r="P1672" s="188"/>
      <c r="Q1672" s="188"/>
      <c r="R1672" s="188">
        <f t="shared" si="380"/>
        <v>162.5</v>
      </c>
      <c r="S1672" s="191" t="s">
        <v>41</v>
      </c>
      <c r="T1672" s="199" t="s">
        <v>58</v>
      </c>
      <c r="U1672" s="200">
        <v>44735</v>
      </c>
      <c r="V1672" s="200">
        <v>44771</v>
      </c>
      <c r="W1672" s="201">
        <v>1</v>
      </c>
      <c r="X1672" s="202"/>
      <c r="Y1672" s="196">
        <f t="shared" si="372"/>
        <v>5.2857142857142856</v>
      </c>
      <c r="Z1672" s="219">
        <v>14</v>
      </c>
      <c r="AA1672" s="219">
        <v>0.84</v>
      </c>
      <c r="AB1672" s="197">
        <f t="shared" si="373"/>
        <v>2275</v>
      </c>
      <c r="AC1672" s="197">
        <f t="shared" si="374"/>
        <v>136.5</v>
      </c>
      <c r="AD1672" s="197">
        <f t="shared" si="375"/>
        <v>1592.4999999999998</v>
      </c>
      <c r="AE1672" s="197">
        <f t="shared" si="382"/>
        <v>682.5</v>
      </c>
      <c r="AF1672" s="197">
        <f t="shared" si="376"/>
        <v>721.5</v>
      </c>
      <c r="AG1672" s="197">
        <f t="shared" si="377"/>
        <v>2996.5</v>
      </c>
      <c r="AH1672" s="197">
        <v>2996.5</v>
      </c>
      <c r="AI1672" s="197">
        <f t="shared" si="378"/>
        <v>0</v>
      </c>
      <c r="AJ1672" s="158"/>
      <c r="AR1672" s="111"/>
      <c r="AS1672" s="111"/>
      <c r="AT1672" s="111"/>
    </row>
    <row r="1673" spans="1:47" ht="28.5" customHeight="1" x14ac:dyDescent="0.25">
      <c r="A1673" s="186"/>
      <c r="B1673" s="221">
        <v>27</v>
      </c>
      <c r="C1673" s="187">
        <v>464</v>
      </c>
      <c r="D1673" s="136">
        <v>12621</v>
      </c>
      <c r="E1673" s="136">
        <v>7712</v>
      </c>
      <c r="F1673" s="188"/>
      <c r="G1673" s="186" t="s">
        <v>112</v>
      </c>
      <c r="H1673" s="186" t="s">
        <v>94</v>
      </c>
      <c r="I1673" s="186"/>
      <c r="J1673" s="186" t="s">
        <v>69</v>
      </c>
      <c r="K1673" s="188">
        <v>2.5</v>
      </c>
      <c r="L1673" s="188">
        <v>1.3</v>
      </c>
      <c r="M1673" s="188">
        <v>9</v>
      </c>
      <c r="N1673" s="188">
        <v>1</v>
      </c>
      <c r="O1673" s="188">
        <f t="shared" si="385"/>
        <v>8</v>
      </c>
      <c r="P1673" s="188"/>
      <c r="Q1673" s="188"/>
      <c r="R1673" s="188">
        <f t="shared" si="380"/>
        <v>8</v>
      </c>
      <c r="S1673" s="191" t="s">
        <v>70</v>
      </c>
      <c r="T1673" s="199" t="s">
        <v>58</v>
      </c>
      <c r="U1673" s="200">
        <v>44749</v>
      </c>
      <c r="V1673" s="200">
        <v>44756</v>
      </c>
      <c r="W1673" s="201">
        <v>1</v>
      </c>
      <c r="X1673" s="202"/>
      <c r="Y1673" s="196">
        <f t="shared" si="372"/>
        <v>1.1428571428571428</v>
      </c>
      <c r="Z1673" s="219">
        <v>135</v>
      </c>
      <c r="AA1673" s="219">
        <v>12.25</v>
      </c>
      <c r="AB1673" s="197">
        <f t="shared" si="373"/>
        <v>1080</v>
      </c>
      <c r="AC1673" s="197">
        <f t="shared" si="374"/>
        <v>98</v>
      </c>
      <c r="AD1673" s="197">
        <f t="shared" si="375"/>
        <v>756</v>
      </c>
      <c r="AE1673" s="197">
        <f t="shared" si="382"/>
        <v>324</v>
      </c>
      <c r="AF1673" s="197">
        <f t="shared" si="376"/>
        <v>112</v>
      </c>
      <c r="AG1673" s="197">
        <f t="shared" si="377"/>
        <v>1192</v>
      </c>
      <c r="AH1673" s="197">
        <v>1192</v>
      </c>
      <c r="AI1673" s="197">
        <f t="shared" si="378"/>
        <v>0</v>
      </c>
      <c r="AJ1673" s="158"/>
      <c r="AR1673" s="111"/>
      <c r="AS1673" s="111"/>
      <c r="AT1673" s="111"/>
    </row>
    <row r="1674" spans="1:47" ht="28.5" customHeight="1" x14ac:dyDescent="0.25">
      <c r="A1674" s="186"/>
      <c r="B1674" s="221">
        <v>27</v>
      </c>
      <c r="C1674" s="187">
        <v>464</v>
      </c>
      <c r="D1674" s="136">
        <v>12621</v>
      </c>
      <c r="E1674" s="136">
        <v>7712</v>
      </c>
      <c r="F1674" s="188"/>
      <c r="G1674" s="186" t="s">
        <v>112</v>
      </c>
      <c r="H1674" s="186" t="s">
        <v>94</v>
      </c>
      <c r="I1674" s="186"/>
      <c r="J1674" s="186" t="s">
        <v>69</v>
      </c>
      <c r="K1674" s="188">
        <v>2.5</v>
      </c>
      <c r="L1674" s="188">
        <v>1.3</v>
      </c>
      <c r="M1674" s="188">
        <v>6</v>
      </c>
      <c r="N1674" s="188">
        <v>1</v>
      </c>
      <c r="O1674" s="188">
        <f t="shared" si="385"/>
        <v>5</v>
      </c>
      <c r="P1674" s="188"/>
      <c r="Q1674" s="188"/>
      <c r="R1674" s="188">
        <f t="shared" si="380"/>
        <v>5</v>
      </c>
      <c r="S1674" s="191" t="s">
        <v>70</v>
      </c>
      <c r="T1674" s="199" t="s">
        <v>58</v>
      </c>
      <c r="U1674" s="200">
        <v>44749</v>
      </c>
      <c r="V1674" s="200">
        <v>44756</v>
      </c>
      <c r="W1674" s="201">
        <v>1</v>
      </c>
      <c r="X1674" s="202"/>
      <c r="Y1674" s="196">
        <f t="shared" si="372"/>
        <v>1.1428571428571428</v>
      </c>
      <c r="Z1674" s="219">
        <v>135</v>
      </c>
      <c r="AA1674" s="219">
        <v>12.25</v>
      </c>
      <c r="AB1674" s="197">
        <f t="shared" si="373"/>
        <v>675</v>
      </c>
      <c r="AC1674" s="197">
        <f t="shared" si="374"/>
        <v>61.25</v>
      </c>
      <c r="AD1674" s="197">
        <f t="shared" si="375"/>
        <v>472.5</v>
      </c>
      <c r="AE1674" s="197">
        <f t="shared" si="382"/>
        <v>202.5</v>
      </c>
      <c r="AF1674" s="197">
        <f t="shared" si="376"/>
        <v>69.999999999999986</v>
      </c>
      <c r="AG1674" s="197">
        <f t="shared" si="377"/>
        <v>745</v>
      </c>
      <c r="AH1674" s="197">
        <v>745</v>
      </c>
      <c r="AI1674" s="197">
        <f t="shared" si="378"/>
        <v>0</v>
      </c>
      <c r="AJ1674" s="158"/>
      <c r="AR1674" s="111"/>
      <c r="AS1674" s="111"/>
      <c r="AT1674" s="111"/>
    </row>
    <row r="1675" spans="1:47" ht="28.5" customHeight="1" x14ac:dyDescent="0.25">
      <c r="A1675" s="186"/>
      <c r="B1675" s="221">
        <v>27</v>
      </c>
      <c r="C1675" s="187">
        <v>499</v>
      </c>
      <c r="D1675" s="136">
        <v>12703</v>
      </c>
      <c r="E1675" s="136">
        <v>8239</v>
      </c>
      <c r="F1675" s="188"/>
      <c r="G1675" s="186" t="s">
        <v>112</v>
      </c>
      <c r="H1675" s="186" t="s">
        <v>94</v>
      </c>
      <c r="I1675" s="186"/>
      <c r="J1675" s="186" t="s">
        <v>69</v>
      </c>
      <c r="K1675" s="188">
        <v>1.3</v>
      </c>
      <c r="L1675" s="188">
        <v>1.3</v>
      </c>
      <c r="M1675" s="188">
        <v>3</v>
      </c>
      <c r="N1675" s="188">
        <v>1</v>
      </c>
      <c r="O1675" s="188">
        <f t="shared" si="385"/>
        <v>2</v>
      </c>
      <c r="P1675" s="188"/>
      <c r="Q1675" s="188"/>
      <c r="R1675" s="188">
        <f t="shared" si="380"/>
        <v>2</v>
      </c>
      <c r="S1675" s="191" t="s">
        <v>70</v>
      </c>
      <c r="T1675" s="199" t="s">
        <v>58</v>
      </c>
      <c r="U1675" s="200">
        <v>44755</v>
      </c>
      <c r="V1675" s="200">
        <v>44880</v>
      </c>
      <c r="W1675" s="201">
        <v>1</v>
      </c>
      <c r="X1675" s="202"/>
      <c r="Y1675" s="196">
        <f t="shared" si="372"/>
        <v>18</v>
      </c>
      <c r="Z1675" s="219">
        <v>135</v>
      </c>
      <c r="AA1675" s="219">
        <v>12.25</v>
      </c>
      <c r="AB1675" s="197">
        <f t="shared" si="373"/>
        <v>270</v>
      </c>
      <c r="AC1675" s="197">
        <f t="shared" si="374"/>
        <v>24.5</v>
      </c>
      <c r="AD1675" s="197">
        <f t="shared" si="375"/>
        <v>189</v>
      </c>
      <c r="AE1675" s="197">
        <f t="shared" si="382"/>
        <v>81</v>
      </c>
      <c r="AF1675" s="197">
        <f t="shared" si="376"/>
        <v>441</v>
      </c>
      <c r="AG1675" s="197">
        <f t="shared" si="377"/>
        <v>711</v>
      </c>
      <c r="AH1675" s="197">
        <v>711</v>
      </c>
      <c r="AI1675" s="197">
        <f t="shared" si="378"/>
        <v>0</v>
      </c>
      <c r="AJ1675" s="158"/>
      <c r="AR1675" s="111"/>
      <c r="AS1675" s="111"/>
      <c r="AT1675" s="111"/>
    </row>
    <row r="1676" spans="1:47" ht="28.5" customHeight="1" x14ac:dyDescent="0.25">
      <c r="A1676" s="186"/>
      <c r="B1676" s="221">
        <v>27</v>
      </c>
      <c r="C1676" s="187">
        <v>539</v>
      </c>
      <c r="D1676" s="136">
        <v>12749</v>
      </c>
      <c r="E1676" s="136">
        <v>6726</v>
      </c>
      <c r="F1676" s="188"/>
      <c r="G1676" s="186" t="s">
        <v>112</v>
      </c>
      <c r="H1676" s="186" t="s">
        <v>94</v>
      </c>
      <c r="I1676" s="186"/>
      <c r="J1676" s="186" t="s">
        <v>69</v>
      </c>
      <c r="K1676" s="188">
        <v>1.8</v>
      </c>
      <c r="L1676" s="188">
        <v>1.8</v>
      </c>
      <c r="M1676" s="188">
        <v>3</v>
      </c>
      <c r="N1676" s="188">
        <v>1</v>
      </c>
      <c r="O1676" s="188">
        <f t="shared" si="385"/>
        <v>2</v>
      </c>
      <c r="P1676" s="188"/>
      <c r="Q1676" s="188"/>
      <c r="R1676" s="188">
        <f t="shared" si="380"/>
        <v>2</v>
      </c>
      <c r="S1676" s="191" t="s">
        <v>70</v>
      </c>
      <c r="T1676" s="199" t="s">
        <v>58</v>
      </c>
      <c r="U1676" s="200">
        <v>44760</v>
      </c>
      <c r="V1676" s="200">
        <v>44830</v>
      </c>
      <c r="W1676" s="201">
        <v>1</v>
      </c>
      <c r="X1676" s="202"/>
      <c r="Y1676" s="196">
        <f t="shared" si="372"/>
        <v>10.142857142857142</v>
      </c>
      <c r="Z1676" s="219">
        <v>135</v>
      </c>
      <c r="AA1676" s="219">
        <v>12.25</v>
      </c>
      <c r="AB1676" s="197">
        <f t="shared" si="373"/>
        <v>270</v>
      </c>
      <c r="AC1676" s="197">
        <f t="shared" si="374"/>
        <v>24.5</v>
      </c>
      <c r="AD1676" s="197">
        <f t="shared" si="375"/>
        <v>189</v>
      </c>
      <c r="AE1676" s="197">
        <f t="shared" si="382"/>
        <v>81</v>
      </c>
      <c r="AF1676" s="197">
        <f t="shared" si="376"/>
        <v>248.5</v>
      </c>
      <c r="AG1676" s="197">
        <f t="shared" si="377"/>
        <v>518.5</v>
      </c>
      <c r="AH1676" s="197">
        <v>518.5</v>
      </c>
      <c r="AI1676" s="197">
        <f t="shared" si="378"/>
        <v>0</v>
      </c>
      <c r="AJ1676" s="158"/>
      <c r="AR1676" s="111"/>
      <c r="AS1676" s="111"/>
      <c r="AT1676" s="111"/>
    </row>
    <row r="1677" spans="1:47" ht="28.5" customHeight="1" x14ac:dyDescent="0.25">
      <c r="A1677" s="186"/>
      <c r="B1677" s="221">
        <v>27</v>
      </c>
      <c r="C1677" s="187">
        <v>668</v>
      </c>
      <c r="D1677" s="136">
        <v>12951</v>
      </c>
      <c r="E1677" s="136">
        <v>6738</v>
      </c>
      <c r="F1677" s="188"/>
      <c r="G1677" s="186" t="s">
        <v>436</v>
      </c>
      <c r="H1677" s="186" t="s">
        <v>36</v>
      </c>
      <c r="I1677" s="186"/>
      <c r="J1677" s="186" t="s">
        <v>435</v>
      </c>
      <c r="K1677" s="188">
        <v>7.5</v>
      </c>
      <c r="L1677" s="188">
        <v>1.3</v>
      </c>
      <c r="M1677" s="188">
        <v>4</v>
      </c>
      <c r="N1677" s="188">
        <v>1</v>
      </c>
      <c r="O1677" s="188">
        <f t="shared" si="385"/>
        <v>3</v>
      </c>
      <c r="P1677" s="188"/>
      <c r="Q1677" s="188"/>
      <c r="R1677" s="188">
        <f t="shared" si="380"/>
        <v>22.5</v>
      </c>
      <c r="S1677" s="191" t="s">
        <v>41</v>
      </c>
      <c r="T1677" s="199" t="s">
        <v>58</v>
      </c>
      <c r="U1677" s="200">
        <v>44781</v>
      </c>
      <c r="V1677" s="200">
        <v>44831</v>
      </c>
      <c r="W1677" s="201">
        <v>1</v>
      </c>
      <c r="X1677" s="202"/>
      <c r="Y1677" s="196">
        <f t="shared" si="372"/>
        <v>7.2857142857142856</v>
      </c>
      <c r="Z1677" s="219">
        <v>14</v>
      </c>
      <c r="AA1677" s="219">
        <v>0.84</v>
      </c>
      <c r="AB1677" s="197">
        <f t="shared" si="373"/>
        <v>315</v>
      </c>
      <c r="AC1677" s="197">
        <f t="shared" si="374"/>
        <v>18.899999999999999</v>
      </c>
      <c r="AD1677" s="197">
        <f t="shared" si="375"/>
        <v>220.49999999999997</v>
      </c>
      <c r="AE1677" s="197">
        <f t="shared" si="382"/>
        <v>94.5</v>
      </c>
      <c r="AF1677" s="197">
        <f t="shared" si="376"/>
        <v>137.69999999999999</v>
      </c>
      <c r="AG1677" s="197">
        <f t="shared" si="377"/>
        <v>452.7</v>
      </c>
      <c r="AH1677" s="197">
        <v>452.7</v>
      </c>
      <c r="AI1677" s="197">
        <f t="shared" si="378"/>
        <v>0</v>
      </c>
      <c r="AJ1677" s="158"/>
      <c r="AR1677" s="111"/>
      <c r="AS1677" s="111"/>
      <c r="AT1677" s="111"/>
    </row>
    <row r="1678" spans="1:47" ht="28.5" customHeight="1" x14ac:dyDescent="0.25">
      <c r="A1678" s="189"/>
      <c r="B1678" s="221">
        <v>27</v>
      </c>
      <c r="C1678" s="159">
        <v>878</v>
      </c>
      <c r="D1678" s="376">
        <v>13148</v>
      </c>
      <c r="E1678" s="376">
        <v>8095</v>
      </c>
      <c r="F1678" s="190"/>
      <c r="G1678" s="189" t="s">
        <v>112</v>
      </c>
      <c r="H1678" s="189" t="s">
        <v>94</v>
      </c>
      <c r="I1678" s="189"/>
      <c r="J1678" s="189" t="s">
        <v>69</v>
      </c>
      <c r="K1678" s="190">
        <v>1.3</v>
      </c>
      <c r="L1678" s="190">
        <v>1.3</v>
      </c>
      <c r="M1678" s="190">
        <v>3</v>
      </c>
      <c r="N1678" s="190"/>
      <c r="O1678" s="190">
        <v>3</v>
      </c>
      <c r="P1678" s="190"/>
      <c r="Q1678" s="190"/>
      <c r="R1678" s="188">
        <f t="shared" si="380"/>
        <v>3</v>
      </c>
      <c r="S1678" s="191" t="s">
        <v>70</v>
      </c>
      <c r="T1678" s="192" t="s">
        <v>58</v>
      </c>
      <c r="U1678" s="193">
        <v>44806</v>
      </c>
      <c r="V1678" s="193">
        <v>44845</v>
      </c>
      <c r="W1678" s="194">
        <v>1</v>
      </c>
      <c r="X1678" s="195"/>
      <c r="Y1678" s="196">
        <f t="shared" si="372"/>
        <v>5.7142857142857144</v>
      </c>
      <c r="Z1678" s="219">
        <v>135</v>
      </c>
      <c r="AA1678" s="219">
        <v>12.25</v>
      </c>
      <c r="AB1678" s="197">
        <f t="shared" si="373"/>
        <v>405</v>
      </c>
      <c r="AC1678" s="197">
        <f t="shared" si="374"/>
        <v>36.75</v>
      </c>
      <c r="AD1678" s="197">
        <f t="shared" si="375"/>
        <v>283.49999999999994</v>
      </c>
      <c r="AE1678" s="197">
        <f t="shared" si="382"/>
        <v>121.49999999999999</v>
      </c>
      <c r="AF1678" s="197">
        <f t="shared" si="376"/>
        <v>210</v>
      </c>
      <c r="AG1678" s="197">
        <f t="shared" si="377"/>
        <v>615</v>
      </c>
      <c r="AH1678" s="198">
        <v>615</v>
      </c>
      <c r="AI1678" s="197">
        <f t="shared" si="378"/>
        <v>0</v>
      </c>
      <c r="AJ1678" s="158"/>
      <c r="AR1678" s="111"/>
      <c r="AS1678" s="111"/>
      <c r="AT1678" s="111"/>
    </row>
    <row r="1679" spans="1:47" ht="28.5" customHeight="1" x14ac:dyDescent="0.25">
      <c r="A1679" s="189"/>
      <c r="B1679" s="221">
        <v>27</v>
      </c>
      <c r="C1679" s="159">
        <v>924</v>
      </c>
      <c r="D1679" s="376">
        <v>13295</v>
      </c>
      <c r="E1679" s="376">
        <v>8062</v>
      </c>
      <c r="F1679" s="190"/>
      <c r="G1679" s="189" t="s">
        <v>112</v>
      </c>
      <c r="H1679" s="189" t="s">
        <v>36</v>
      </c>
      <c r="I1679" s="189"/>
      <c r="J1679" s="189" t="s">
        <v>435</v>
      </c>
      <c r="K1679" s="190">
        <v>37</v>
      </c>
      <c r="L1679" s="190">
        <v>1</v>
      </c>
      <c r="M1679" s="190">
        <v>2</v>
      </c>
      <c r="N1679" s="190"/>
      <c r="O1679" s="190">
        <v>2</v>
      </c>
      <c r="P1679" s="190"/>
      <c r="Q1679" s="190"/>
      <c r="R1679" s="188">
        <f t="shared" si="380"/>
        <v>74</v>
      </c>
      <c r="S1679" s="159" t="s">
        <v>41</v>
      </c>
      <c r="T1679" s="192" t="s">
        <v>58</v>
      </c>
      <c r="U1679" s="193">
        <v>44813</v>
      </c>
      <c r="V1679" s="193">
        <v>44837</v>
      </c>
      <c r="W1679" s="194">
        <v>1</v>
      </c>
      <c r="X1679" s="195"/>
      <c r="Y1679" s="196">
        <f t="shared" si="372"/>
        <v>3.5714285714285716</v>
      </c>
      <c r="Z1679" s="203">
        <v>14</v>
      </c>
      <c r="AA1679" s="203">
        <v>0.84</v>
      </c>
      <c r="AB1679" s="197">
        <f t="shared" si="373"/>
        <v>1036</v>
      </c>
      <c r="AC1679" s="197">
        <f t="shared" si="374"/>
        <v>62.16</v>
      </c>
      <c r="AD1679" s="197">
        <f t="shared" si="375"/>
        <v>725.19999999999993</v>
      </c>
      <c r="AE1679" s="197">
        <f t="shared" si="382"/>
        <v>310.8</v>
      </c>
      <c r="AF1679" s="197">
        <f t="shared" si="376"/>
        <v>221.99999999999997</v>
      </c>
      <c r="AG1679" s="197">
        <f t="shared" si="377"/>
        <v>1258</v>
      </c>
      <c r="AH1679" s="198">
        <v>1258</v>
      </c>
      <c r="AI1679" s="197">
        <f t="shared" si="378"/>
        <v>0</v>
      </c>
      <c r="AJ1679" s="158"/>
      <c r="AR1679" s="111"/>
      <c r="AS1679" s="111"/>
      <c r="AT1679" s="111"/>
    </row>
    <row r="1680" spans="1:47" ht="28.5" customHeight="1" x14ac:dyDescent="0.25">
      <c r="A1680" s="186"/>
      <c r="B1680" s="221">
        <v>27</v>
      </c>
      <c r="C1680" s="187">
        <v>231</v>
      </c>
      <c r="D1680" s="136">
        <v>12348</v>
      </c>
      <c r="E1680" s="136">
        <v>7581</v>
      </c>
      <c r="F1680" s="188"/>
      <c r="G1680" s="186" t="s">
        <v>90</v>
      </c>
      <c r="H1680" s="186" t="s">
        <v>94</v>
      </c>
      <c r="I1680" s="186"/>
      <c r="J1680" s="186" t="s">
        <v>69</v>
      </c>
      <c r="K1680" s="188">
        <v>1.3</v>
      </c>
      <c r="L1680" s="188">
        <v>1.3</v>
      </c>
      <c r="M1680" s="188">
        <v>4</v>
      </c>
      <c r="N1680" s="188">
        <v>1</v>
      </c>
      <c r="O1680" s="188">
        <f t="shared" ref="O1680:O1685" si="386">M1680-N1680</f>
        <v>3</v>
      </c>
      <c r="P1680" s="188"/>
      <c r="Q1680" s="188"/>
      <c r="R1680" s="188">
        <f t="shared" si="380"/>
        <v>3</v>
      </c>
      <c r="S1680" s="191" t="s">
        <v>70</v>
      </c>
      <c r="T1680" s="199" t="s">
        <v>58</v>
      </c>
      <c r="U1680" s="200">
        <v>44726</v>
      </c>
      <c r="V1680" s="200">
        <v>44735</v>
      </c>
      <c r="W1680" s="201">
        <v>1</v>
      </c>
      <c r="X1680" s="202"/>
      <c r="Y1680" s="196">
        <f t="shared" si="372"/>
        <v>1.4285714285714286</v>
      </c>
      <c r="Z1680" s="219">
        <v>135</v>
      </c>
      <c r="AA1680" s="219">
        <v>12.25</v>
      </c>
      <c r="AB1680" s="197">
        <f t="shared" si="373"/>
        <v>405</v>
      </c>
      <c r="AC1680" s="197">
        <f t="shared" si="374"/>
        <v>36.75</v>
      </c>
      <c r="AD1680" s="197">
        <f t="shared" si="375"/>
        <v>283.49999999999994</v>
      </c>
      <c r="AE1680" s="197">
        <f t="shared" si="382"/>
        <v>121.49999999999999</v>
      </c>
      <c r="AF1680" s="197">
        <f t="shared" si="376"/>
        <v>52.5</v>
      </c>
      <c r="AG1680" s="197">
        <f t="shared" si="377"/>
        <v>457.49999999999994</v>
      </c>
      <c r="AH1680" s="197">
        <v>457.49999999999994</v>
      </c>
      <c r="AI1680" s="197">
        <f t="shared" si="378"/>
        <v>0</v>
      </c>
      <c r="AJ1680" s="158"/>
      <c r="AR1680" s="111"/>
      <c r="AS1680" s="111"/>
      <c r="AT1680" s="111"/>
    </row>
    <row r="1681" spans="1:39" s="111" customFormat="1" ht="28.5" customHeight="1" x14ac:dyDescent="0.25">
      <c r="A1681" s="186"/>
      <c r="B1681" s="221">
        <v>27</v>
      </c>
      <c r="C1681" s="187">
        <v>365</v>
      </c>
      <c r="D1681" s="136">
        <v>12520</v>
      </c>
      <c r="E1681" s="136">
        <v>7802</v>
      </c>
      <c r="F1681" s="188"/>
      <c r="G1681" s="186" t="s">
        <v>90</v>
      </c>
      <c r="H1681" s="186" t="s">
        <v>94</v>
      </c>
      <c r="I1681" s="186"/>
      <c r="J1681" s="186" t="s">
        <v>69</v>
      </c>
      <c r="K1681" s="188">
        <v>2.5</v>
      </c>
      <c r="L1681" s="188">
        <v>1.3</v>
      </c>
      <c r="M1681" s="188">
        <v>4</v>
      </c>
      <c r="N1681" s="188">
        <v>1</v>
      </c>
      <c r="O1681" s="188">
        <f t="shared" si="386"/>
        <v>3</v>
      </c>
      <c r="P1681" s="188"/>
      <c r="Q1681" s="188"/>
      <c r="R1681" s="188">
        <f t="shared" si="380"/>
        <v>3</v>
      </c>
      <c r="S1681" s="191" t="s">
        <v>70</v>
      </c>
      <c r="T1681" s="199" t="s">
        <v>58</v>
      </c>
      <c r="U1681" s="200">
        <v>44739</v>
      </c>
      <c r="V1681" s="200">
        <v>44776</v>
      </c>
      <c r="W1681" s="201">
        <v>1</v>
      </c>
      <c r="X1681" s="202"/>
      <c r="Y1681" s="196">
        <f t="shared" si="372"/>
        <v>5.4285714285714288</v>
      </c>
      <c r="Z1681" s="219">
        <v>135</v>
      </c>
      <c r="AA1681" s="219">
        <v>12.25</v>
      </c>
      <c r="AB1681" s="197">
        <f t="shared" si="373"/>
        <v>405</v>
      </c>
      <c r="AC1681" s="197">
        <f t="shared" si="374"/>
        <v>36.75</v>
      </c>
      <c r="AD1681" s="197">
        <f t="shared" si="375"/>
        <v>283.49999999999994</v>
      </c>
      <c r="AE1681" s="197">
        <f t="shared" si="382"/>
        <v>121.49999999999999</v>
      </c>
      <c r="AF1681" s="197">
        <f t="shared" si="376"/>
        <v>199.5</v>
      </c>
      <c r="AG1681" s="197">
        <f t="shared" si="377"/>
        <v>604.5</v>
      </c>
      <c r="AH1681" s="197">
        <v>604.5</v>
      </c>
      <c r="AI1681" s="197">
        <f t="shared" si="378"/>
        <v>0</v>
      </c>
      <c r="AJ1681" s="158"/>
      <c r="AK1681" s="265"/>
      <c r="AL1681" s="272"/>
      <c r="AM1681" s="272"/>
    </row>
    <row r="1682" spans="1:39" s="111" customFormat="1" ht="28.5" customHeight="1" x14ac:dyDescent="0.25">
      <c r="A1682" s="216"/>
      <c r="B1682" s="221">
        <v>27</v>
      </c>
      <c r="C1682" s="243">
        <v>433</v>
      </c>
      <c r="D1682" s="378">
        <v>12593</v>
      </c>
      <c r="E1682" s="378">
        <v>7814</v>
      </c>
      <c r="F1682" s="215"/>
      <c r="G1682" s="216" t="s">
        <v>221</v>
      </c>
      <c r="H1682" s="216" t="s">
        <v>36</v>
      </c>
      <c r="I1682" s="216"/>
      <c r="J1682" s="216" t="s">
        <v>42</v>
      </c>
      <c r="K1682" s="215">
        <v>12</v>
      </c>
      <c r="L1682" s="215">
        <v>1</v>
      </c>
      <c r="M1682" s="215">
        <v>4</v>
      </c>
      <c r="N1682" s="188">
        <v>1</v>
      </c>
      <c r="O1682" s="188">
        <f t="shared" si="386"/>
        <v>3</v>
      </c>
      <c r="P1682" s="215"/>
      <c r="Q1682" s="215"/>
      <c r="R1682" s="188">
        <f t="shared" si="380"/>
        <v>36</v>
      </c>
      <c r="S1682" s="243" t="s">
        <v>41</v>
      </c>
      <c r="T1682" s="252" t="s">
        <v>58</v>
      </c>
      <c r="U1682" s="253">
        <v>44746</v>
      </c>
      <c r="V1682" s="253">
        <v>44781</v>
      </c>
      <c r="W1682" s="254">
        <v>1</v>
      </c>
      <c r="X1682" s="255"/>
      <c r="Y1682" s="196">
        <f t="shared" si="372"/>
        <v>5.1428571428571432</v>
      </c>
      <c r="Z1682" s="220">
        <v>14</v>
      </c>
      <c r="AA1682" s="220">
        <v>0.84</v>
      </c>
      <c r="AB1682" s="197">
        <f t="shared" si="373"/>
        <v>504</v>
      </c>
      <c r="AC1682" s="197">
        <f t="shared" si="374"/>
        <v>30.24</v>
      </c>
      <c r="AD1682" s="197">
        <f t="shared" si="375"/>
        <v>352.8</v>
      </c>
      <c r="AE1682" s="197">
        <f t="shared" si="382"/>
        <v>151.19999999999999</v>
      </c>
      <c r="AF1682" s="197">
        <f t="shared" si="376"/>
        <v>155.52000000000001</v>
      </c>
      <c r="AG1682" s="197">
        <f t="shared" si="377"/>
        <v>659.52</v>
      </c>
      <c r="AH1682" s="197">
        <v>659.52</v>
      </c>
      <c r="AI1682" s="197">
        <f t="shared" si="378"/>
        <v>0</v>
      </c>
      <c r="AJ1682" s="158"/>
      <c r="AK1682" s="265"/>
      <c r="AL1682" s="272"/>
      <c r="AM1682" s="272"/>
    </row>
    <row r="1683" spans="1:39" s="111" customFormat="1" ht="28.5" customHeight="1" x14ac:dyDescent="0.25">
      <c r="A1683" s="186"/>
      <c r="B1683" s="221">
        <v>27</v>
      </c>
      <c r="C1683" s="187">
        <v>637</v>
      </c>
      <c r="D1683" s="136">
        <v>12860</v>
      </c>
      <c r="E1683" s="136">
        <v>7865</v>
      </c>
      <c r="F1683" s="188"/>
      <c r="G1683" s="186" t="s">
        <v>90</v>
      </c>
      <c r="H1683" s="186" t="s">
        <v>36</v>
      </c>
      <c r="I1683" s="186"/>
      <c r="J1683" s="186" t="s">
        <v>69</v>
      </c>
      <c r="K1683" s="188">
        <v>2.5</v>
      </c>
      <c r="L1683" s="188">
        <v>1.3</v>
      </c>
      <c r="M1683" s="188">
        <v>5</v>
      </c>
      <c r="N1683" s="188">
        <v>1</v>
      </c>
      <c r="O1683" s="188">
        <f t="shared" si="386"/>
        <v>4</v>
      </c>
      <c r="P1683" s="188"/>
      <c r="Q1683" s="188"/>
      <c r="R1683" s="188">
        <f t="shared" si="380"/>
        <v>4</v>
      </c>
      <c r="S1683" s="191" t="s">
        <v>70</v>
      </c>
      <c r="T1683" s="199" t="s">
        <v>58</v>
      </c>
      <c r="U1683" s="200">
        <v>44774</v>
      </c>
      <c r="V1683" s="200">
        <v>44807</v>
      </c>
      <c r="W1683" s="201">
        <v>1</v>
      </c>
      <c r="X1683" s="202"/>
      <c r="Y1683" s="196">
        <f t="shared" si="372"/>
        <v>4.8571428571428568</v>
      </c>
      <c r="Z1683" s="220">
        <v>135</v>
      </c>
      <c r="AA1683" s="219"/>
      <c r="AB1683" s="197">
        <f t="shared" si="373"/>
        <v>540</v>
      </c>
      <c r="AC1683" s="197">
        <f t="shared" si="374"/>
        <v>0</v>
      </c>
      <c r="AD1683" s="197">
        <f t="shared" si="375"/>
        <v>378</v>
      </c>
      <c r="AE1683" s="197">
        <f t="shared" si="382"/>
        <v>162</v>
      </c>
      <c r="AF1683" s="197">
        <f t="shared" si="376"/>
        <v>0</v>
      </c>
      <c r="AG1683" s="197">
        <f t="shared" si="377"/>
        <v>540</v>
      </c>
      <c r="AH1683" s="197">
        <v>540</v>
      </c>
      <c r="AI1683" s="197">
        <f t="shared" si="378"/>
        <v>0</v>
      </c>
      <c r="AJ1683" s="158"/>
      <c r="AK1683" s="265"/>
      <c r="AL1683" s="272"/>
      <c r="AM1683" s="272"/>
    </row>
    <row r="1684" spans="1:39" s="111" customFormat="1" ht="28.5" customHeight="1" x14ac:dyDescent="0.25">
      <c r="A1684" s="186"/>
      <c r="B1684" s="221">
        <v>27</v>
      </c>
      <c r="C1684" s="187">
        <v>654</v>
      </c>
      <c r="D1684" s="136">
        <v>12878</v>
      </c>
      <c r="E1684" s="136">
        <v>7814</v>
      </c>
      <c r="F1684" s="188"/>
      <c r="G1684" s="186" t="s">
        <v>90</v>
      </c>
      <c r="H1684" s="186" t="s">
        <v>36</v>
      </c>
      <c r="I1684" s="186"/>
      <c r="J1684" s="186" t="s">
        <v>69</v>
      </c>
      <c r="K1684" s="188">
        <v>1.3</v>
      </c>
      <c r="L1684" s="188">
        <v>0.6</v>
      </c>
      <c r="M1684" s="188">
        <v>4</v>
      </c>
      <c r="N1684" s="188">
        <v>1</v>
      </c>
      <c r="O1684" s="188">
        <f t="shared" si="386"/>
        <v>3</v>
      </c>
      <c r="P1684" s="188"/>
      <c r="Q1684" s="188"/>
      <c r="R1684" s="188">
        <f t="shared" si="380"/>
        <v>3</v>
      </c>
      <c r="S1684" s="191" t="s">
        <v>70</v>
      </c>
      <c r="T1684" s="199" t="s">
        <v>58</v>
      </c>
      <c r="U1684" s="200">
        <v>44776</v>
      </c>
      <c r="V1684" s="200">
        <v>44781</v>
      </c>
      <c r="W1684" s="201">
        <v>1</v>
      </c>
      <c r="X1684" s="202"/>
      <c r="Y1684" s="196">
        <f t="shared" si="372"/>
        <v>0.8571428571428571</v>
      </c>
      <c r="Z1684" s="220">
        <v>135</v>
      </c>
      <c r="AA1684" s="219"/>
      <c r="AB1684" s="197">
        <f t="shared" si="373"/>
        <v>405</v>
      </c>
      <c r="AC1684" s="197">
        <f t="shared" si="374"/>
        <v>0</v>
      </c>
      <c r="AD1684" s="197">
        <f t="shared" si="375"/>
        <v>283.49999999999994</v>
      </c>
      <c r="AE1684" s="197">
        <f t="shared" si="382"/>
        <v>121.49999999999999</v>
      </c>
      <c r="AF1684" s="197">
        <f t="shared" si="376"/>
        <v>0</v>
      </c>
      <c r="AG1684" s="197">
        <f t="shared" si="377"/>
        <v>404.99999999999994</v>
      </c>
      <c r="AH1684" s="197">
        <v>404.99999999999994</v>
      </c>
      <c r="AI1684" s="197">
        <f t="shared" si="378"/>
        <v>0</v>
      </c>
      <c r="AJ1684" s="158"/>
      <c r="AK1684" s="265"/>
      <c r="AL1684" s="272"/>
      <c r="AM1684" s="272"/>
    </row>
    <row r="1685" spans="1:39" s="111" customFormat="1" ht="28.5" customHeight="1" x14ac:dyDescent="0.25">
      <c r="A1685" s="186"/>
      <c r="B1685" s="221">
        <v>27</v>
      </c>
      <c r="C1685" s="187">
        <v>756</v>
      </c>
      <c r="D1685" s="136">
        <v>13021</v>
      </c>
      <c r="E1685" s="136">
        <v>7846</v>
      </c>
      <c r="F1685" s="188"/>
      <c r="G1685" s="186" t="s">
        <v>90</v>
      </c>
      <c r="H1685" s="186" t="s">
        <v>36</v>
      </c>
      <c r="I1685" s="186"/>
      <c r="J1685" s="186" t="s">
        <v>69</v>
      </c>
      <c r="K1685" s="188">
        <v>1.8</v>
      </c>
      <c r="L1685" s="188">
        <v>1.3</v>
      </c>
      <c r="M1685" s="188">
        <v>4</v>
      </c>
      <c r="N1685" s="188">
        <v>1</v>
      </c>
      <c r="O1685" s="188">
        <f t="shared" si="386"/>
        <v>3</v>
      </c>
      <c r="P1685" s="188"/>
      <c r="Q1685" s="188"/>
      <c r="R1685" s="188">
        <f t="shared" si="380"/>
        <v>3</v>
      </c>
      <c r="S1685" s="191" t="s">
        <v>70</v>
      </c>
      <c r="T1685" s="199" t="s">
        <v>58</v>
      </c>
      <c r="U1685" s="200">
        <v>44790</v>
      </c>
      <c r="V1685" s="200">
        <v>44800</v>
      </c>
      <c r="W1685" s="201">
        <v>1</v>
      </c>
      <c r="X1685" s="202"/>
      <c r="Y1685" s="196">
        <f t="shared" si="372"/>
        <v>1.5714285714285714</v>
      </c>
      <c r="Z1685" s="220">
        <v>135</v>
      </c>
      <c r="AA1685" s="219">
        <v>12.25</v>
      </c>
      <c r="AB1685" s="197">
        <f t="shared" si="373"/>
        <v>405</v>
      </c>
      <c r="AC1685" s="197">
        <f t="shared" si="374"/>
        <v>36.75</v>
      </c>
      <c r="AD1685" s="197">
        <f t="shared" si="375"/>
        <v>283.49999999999994</v>
      </c>
      <c r="AE1685" s="197">
        <f t="shared" si="382"/>
        <v>121.49999999999999</v>
      </c>
      <c r="AF1685" s="197">
        <f t="shared" si="376"/>
        <v>57.75</v>
      </c>
      <c r="AG1685" s="197">
        <f t="shared" si="377"/>
        <v>462.74999999999994</v>
      </c>
      <c r="AH1685" s="197">
        <v>462.74999999999994</v>
      </c>
      <c r="AI1685" s="197">
        <f t="shared" si="378"/>
        <v>0</v>
      </c>
      <c r="AJ1685" s="158"/>
      <c r="AK1685" s="265"/>
      <c r="AL1685" s="272"/>
      <c r="AM1685" s="272"/>
    </row>
    <row r="1686" spans="1:39" s="111" customFormat="1" ht="28.5" customHeight="1" x14ac:dyDescent="0.25">
      <c r="A1686" s="189"/>
      <c r="B1686" s="221">
        <v>27</v>
      </c>
      <c r="C1686" s="159">
        <v>914</v>
      </c>
      <c r="D1686" s="376">
        <v>13287</v>
      </c>
      <c r="E1686" s="376">
        <v>6706</v>
      </c>
      <c r="F1686" s="190"/>
      <c r="G1686" s="189" t="s">
        <v>90</v>
      </c>
      <c r="H1686" s="189" t="s">
        <v>94</v>
      </c>
      <c r="I1686" s="189"/>
      <c r="J1686" s="189" t="s">
        <v>69</v>
      </c>
      <c r="K1686" s="190">
        <v>2.5</v>
      </c>
      <c r="L1686" s="190">
        <v>1.3</v>
      </c>
      <c r="M1686" s="190">
        <v>2</v>
      </c>
      <c r="N1686" s="190"/>
      <c r="O1686" s="190">
        <v>2</v>
      </c>
      <c r="P1686" s="190"/>
      <c r="Q1686" s="190"/>
      <c r="R1686" s="188">
        <f t="shared" si="380"/>
        <v>2</v>
      </c>
      <c r="S1686" s="191" t="s">
        <v>70</v>
      </c>
      <c r="T1686" s="192" t="s">
        <v>58</v>
      </c>
      <c r="U1686" s="193">
        <v>44812</v>
      </c>
      <c r="V1686" s="193">
        <v>44825</v>
      </c>
      <c r="W1686" s="194">
        <v>1</v>
      </c>
      <c r="X1686" s="195"/>
      <c r="Y1686" s="196">
        <f t="shared" si="372"/>
        <v>2</v>
      </c>
      <c r="Z1686" s="219">
        <v>135</v>
      </c>
      <c r="AA1686" s="219">
        <v>12.25</v>
      </c>
      <c r="AB1686" s="197">
        <f t="shared" si="373"/>
        <v>270</v>
      </c>
      <c r="AC1686" s="197">
        <f t="shared" si="374"/>
        <v>24.5</v>
      </c>
      <c r="AD1686" s="197">
        <f t="shared" si="375"/>
        <v>189</v>
      </c>
      <c r="AE1686" s="197">
        <f t="shared" si="382"/>
        <v>81</v>
      </c>
      <c r="AF1686" s="197">
        <f t="shared" si="376"/>
        <v>49</v>
      </c>
      <c r="AG1686" s="197">
        <f t="shared" si="377"/>
        <v>319</v>
      </c>
      <c r="AH1686" s="198">
        <v>319</v>
      </c>
      <c r="AI1686" s="197">
        <f t="shared" si="378"/>
        <v>0</v>
      </c>
      <c r="AJ1686" s="158"/>
      <c r="AK1686" s="265"/>
      <c r="AL1686" s="272"/>
      <c r="AM1686" s="272"/>
    </row>
    <row r="1687" spans="1:39" s="111" customFormat="1" ht="28.5" customHeight="1" x14ac:dyDescent="0.25">
      <c r="A1687" s="189"/>
      <c r="B1687" s="221">
        <v>27</v>
      </c>
      <c r="C1687" s="159">
        <v>917</v>
      </c>
      <c r="D1687" s="376">
        <v>13290</v>
      </c>
      <c r="E1687" s="376">
        <v>6706</v>
      </c>
      <c r="F1687" s="190"/>
      <c r="G1687" s="189" t="s">
        <v>90</v>
      </c>
      <c r="H1687" s="189" t="s">
        <v>94</v>
      </c>
      <c r="I1687" s="189"/>
      <c r="J1687" s="189" t="s">
        <v>69</v>
      </c>
      <c r="K1687" s="190">
        <v>2.5</v>
      </c>
      <c r="L1687" s="190">
        <v>1.3</v>
      </c>
      <c r="M1687" s="190">
        <v>3</v>
      </c>
      <c r="N1687" s="190"/>
      <c r="O1687" s="190">
        <v>3</v>
      </c>
      <c r="P1687" s="190"/>
      <c r="Q1687" s="190"/>
      <c r="R1687" s="188">
        <f t="shared" si="380"/>
        <v>3</v>
      </c>
      <c r="S1687" s="191" t="s">
        <v>70</v>
      </c>
      <c r="T1687" s="192" t="s">
        <v>58</v>
      </c>
      <c r="U1687" s="193">
        <v>44812</v>
      </c>
      <c r="V1687" s="193">
        <v>44825</v>
      </c>
      <c r="W1687" s="194">
        <v>1</v>
      </c>
      <c r="X1687" s="195"/>
      <c r="Y1687" s="196">
        <f t="shared" si="372"/>
        <v>2</v>
      </c>
      <c r="Z1687" s="219">
        <v>135</v>
      </c>
      <c r="AA1687" s="219">
        <v>12.25</v>
      </c>
      <c r="AB1687" s="197">
        <f t="shared" si="373"/>
        <v>405</v>
      </c>
      <c r="AC1687" s="197">
        <f t="shared" si="374"/>
        <v>36.75</v>
      </c>
      <c r="AD1687" s="197">
        <f t="shared" si="375"/>
        <v>283.49999999999994</v>
      </c>
      <c r="AE1687" s="197">
        <f t="shared" si="382"/>
        <v>121.49999999999999</v>
      </c>
      <c r="AF1687" s="197">
        <f t="shared" si="376"/>
        <v>73.5</v>
      </c>
      <c r="AG1687" s="197">
        <f t="shared" si="377"/>
        <v>478.49999999999994</v>
      </c>
      <c r="AH1687" s="198">
        <v>478.49999999999994</v>
      </c>
      <c r="AI1687" s="197">
        <f t="shared" si="378"/>
        <v>0</v>
      </c>
      <c r="AJ1687" s="158"/>
      <c r="AK1687" s="265"/>
      <c r="AL1687" s="272"/>
      <c r="AM1687" s="272"/>
    </row>
    <row r="1688" spans="1:39" s="111" customFormat="1" ht="28.5" customHeight="1" x14ac:dyDescent="0.25">
      <c r="A1688" s="189"/>
      <c r="B1688" s="221">
        <v>27</v>
      </c>
      <c r="C1688" s="159">
        <v>931</v>
      </c>
      <c r="D1688" s="376">
        <v>13302</v>
      </c>
      <c r="E1688" s="376">
        <v>7895</v>
      </c>
      <c r="F1688" s="190"/>
      <c r="G1688" s="189" t="s">
        <v>90</v>
      </c>
      <c r="H1688" s="189" t="s">
        <v>94</v>
      </c>
      <c r="I1688" s="189"/>
      <c r="J1688" s="189" t="s">
        <v>69</v>
      </c>
      <c r="K1688" s="190">
        <v>2.5</v>
      </c>
      <c r="L1688" s="190">
        <v>1</v>
      </c>
      <c r="M1688" s="190">
        <v>2.5</v>
      </c>
      <c r="N1688" s="190"/>
      <c r="O1688" s="190">
        <v>2.5</v>
      </c>
      <c r="P1688" s="190"/>
      <c r="Q1688" s="190"/>
      <c r="R1688" s="188">
        <f t="shared" si="380"/>
        <v>2.5</v>
      </c>
      <c r="S1688" s="191" t="s">
        <v>70</v>
      </c>
      <c r="T1688" s="192" t="s">
        <v>58</v>
      </c>
      <c r="U1688" s="193">
        <v>44814</v>
      </c>
      <c r="V1688" s="193">
        <v>44819</v>
      </c>
      <c r="W1688" s="194">
        <v>1</v>
      </c>
      <c r="X1688" s="195"/>
      <c r="Y1688" s="196">
        <f t="shared" si="372"/>
        <v>0.8571428571428571</v>
      </c>
      <c r="Z1688" s="219">
        <v>135</v>
      </c>
      <c r="AA1688" s="219">
        <v>12.25</v>
      </c>
      <c r="AB1688" s="197">
        <f t="shared" si="373"/>
        <v>337.5</v>
      </c>
      <c r="AC1688" s="197">
        <f t="shared" si="374"/>
        <v>30.625</v>
      </c>
      <c r="AD1688" s="197">
        <f t="shared" si="375"/>
        <v>236.25</v>
      </c>
      <c r="AE1688" s="197">
        <f t="shared" ref="AE1688:AE1719" si="387">IF(T1688="off hired",0.3*R1688*Z1688*W1688,0)</f>
        <v>101.25</v>
      </c>
      <c r="AF1688" s="197">
        <f t="shared" si="376"/>
        <v>26.25</v>
      </c>
      <c r="AG1688" s="197">
        <f t="shared" si="377"/>
        <v>363.75</v>
      </c>
      <c r="AH1688" s="198">
        <v>363.75</v>
      </c>
      <c r="AI1688" s="197">
        <f t="shared" si="378"/>
        <v>0</v>
      </c>
      <c r="AJ1688" s="158"/>
      <c r="AK1688" s="265"/>
      <c r="AL1688" s="272"/>
      <c r="AM1688" s="272"/>
    </row>
    <row r="1689" spans="1:39" s="111" customFormat="1" ht="28.5" customHeight="1" x14ac:dyDescent="0.25">
      <c r="A1689" s="186"/>
      <c r="B1689" s="221">
        <v>27</v>
      </c>
      <c r="C1689" s="187">
        <v>898</v>
      </c>
      <c r="D1689" s="136">
        <v>13271</v>
      </c>
      <c r="E1689" s="136">
        <v>8086</v>
      </c>
      <c r="F1689" s="188"/>
      <c r="G1689" s="186" t="s">
        <v>90</v>
      </c>
      <c r="H1689" s="189" t="s">
        <v>60</v>
      </c>
      <c r="I1689" s="189"/>
      <c r="J1689" s="189" t="s">
        <v>61</v>
      </c>
      <c r="K1689" s="190">
        <v>8</v>
      </c>
      <c r="L1689" s="190">
        <v>6.5</v>
      </c>
      <c r="M1689" s="190">
        <v>6</v>
      </c>
      <c r="N1689" s="190"/>
      <c r="O1689" s="190">
        <v>6</v>
      </c>
      <c r="P1689" s="190"/>
      <c r="Q1689" s="190"/>
      <c r="R1689" s="188">
        <f t="shared" si="380"/>
        <v>312</v>
      </c>
      <c r="S1689" s="191" t="s">
        <v>62</v>
      </c>
      <c r="T1689" s="199" t="s">
        <v>58</v>
      </c>
      <c r="U1689" s="200">
        <v>44810</v>
      </c>
      <c r="V1689" s="200">
        <v>44841</v>
      </c>
      <c r="W1689" s="201">
        <v>1</v>
      </c>
      <c r="X1689" s="202"/>
      <c r="Y1689" s="196">
        <f t="shared" si="372"/>
        <v>4.5714285714285712</v>
      </c>
      <c r="Z1689" s="219">
        <v>7.5</v>
      </c>
      <c r="AA1689" s="219">
        <v>0.7</v>
      </c>
      <c r="AB1689" s="197">
        <f t="shared" si="373"/>
        <v>2340</v>
      </c>
      <c r="AC1689" s="197">
        <f t="shared" si="374"/>
        <v>218.39999999999998</v>
      </c>
      <c r="AD1689" s="197">
        <f t="shared" si="375"/>
        <v>1637.9999999999998</v>
      </c>
      <c r="AE1689" s="197">
        <f t="shared" si="387"/>
        <v>702</v>
      </c>
      <c r="AF1689" s="197">
        <f t="shared" si="376"/>
        <v>998.39999999999986</v>
      </c>
      <c r="AG1689" s="197">
        <f t="shared" si="377"/>
        <v>3338.3999999999996</v>
      </c>
      <c r="AH1689" s="197">
        <v>3338.3999999999996</v>
      </c>
      <c r="AI1689" s="197">
        <f t="shared" si="378"/>
        <v>0</v>
      </c>
      <c r="AJ1689" s="158"/>
      <c r="AK1689" s="265"/>
      <c r="AL1689" s="272"/>
      <c r="AM1689" s="272"/>
    </row>
    <row r="1690" spans="1:39" s="111" customFormat="1" ht="28.5" customHeight="1" x14ac:dyDescent="0.25">
      <c r="A1690" s="186"/>
      <c r="B1690" s="221">
        <v>27</v>
      </c>
      <c r="C1690" s="187">
        <v>737</v>
      </c>
      <c r="D1690" s="136">
        <v>13046</v>
      </c>
      <c r="E1690" s="136">
        <v>7852</v>
      </c>
      <c r="F1690" s="188"/>
      <c r="G1690" s="186" t="s">
        <v>112</v>
      </c>
      <c r="H1690" s="186" t="s">
        <v>36</v>
      </c>
      <c r="I1690" s="186"/>
      <c r="J1690" s="186" t="s">
        <v>435</v>
      </c>
      <c r="K1690" s="188">
        <v>10</v>
      </c>
      <c r="L1690" s="188">
        <v>1.3</v>
      </c>
      <c r="M1690" s="188">
        <v>2</v>
      </c>
      <c r="N1690" s="188"/>
      <c r="O1690" s="188">
        <f>M1690-N1690</f>
        <v>2</v>
      </c>
      <c r="P1690" s="188"/>
      <c r="Q1690" s="188"/>
      <c r="R1690" s="188">
        <f t="shared" si="380"/>
        <v>20</v>
      </c>
      <c r="S1690" s="191" t="s">
        <v>41</v>
      </c>
      <c r="T1690" s="199" t="s">
        <v>58</v>
      </c>
      <c r="U1690" s="200">
        <v>44793</v>
      </c>
      <c r="V1690" s="200">
        <v>44802</v>
      </c>
      <c r="W1690" s="201">
        <v>1</v>
      </c>
      <c r="X1690" s="202"/>
      <c r="Y1690" s="196">
        <f t="shared" si="372"/>
        <v>1.4285714285714286</v>
      </c>
      <c r="Z1690" s="219">
        <v>14</v>
      </c>
      <c r="AA1690" s="219">
        <v>0.84</v>
      </c>
      <c r="AB1690" s="197">
        <f t="shared" si="373"/>
        <v>280</v>
      </c>
      <c r="AC1690" s="197">
        <f t="shared" si="374"/>
        <v>16.8</v>
      </c>
      <c r="AD1690" s="197">
        <f t="shared" si="375"/>
        <v>196</v>
      </c>
      <c r="AE1690" s="197">
        <f t="shared" si="387"/>
        <v>84</v>
      </c>
      <c r="AF1690" s="197">
        <f t="shared" si="376"/>
        <v>24</v>
      </c>
      <c r="AG1690" s="197">
        <f t="shared" si="377"/>
        <v>304</v>
      </c>
      <c r="AH1690" s="197">
        <v>304</v>
      </c>
      <c r="AI1690" s="197">
        <f t="shared" si="378"/>
        <v>0</v>
      </c>
      <c r="AJ1690" s="158"/>
      <c r="AK1690" s="265"/>
      <c r="AL1690" s="272"/>
      <c r="AM1690" s="272"/>
    </row>
    <row r="1691" spans="1:39" s="111" customFormat="1" ht="28.5" customHeight="1" x14ac:dyDescent="0.25">
      <c r="A1691" s="186"/>
      <c r="B1691" s="221">
        <v>27</v>
      </c>
      <c r="C1691" s="187">
        <v>997</v>
      </c>
      <c r="D1691" s="136">
        <v>13381</v>
      </c>
      <c r="E1691" s="136">
        <v>6703</v>
      </c>
      <c r="F1691" s="188"/>
      <c r="G1691" s="186" t="s">
        <v>90</v>
      </c>
      <c r="H1691" s="189" t="s">
        <v>94</v>
      </c>
      <c r="I1691" s="189"/>
      <c r="J1691" s="189" t="s">
        <v>69</v>
      </c>
      <c r="K1691" s="190">
        <v>2.5</v>
      </c>
      <c r="L1691" s="190">
        <v>2.5</v>
      </c>
      <c r="M1691" s="190">
        <v>3.5</v>
      </c>
      <c r="N1691" s="190"/>
      <c r="O1691" s="190">
        <v>3.5</v>
      </c>
      <c r="P1691" s="190"/>
      <c r="Q1691" s="190"/>
      <c r="R1691" s="188">
        <f t="shared" si="380"/>
        <v>3.5</v>
      </c>
      <c r="S1691" s="191" t="s">
        <v>70</v>
      </c>
      <c r="T1691" s="192" t="s">
        <v>58</v>
      </c>
      <c r="U1691" s="193">
        <v>44823</v>
      </c>
      <c r="V1691" s="193">
        <v>44827</v>
      </c>
      <c r="W1691" s="194">
        <v>1</v>
      </c>
      <c r="X1691" s="195"/>
      <c r="Y1691" s="196">
        <f t="shared" si="372"/>
        <v>0.7142857142857143</v>
      </c>
      <c r="Z1691" s="219">
        <v>135</v>
      </c>
      <c r="AA1691" s="219">
        <v>12.25</v>
      </c>
      <c r="AB1691" s="197">
        <f t="shared" si="373"/>
        <v>472.5</v>
      </c>
      <c r="AC1691" s="197">
        <f t="shared" si="374"/>
        <v>42.875</v>
      </c>
      <c r="AD1691" s="197">
        <f t="shared" si="375"/>
        <v>330.74999999999994</v>
      </c>
      <c r="AE1691" s="197">
        <f t="shared" si="387"/>
        <v>141.75</v>
      </c>
      <c r="AF1691" s="197">
        <f t="shared" si="376"/>
        <v>30.625</v>
      </c>
      <c r="AG1691" s="197">
        <f t="shared" si="377"/>
        <v>503.12499999999994</v>
      </c>
      <c r="AH1691" s="198">
        <v>503.12499999999994</v>
      </c>
      <c r="AI1691" s="197">
        <f t="shared" si="378"/>
        <v>0</v>
      </c>
      <c r="AJ1691" s="158"/>
      <c r="AK1691" s="265"/>
      <c r="AL1691" s="272"/>
      <c r="AM1691" s="272"/>
    </row>
    <row r="1692" spans="1:39" s="111" customFormat="1" ht="28.5" customHeight="1" x14ac:dyDescent="0.25">
      <c r="A1692" s="189"/>
      <c r="B1692" s="221">
        <v>27</v>
      </c>
      <c r="C1692" s="159">
        <v>990</v>
      </c>
      <c r="D1692" s="375">
        <v>13370</v>
      </c>
      <c r="E1692" s="375">
        <v>8143</v>
      </c>
      <c r="F1692" s="190"/>
      <c r="G1692" s="189" t="s">
        <v>90</v>
      </c>
      <c r="H1692" s="189" t="s">
        <v>36</v>
      </c>
      <c r="I1692" s="189"/>
      <c r="J1692" s="189" t="s">
        <v>435</v>
      </c>
      <c r="K1692" s="190">
        <v>16</v>
      </c>
      <c r="L1692" s="190">
        <v>1.8</v>
      </c>
      <c r="M1692" s="190">
        <v>2.5</v>
      </c>
      <c r="N1692" s="190"/>
      <c r="O1692" s="190">
        <v>2.5</v>
      </c>
      <c r="P1692" s="190"/>
      <c r="Q1692" s="190"/>
      <c r="R1692" s="188">
        <f t="shared" si="380"/>
        <v>40</v>
      </c>
      <c r="S1692" s="159" t="s">
        <v>41</v>
      </c>
      <c r="T1692" s="192" t="s">
        <v>58</v>
      </c>
      <c r="U1692" s="193">
        <v>44821</v>
      </c>
      <c r="V1692" s="193">
        <v>44859</v>
      </c>
      <c r="W1692" s="194">
        <v>1</v>
      </c>
      <c r="X1692" s="195"/>
      <c r="Y1692" s="196">
        <f t="shared" si="372"/>
        <v>5.5714285714285712</v>
      </c>
      <c r="Z1692" s="203">
        <v>18</v>
      </c>
      <c r="AA1692" s="203">
        <v>1.05</v>
      </c>
      <c r="AB1692" s="197">
        <f t="shared" si="373"/>
        <v>720</v>
      </c>
      <c r="AC1692" s="197">
        <f t="shared" si="374"/>
        <v>42</v>
      </c>
      <c r="AD1692" s="197">
        <f t="shared" si="375"/>
        <v>504</v>
      </c>
      <c r="AE1692" s="197">
        <f t="shared" si="387"/>
        <v>216</v>
      </c>
      <c r="AF1692" s="197">
        <f t="shared" si="376"/>
        <v>233.99999999999997</v>
      </c>
      <c r="AG1692" s="197">
        <f t="shared" si="377"/>
        <v>954</v>
      </c>
      <c r="AH1692" s="198">
        <v>954</v>
      </c>
      <c r="AI1692" s="197">
        <f t="shared" si="378"/>
        <v>0</v>
      </c>
      <c r="AJ1692" s="158"/>
      <c r="AK1692" s="265"/>
      <c r="AL1692" s="272"/>
      <c r="AM1692" s="272"/>
    </row>
    <row r="1693" spans="1:39" s="111" customFormat="1" ht="28.5" customHeight="1" x14ac:dyDescent="0.25">
      <c r="A1693" s="189"/>
      <c r="B1693" s="223">
        <v>27</v>
      </c>
      <c r="C1693" s="159">
        <v>1091</v>
      </c>
      <c r="D1693" s="376">
        <v>13524</v>
      </c>
      <c r="E1693" s="376">
        <v>8227</v>
      </c>
      <c r="F1693" s="190"/>
      <c r="G1693" s="189" t="s">
        <v>90</v>
      </c>
      <c r="H1693" s="189" t="s">
        <v>36</v>
      </c>
      <c r="I1693" s="189"/>
      <c r="J1693" s="189" t="s">
        <v>435</v>
      </c>
      <c r="K1693" s="190">
        <v>1.8</v>
      </c>
      <c r="L1693" s="190">
        <v>1.8</v>
      </c>
      <c r="M1693" s="190">
        <v>2.5</v>
      </c>
      <c r="N1693" s="190"/>
      <c r="O1693" s="190">
        <v>2.5</v>
      </c>
      <c r="P1693" s="190"/>
      <c r="Q1693" s="190"/>
      <c r="R1693" s="188">
        <f t="shared" si="380"/>
        <v>4.5</v>
      </c>
      <c r="S1693" s="159" t="s">
        <v>41</v>
      </c>
      <c r="T1693" s="192" t="s">
        <v>58</v>
      </c>
      <c r="U1693" s="193">
        <v>44834</v>
      </c>
      <c r="V1693" s="193">
        <v>44866</v>
      </c>
      <c r="W1693" s="194">
        <v>1</v>
      </c>
      <c r="X1693" s="195"/>
      <c r="Y1693" s="196">
        <f t="shared" ref="Y1693:Y1756" si="388">IF(T1693="on hire",$C$5-U1693+1,IF(T1693="off hired",V1693-U1693+1,0))/7</f>
        <v>4.7142857142857144</v>
      </c>
      <c r="Z1693" s="203">
        <v>18</v>
      </c>
      <c r="AA1693" s="203">
        <v>1.05</v>
      </c>
      <c r="AB1693" s="197">
        <f t="shared" ref="AB1693:AB1756" si="389">Z1693*R1693</f>
        <v>81</v>
      </c>
      <c r="AC1693" s="197">
        <f t="shared" ref="AC1693:AC1756" si="390">AA1693*R1693</f>
        <v>4.7250000000000005</v>
      </c>
      <c r="AD1693" s="197">
        <f t="shared" ref="AD1693:AD1756" si="391">0.7*R1693*Z1693</f>
        <v>56.699999999999996</v>
      </c>
      <c r="AE1693" s="197">
        <f t="shared" si="387"/>
        <v>24.299999999999997</v>
      </c>
      <c r="AF1693" s="197">
        <f t="shared" ref="AF1693:AF1756" si="392">IF(Y1693&gt;X1693,(Y1693-X1693)*R1693*AA1693,0)</f>
        <v>22.275000000000002</v>
      </c>
      <c r="AG1693" s="197">
        <f t="shared" ref="AG1693:AG1756" si="393">AD1693+AE1693+AF1693</f>
        <v>103.27500000000001</v>
      </c>
      <c r="AH1693" s="198">
        <v>103.27500000000001</v>
      </c>
      <c r="AI1693" s="197">
        <f t="shared" ref="AI1693:AI1756" si="394">AG1693-AH1693</f>
        <v>0</v>
      </c>
      <c r="AJ1693" s="158"/>
      <c r="AK1693" s="265"/>
      <c r="AL1693" s="272"/>
      <c r="AM1693" s="272"/>
    </row>
    <row r="1694" spans="1:39" s="111" customFormat="1" ht="28.5" customHeight="1" x14ac:dyDescent="0.25">
      <c r="A1694" s="186"/>
      <c r="B1694" s="221">
        <v>27</v>
      </c>
      <c r="C1694" s="187">
        <v>1356</v>
      </c>
      <c r="D1694" s="136">
        <v>13844</v>
      </c>
      <c r="E1694" s="136">
        <v>8349</v>
      </c>
      <c r="F1694" s="188"/>
      <c r="G1694" s="186" t="s">
        <v>90</v>
      </c>
      <c r="H1694" s="186" t="s">
        <v>94</v>
      </c>
      <c r="I1694" s="186"/>
      <c r="J1694" s="186" t="s">
        <v>69</v>
      </c>
      <c r="K1694" s="188">
        <v>2.5</v>
      </c>
      <c r="L1694" s="188">
        <v>1</v>
      </c>
      <c r="M1694" s="188">
        <v>2</v>
      </c>
      <c r="N1694" s="188"/>
      <c r="O1694" s="188">
        <f t="shared" ref="O1694:O1699" si="395">M1694-N1694</f>
        <v>2</v>
      </c>
      <c r="P1694" s="188"/>
      <c r="Q1694" s="188"/>
      <c r="R1694" s="188">
        <f t="shared" si="380"/>
        <v>2</v>
      </c>
      <c r="S1694" s="191" t="s">
        <v>70</v>
      </c>
      <c r="T1694" s="199" t="s">
        <v>58</v>
      </c>
      <c r="U1694" s="200">
        <v>44868</v>
      </c>
      <c r="V1694" s="200">
        <v>44916</v>
      </c>
      <c r="W1694" s="201">
        <v>1</v>
      </c>
      <c r="X1694" s="202"/>
      <c r="Y1694" s="196">
        <f t="shared" si="388"/>
        <v>7</v>
      </c>
      <c r="Z1694" s="219">
        <v>135</v>
      </c>
      <c r="AA1694" s="219">
        <v>12.25</v>
      </c>
      <c r="AB1694" s="197">
        <f t="shared" si="389"/>
        <v>270</v>
      </c>
      <c r="AC1694" s="197">
        <f t="shared" si="390"/>
        <v>24.5</v>
      </c>
      <c r="AD1694" s="197">
        <f t="shared" si="391"/>
        <v>189</v>
      </c>
      <c r="AE1694" s="197">
        <f t="shared" si="387"/>
        <v>81</v>
      </c>
      <c r="AF1694" s="197">
        <f t="shared" si="392"/>
        <v>171.5</v>
      </c>
      <c r="AG1694" s="197">
        <f t="shared" si="393"/>
        <v>441.5</v>
      </c>
      <c r="AH1694" s="197">
        <v>441.5</v>
      </c>
      <c r="AI1694" s="197">
        <f t="shared" si="394"/>
        <v>0</v>
      </c>
      <c r="AJ1694" s="158"/>
      <c r="AK1694" s="265"/>
      <c r="AL1694" s="272"/>
      <c r="AM1694" s="272"/>
    </row>
    <row r="1695" spans="1:39" s="111" customFormat="1" ht="28.5" customHeight="1" x14ac:dyDescent="0.25">
      <c r="A1695" s="186"/>
      <c r="B1695" s="221">
        <v>27</v>
      </c>
      <c r="C1695" s="187">
        <v>1300</v>
      </c>
      <c r="D1695" s="136">
        <v>13739</v>
      </c>
      <c r="E1695" s="136">
        <v>8349</v>
      </c>
      <c r="F1695" s="188"/>
      <c r="G1695" s="186" t="s">
        <v>90</v>
      </c>
      <c r="H1695" s="186" t="s">
        <v>94</v>
      </c>
      <c r="I1695" s="186"/>
      <c r="J1695" s="186" t="s">
        <v>69</v>
      </c>
      <c r="K1695" s="188">
        <v>1.8</v>
      </c>
      <c r="L1695" s="188">
        <v>1</v>
      </c>
      <c r="M1695" s="188">
        <v>2</v>
      </c>
      <c r="N1695" s="188"/>
      <c r="O1695" s="188">
        <f t="shared" si="395"/>
        <v>2</v>
      </c>
      <c r="P1695" s="188"/>
      <c r="Q1695" s="188"/>
      <c r="R1695" s="188">
        <f t="shared" si="380"/>
        <v>2</v>
      </c>
      <c r="S1695" s="191" t="s">
        <v>70</v>
      </c>
      <c r="T1695" s="199" t="s">
        <v>58</v>
      </c>
      <c r="U1695" s="200">
        <v>44861</v>
      </c>
      <c r="V1695" s="200">
        <v>44916</v>
      </c>
      <c r="W1695" s="201">
        <v>1</v>
      </c>
      <c r="X1695" s="202"/>
      <c r="Y1695" s="196">
        <f t="shared" si="388"/>
        <v>8</v>
      </c>
      <c r="Z1695" s="219">
        <v>135</v>
      </c>
      <c r="AA1695" s="219">
        <v>12.25</v>
      </c>
      <c r="AB1695" s="197">
        <f t="shared" si="389"/>
        <v>270</v>
      </c>
      <c r="AC1695" s="197">
        <f t="shared" si="390"/>
        <v>24.5</v>
      </c>
      <c r="AD1695" s="197">
        <f t="shared" si="391"/>
        <v>189</v>
      </c>
      <c r="AE1695" s="197">
        <f t="shared" si="387"/>
        <v>81</v>
      </c>
      <c r="AF1695" s="197">
        <f t="shared" si="392"/>
        <v>196</v>
      </c>
      <c r="AG1695" s="197">
        <f t="shared" si="393"/>
        <v>466</v>
      </c>
      <c r="AH1695" s="197">
        <v>466</v>
      </c>
      <c r="AI1695" s="197">
        <f t="shared" si="394"/>
        <v>0</v>
      </c>
      <c r="AJ1695" s="158"/>
      <c r="AK1695" s="265"/>
      <c r="AL1695" s="272"/>
      <c r="AM1695" s="272"/>
    </row>
    <row r="1696" spans="1:39" s="111" customFormat="1" ht="28.5" customHeight="1" x14ac:dyDescent="0.25">
      <c r="A1696" s="186"/>
      <c r="B1696" s="221">
        <v>27</v>
      </c>
      <c r="C1696" s="187">
        <v>1301</v>
      </c>
      <c r="D1696" s="136">
        <v>13739</v>
      </c>
      <c r="E1696" s="136">
        <v>8349</v>
      </c>
      <c r="F1696" s="188"/>
      <c r="G1696" s="186" t="s">
        <v>90</v>
      </c>
      <c r="H1696" s="186" t="s">
        <v>94</v>
      </c>
      <c r="I1696" s="186"/>
      <c r="J1696" s="186" t="s">
        <v>69</v>
      </c>
      <c r="K1696" s="188">
        <v>1.8</v>
      </c>
      <c r="L1696" s="188">
        <v>1</v>
      </c>
      <c r="M1696" s="188">
        <v>2</v>
      </c>
      <c r="N1696" s="188"/>
      <c r="O1696" s="188">
        <f t="shared" si="395"/>
        <v>2</v>
      </c>
      <c r="P1696" s="188"/>
      <c r="Q1696" s="188"/>
      <c r="R1696" s="188">
        <f t="shared" si="380"/>
        <v>2</v>
      </c>
      <c r="S1696" s="191" t="s">
        <v>70</v>
      </c>
      <c r="T1696" s="199" t="s">
        <v>58</v>
      </c>
      <c r="U1696" s="200">
        <v>44861</v>
      </c>
      <c r="V1696" s="200">
        <v>44916</v>
      </c>
      <c r="W1696" s="201">
        <v>1</v>
      </c>
      <c r="X1696" s="202"/>
      <c r="Y1696" s="196">
        <f t="shared" si="388"/>
        <v>8</v>
      </c>
      <c r="Z1696" s="219">
        <v>135</v>
      </c>
      <c r="AA1696" s="219">
        <v>12.25</v>
      </c>
      <c r="AB1696" s="197">
        <f t="shared" si="389"/>
        <v>270</v>
      </c>
      <c r="AC1696" s="197">
        <f t="shared" si="390"/>
        <v>24.5</v>
      </c>
      <c r="AD1696" s="197">
        <f t="shared" si="391"/>
        <v>189</v>
      </c>
      <c r="AE1696" s="197">
        <f t="shared" si="387"/>
        <v>81</v>
      </c>
      <c r="AF1696" s="197">
        <f t="shared" si="392"/>
        <v>196</v>
      </c>
      <c r="AG1696" s="197">
        <f t="shared" si="393"/>
        <v>466</v>
      </c>
      <c r="AH1696" s="197">
        <v>466</v>
      </c>
      <c r="AI1696" s="197">
        <f t="shared" si="394"/>
        <v>0</v>
      </c>
      <c r="AJ1696" s="158"/>
      <c r="AK1696" s="265"/>
      <c r="AL1696" s="272"/>
      <c r="AM1696" s="272"/>
    </row>
    <row r="1697" spans="1:47" ht="28.5" customHeight="1" x14ac:dyDescent="0.25">
      <c r="A1697" s="186"/>
      <c r="B1697" s="221">
        <v>27</v>
      </c>
      <c r="C1697" s="187">
        <v>1312</v>
      </c>
      <c r="D1697" s="136">
        <v>13750</v>
      </c>
      <c r="E1697" s="136">
        <v>8319</v>
      </c>
      <c r="F1697" s="188"/>
      <c r="G1697" s="186" t="s">
        <v>112</v>
      </c>
      <c r="H1697" s="186" t="s">
        <v>94</v>
      </c>
      <c r="I1697" s="186"/>
      <c r="J1697" s="186" t="s">
        <v>69</v>
      </c>
      <c r="K1697" s="188">
        <v>2.5</v>
      </c>
      <c r="L1697" s="188">
        <v>1.8</v>
      </c>
      <c r="M1697" s="188">
        <v>2</v>
      </c>
      <c r="N1697" s="188"/>
      <c r="O1697" s="188">
        <f t="shared" si="395"/>
        <v>2</v>
      </c>
      <c r="P1697" s="188"/>
      <c r="Q1697" s="188"/>
      <c r="R1697" s="188">
        <f t="shared" si="380"/>
        <v>2</v>
      </c>
      <c r="S1697" s="191" t="s">
        <v>70</v>
      </c>
      <c r="T1697" s="199" t="s">
        <v>58</v>
      </c>
      <c r="U1697" s="200">
        <v>44862</v>
      </c>
      <c r="V1697" s="200">
        <v>44904</v>
      </c>
      <c r="W1697" s="201">
        <v>1</v>
      </c>
      <c r="X1697" s="202"/>
      <c r="Y1697" s="196">
        <f t="shared" si="388"/>
        <v>6.1428571428571432</v>
      </c>
      <c r="Z1697" s="219">
        <v>135</v>
      </c>
      <c r="AA1697" s="219">
        <v>12.25</v>
      </c>
      <c r="AB1697" s="197">
        <f t="shared" si="389"/>
        <v>270</v>
      </c>
      <c r="AC1697" s="197">
        <f t="shared" si="390"/>
        <v>24.5</v>
      </c>
      <c r="AD1697" s="197">
        <f t="shared" si="391"/>
        <v>189</v>
      </c>
      <c r="AE1697" s="197">
        <f t="shared" si="387"/>
        <v>81</v>
      </c>
      <c r="AF1697" s="197">
        <f t="shared" si="392"/>
        <v>150.5</v>
      </c>
      <c r="AG1697" s="197">
        <f t="shared" si="393"/>
        <v>420.5</v>
      </c>
      <c r="AH1697" s="197">
        <v>420.5</v>
      </c>
      <c r="AI1697" s="197">
        <f t="shared" si="394"/>
        <v>0</v>
      </c>
      <c r="AJ1697" s="158"/>
      <c r="AR1697" s="111"/>
      <c r="AS1697" s="111"/>
      <c r="AT1697" s="111"/>
    </row>
    <row r="1698" spans="1:47" ht="28.5" customHeight="1" x14ac:dyDescent="0.25">
      <c r="A1698" s="186"/>
      <c r="B1698" s="221">
        <v>27</v>
      </c>
      <c r="C1698" s="187">
        <v>1366</v>
      </c>
      <c r="D1698" s="136">
        <v>13854</v>
      </c>
      <c r="E1698" s="136">
        <v>8443</v>
      </c>
      <c r="F1698" s="188"/>
      <c r="G1698" s="186" t="s">
        <v>90</v>
      </c>
      <c r="H1698" s="216" t="s">
        <v>36</v>
      </c>
      <c r="I1698" s="216"/>
      <c r="J1698" s="216" t="s">
        <v>42</v>
      </c>
      <c r="K1698" s="215">
        <v>3.5</v>
      </c>
      <c r="L1698" s="215">
        <v>1</v>
      </c>
      <c r="M1698" s="215">
        <v>2</v>
      </c>
      <c r="N1698" s="188"/>
      <c r="O1698" s="188">
        <f t="shared" si="395"/>
        <v>2</v>
      </c>
      <c r="P1698" s="215"/>
      <c r="Q1698" s="215"/>
      <c r="R1698" s="188">
        <f t="shared" si="380"/>
        <v>7</v>
      </c>
      <c r="S1698" s="243" t="s">
        <v>41</v>
      </c>
      <c r="T1698" s="199" t="s">
        <v>58</v>
      </c>
      <c r="U1698" s="253">
        <v>44869</v>
      </c>
      <c r="V1698" s="253">
        <v>44945</v>
      </c>
      <c r="W1698" s="254">
        <v>1</v>
      </c>
      <c r="X1698" s="255"/>
      <c r="Y1698" s="196">
        <f t="shared" si="388"/>
        <v>11</v>
      </c>
      <c r="Z1698" s="220">
        <v>14</v>
      </c>
      <c r="AA1698" s="220">
        <v>0.84</v>
      </c>
      <c r="AB1698" s="197">
        <f t="shared" si="389"/>
        <v>98</v>
      </c>
      <c r="AC1698" s="197">
        <f t="shared" si="390"/>
        <v>5.88</v>
      </c>
      <c r="AD1698" s="197">
        <f t="shared" si="391"/>
        <v>68.599999999999994</v>
      </c>
      <c r="AE1698" s="197">
        <f t="shared" si="387"/>
        <v>29.400000000000002</v>
      </c>
      <c r="AF1698" s="197">
        <f t="shared" si="392"/>
        <v>64.679999999999993</v>
      </c>
      <c r="AG1698" s="197">
        <f t="shared" si="393"/>
        <v>162.68</v>
      </c>
      <c r="AH1698" s="197">
        <v>162.68</v>
      </c>
      <c r="AI1698" s="197">
        <f t="shared" si="394"/>
        <v>0</v>
      </c>
      <c r="AJ1698" s="158"/>
      <c r="AR1698" s="111"/>
      <c r="AS1698" s="111"/>
      <c r="AT1698" s="111"/>
    </row>
    <row r="1699" spans="1:47" ht="28.5" customHeight="1" x14ac:dyDescent="0.25">
      <c r="A1699" s="186"/>
      <c r="B1699" s="221">
        <v>27</v>
      </c>
      <c r="C1699" s="187">
        <v>1460</v>
      </c>
      <c r="D1699" s="136">
        <v>13948</v>
      </c>
      <c r="E1699" s="136">
        <v>8291</v>
      </c>
      <c r="F1699" s="188"/>
      <c r="G1699" s="186" t="s">
        <v>607</v>
      </c>
      <c r="H1699" s="216" t="s">
        <v>36</v>
      </c>
      <c r="I1699" s="216"/>
      <c r="J1699" s="216" t="s">
        <v>42</v>
      </c>
      <c r="K1699" s="215">
        <v>17</v>
      </c>
      <c r="L1699" s="215">
        <v>1</v>
      </c>
      <c r="M1699" s="215">
        <v>2</v>
      </c>
      <c r="N1699" s="188"/>
      <c r="O1699" s="188">
        <f t="shared" si="395"/>
        <v>2</v>
      </c>
      <c r="P1699" s="215"/>
      <c r="Q1699" s="215"/>
      <c r="R1699" s="188">
        <f t="shared" si="380"/>
        <v>34</v>
      </c>
      <c r="S1699" s="243" t="s">
        <v>41</v>
      </c>
      <c r="T1699" s="199" t="s">
        <v>58</v>
      </c>
      <c r="U1699" s="253">
        <v>44884</v>
      </c>
      <c r="V1699" s="253">
        <v>44894</v>
      </c>
      <c r="W1699" s="254">
        <v>1</v>
      </c>
      <c r="X1699" s="255"/>
      <c r="Y1699" s="196">
        <f t="shared" si="388"/>
        <v>1.5714285714285714</v>
      </c>
      <c r="Z1699" s="220">
        <v>14</v>
      </c>
      <c r="AA1699" s="220">
        <v>0.84</v>
      </c>
      <c r="AB1699" s="197">
        <f t="shared" si="389"/>
        <v>476</v>
      </c>
      <c r="AC1699" s="197">
        <f t="shared" si="390"/>
        <v>28.56</v>
      </c>
      <c r="AD1699" s="197">
        <f t="shared" si="391"/>
        <v>333.19999999999993</v>
      </c>
      <c r="AE1699" s="197">
        <f t="shared" si="387"/>
        <v>142.79999999999998</v>
      </c>
      <c r="AF1699" s="197">
        <f t="shared" si="392"/>
        <v>44.88</v>
      </c>
      <c r="AG1699" s="197">
        <f t="shared" si="393"/>
        <v>520.87999999999988</v>
      </c>
      <c r="AH1699" s="197">
        <v>520.87999999999988</v>
      </c>
      <c r="AI1699" s="197">
        <f t="shared" si="394"/>
        <v>0</v>
      </c>
      <c r="AJ1699" s="158"/>
      <c r="AR1699" s="111"/>
      <c r="AS1699" s="111"/>
      <c r="AT1699" s="111"/>
    </row>
    <row r="1700" spans="1:47" ht="28.5" customHeight="1" x14ac:dyDescent="0.25">
      <c r="A1700" s="186"/>
      <c r="B1700" s="221">
        <v>27</v>
      </c>
      <c r="C1700" s="187">
        <v>1327</v>
      </c>
      <c r="D1700" s="136">
        <v>13815</v>
      </c>
      <c r="E1700" s="136">
        <v>8258</v>
      </c>
      <c r="F1700" s="188"/>
      <c r="G1700" s="189" t="s">
        <v>90</v>
      </c>
      <c r="H1700" s="189" t="s">
        <v>36</v>
      </c>
      <c r="I1700" s="189"/>
      <c r="J1700" s="189" t="s">
        <v>435</v>
      </c>
      <c r="K1700" s="190">
        <v>5</v>
      </c>
      <c r="L1700" s="190">
        <v>1.8</v>
      </c>
      <c r="M1700" s="190">
        <v>6</v>
      </c>
      <c r="N1700" s="190"/>
      <c r="O1700" s="190">
        <v>6</v>
      </c>
      <c r="P1700" s="190"/>
      <c r="Q1700" s="190"/>
      <c r="R1700" s="188">
        <f t="shared" si="380"/>
        <v>30</v>
      </c>
      <c r="S1700" s="159" t="s">
        <v>41</v>
      </c>
      <c r="T1700" s="199" t="s">
        <v>58</v>
      </c>
      <c r="U1700" s="193">
        <v>44865</v>
      </c>
      <c r="V1700" s="193">
        <v>44884</v>
      </c>
      <c r="W1700" s="194">
        <v>1</v>
      </c>
      <c r="X1700" s="195"/>
      <c r="Y1700" s="196">
        <f t="shared" si="388"/>
        <v>2.8571428571428572</v>
      </c>
      <c r="Z1700" s="203">
        <v>18</v>
      </c>
      <c r="AA1700" s="203">
        <v>1.05</v>
      </c>
      <c r="AB1700" s="197">
        <f t="shared" si="389"/>
        <v>540</v>
      </c>
      <c r="AC1700" s="197">
        <f t="shared" si="390"/>
        <v>31.5</v>
      </c>
      <c r="AD1700" s="197">
        <f t="shared" si="391"/>
        <v>378</v>
      </c>
      <c r="AE1700" s="197">
        <f t="shared" si="387"/>
        <v>162</v>
      </c>
      <c r="AF1700" s="197">
        <f t="shared" si="392"/>
        <v>90.000000000000014</v>
      </c>
      <c r="AG1700" s="197">
        <f t="shared" si="393"/>
        <v>630</v>
      </c>
      <c r="AH1700" s="198">
        <v>630</v>
      </c>
      <c r="AI1700" s="197">
        <f t="shared" si="394"/>
        <v>0</v>
      </c>
      <c r="AJ1700" s="158"/>
      <c r="AR1700" s="111"/>
      <c r="AS1700" s="111"/>
      <c r="AT1700" s="111"/>
    </row>
    <row r="1701" spans="1:47" ht="28.5" customHeight="1" x14ac:dyDescent="0.25">
      <c r="A1701" s="186"/>
      <c r="B1701" s="221">
        <v>27</v>
      </c>
      <c r="C1701" s="187">
        <v>1623</v>
      </c>
      <c r="D1701" s="136">
        <v>14160</v>
      </c>
      <c r="E1701" s="136">
        <v>8447</v>
      </c>
      <c r="F1701" s="188"/>
      <c r="G1701" s="186" t="s">
        <v>436</v>
      </c>
      <c r="H1701" s="216" t="s">
        <v>36</v>
      </c>
      <c r="I1701" s="216"/>
      <c r="J1701" s="216" t="s">
        <v>42</v>
      </c>
      <c r="K1701" s="215">
        <v>12</v>
      </c>
      <c r="L1701" s="215">
        <v>1</v>
      </c>
      <c r="M1701" s="215">
        <v>2</v>
      </c>
      <c r="N1701" s="188"/>
      <c r="O1701" s="188">
        <f>M1701-N1701</f>
        <v>2</v>
      </c>
      <c r="P1701" s="215"/>
      <c r="Q1701" s="215"/>
      <c r="R1701" s="188">
        <f t="shared" si="380"/>
        <v>24</v>
      </c>
      <c r="S1701" s="243" t="s">
        <v>41</v>
      </c>
      <c r="T1701" s="199" t="s">
        <v>58</v>
      </c>
      <c r="U1701" s="253">
        <v>44912</v>
      </c>
      <c r="V1701" s="253">
        <v>44947</v>
      </c>
      <c r="W1701" s="254">
        <v>1</v>
      </c>
      <c r="X1701" s="255"/>
      <c r="Y1701" s="196">
        <f t="shared" si="388"/>
        <v>5.1428571428571432</v>
      </c>
      <c r="Z1701" s="220">
        <v>14</v>
      </c>
      <c r="AA1701" s="220">
        <v>0.84</v>
      </c>
      <c r="AB1701" s="197">
        <f t="shared" si="389"/>
        <v>336</v>
      </c>
      <c r="AC1701" s="197">
        <f t="shared" si="390"/>
        <v>20.16</v>
      </c>
      <c r="AD1701" s="197">
        <f t="shared" si="391"/>
        <v>235.19999999999996</v>
      </c>
      <c r="AE1701" s="197">
        <f t="shared" si="387"/>
        <v>100.79999999999998</v>
      </c>
      <c r="AF1701" s="197">
        <f t="shared" si="392"/>
        <v>103.68</v>
      </c>
      <c r="AG1701" s="197">
        <f t="shared" si="393"/>
        <v>439.67999999999995</v>
      </c>
      <c r="AH1701" s="197">
        <v>439.67999999999995</v>
      </c>
      <c r="AI1701" s="197">
        <f t="shared" si="394"/>
        <v>0</v>
      </c>
      <c r="AJ1701" s="158"/>
      <c r="AR1701" s="111"/>
      <c r="AS1701" s="111"/>
      <c r="AT1701" s="111"/>
    </row>
    <row r="1702" spans="1:47" ht="28.5" customHeight="1" x14ac:dyDescent="0.25">
      <c r="A1702" s="186"/>
      <c r="B1702" s="221">
        <v>27</v>
      </c>
      <c r="C1702" s="187">
        <v>1567</v>
      </c>
      <c r="D1702" s="136">
        <v>14101</v>
      </c>
      <c r="E1702" s="136">
        <v>8776</v>
      </c>
      <c r="F1702" s="188"/>
      <c r="G1702" s="186" t="s">
        <v>112</v>
      </c>
      <c r="H1702" s="216" t="s">
        <v>36</v>
      </c>
      <c r="I1702" s="216"/>
      <c r="J1702" s="216" t="s">
        <v>42</v>
      </c>
      <c r="K1702" s="215">
        <v>6.3</v>
      </c>
      <c r="L1702" s="215">
        <v>1.3</v>
      </c>
      <c r="M1702" s="215">
        <v>1.8</v>
      </c>
      <c r="N1702" s="188"/>
      <c r="O1702" s="188">
        <f>M1702-N1702</f>
        <v>1.8</v>
      </c>
      <c r="P1702" s="215"/>
      <c r="Q1702" s="215"/>
      <c r="R1702" s="188">
        <f t="shared" si="380"/>
        <v>11.34</v>
      </c>
      <c r="S1702" s="243" t="s">
        <v>41</v>
      </c>
      <c r="T1702" s="199" t="s">
        <v>58</v>
      </c>
      <c r="U1702" s="253">
        <v>44905</v>
      </c>
      <c r="V1702" s="253">
        <v>44991</v>
      </c>
      <c r="W1702" s="254">
        <v>1</v>
      </c>
      <c r="X1702" s="255"/>
      <c r="Y1702" s="196">
        <f t="shared" si="388"/>
        <v>12.428571428571429</v>
      </c>
      <c r="Z1702" s="220">
        <v>14</v>
      </c>
      <c r="AA1702" s="220">
        <v>0.84</v>
      </c>
      <c r="AB1702" s="197">
        <f t="shared" si="389"/>
        <v>158.76</v>
      </c>
      <c r="AC1702" s="197">
        <f t="shared" si="390"/>
        <v>9.525599999999999</v>
      </c>
      <c r="AD1702" s="197">
        <f t="shared" si="391"/>
        <v>111.13199999999999</v>
      </c>
      <c r="AE1702" s="197">
        <f t="shared" si="387"/>
        <v>47.627999999999993</v>
      </c>
      <c r="AF1702" s="197">
        <f t="shared" si="392"/>
        <v>118.38959999999999</v>
      </c>
      <c r="AG1702" s="197">
        <f t="shared" si="393"/>
        <v>277.14959999999996</v>
      </c>
      <c r="AH1702" s="197">
        <v>221.35679999999999</v>
      </c>
      <c r="AI1702" s="197">
        <f t="shared" si="394"/>
        <v>55.792799999999971</v>
      </c>
      <c r="AJ1702" s="158"/>
      <c r="AR1702" s="363">
        <f>SUMIF('[27]Sc Shedule '!$D$3:$D$2546,D1702,'[27]Sc Shedule '!$AC$3:$AC$2546)</f>
        <v>1008.1992</v>
      </c>
      <c r="AS1702" s="363">
        <f t="shared" ref="AS1702:AS1705" ca="1" si="396">SUMIF($D$91:$D$2561,D1702,$AG$91:$AG$2559)</f>
        <v>826.63919999999985</v>
      </c>
      <c r="AT1702" s="363">
        <f t="shared" ref="AT1702:AT1705" ca="1" si="397">AR1702-AS1702</f>
        <v>181.56000000000017</v>
      </c>
      <c r="AU1702" s="365"/>
    </row>
    <row r="1703" spans="1:47" ht="28.5" customHeight="1" x14ac:dyDescent="0.25">
      <c r="A1703" s="186"/>
      <c r="B1703" s="221">
        <v>27</v>
      </c>
      <c r="C1703" s="187">
        <v>1568</v>
      </c>
      <c r="D1703" s="136">
        <v>14101</v>
      </c>
      <c r="E1703" s="136">
        <v>8776</v>
      </c>
      <c r="F1703" s="188"/>
      <c r="G1703" s="186" t="s">
        <v>112</v>
      </c>
      <c r="H1703" s="216" t="s">
        <v>36</v>
      </c>
      <c r="I1703" s="216"/>
      <c r="J1703" s="216" t="s">
        <v>42</v>
      </c>
      <c r="K1703" s="215">
        <v>6.3</v>
      </c>
      <c r="L1703" s="215">
        <v>1.3</v>
      </c>
      <c r="M1703" s="215">
        <v>1.8</v>
      </c>
      <c r="N1703" s="188"/>
      <c r="O1703" s="188">
        <f>M1703-N1703</f>
        <v>1.8</v>
      </c>
      <c r="P1703" s="215"/>
      <c r="Q1703" s="215"/>
      <c r="R1703" s="188">
        <f t="shared" si="380"/>
        <v>11.34</v>
      </c>
      <c r="S1703" s="243" t="s">
        <v>41</v>
      </c>
      <c r="T1703" s="199" t="s">
        <v>58</v>
      </c>
      <c r="U1703" s="253">
        <v>44905</v>
      </c>
      <c r="V1703" s="253">
        <v>44991</v>
      </c>
      <c r="W1703" s="254">
        <v>1</v>
      </c>
      <c r="X1703" s="255"/>
      <c r="Y1703" s="196">
        <f t="shared" si="388"/>
        <v>12.428571428571429</v>
      </c>
      <c r="Z1703" s="220">
        <v>14</v>
      </c>
      <c r="AA1703" s="220">
        <v>0.84</v>
      </c>
      <c r="AB1703" s="197">
        <f t="shared" si="389"/>
        <v>158.76</v>
      </c>
      <c r="AC1703" s="197">
        <f t="shared" si="390"/>
        <v>9.525599999999999</v>
      </c>
      <c r="AD1703" s="197">
        <f t="shared" si="391"/>
        <v>111.13199999999999</v>
      </c>
      <c r="AE1703" s="197">
        <f t="shared" si="387"/>
        <v>47.627999999999993</v>
      </c>
      <c r="AF1703" s="197">
        <f t="shared" si="392"/>
        <v>118.38959999999999</v>
      </c>
      <c r="AG1703" s="197">
        <f t="shared" si="393"/>
        <v>277.14959999999996</v>
      </c>
      <c r="AH1703" s="197">
        <v>221.35679999999999</v>
      </c>
      <c r="AI1703" s="197">
        <f t="shared" si="394"/>
        <v>55.792799999999971</v>
      </c>
      <c r="AJ1703" s="158"/>
      <c r="AR1703" s="363">
        <f>SUMIF('[27]Sc Shedule '!$D$3:$D$2546,D1703,'[27]Sc Shedule '!$AC$3:$AC$2546)</f>
        <v>1008.1992</v>
      </c>
      <c r="AS1703" s="363">
        <f t="shared" ca="1" si="396"/>
        <v>826.63919999999985</v>
      </c>
      <c r="AT1703" s="363">
        <f t="shared" ca="1" si="397"/>
        <v>181.56000000000017</v>
      </c>
      <c r="AU1703" s="365"/>
    </row>
    <row r="1704" spans="1:47" ht="28.5" customHeight="1" x14ac:dyDescent="0.25">
      <c r="A1704" s="186"/>
      <c r="B1704" s="221">
        <v>27</v>
      </c>
      <c r="C1704" s="187">
        <v>1567</v>
      </c>
      <c r="D1704" s="136">
        <v>14101</v>
      </c>
      <c r="E1704" s="136">
        <v>8776</v>
      </c>
      <c r="F1704" s="188"/>
      <c r="G1704" s="186" t="s">
        <v>112</v>
      </c>
      <c r="H1704" s="186" t="s">
        <v>240</v>
      </c>
      <c r="I1704" s="216"/>
      <c r="J1704" s="186" t="s">
        <v>80</v>
      </c>
      <c r="K1704" s="188">
        <v>5</v>
      </c>
      <c r="L1704" s="188">
        <v>0.6</v>
      </c>
      <c r="M1704" s="188"/>
      <c r="N1704" s="188"/>
      <c r="O1704" s="188"/>
      <c r="P1704" s="188">
        <v>0.6</v>
      </c>
      <c r="Q1704" s="188"/>
      <c r="R1704" s="188">
        <f t="shared" si="380"/>
        <v>1.7999999999999998</v>
      </c>
      <c r="S1704" s="191" t="s">
        <v>150</v>
      </c>
      <c r="T1704" s="199" t="s">
        <v>58</v>
      </c>
      <c r="U1704" s="253">
        <v>44905</v>
      </c>
      <c r="V1704" s="253">
        <v>44991</v>
      </c>
      <c r="W1704" s="201">
        <v>1</v>
      </c>
      <c r="X1704" s="202"/>
      <c r="Y1704" s="196">
        <f t="shared" si="388"/>
        <v>12.428571428571429</v>
      </c>
      <c r="Z1704" s="219">
        <v>36.5</v>
      </c>
      <c r="AA1704" s="219">
        <v>3.15</v>
      </c>
      <c r="AB1704" s="197">
        <f t="shared" si="389"/>
        <v>65.699999999999989</v>
      </c>
      <c r="AC1704" s="197">
        <f t="shared" si="390"/>
        <v>5.669999999999999</v>
      </c>
      <c r="AD1704" s="197">
        <f t="shared" si="391"/>
        <v>45.989999999999995</v>
      </c>
      <c r="AE1704" s="197">
        <f t="shared" si="387"/>
        <v>19.709999999999997</v>
      </c>
      <c r="AF1704" s="197">
        <f t="shared" si="392"/>
        <v>70.47</v>
      </c>
      <c r="AG1704" s="197">
        <f t="shared" si="393"/>
        <v>136.16999999999999</v>
      </c>
      <c r="AH1704" s="197">
        <v>111.59999999999998</v>
      </c>
      <c r="AI1704" s="197">
        <f t="shared" si="394"/>
        <v>24.570000000000007</v>
      </c>
      <c r="AJ1704" s="158"/>
      <c r="AR1704" s="363">
        <f>SUMIF('[27]Sc Shedule '!$D$3:$D$2546,D1704,'[27]Sc Shedule '!$AC$3:$AC$2546)</f>
        <v>1008.1992</v>
      </c>
      <c r="AS1704" s="363">
        <f t="shared" ca="1" si="396"/>
        <v>826.63919999999985</v>
      </c>
      <c r="AT1704" s="363">
        <f t="shared" ca="1" si="397"/>
        <v>181.56000000000017</v>
      </c>
      <c r="AU1704" s="365"/>
    </row>
    <row r="1705" spans="1:47" ht="28.5" customHeight="1" x14ac:dyDescent="0.25">
      <c r="A1705" s="186"/>
      <c r="B1705" s="221">
        <v>27</v>
      </c>
      <c r="C1705" s="187">
        <v>1568</v>
      </c>
      <c r="D1705" s="136">
        <v>14101</v>
      </c>
      <c r="E1705" s="136">
        <v>8776</v>
      </c>
      <c r="F1705" s="188"/>
      <c r="G1705" s="186" t="s">
        <v>112</v>
      </c>
      <c r="H1705" s="186" t="s">
        <v>240</v>
      </c>
      <c r="I1705" s="216"/>
      <c r="J1705" s="186" t="s">
        <v>80</v>
      </c>
      <c r="K1705" s="188">
        <v>5</v>
      </c>
      <c r="L1705" s="188">
        <v>0.6</v>
      </c>
      <c r="M1705" s="188"/>
      <c r="N1705" s="188"/>
      <c r="O1705" s="188"/>
      <c r="P1705" s="188">
        <v>0.6</v>
      </c>
      <c r="Q1705" s="188"/>
      <c r="R1705" s="188">
        <f t="shared" si="380"/>
        <v>1.7999999999999998</v>
      </c>
      <c r="S1705" s="191" t="s">
        <v>150</v>
      </c>
      <c r="T1705" s="199" t="s">
        <v>58</v>
      </c>
      <c r="U1705" s="253">
        <v>44905</v>
      </c>
      <c r="V1705" s="253">
        <v>44991</v>
      </c>
      <c r="W1705" s="201">
        <v>1</v>
      </c>
      <c r="X1705" s="202"/>
      <c r="Y1705" s="196">
        <f t="shared" si="388"/>
        <v>12.428571428571429</v>
      </c>
      <c r="Z1705" s="219">
        <v>36.5</v>
      </c>
      <c r="AA1705" s="219">
        <v>3.15</v>
      </c>
      <c r="AB1705" s="197">
        <f t="shared" si="389"/>
        <v>65.699999999999989</v>
      </c>
      <c r="AC1705" s="197">
        <f t="shared" si="390"/>
        <v>5.669999999999999</v>
      </c>
      <c r="AD1705" s="197">
        <f t="shared" si="391"/>
        <v>45.989999999999995</v>
      </c>
      <c r="AE1705" s="197">
        <f t="shared" si="387"/>
        <v>19.709999999999997</v>
      </c>
      <c r="AF1705" s="197">
        <f t="shared" si="392"/>
        <v>70.47</v>
      </c>
      <c r="AG1705" s="197">
        <f t="shared" si="393"/>
        <v>136.16999999999999</v>
      </c>
      <c r="AH1705" s="197">
        <v>111.59999999999998</v>
      </c>
      <c r="AI1705" s="197">
        <f t="shared" si="394"/>
        <v>24.570000000000007</v>
      </c>
      <c r="AJ1705" s="158"/>
      <c r="AR1705" s="363">
        <f>SUMIF('[27]Sc Shedule '!$D$3:$D$2546,D1705,'[27]Sc Shedule '!$AC$3:$AC$2546)</f>
        <v>1008.1992</v>
      </c>
      <c r="AS1705" s="363">
        <f t="shared" ca="1" si="396"/>
        <v>826.63919999999985</v>
      </c>
      <c r="AT1705" s="363">
        <f t="shared" ca="1" si="397"/>
        <v>181.56000000000017</v>
      </c>
      <c r="AU1705" s="365"/>
    </row>
    <row r="1706" spans="1:47" ht="28.5" customHeight="1" x14ac:dyDescent="0.25">
      <c r="A1706" s="186"/>
      <c r="B1706" s="221">
        <v>28</v>
      </c>
      <c r="C1706" s="187"/>
      <c r="D1706" s="136">
        <v>12128</v>
      </c>
      <c r="E1706" s="136">
        <v>7571</v>
      </c>
      <c r="F1706" s="188"/>
      <c r="G1706" s="186" t="s">
        <v>57</v>
      </c>
      <c r="H1706" s="186" t="s">
        <v>36</v>
      </c>
      <c r="I1706" s="186"/>
      <c r="J1706" s="186" t="s">
        <v>42</v>
      </c>
      <c r="K1706" s="188">
        <v>2.5</v>
      </c>
      <c r="L1706" s="188">
        <v>1.3</v>
      </c>
      <c r="M1706" s="188">
        <v>3</v>
      </c>
      <c r="N1706" s="188">
        <v>1</v>
      </c>
      <c r="O1706" s="188">
        <f t="shared" ref="O1706:O1732" si="398">M1706-N1706</f>
        <v>2</v>
      </c>
      <c r="P1706" s="188"/>
      <c r="Q1706" s="188"/>
      <c r="R1706" s="188">
        <f t="shared" si="380"/>
        <v>5</v>
      </c>
      <c r="S1706" s="191" t="s">
        <v>41</v>
      </c>
      <c r="T1706" s="199" t="s">
        <v>58</v>
      </c>
      <c r="U1706" s="200">
        <v>44711</v>
      </c>
      <c r="V1706" s="200">
        <v>44724</v>
      </c>
      <c r="W1706" s="201">
        <v>1</v>
      </c>
      <c r="X1706" s="202"/>
      <c r="Y1706" s="196">
        <f t="shared" si="388"/>
        <v>2</v>
      </c>
      <c r="Z1706" s="219">
        <v>14</v>
      </c>
      <c r="AA1706" s="219"/>
      <c r="AB1706" s="197">
        <f t="shared" si="389"/>
        <v>70</v>
      </c>
      <c r="AC1706" s="197">
        <f t="shared" si="390"/>
        <v>0</v>
      </c>
      <c r="AD1706" s="197">
        <f t="shared" si="391"/>
        <v>49</v>
      </c>
      <c r="AE1706" s="197">
        <f t="shared" si="387"/>
        <v>21</v>
      </c>
      <c r="AF1706" s="197">
        <f t="shared" si="392"/>
        <v>0</v>
      </c>
      <c r="AG1706" s="197">
        <f t="shared" si="393"/>
        <v>70</v>
      </c>
      <c r="AH1706" s="197">
        <v>70</v>
      </c>
      <c r="AI1706" s="197">
        <f t="shared" si="394"/>
        <v>0</v>
      </c>
      <c r="AJ1706" s="158"/>
      <c r="AR1706" s="111"/>
      <c r="AS1706" s="111"/>
      <c r="AT1706" s="111"/>
    </row>
    <row r="1707" spans="1:47" ht="28.5" customHeight="1" x14ac:dyDescent="0.25">
      <c r="A1707" s="186"/>
      <c r="B1707" s="221">
        <v>28</v>
      </c>
      <c r="C1707" s="187"/>
      <c r="D1707" s="136">
        <v>12118</v>
      </c>
      <c r="E1707" s="136">
        <v>7558</v>
      </c>
      <c r="F1707" s="188"/>
      <c r="G1707" s="186" t="s">
        <v>57</v>
      </c>
      <c r="H1707" s="186" t="s">
        <v>36</v>
      </c>
      <c r="I1707" s="186"/>
      <c r="J1707" s="186" t="s">
        <v>42</v>
      </c>
      <c r="K1707" s="188">
        <v>2.5</v>
      </c>
      <c r="L1707" s="188">
        <v>1.8</v>
      </c>
      <c r="M1707" s="188">
        <v>4</v>
      </c>
      <c r="N1707" s="188">
        <v>1</v>
      </c>
      <c r="O1707" s="188">
        <f t="shared" si="398"/>
        <v>3</v>
      </c>
      <c r="P1707" s="188"/>
      <c r="Q1707" s="188"/>
      <c r="R1707" s="188">
        <f t="shared" si="380"/>
        <v>7.5</v>
      </c>
      <c r="S1707" s="191" t="s">
        <v>41</v>
      </c>
      <c r="T1707" s="199" t="s">
        <v>58</v>
      </c>
      <c r="U1707" s="200">
        <v>44710</v>
      </c>
      <c r="V1707" s="200">
        <v>44720</v>
      </c>
      <c r="W1707" s="201">
        <v>1</v>
      </c>
      <c r="X1707" s="202"/>
      <c r="Y1707" s="196">
        <f t="shared" si="388"/>
        <v>1.5714285714285714</v>
      </c>
      <c r="Z1707" s="219">
        <v>18</v>
      </c>
      <c r="AA1707" s="219"/>
      <c r="AB1707" s="197">
        <f t="shared" si="389"/>
        <v>135</v>
      </c>
      <c r="AC1707" s="197">
        <f t="shared" si="390"/>
        <v>0</v>
      </c>
      <c r="AD1707" s="197">
        <f t="shared" si="391"/>
        <v>94.5</v>
      </c>
      <c r="AE1707" s="197">
        <f t="shared" si="387"/>
        <v>40.5</v>
      </c>
      <c r="AF1707" s="197">
        <f t="shared" si="392"/>
        <v>0</v>
      </c>
      <c r="AG1707" s="197">
        <f t="shared" si="393"/>
        <v>135</v>
      </c>
      <c r="AH1707" s="197">
        <v>135</v>
      </c>
      <c r="AI1707" s="197">
        <f t="shared" si="394"/>
        <v>0</v>
      </c>
      <c r="AJ1707" s="158"/>
      <c r="AR1707" s="111"/>
      <c r="AS1707" s="111"/>
      <c r="AT1707" s="111"/>
    </row>
    <row r="1708" spans="1:47" ht="28.5" customHeight="1" x14ac:dyDescent="0.25">
      <c r="A1708" s="186"/>
      <c r="B1708" s="221">
        <v>28</v>
      </c>
      <c r="C1708" s="187">
        <v>309</v>
      </c>
      <c r="D1708" s="136">
        <v>12413</v>
      </c>
      <c r="E1708" s="136">
        <v>7825</v>
      </c>
      <c r="F1708" s="188"/>
      <c r="G1708" s="186" t="s">
        <v>57</v>
      </c>
      <c r="H1708" s="186" t="s">
        <v>94</v>
      </c>
      <c r="I1708" s="186"/>
      <c r="J1708" s="186" t="s">
        <v>69</v>
      </c>
      <c r="K1708" s="188">
        <v>2.5</v>
      </c>
      <c r="L1708" s="188">
        <v>1.3</v>
      </c>
      <c r="M1708" s="188">
        <v>4</v>
      </c>
      <c r="N1708" s="188">
        <v>1</v>
      </c>
      <c r="O1708" s="188">
        <f t="shared" si="398"/>
        <v>3</v>
      </c>
      <c r="P1708" s="188"/>
      <c r="Q1708" s="188"/>
      <c r="R1708" s="188">
        <f t="shared" si="380"/>
        <v>3</v>
      </c>
      <c r="S1708" s="191" t="s">
        <v>70</v>
      </c>
      <c r="T1708" s="199" t="s">
        <v>58</v>
      </c>
      <c r="U1708" s="200">
        <v>44732</v>
      </c>
      <c r="V1708" s="200">
        <v>44789</v>
      </c>
      <c r="W1708" s="201">
        <v>1</v>
      </c>
      <c r="X1708" s="202"/>
      <c r="Y1708" s="196">
        <f t="shared" si="388"/>
        <v>8.2857142857142865</v>
      </c>
      <c r="Z1708" s="219">
        <v>135</v>
      </c>
      <c r="AA1708" s="219">
        <v>12.25</v>
      </c>
      <c r="AB1708" s="197">
        <f t="shared" si="389"/>
        <v>405</v>
      </c>
      <c r="AC1708" s="197">
        <f t="shared" si="390"/>
        <v>36.75</v>
      </c>
      <c r="AD1708" s="197">
        <f t="shared" si="391"/>
        <v>283.49999999999994</v>
      </c>
      <c r="AE1708" s="197">
        <f t="shared" si="387"/>
        <v>121.49999999999999</v>
      </c>
      <c r="AF1708" s="197">
        <f t="shared" si="392"/>
        <v>304.50000000000006</v>
      </c>
      <c r="AG1708" s="197">
        <f t="shared" si="393"/>
        <v>709.5</v>
      </c>
      <c r="AH1708" s="197">
        <v>709.5</v>
      </c>
      <c r="AI1708" s="197">
        <f t="shared" si="394"/>
        <v>0</v>
      </c>
      <c r="AJ1708" s="158"/>
      <c r="AR1708" s="111"/>
      <c r="AS1708" s="111"/>
      <c r="AT1708" s="111"/>
    </row>
    <row r="1709" spans="1:47" ht="28.5" customHeight="1" x14ac:dyDescent="0.25">
      <c r="A1709" s="186"/>
      <c r="B1709" s="221">
        <v>28</v>
      </c>
      <c r="C1709" s="187">
        <v>325</v>
      </c>
      <c r="D1709" s="136">
        <v>12431</v>
      </c>
      <c r="E1709" s="136">
        <v>8183</v>
      </c>
      <c r="F1709" s="188"/>
      <c r="G1709" s="186" t="s">
        <v>57</v>
      </c>
      <c r="H1709" s="186" t="s">
        <v>94</v>
      </c>
      <c r="I1709" s="186"/>
      <c r="J1709" s="186" t="s">
        <v>69</v>
      </c>
      <c r="K1709" s="188">
        <v>2.5</v>
      </c>
      <c r="L1709" s="188">
        <v>1.3</v>
      </c>
      <c r="M1709" s="188">
        <v>5</v>
      </c>
      <c r="N1709" s="188">
        <v>1</v>
      </c>
      <c r="O1709" s="188">
        <f t="shared" si="398"/>
        <v>4</v>
      </c>
      <c r="P1709" s="188"/>
      <c r="Q1709" s="188"/>
      <c r="R1709" s="188">
        <f t="shared" si="380"/>
        <v>4</v>
      </c>
      <c r="S1709" s="191" t="s">
        <v>70</v>
      </c>
      <c r="T1709" s="199" t="s">
        <v>58</v>
      </c>
      <c r="U1709" s="200">
        <v>44734</v>
      </c>
      <c r="V1709" s="200">
        <v>44866</v>
      </c>
      <c r="W1709" s="201">
        <v>1</v>
      </c>
      <c r="X1709" s="202"/>
      <c r="Y1709" s="196">
        <f t="shared" si="388"/>
        <v>19</v>
      </c>
      <c r="Z1709" s="219">
        <v>135</v>
      </c>
      <c r="AA1709" s="219">
        <v>12.25</v>
      </c>
      <c r="AB1709" s="197">
        <f t="shared" si="389"/>
        <v>540</v>
      </c>
      <c r="AC1709" s="197">
        <f t="shared" si="390"/>
        <v>49</v>
      </c>
      <c r="AD1709" s="197">
        <f t="shared" si="391"/>
        <v>378</v>
      </c>
      <c r="AE1709" s="197">
        <f t="shared" si="387"/>
        <v>162</v>
      </c>
      <c r="AF1709" s="197">
        <f t="shared" si="392"/>
        <v>931</v>
      </c>
      <c r="AG1709" s="197">
        <f t="shared" si="393"/>
        <v>1471</v>
      </c>
      <c r="AH1709" s="197">
        <v>1471</v>
      </c>
      <c r="AI1709" s="197">
        <f t="shared" si="394"/>
        <v>0</v>
      </c>
      <c r="AJ1709" s="158"/>
      <c r="AR1709" s="111"/>
      <c r="AS1709" s="111"/>
      <c r="AT1709" s="111"/>
    </row>
    <row r="1710" spans="1:47" ht="28.5" customHeight="1" x14ac:dyDescent="0.25">
      <c r="A1710" s="186"/>
      <c r="B1710" s="221">
        <v>28</v>
      </c>
      <c r="C1710" s="187">
        <v>324</v>
      </c>
      <c r="D1710" s="136">
        <v>12430</v>
      </c>
      <c r="E1710" s="136">
        <v>7810</v>
      </c>
      <c r="F1710" s="188"/>
      <c r="G1710" s="186" t="s">
        <v>57</v>
      </c>
      <c r="H1710" s="186" t="s">
        <v>94</v>
      </c>
      <c r="I1710" s="186"/>
      <c r="J1710" s="186" t="s">
        <v>69</v>
      </c>
      <c r="K1710" s="188">
        <v>2.5</v>
      </c>
      <c r="L1710" s="188">
        <v>1.3</v>
      </c>
      <c r="M1710" s="188">
        <v>5</v>
      </c>
      <c r="N1710" s="188">
        <v>1</v>
      </c>
      <c r="O1710" s="188">
        <f t="shared" si="398"/>
        <v>4</v>
      </c>
      <c r="P1710" s="188"/>
      <c r="Q1710" s="188"/>
      <c r="R1710" s="188">
        <f t="shared" ref="R1710:R1773" si="399">IF(S1710="m3",K1710*L1710*O1710,IF(S1710="m2-LxH",K1710*O1710,IF(S1710="m2-LxW",K1710*L1710*P1710,IF(S1710="rm",O1710,IF(S1710="lm",K1710,IF(S1710="unit",Q1710,))))))</f>
        <v>4</v>
      </c>
      <c r="S1710" s="191" t="s">
        <v>70</v>
      </c>
      <c r="T1710" s="199" t="s">
        <v>58</v>
      </c>
      <c r="U1710" s="200">
        <v>44734</v>
      </c>
      <c r="V1710" s="200">
        <v>44779</v>
      </c>
      <c r="W1710" s="201">
        <v>1</v>
      </c>
      <c r="X1710" s="202"/>
      <c r="Y1710" s="196">
        <f t="shared" si="388"/>
        <v>6.5714285714285712</v>
      </c>
      <c r="Z1710" s="219">
        <v>135</v>
      </c>
      <c r="AA1710" s="219">
        <v>12.25</v>
      </c>
      <c r="AB1710" s="197">
        <f t="shared" si="389"/>
        <v>540</v>
      </c>
      <c r="AC1710" s="197">
        <f t="shared" si="390"/>
        <v>49</v>
      </c>
      <c r="AD1710" s="197">
        <f t="shared" si="391"/>
        <v>378</v>
      </c>
      <c r="AE1710" s="197">
        <f t="shared" si="387"/>
        <v>162</v>
      </c>
      <c r="AF1710" s="197">
        <f t="shared" si="392"/>
        <v>322</v>
      </c>
      <c r="AG1710" s="197">
        <f t="shared" si="393"/>
        <v>862</v>
      </c>
      <c r="AH1710" s="197">
        <v>862</v>
      </c>
      <c r="AI1710" s="197">
        <f t="shared" si="394"/>
        <v>0</v>
      </c>
      <c r="AJ1710" s="158"/>
      <c r="AR1710" s="111"/>
      <c r="AS1710" s="111"/>
      <c r="AT1710" s="111"/>
    </row>
    <row r="1711" spans="1:47" ht="28.5" customHeight="1" x14ac:dyDescent="0.25">
      <c r="A1711" s="186"/>
      <c r="B1711" s="221">
        <v>28</v>
      </c>
      <c r="C1711" s="187">
        <v>129</v>
      </c>
      <c r="D1711" s="136">
        <v>12215</v>
      </c>
      <c r="E1711" s="136">
        <v>7813</v>
      </c>
      <c r="F1711" s="188"/>
      <c r="G1711" s="186" t="s">
        <v>57</v>
      </c>
      <c r="H1711" s="186" t="s">
        <v>36</v>
      </c>
      <c r="I1711" s="186"/>
      <c r="J1711" s="186" t="s">
        <v>42</v>
      </c>
      <c r="K1711" s="188">
        <v>5</v>
      </c>
      <c r="L1711" s="188">
        <v>1.3</v>
      </c>
      <c r="M1711" s="188">
        <v>5</v>
      </c>
      <c r="N1711" s="188">
        <v>1</v>
      </c>
      <c r="O1711" s="188">
        <f t="shared" si="398"/>
        <v>4</v>
      </c>
      <c r="P1711" s="188"/>
      <c r="Q1711" s="188"/>
      <c r="R1711" s="188">
        <f t="shared" si="399"/>
        <v>20</v>
      </c>
      <c r="S1711" s="191" t="s">
        <v>41</v>
      </c>
      <c r="T1711" s="199" t="s">
        <v>58</v>
      </c>
      <c r="U1711" s="200">
        <v>44715</v>
      </c>
      <c r="V1711" s="200">
        <v>44782</v>
      </c>
      <c r="W1711" s="201">
        <v>1</v>
      </c>
      <c r="X1711" s="202"/>
      <c r="Y1711" s="196">
        <f t="shared" si="388"/>
        <v>9.7142857142857135</v>
      </c>
      <c r="Z1711" s="219">
        <v>14</v>
      </c>
      <c r="AA1711" s="219"/>
      <c r="AB1711" s="197">
        <f t="shared" si="389"/>
        <v>280</v>
      </c>
      <c r="AC1711" s="197">
        <f t="shared" si="390"/>
        <v>0</v>
      </c>
      <c r="AD1711" s="197">
        <f t="shared" si="391"/>
        <v>196</v>
      </c>
      <c r="AE1711" s="197">
        <f t="shared" si="387"/>
        <v>84</v>
      </c>
      <c r="AF1711" s="197">
        <f t="shared" si="392"/>
        <v>0</v>
      </c>
      <c r="AG1711" s="197">
        <f t="shared" si="393"/>
        <v>280</v>
      </c>
      <c r="AH1711" s="197">
        <v>280</v>
      </c>
      <c r="AI1711" s="197">
        <f t="shared" si="394"/>
        <v>0</v>
      </c>
      <c r="AJ1711" s="158"/>
      <c r="AR1711" s="111"/>
      <c r="AS1711" s="111"/>
      <c r="AT1711" s="111"/>
    </row>
    <row r="1712" spans="1:47" ht="28.5" customHeight="1" x14ac:dyDescent="0.25">
      <c r="A1712" s="186"/>
      <c r="B1712" s="221">
        <v>28</v>
      </c>
      <c r="C1712" s="187">
        <v>130</v>
      </c>
      <c r="D1712" s="136">
        <v>12216</v>
      </c>
      <c r="E1712" s="136">
        <v>7825</v>
      </c>
      <c r="F1712" s="188"/>
      <c r="G1712" s="186" t="s">
        <v>57</v>
      </c>
      <c r="H1712" s="186" t="s">
        <v>36</v>
      </c>
      <c r="I1712" s="186"/>
      <c r="J1712" s="186" t="s">
        <v>42</v>
      </c>
      <c r="K1712" s="188">
        <v>5</v>
      </c>
      <c r="L1712" s="188">
        <v>1.3</v>
      </c>
      <c r="M1712" s="188">
        <v>5</v>
      </c>
      <c r="N1712" s="188">
        <v>1</v>
      </c>
      <c r="O1712" s="188">
        <f t="shared" si="398"/>
        <v>4</v>
      </c>
      <c r="P1712" s="188"/>
      <c r="Q1712" s="188"/>
      <c r="R1712" s="188">
        <f t="shared" si="399"/>
        <v>20</v>
      </c>
      <c r="S1712" s="191" t="s">
        <v>41</v>
      </c>
      <c r="T1712" s="199" t="s">
        <v>58</v>
      </c>
      <c r="U1712" s="200">
        <v>44715</v>
      </c>
      <c r="V1712" s="200">
        <v>44789</v>
      </c>
      <c r="W1712" s="201">
        <v>1</v>
      </c>
      <c r="X1712" s="202"/>
      <c r="Y1712" s="196">
        <f t="shared" si="388"/>
        <v>10.714285714285714</v>
      </c>
      <c r="Z1712" s="219">
        <v>14</v>
      </c>
      <c r="AA1712" s="219"/>
      <c r="AB1712" s="197">
        <f t="shared" si="389"/>
        <v>280</v>
      </c>
      <c r="AC1712" s="197">
        <f t="shared" si="390"/>
        <v>0</v>
      </c>
      <c r="AD1712" s="197">
        <f t="shared" si="391"/>
        <v>196</v>
      </c>
      <c r="AE1712" s="197">
        <f t="shared" si="387"/>
        <v>84</v>
      </c>
      <c r="AF1712" s="197">
        <f t="shared" si="392"/>
        <v>0</v>
      </c>
      <c r="AG1712" s="197">
        <f t="shared" si="393"/>
        <v>280</v>
      </c>
      <c r="AH1712" s="197">
        <v>280</v>
      </c>
      <c r="AI1712" s="197">
        <f t="shared" si="394"/>
        <v>0</v>
      </c>
      <c r="AJ1712" s="158"/>
      <c r="AR1712" s="111"/>
      <c r="AS1712" s="111"/>
      <c r="AT1712" s="111"/>
    </row>
    <row r="1713" spans="1:39" s="111" customFormat="1" ht="28.5" customHeight="1" x14ac:dyDescent="0.25">
      <c r="A1713" s="186"/>
      <c r="B1713" s="221">
        <v>28</v>
      </c>
      <c r="C1713" s="187">
        <v>191</v>
      </c>
      <c r="D1713" s="136">
        <v>12188</v>
      </c>
      <c r="E1713" s="136">
        <v>7810</v>
      </c>
      <c r="F1713" s="188"/>
      <c r="G1713" s="186" t="s">
        <v>57</v>
      </c>
      <c r="H1713" s="186" t="s">
        <v>36</v>
      </c>
      <c r="I1713" s="186"/>
      <c r="J1713" s="186" t="s">
        <v>42</v>
      </c>
      <c r="K1713" s="188">
        <v>6</v>
      </c>
      <c r="L1713" s="188">
        <v>1.3</v>
      </c>
      <c r="M1713" s="188">
        <v>5</v>
      </c>
      <c r="N1713" s="188">
        <v>1</v>
      </c>
      <c r="O1713" s="188">
        <f t="shared" si="398"/>
        <v>4</v>
      </c>
      <c r="P1713" s="188"/>
      <c r="Q1713" s="188"/>
      <c r="R1713" s="188">
        <f t="shared" si="399"/>
        <v>24</v>
      </c>
      <c r="S1713" s="191" t="s">
        <v>41</v>
      </c>
      <c r="T1713" s="199" t="s">
        <v>58</v>
      </c>
      <c r="U1713" s="200">
        <v>44721</v>
      </c>
      <c r="V1713" s="200">
        <v>44779</v>
      </c>
      <c r="W1713" s="201">
        <v>1</v>
      </c>
      <c r="X1713" s="202"/>
      <c r="Y1713" s="196">
        <f t="shared" si="388"/>
        <v>8.4285714285714288</v>
      </c>
      <c r="Z1713" s="219">
        <v>14</v>
      </c>
      <c r="AA1713" s="219">
        <v>0.84</v>
      </c>
      <c r="AB1713" s="197">
        <f t="shared" si="389"/>
        <v>336</v>
      </c>
      <c r="AC1713" s="197">
        <f t="shared" si="390"/>
        <v>20.16</v>
      </c>
      <c r="AD1713" s="197">
        <f t="shared" si="391"/>
        <v>235.19999999999996</v>
      </c>
      <c r="AE1713" s="197">
        <f t="shared" si="387"/>
        <v>100.79999999999998</v>
      </c>
      <c r="AF1713" s="197">
        <f t="shared" si="392"/>
        <v>169.92</v>
      </c>
      <c r="AG1713" s="197">
        <f t="shared" si="393"/>
        <v>505.91999999999996</v>
      </c>
      <c r="AH1713" s="197">
        <v>505.91999999999996</v>
      </c>
      <c r="AI1713" s="197">
        <f t="shared" si="394"/>
        <v>0</v>
      </c>
      <c r="AJ1713" s="158"/>
      <c r="AK1713" s="265"/>
      <c r="AL1713" s="272"/>
      <c r="AM1713" s="272"/>
    </row>
    <row r="1714" spans="1:39" s="111" customFormat="1" ht="28.5" customHeight="1" x14ac:dyDescent="0.25">
      <c r="A1714" s="186"/>
      <c r="B1714" s="221">
        <v>28</v>
      </c>
      <c r="C1714" s="187">
        <v>192</v>
      </c>
      <c r="D1714" s="136">
        <v>12188</v>
      </c>
      <c r="E1714" s="136">
        <v>7810</v>
      </c>
      <c r="F1714" s="188"/>
      <c r="G1714" s="186" t="s">
        <v>57</v>
      </c>
      <c r="H1714" s="186" t="s">
        <v>36</v>
      </c>
      <c r="I1714" s="186"/>
      <c r="J1714" s="186" t="s">
        <v>42</v>
      </c>
      <c r="K1714" s="188">
        <v>2.5</v>
      </c>
      <c r="L1714" s="188">
        <v>1.3</v>
      </c>
      <c r="M1714" s="188">
        <v>5</v>
      </c>
      <c r="N1714" s="188">
        <v>1</v>
      </c>
      <c r="O1714" s="188">
        <f t="shared" si="398"/>
        <v>4</v>
      </c>
      <c r="P1714" s="188"/>
      <c r="Q1714" s="188"/>
      <c r="R1714" s="188">
        <f t="shared" si="399"/>
        <v>10</v>
      </c>
      <c r="S1714" s="191" t="s">
        <v>41</v>
      </c>
      <c r="T1714" s="199" t="s">
        <v>58</v>
      </c>
      <c r="U1714" s="200">
        <v>44721</v>
      </c>
      <c r="V1714" s="200">
        <v>44779</v>
      </c>
      <c r="W1714" s="201">
        <v>1</v>
      </c>
      <c r="X1714" s="202"/>
      <c r="Y1714" s="196">
        <f t="shared" si="388"/>
        <v>8.4285714285714288</v>
      </c>
      <c r="Z1714" s="219">
        <v>14</v>
      </c>
      <c r="AA1714" s="219">
        <v>0.84</v>
      </c>
      <c r="AB1714" s="197">
        <f t="shared" si="389"/>
        <v>140</v>
      </c>
      <c r="AC1714" s="197">
        <f t="shared" si="390"/>
        <v>8.4</v>
      </c>
      <c r="AD1714" s="197">
        <f t="shared" si="391"/>
        <v>98</v>
      </c>
      <c r="AE1714" s="197">
        <f t="shared" si="387"/>
        <v>42</v>
      </c>
      <c r="AF1714" s="197">
        <f t="shared" si="392"/>
        <v>70.8</v>
      </c>
      <c r="AG1714" s="197">
        <f t="shared" si="393"/>
        <v>210.8</v>
      </c>
      <c r="AH1714" s="197">
        <v>210.8</v>
      </c>
      <c r="AI1714" s="197">
        <f t="shared" si="394"/>
        <v>0</v>
      </c>
      <c r="AJ1714" s="158"/>
      <c r="AK1714" s="265"/>
      <c r="AL1714" s="272"/>
      <c r="AM1714" s="272"/>
    </row>
    <row r="1715" spans="1:39" s="111" customFormat="1" ht="28.5" customHeight="1" x14ac:dyDescent="0.25">
      <c r="A1715" s="186"/>
      <c r="B1715" s="221">
        <v>28</v>
      </c>
      <c r="C1715" s="187">
        <v>211</v>
      </c>
      <c r="D1715" s="136">
        <v>12308</v>
      </c>
      <c r="E1715" s="136">
        <v>7739</v>
      </c>
      <c r="F1715" s="188"/>
      <c r="G1715" s="186" t="s">
        <v>57</v>
      </c>
      <c r="H1715" s="186" t="s">
        <v>36</v>
      </c>
      <c r="I1715" s="186"/>
      <c r="J1715" s="186" t="s">
        <v>42</v>
      </c>
      <c r="K1715" s="188">
        <v>13</v>
      </c>
      <c r="L1715" s="188">
        <v>1.3</v>
      </c>
      <c r="M1715" s="188">
        <v>5</v>
      </c>
      <c r="N1715" s="188">
        <v>1</v>
      </c>
      <c r="O1715" s="188">
        <f t="shared" si="398"/>
        <v>4</v>
      </c>
      <c r="P1715" s="188"/>
      <c r="Q1715" s="188"/>
      <c r="R1715" s="188">
        <f t="shared" si="399"/>
        <v>52</v>
      </c>
      <c r="S1715" s="191" t="s">
        <v>41</v>
      </c>
      <c r="T1715" s="199" t="s">
        <v>58</v>
      </c>
      <c r="U1715" s="200">
        <v>44724</v>
      </c>
      <c r="V1715" s="200">
        <v>44768</v>
      </c>
      <c r="W1715" s="201">
        <v>1</v>
      </c>
      <c r="X1715" s="202"/>
      <c r="Y1715" s="196">
        <f t="shared" si="388"/>
        <v>6.4285714285714288</v>
      </c>
      <c r="Z1715" s="219">
        <v>14</v>
      </c>
      <c r="AA1715" s="219">
        <v>0.84</v>
      </c>
      <c r="AB1715" s="197">
        <f t="shared" si="389"/>
        <v>728</v>
      </c>
      <c r="AC1715" s="197">
        <f t="shared" si="390"/>
        <v>43.68</v>
      </c>
      <c r="AD1715" s="197">
        <f t="shared" si="391"/>
        <v>509.59999999999997</v>
      </c>
      <c r="AE1715" s="197">
        <f t="shared" si="387"/>
        <v>218.4</v>
      </c>
      <c r="AF1715" s="197">
        <f t="shared" si="392"/>
        <v>280.79999999999995</v>
      </c>
      <c r="AG1715" s="197">
        <f t="shared" si="393"/>
        <v>1008.8</v>
      </c>
      <c r="AH1715" s="197">
        <v>1008.8</v>
      </c>
      <c r="AI1715" s="197">
        <f t="shared" si="394"/>
        <v>0</v>
      </c>
      <c r="AJ1715" s="158"/>
      <c r="AK1715" s="265"/>
      <c r="AL1715" s="272"/>
      <c r="AM1715" s="272"/>
    </row>
    <row r="1716" spans="1:39" s="111" customFormat="1" ht="28.5" customHeight="1" x14ac:dyDescent="0.25">
      <c r="A1716" s="186"/>
      <c r="B1716" s="221">
        <v>28</v>
      </c>
      <c r="C1716" s="187">
        <v>211</v>
      </c>
      <c r="D1716" s="136">
        <v>12308</v>
      </c>
      <c r="E1716" s="136">
        <v>7739</v>
      </c>
      <c r="F1716" s="188"/>
      <c r="G1716" s="186" t="s">
        <v>57</v>
      </c>
      <c r="H1716" s="186" t="s">
        <v>36</v>
      </c>
      <c r="I1716" s="186"/>
      <c r="J1716" s="186" t="s">
        <v>42</v>
      </c>
      <c r="K1716" s="188">
        <v>10</v>
      </c>
      <c r="L1716" s="188">
        <v>1.3</v>
      </c>
      <c r="M1716" s="188">
        <v>5</v>
      </c>
      <c r="N1716" s="188">
        <v>1</v>
      </c>
      <c r="O1716" s="188">
        <f t="shared" si="398"/>
        <v>4</v>
      </c>
      <c r="P1716" s="188"/>
      <c r="Q1716" s="188"/>
      <c r="R1716" s="188">
        <f t="shared" si="399"/>
        <v>40</v>
      </c>
      <c r="S1716" s="191" t="s">
        <v>41</v>
      </c>
      <c r="T1716" s="199" t="s">
        <v>58</v>
      </c>
      <c r="U1716" s="200">
        <v>44724</v>
      </c>
      <c r="V1716" s="200">
        <v>44768</v>
      </c>
      <c r="W1716" s="201">
        <v>1</v>
      </c>
      <c r="X1716" s="202"/>
      <c r="Y1716" s="196">
        <f t="shared" si="388"/>
        <v>6.4285714285714288</v>
      </c>
      <c r="Z1716" s="219">
        <v>14</v>
      </c>
      <c r="AA1716" s="219">
        <v>0.84</v>
      </c>
      <c r="AB1716" s="197">
        <f t="shared" si="389"/>
        <v>560</v>
      </c>
      <c r="AC1716" s="197">
        <f t="shared" si="390"/>
        <v>33.6</v>
      </c>
      <c r="AD1716" s="197">
        <f t="shared" si="391"/>
        <v>392</v>
      </c>
      <c r="AE1716" s="197">
        <f t="shared" si="387"/>
        <v>168</v>
      </c>
      <c r="AF1716" s="197">
        <f t="shared" si="392"/>
        <v>216</v>
      </c>
      <c r="AG1716" s="197">
        <f t="shared" si="393"/>
        <v>776</v>
      </c>
      <c r="AH1716" s="197">
        <v>776</v>
      </c>
      <c r="AI1716" s="197">
        <f t="shared" si="394"/>
        <v>0</v>
      </c>
      <c r="AJ1716" s="158"/>
      <c r="AK1716" s="265"/>
      <c r="AL1716" s="272"/>
      <c r="AM1716" s="272"/>
    </row>
    <row r="1717" spans="1:39" s="111" customFormat="1" ht="28.5" customHeight="1" x14ac:dyDescent="0.25">
      <c r="A1717" s="186"/>
      <c r="B1717" s="221">
        <v>28</v>
      </c>
      <c r="C1717" s="187">
        <v>246</v>
      </c>
      <c r="D1717" s="136">
        <v>12361</v>
      </c>
      <c r="E1717" s="136">
        <v>7859</v>
      </c>
      <c r="F1717" s="188"/>
      <c r="G1717" s="186" t="s">
        <v>57</v>
      </c>
      <c r="H1717" s="186" t="s">
        <v>36</v>
      </c>
      <c r="I1717" s="186"/>
      <c r="J1717" s="186" t="s">
        <v>42</v>
      </c>
      <c r="K1717" s="188">
        <v>26</v>
      </c>
      <c r="L1717" s="188">
        <v>1.3</v>
      </c>
      <c r="M1717" s="188">
        <v>4.5</v>
      </c>
      <c r="N1717" s="188">
        <v>1</v>
      </c>
      <c r="O1717" s="188">
        <f t="shared" si="398"/>
        <v>3.5</v>
      </c>
      <c r="P1717" s="188"/>
      <c r="Q1717" s="188"/>
      <c r="R1717" s="188">
        <f t="shared" si="399"/>
        <v>91</v>
      </c>
      <c r="S1717" s="191" t="s">
        <v>41</v>
      </c>
      <c r="T1717" s="199" t="s">
        <v>58</v>
      </c>
      <c r="U1717" s="200">
        <v>44727</v>
      </c>
      <c r="V1717" s="200">
        <v>44804</v>
      </c>
      <c r="W1717" s="201">
        <v>1</v>
      </c>
      <c r="X1717" s="202"/>
      <c r="Y1717" s="196">
        <f t="shared" si="388"/>
        <v>11.142857142857142</v>
      </c>
      <c r="Z1717" s="219">
        <v>14</v>
      </c>
      <c r="AA1717" s="219">
        <v>0.84</v>
      </c>
      <c r="AB1717" s="197">
        <f t="shared" si="389"/>
        <v>1274</v>
      </c>
      <c r="AC1717" s="197">
        <f t="shared" si="390"/>
        <v>76.44</v>
      </c>
      <c r="AD1717" s="197">
        <f t="shared" si="391"/>
        <v>891.8</v>
      </c>
      <c r="AE1717" s="197">
        <f t="shared" si="387"/>
        <v>382.2</v>
      </c>
      <c r="AF1717" s="197">
        <f t="shared" si="392"/>
        <v>851.76</v>
      </c>
      <c r="AG1717" s="197">
        <f t="shared" si="393"/>
        <v>2125.7600000000002</v>
      </c>
      <c r="AH1717" s="197">
        <v>2125.7600000000002</v>
      </c>
      <c r="AI1717" s="197">
        <f t="shared" si="394"/>
        <v>0</v>
      </c>
      <c r="AJ1717" s="158"/>
      <c r="AK1717" s="265"/>
      <c r="AL1717" s="272"/>
      <c r="AM1717" s="272"/>
    </row>
    <row r="1718" spans="1:39" s="111" customFormat="1" ht="28.5" customHeight="1" x14ac:dyDescent="0.25">
      <c r="A1718" s="186"/>
      <c r="B1718" s="221">
        <v>28</v>
      </c>
      <c r="C1718" s="187">
        <v>368</v>
      </c>
      <c r="D1718" s="136">
        <v>12517</v>
      </c>
      <c r="E1718" s="136">
        <v>7893</v>
      </c>
      <c r="F1718" s="188"/>
      <c r="G1718" s="186" t="s">
        <v>57</v>
      </c>
      <c r="H1718" s="186" t="s">
        <v>36</v>
      </c>
      <c r="I1718" s="186"/>
      <c r="J1718" s="186" t="s">
        <v>42</v>
      </c>
      <c r="K1718" s="188">
        <v>24</v>
      </c>
      <c r="L1718" s="188">
        <v>1.3</v>
      </c>
      <c r="M1718" s="188">
        <v>4</v>
      </c>
      <c r="N1718" s="188">
        <v>1</v>
      </c>
      <c r="O1718" s="188">
        <f t="shared" si="398"/>
        <v>3</v>
      </c>
      <c r="P1718" s="188"/>
      <c r="Q1718" s="188"/>
      <c r="R1718" s="188">
        <f t="shared" si="399"/>
        <v>72</v>
      </c>
      <c r="S1718" s="191" t="s">
        <v>41</v>
      </c>
      <c r="T1718" s="199" t="s">
        <v>58</v>
      </c>
      <c r="U1718" s="200">
        <v>44739</v>
      </c>
      <c r="V1718" s="200">
        <v>44820</v>
      </c>
      <c r="W1718" s="201">
        <v>1</v>
      </c>
      <c r="X1718" s="202"/>
      <c r="Y1718" s="196">
        <f t="shared" si="388"/>
        <v>11.714285714285714</v>
      </c>
      <c r="Z1718" s="219">
        <v>14</v>
      </c>
      <c r="AA1718" s="219">
        <v>0.84</v>
      </c>
      <c r="AB1718" s="197">
        <f t="shared" si="389"/>
        <v>1008</v>
      </c>
      <c r="AC1718" s="197">
        <f t="shared" si="390"/>
        <v>60.48</v>
      </c>
      <c r="AD1718" s="197">
        <f t="shared" si="391"/>
        <v>705.6</v>
      </c>
      <c r="AE1718" s="197">
        <f t="shared" si="387"/>
        <v>302.39999999999998</v>
      </c>
      <c r="AF1718" s="197">
        <f t="shared" si="392"/>
        <v>708.4799999999999</v>
      </c>
      <c r="AG1718" s="197">
        <f t="shared" si="393"/>
        <v>1716.48</v>
      </c>
      <c r="AH1718" s="197">
        <v>1716.48</v>
      </c>
      <c r="AI1718" s="197">
        <f t="shared" si="394"/>
        <v>0</v>
      </c>
      <c r="AJ1718" s="158"/>
      <c r="AK1718" s="265"/>
      <c r="AL1718" s="272"/>
      <c r="AM1718" s="272"/>
    </row>
    <row r="1719" spans="1:39" s="111" customFormat="1" ht="28.5" customHeight="1" x14ac:dyDescent="0.25">
      <c r="A1719" s="186"/>
      <c r="B1719" s="221">
        <v>28</v>
      </c>
      <c r="C1719" s="187">
        <v>344</v>
      </c>
      <c r="D1719" s="136">
        <v>12446</v>
      </c>
      <c r="E1719" s="136">
        <v>7807</v>
      </c>
      <c r="F1719" s="188"/>
      <c r="G1719" s="186" t="s">
        <v>57</v>
      </c>
      <c r="H1719" s="186" t="s">
        <v>36</v>
      </c>
      <c r="I1719" s="186"/>
      <c r="J1719" s="186" t="s">
        <v>42</v>
      </c>
      <c r="K1719" s="188">
        <v>26</v>
      </c>
      <c r="L1719" s="188">
        <v>1.3</v>
      </c>
      <c r="M1719" s="188">
        <v>5</v>
      </c>
      <c r="N1719" s="188">
        <v>1</v>
      </c>
      <c r="O1719" s="188">
        <f t="shared" si="398"/>
        <v>4</v>
      </c>
      <c r="P1719" s="188"/>
      <c r="Q1719" s="188"/>
      <c r="R1719" s="188">
        <f t="shared" si="399"/>
        <v>104</v>
      </c>
      <c r="S1719" s="191" t="s">
        <v>41</v>
      </c>
      <c r="T1719" s="199" t="s">
        <v>58</v>
      </c>
      <c r="U1719" s="200">
        <v>44736</v>
      </c>
      <c r="V1719" s="200">
        <v>44777</v>
      </c>
      <c r="W1719" s="201">
        <v>1</v>
      </c>
      <c r="X1719" s="202"/>
      <c r="Y1719" s="196">
        <f t="shared" si="388"/>
        <v>6</v>
      </c>
      <c r="Z1719" s="219">
        <v>14</v>
      </c>
      <c r="AA1719" s="219">
        <v>0.84</v>
      </c>
      <c r="AB1719" s="197">
        <f t="shared" si="389"/>
        <v>1456</v>
      </c>
      <c r="AC1719" s="197">
        <f t="shared" si="390"/>
        <v>87.36</v>
      </c>
      <c r="AD1719" s="197">
        <f t="shared" si="391"/>
        <v>1019.1999999999999</v>
      </c>
      <c r="AE1719" s="197">
        <f t="shared" si="387"/>
        <v>436.8</v>
      </c>
      <c r="AF1719" s="197">
        <f t="shared" si="392"/>
        <v>524.16</v>
      </c>
      <c r="AG1719" s="197">
        <f t="shared" si="393"/>
        <v>1980.1599999999999</v>
      </c>
      <c r="AH1719" s="197">
        <v>1980.1599999999999</v>
      </c>
      <c r="AI1719" s="197">
        <f t="shared" si="394"/>
        <v>0</v>
      </c>
      <c r="AJ1719" s="158"/>
      <c r="AK1719" s="265"/>
      <c r="AL1719" s="272"/>
      <c r="AM1719" s="272"/>
    </row>
    <row r="1720" spans="1:39" s="111" customFormat="1" ht="28.5" customHeight="1" x14ac:dyDescent="0.25">
      <c r="A1720" s="186"/>
      <c r="B1720" s="221">
        <v>28</v>
      </c>
      <c r="C1720" s="187">
        <v>128</v>
      </c>
      <c r="D1720" s="136">
        <v>12214</v>
      </c>
      <c r="E1720" s="136">
        <v>7813</v>
      </c>
      <c r="F1720" s="188"/>
      <c r="G1720" s="186" t="s">
        <v>57</v>
      </c>
      <c r="H1720" s="186" t="s">
        <v>60</v>
      </c>
      <c r="I1720" s="186"/>
      <c r="J1720" s="186" t="s">
        <v>61</v>
      </c>
      <c r="K1720" s="188">
        <v>5</v>
      </c>
      <c r="L1720" s="188">
        <v>2.5</v>
      </c>
      <c r="M1720" s="188">
        <v>5</v>
      </c>
      <c r="N1720" s="188">
        <v>1</v>
      </c>
      <c r="O1720" s="188">
        <f t="shared" si="398"/>
        <v>4</v>
      </c>
      <c r="P1720" s="188"/>
      <c r="Q1720" s="188"/>
      <c r="R1720" s="188">
        <f t="shared" si="399"/>
        <v>50</v>
      </c>
      <c r="S1720" s="191" t="s">
        <v>62</v>
      </c>
      <c r="T1720" s="199" t="s">
        <v>58</v>
      </c>
      <c r="U1720" s="200">
        <v>44715</v>
      </c>
      <c r="V1720" s="200">
        <v>44782</v>
      </c>
      <c r="W1720" s="201">
        <v>1</v>
      </c>
      <c r="X1720" s="202"/>
      <c r="Y1720" s="196">
        <f t="shared" si="388"/>
        <v>9.7142857142857135</v>
      </c>
      <c r="Z1720" s="219">
        <v>7.5</v>
      </c>
      <c r="AA1720" s="219"/>
      <c r="AB1720" s="197">
        <f t="shared" si="389"/>
        <v>375</v>
      </c>
      <c r="AC1720" s="197">
        <f t="shared" si="390"/>
        <v>0</v>
      </c>
      <c r="AD1720" s="197">
        <f t="shared" si="391"/>
        <v>262.5</v>
      </c>
      <c r="AE1720" s="197">
        <f t="shared" ref="AE1720:AE1751" si="400">IF(T1720="off hired",0.3*R1720*Z1720*W1720,0)</f>
        <v>112.5</v>
      </c>
      <c r="AF1720" s="197">
        <f t="shared" si="392"/>
        <v>0</v>
      </c>
      <c r="AG1720" s="197">
        <f t="shared" si="393"/>
        <v>375</v>
      </c>
      <c r="AH1720" s="197">
        <v>375</v>
      </c>
      <c r="AI1720" s="197">
        <f t="shared" si="394"/>
        <v>0</v>
      </c>
      <c r="AJ1720" s="158"/>
      <c r="AK1720" s="265"/>
      <c r="AL1720" s="272"/>
      <c r="AM1720" s="272"/>
    </row>
    <row r="1721" spans="1:39" s="111" customFormat="1" ht="28.5" customHeight="1" x14ac:dyDescent="0.25">
      <c r="A1721" s="186"/>
      <c r="B1721" s="221">
        <v>28</v>
      </c>
      <c r="C1721" s="187"/>
      <c r="D1721" s="136">
        <v>12221</v>
      </c>
      <c r="E1721" s="136">
        <v>6705</v>
      </c>
      <c r="F1721" s="188"/>
      <c r="G1721" s="186" t="s">
        <v>57</v>
      </c>
      <c r="H1721" s="186" t="s">
        <v>60</v>
      </c>
      <c r="I1721" s="186"/>
      <c r="J1721" s="186" t="s">
        <v>61</v>
      </c>
      <c r="K1721" s="188">
        <v>4</v>
      </c>
      <c r="L1721" s="188">
        <v>2.5</v>
      </c>
      <c r="M1721" s="188">
        <v>5</v>
      </c>
      <c r="N1721" s="188">
        <v>1</v>
      </c>
      <c r="O1721" s="188">
        <f t="shared" si="398"/>
        <v>4</v>
      </c>
      <c r="P1721" s="188"/>
      <c r="Q1721" s="188"/>
      <c r="R1721" s="188">
        <f t="shared" si="399"/>
        <v>40</v>
      </c>
      <c r="S1721" s="191" t="s">
        <v>62</v>
      </c>
      <c r="T1721" s="199" t="s">
        <v>58</v>
      </c>
      <c r="U1721" s="200">
        <v>44715</v>
      </c>
      <c r="V1721" s="200">
        <v>44825</v>
      </c>
      <c r="W1721" s="201">
        <v>1</v>
      </c>
      <c r="X1721" s="202"/>
      <c r="Y1721" s="196">
        <f t="shared" si="388"/>
        <v>15.857142857142858</v>
      </c>
      <c r="Z1721" s="219">
        <v>7.5</v>
      </c>
      <c r="AA1721" s="219"/>
      <c r="AB1721" s="197">
        <f t="shared" si="389"/>
        <v>300</v>
      </c>
      <c r="AC1721" s="197">
        <f t="shared" si="390"/>
        <v>0</v>
      </c>
      <c r="AD1721" s="197">
        <f t="shared" si="391"/>
        <v>210</v>
      </c>
      <c r="AE1721" s="197">
        <f t="shared" si="400"/>
        <v>90</v>
      </c>
      <c r="AF1721" s="197">
        <f t="shared" si="392"/>
        <v>0</v>
      </c>
      <c r="AG1721" s="197">
        <f t="shared" si="393"/>
        <v>300</v>
      </c>
      <c r="AH1721" s="197">
        <v>300</v>
      </c>
      <c r="AI1721" s="197">
        <f t="shared" si="394"/>
        <v>0</v>
      </c>
      <c r="AJ1721" s="158"/>
      <c r="AK1721" s="265"/>
      <c r="AL1721" s="272"/>
      <c r="AM1721" s="272"/>
    </row>
    <row r="1722" spans="1:39" s="111" customFormat="1" ht="28.5" customHeight="1" x14ac:dyDescent="0.25">
      <c r="A1722" s="186"/>
      <c r="B1722" s="221">
        <v>28</v>
      </c>
      <c r="C1722" s="187">
        <v>212</v>
      </c>
      <c r="D1722" s="136">
        <v>12309</v>
      </c>
      <c r="E1722" s="136">
        <v>8289</v>
      </c>
      <c r="F1722" s="188"/>
      <c r="G1722" s="186" t="s">
        <v>57</v>
      </c>
      <c r="H1722" s="186" t="s">
        <v>60</v>
      </c>
      <c r="I1722" s="186"/>
      <c r="J1722" s="186" t="s">
        <v>61</v>
      </c>
      <c r="K1722" s="188">
        <v>4</v>
      </c>
      <c r="L1722" s="188">
        <v>2.5</v>
      </c>
      <c r="M1722" s="188">
        <v>5</v>
      </c>
      <c r="N1722" s="188">
        <v>1</v>
      </c>
      <c r="O1722" s="188">
        <f t="shared" si="398"/>
        <v>4</v>
      </c>
      <c r="P1722" s="188"/>
      <c r="Q1722" s="188"/>
      <c r="R1722" s="188">
        <f t="shared" si="399"/>
        <v>40</v>
      </c>
      <c r="S1722" s="191" t="s">
        <v>62</v>
      </c>
      <c r="T1722" s="199" t="s">
        <v>58</v>
      </c>
      <c r="U1722" s="200">
        <v>44724</v>
      </c>
      <c r="V1722" s="200">
        <v>44894</v>
      </c>
      <c r="W1722" s="201">
        <v>1</v>
      </c>
      <c r="X1722" s="202"/>
      <c r="Y1722" s="196">
        <f t="shared" si="388"/>
        <v>24.428571428571427</v>
      </c>
      <c r="Z1722" s="219">
        <v>7.5</v>
      </c>
      <c r="AA1722" s="219"/>
      <c r="AB1722" s="197">
        <f t="shared" si="389"/>
        <v>300</v>
      </c>
      <c r="AC1722" s="197">
        <f t="shared" si="390"/>
        <v>0</v>
      </c>
      <c r="AD1722" s="197">
        <f t="shared" si="391"/>
        <v>210</v>
      </c>
      <c r="AE1722" s="197">
        <f t="shared" si="400"/>
        <v>90</v>
      </c>
      <c r="AF1722" s="197">
        <f t="shared" si="392"/>
        <v>0</v>
      </c>
      <c r="AG1722" s="197">
        <f t="shared" si="393"/>
        <v>300</v>
      </c>
      <c r="AH1722" s="197">
        <v>300</v>
      </c>
      <c r="AI1722" s="197">
        <f t="shared" si="394"/>
        <v>0</v>
      </c>
      <c r="AJ1722" s="158"/>
      <c r="AK1722" s="265"/>
      <c r="AL1722" s="272"/>
      <c r="AM1722" s="272"/>
    </row>
    <row r="1723" spans="1:39" s="111" customFormat="1" ht="28.5" customHeight="1" x14ac:dyDescent="0.25">
      <c r="A1723" s="186"/>
      <c r="B1723" s="221">
        <v>28</v>
      </c>
      <c r="C1723" s="187">
        <v>263</v>
      </c>
      <c r="D1723" s="136">
        <v>12377</v>
      </c>
      <c r="E1723" s="136">
        <v>7837</v>
      </c>
      <c r="F1723" s="188"/>
      <c r="G1723" s="186" t="s">
        <v>57</v>
      </c>
      <c r="H1723" s="186" t="s">
        <v>60</v>
      </c>
      <c r="I1723" s="186"/>
      <c r="J1723" s="186" t="s">
        <v>61</v>
      </c>
      <c r="K1723" s="188">
        <v>9</v>
      </c>
      <c r="L1723" s="188">
        <v>7</v>
      </c>
      <c r="M1723" s="188">
        <v>5</v>
      </c>
      <c r="N1723" s="188">
        <v>1</v>
      </c>
      <c r="O1723" s="188">
        <f t="shared" si="398"/>
        <v>4</v>
      </c>
      <c r="P1723" s="188"/>
      <c r="Q1723" s="188"/>
      <c r="R1723" s="188">
        <f t="shared" si="399"/>
        <v>252</v>
      </c>
      <c r="S1723" s="191" t="s">
        <v>62</v>
      </c>
      <c r="T1723" s="199" t="s">
        <v>58</v>
      </c>
      <c r="U1723" s="200">
        <v>44729</v>
      </c>
      <c r="V1723" s="200">
        <v>44796</v>
      </c>
      <c r="W1723" s="201">
        <v>1</v>
      </c>
      <c r="X1723" s="202"/>
      <c r="Y1723" s="196">
        <f t="shared" si="388"/>
        <v>9.7142857142857135</v>
      </c>
      <c r="Z1723" s="219">
        <v>7.5</v>
      </c>
      <c r="AA1723" s="219">
        <v>0.7</v>
      </c>
      <c r="AB1723" s="197">
        <f t="shared" si="389"/>
        <v>1890</v>
      </c>
      <c r="AC1723" s="197">
        <f t="shared" si="390"/>
        <v>176.39999999999998</v>
      </c>
      <c r="AD1723" s="197">
        <f t="shared" si="391"/>
        <v>1322.9999999999998</v>
      </c>
      <c r="AE1723" s="197">
        <f t="shared" si="400"/>
        <v>567</v>
      </c>
      <c r="AF1723" s="197">
        <f t="shared" si="392"/>
        <v>1713.6</v>
      </c>
      <c r="AG1723" s="197">
        <f t="shared" si="393"/>
        <v>3603.5999999999995</v>
      </c>
      <c r="AH1723" s="197">
        <v>3603.5999999999995</v>
      </c>
      <c r="AI1723" s="197">
        <f t="shared" si="394"/>
        <v>0</v>
      </c>
      <c r="AJ1723" s="158"/>
      <c r="AK1723" s="265"/>
      <c r="AL1723" s="272"/>
      <c r="AM1723" s="272"/>
    </row>
    <row r="1724" spans="1:39" s="111" customFormat="1" ht="28.5" customHeight="1" x14ac:dyDescent="0.25">
      <c r="A1724" s="186"/>
      <c r="B1724" s="221">
        <v>28</v>
      </c>
      <c r="C1724" s="187">
        <v>310</v>
      </c>
      <c r="D1724" s="136">
        <v>12414</v>
      </c>
      <c r="E1724" s="136">
        <v>7739</v>
      </c>
      <c r="F1724" s="188"/>
      <c r="G1724" s="186" t="s">
        <v>57</v>
      </c>
      <c r="H1724" s="186" t="s">
        <v>60</v>
      </c>
      <c r="I1724" s="186"/>
      <c r="J1724" s="186" t="s">
        <v>61</v>
      </c>
      <c r="K1724" s="188">
        <v>6.3</v>
      </c>
      <c r="L1724" s="188">
        <v>2.5</v>
      </c>
      <c r="M1724" s="188">
        <v>5</v>
      </c>
      <c r="N1724" s="188">
        <v>1</v>
      </c>
      <c r="O1724" s="188">
        <f t="shared" si="398"/>
        <v>4</v>
      </c>
      <c r="P1724" s="188"/>
      <c r="Q1724" s="188"/>
      <c r="R1724" s="188">
        <f t="shared" si="399"/>
        <v>63</v>
      </c>
      <c r="S1724" s="191" t="s">
        <v>62</v>
      </c>
      <c r="T1724" s="199" t="s">
        <v>58</v>
      </c>
      <c r="U1724" s="200">
        <v>44732</v>
      </c>
      <c r="V1724" s="200">
        <v>44768</v>
      </c>
      <c r="W1724" s="201">
        <v>1</v>
      </c>
      <c r="X1724" s="202"/>
      <c r="Y1724" s="196">
        <f t="shared" si="388"/>
        <v>5.2857142857142856</v>
      </c>
      <c r="Z1724" s="219">
        <v>7.5</v>
      </c>
      <c r="AA1724" s="219">
        <v>0.7</v>
      </c>
      <c r="AB1724" s="197">
        <f t="shared" si="389"/>
        <v>472.5</v>
      </c>
      <c r="AC1724" s="197">
        <f t="shared" si="390"/>
        <v>44.099999999999994</v>
      </c>
      <c r="AD1724" s="197">
        <f t="shared" si="391"/>
        <v>330.74999999999994</v>
      </c>
      <c r="AE1724" s="197">
        <f t="shared" si="400"/>
        <v>141.75</v>
      </c>
      <c r="AF1724" s="197">
        <f t="shared" si="392"/>
        <v>233.1</v>
      </c>
      <c r="AG1724" s="197">
        <f t="shared" si="393"/>
        <v>705.59999999999991</v>
      </c>
      <c r="AH1724" s="197">
        <v>705.59999999999991</v>
      </c>
      <c r="AI1724" s="197">
        <f t="shared" si="394"/>
        <v>0</v>
      </c>
      <c r="AJ1724" s="158"/>
      <c r="AK1724" s="265"/>
      <c r="AL1724" s="272"/>
      <c r="AM1724" s="272"/>
    </row>
    <row r="1725" spans="1:39" s="111" customFormat="1" ht="28.5" customHeight="1" x14ac:dyDescent="0.25">
      <c r="A1725" s="186"/>
      <c r="B1725" s="221">
        <v>28</v>
      </c>
      <c r="C1725" s="187">
        <v>583</v>
      </c>
      <c r="D1725" s="136">
        <v>12800</v>
      </c>
      <c r="E1725" s="136">
        <v>7816</v>
      </c>
      <c r="F1725" s="188"/>
      <c r="G1725" s="186" t="s">
        <v>57</v>
      </c>
      <c r="H1725" s="186" t="s">
        <v>94</v>
      </c>
      <c r="I1725" s="186"/>
      <c r="J1725" s="186" t="s">
        <v>69</v>
      </c>
      <c r="K1725" s="188">
        <v>2.5</v>
      </c>
      <c r="L1725" s="188">
        <v>1.3</v>
      </c>
      <c r="M1725" s="188">
        <v>5</v>
      </c>
      <c r="N1725" s="188">
        <v>1</v>
      </c>
      <c r="O1725" s="188">
        <f t="shared" si="398"/>
        <v>4</v>
      </c>
      <c r="P1725" s="188"/>
      <c r="Q1725" s="188"/>
      <c r="R1725" s="188">
        <f t="shared" si="399"/>
        <v>4</v>
      </c>
      <c r="S1725" s="191" t="s">
        <v>70</v>
      </c>
      <c r="T1725" s="199" t="s">
        <v>58</v>
      </c>
      <c r="U1725" s="200">
        <v>44767</v>
      </c>
      <c r="V1725" s="200">
        <v>44785</v>
      </c>
      <c r="W1725" s="201">
        <v>1</v>
      </c>
      <c r="X1725" s="202"/>
      <c r="Y1725" s="196">
        <f t="shared" si="388"/>
        <v>2.7142857142857144</v>
      </c>
      <c r="Z1725" s="219">
        <v>135</v>
      </c>
      <c r="AA1725" s="219"/>
      <c r="AB1725" s="197">
        <f t="shared" si="389"/>
        <v>540</v>
      </c>
      <c r="AC1725" s="197">
        <f t="shared" si="390"/>
        <v>0</v>
      </c>
      <c r="AD1725" s="197">
        <f t="shared" si="391"/>
        <v>378</v>
      </c>
      <c r="AE1725" s="197">
        <f t="shared" si="400"/>
        <v>162</v>
      </c>
      <c r="AF1725" s="197">
        <f t="shared" si="392"/>
        <v>0</v>
      </c>
      <c r="AG1725" s="197">
        <f t="shared" si="393"/>
        <v>540</v>
      </c>
      <c r="AH1725" s="197">
        <v>540</v>
      </c>
      <c r="AI1725" s="197">
        <f t="shared" si="394"/>
        <v>0</v>
      </c>
      <c r="AJ1725" s="158"/>
      <c r="AK1725" s="265"/>
      <c r="AL1725" s="272"/>
      <c r="AM1725" s="272"/>
    </row>
    <row r="1726" spans="1:39" s="111" customFormat="1" ht="28.5" customHeight="1" x14ac:dyDescent="0.25">
      <c r="A1726" s="186"/>
      <c r="B1726" s="221">
        <v>28</v>
      </c>
      <c r="C1726" s="187">
        <v>591</v>
      </c>
      <c r="D1726" s="136">
        <v>12809</v>
      </c>
      <c r="E1726" s="136">
        <v>7825</v>
      </c>
      <c r="F1726" s="188"/>
      <c r="G1726" s="186" t="s">
        <v>214</v>
      </c>
      <c r="H1726" s="186" t="s">
        <v>94</v>
      </c>
      <c r="I1726" s="186"/>
      <c r="J1726" s="186" t="s">
        <v>69</v>
      </c>
      <c r="K1726" s="188">
        <v>2.5</v>
      </c>
      <c r="L1726" s="188">
        <v>1.8</v>
      </c>
      <c r="M1726" s="188">
        <v>5</v>
      </c>
      <c r="N1726" s="188">
        <v>1</v>
      </c>
      <c r="O1726" s="188">
        <f t="shared" si="398"/>
        <v>4</v>
      </c>
      <c r="P1726" s="188"/>
      <c r="Q1726" s="188"/>
      <c r="R1726" s="188">
        <f t="shared" si="399"/>
        <v>4</v>
      </c>
      <c r="S1726" s="191" t="s">
        <v>70</v>
      </c>
      <c r="T1726" s="199" t="s">
        <v>58</v>
      </c>
      <c r="U1726" s="200">
        <v>44767</v>
      </c>
      <c r="V1726" s="200">
        <v>44789</v>
      </c>
      <c r="W1726" s="201">
        <v>1</v>
      </c>
      <c r="X1726" s="202"/>
      <c r="Y1726" s="196">
        <f t="shared" si="388"/>
        <v>3.2857142857142856</v>
      </c>
      <c r="Z1726" s="219">
        <v>135</v>
      </c>
      <c r="AA1726" s="219">
        <v>12.25</v>
      </c>
      <c r="AB1726" s="197">
        <f t="shared" si="389"/>
        <v>540</v>
      </c>
      <c r="AC1726" s="197">
        <f t="shared" si="390"/>
        <v>49</v>
      </c>
      <c r="AD1726" s="197">
        <f t="shared" si="391"/>
        <v>378</v>
      </c>
      <c r="AE1726" s="197">
        <f t="shared" si="400"/>
        <v>162</v>
      </c>
      <c r="AF1726" s="197">
        <f t="shared" si="392"/>
        <v>161</v>
      </c>
      <c r="AG1726" s="197">
        <f t="shared" si="393"/>
        <v>701</v>
      </c>
      <c r="AH1726" s="197">
        <v>701</v>
      </c>
      <c r="AI1726" s="197">
        <f t="shared" si="394"/>
        <v>0</v>
      </c>
      <c r="AJ1726" s="158"/>
      <c r="AK1726" s="265"/>
      <c r="AL1726" s="272"/>
      <c r="AM1726" s="272"/>
    </row>
    <row r="1727" spans="1:39" s="111" customFormat="1" ht="28.5" customHeight="1" x14ac:dyDescent="0.25">
      <c r="A1727" s="216"/>
      <c r="B1727" s="221">
        <v>28</v>
      </c>
      <c r="C1727" s="243">
        <v>344</v>
      </c>
      <c r="D1727" s="378">
        <v>12608</v>
      </c>
      <c r="E1727" s="378">
        <v>7828</v>
      </c>
      <c r="F1727" s="215"/>
      <c r="G1727" s="216" t="s">
        <v>57</v>
      </c>
      <c r="H1727" s="216" t="s">
        <v>36</v>
      </c>
      <c r="I1727" s="216"/>
      <c r="J1727" s="216" t="s">
        <v>42</v>
      </c>
      <c r="K1727" s="215">
        <v>6</v>
      </c>
      <c r="L1727" s="215">
        <v>0.6</v>
      </c>
      <c r="M1727" s="215">
        <v>5</v>
      </c>
      <c r="N1727" s="188">
        <v>1</v>
      </c>
      <c r="O1727" s="188">
        <f t="shared" si="398"/>
        <v>4</v>
      </c>
      <c r="P1727" s="215"/>
      <c r="Q1727" s="215"/>
      <c r="R1727" s="188">
        <f t="shared" si="399"/>
        <v>24</v>
      </c>
      <c r="S1727" s="243" t="s">
        <v>41</v>
      </c>
      <c r="T1727" s="252" t="s">
        <v>58</v>
      </c>
      <c r="U1727" s="253">
        <v>44748</v>
      </c>
      <c r="V1727" s="253">
        <v>44789</v>
      </c>
      <c r="W1727" s="254">
        <v>1</v>
      </c>
      <c r="X1727" s="255"/>
      <c r="Y1727" s="196">
        <f t="shared" si="388"/>
        <v>6</v>
      </c>
      <c r="Z1727" s="220">
        <v>14</v>
      </c>
      <c r="AA1727" s="220">
        <v>0.84</v>
      </c>
      <c r="AB1727" s="197">
        <f t="shared" si="389"/>
        <v>336</v>
      </c>
      <c r="AC1727" s="197">
        <f t="shared" si="390"/>
        <v>20.16</v>
      </c>
      <c r="AD1727" s="197">
        <f t="shared" si="391"/>
        <v>235.19999999999996</v>
      </c>
      <c r="AE1727" s="197">
        <f t="shared" si="400"/>
        <v>100.79999999999998</v>
      </c>
      <c r="AF1727" s="197">
        <f t="shared" si="392"/>
        <v>120.96</v>
      </c>
      <c r="AG1727" s="197">
        <f t="shared" si="393"/>
        <v>456.95999999999992</v>
      </c>
      <c r="AH1727" s="197">
        <v>456.95999999999992</v>
      </c>
      <c r="AI1727" s="197">
        <f t="shared" si="394"/>
        <v>0</v>
      </c>
      <c r="AJ1727" s="158"/>
      <c r="AK1727" s="265"/>
      <c r="AL1727" s="272"/>
      <c r="AM1727" s="272"/>
    </row>
    <row r="1728" spans="1:39" s="111" customFormat="1" ht="28.5" customHeight="1" x14ac:dyDescent="0.25">
      <c r="A1728" s="216"/>
      <c r="B1728" s="221">
        <v>28</v>
      </c>
      <c r="C1728" s="243">
        <v>450</v>
      </c>
      <c r="D1728" s="378">
        <v>12607</v>
      </c>
      <c r="E1728" s="378">
        <v>7815</v>
      </c>
      <c r="F1728" s="215"/>
      <c r="G1728" s="216" t="s">
        <v>57</v>
      </c>
      <c r="H1728" s="216" t="s">
        <v>36</v>
      </c>
      <c r="I1728" s="216"/>
      <c r="J1728" s="216" t="s">
        <v>42</v>
      </c>
      <c r="K1728" s="215">
        <v>4</v>
      </c>
      <c r="L1728" s="215">
        <v>1.3</v>
      </c>
      <c r="M1728" s="215">
        <v>5</v>
      </c>
      <c r="N1728" s="188">
        <v>1</v>
      </c>
      <c r="O1728" s="188">
        <f t="shared" si="398"/>
        <v>4</v>
      </c>
      <c r="P1728" s="215"/>
      <c r="Q1728" s="215"/>
      <c r="R1728" s="188">
        <f t="shared" si="399"/>
        <v>16</v>
      </c>
      <c r="S1728" s="243" t="s">
        <v>41</v>
      </c>
      <c r="T1728" s="252" t="s">
        <v>58</v>
      </c>
      <c r="U1728" s="253">
        <v>44748</v>
      </c>
      <c r="V1728" s="253">
        <v>44781</v>
      </c>
      <c r="W1728" s="254">
        <v>1</v>
      </c>
      <c r="X1728" s="255"/>
      <c r="Y1728" s="196">
        <f t="shared" si="388"/>
        <v>4.8571428571428568</v>
      </c>
      <c r="Z1728" s="220">
        <v>14</v>
      </c>
      <c r="AA1728" s="220">
        <v>0.84</v>
      </c>
      <c r="AB1728" s="197">
        <f t="shared" si="389"/>
        <v>224</v>
      </c>
      <c r="AC1728" s="197">
        <f t="shared" si="390"/>
        <v>13.44</v>
      </c>
      <c r="AD1728" s="197">
        <f t="shared" si="391"/>
        <v>156.79999999999998</v>
      </c>
      <c r="AE1728" s="197">
        <f t="shared" si="400"/>
        <v>67.2</v>
      </c>
      <c r="AF1728" s="197">
        <f t="shared" si="392"/>
        <v>65.279999999999987</v>
      </c>
      <c r="AG1728" s="197">
        <f t="shared" si="393"/>
        <v>289.27999999999997</v>
      </c>
      <c r="AH1728" s="197">
        <v>289.27999999999997</v>
      </c>
      <c r="AI1728" s="197">
        <f t="shared" si="394"/>
        <v>0</v>
      </c>
      <c r="AJ1728" s="158"/>
      <c r="AK1728" s="265"/>
      <c r="AL1728" s="272"/>
      <c r="AM1728" s="272"/>
    </row>
    <row r="1729" spans="1:47" ht="28.5" customHeight="1" x14ac:dyDescent="0.25">
      <c r="A1729" s="216"/>
      <c r="B1729" s="221">
        <v>28</v>
      </c>
      <c r="C1729" s="243">
        <v>420</v>
      </c>
      <c r="D1729" s="378">
        <v>12581</v>
      </c>
      <c r="E1729" s="378">
        <v>8239</v>
      </c>
      <c r="F1729" s="215"/>
      <c r="G1729" s="216" t="s">
        <v>57</v>
      </c>
      <c r="H1729" s="216" t="s">
        <v>36</v>
      </c>
      <c r="I1729" s="216"/>
      <c r="J1729" s="216" t="s">
        <v>42</v>
      </c>
      <c r="K1729" s="215">
        <v>4</v>
      </c>
      <c r="L1729" s="215">
        <v>1.3</v>
      </c>
      <c r="M1729" s="215">
        <v>5</v>
      </c>
      <c r="N1729" s="188">
        <v>1</v>
      </c>
      <c r="O1729" s="188">
        <f t="shared" si="398"/>
        <v>4</v>
      </c>
      <c r="P1729" s="215"/>
      <c r="Q1729" s="215"/>
      <c r="R1729" s="188">
        <f t="shared" si="399"/>
        <v>16</v>
      </c>
      <c r="S1729" s="243" t="s">
        <v>41</v>
      </c>
      <c r="T1729" s="252" t="s">
        <v>58</v>
      </c>
      <c r="U1729" s="253">
        <v>44743</v>
      </c>
      <c r="V1729" s="253">
        <v>44880</v>
      </c>
      <c r="W1729" s="254">
        <v>1</v>
      </c>
      <c r="X1729" s="255"/>
      <c r="Y1729" s="196">
        <f t="shared" si="388"/>
        <v>19.714285714285715</v>
      </c>
      <c r="Z1729" s="220">
        <v>14</v>
      </c>
      <c r="AA1729" s="220">
        <v>0.84</v>
      </c>
      <c r="AB1729" s="197">
        <f t="shared" si="389"/>
        <v>224</v>
      </c>
      <c r="AC1729" s="197">
        <f t="shared" si="390"/>
        <v>13.44</v>
      </c>
      <c r="AD1729" s="197">
        <f t="shared" si="391"/>
        <v>156.79999999999998</v>
      </c>
      <c r="AE1729" s="197">
        <f t="shared" si="400"/>
        <v>67.2</v>
      </c>
      <c r="AF1729" s="197">
        <f t="shared" si="392"/>
        <v>264.95999999999998</v>
      </c>
      <c r="AG1729" s="197">
        <f t="shared" si="393"/>
        <v>488.96</v>
      </c>
      <c r="AH1729" s="197">
        <v>488.96</v>
      </c>
      <c r="AI1729" s="197">
        <f t="shared" si="394"/>
        <v>0</v>
      </c>
      <c r="AJ1729" s="158"/>
      <c r="AR1729" s="111"/>
      <c r="AS1729" s="111"/>
      <c r="AT1729" s="111"/>
    </row>
    <row r="1730" spans="1:47" ht="28.5" customHeight="1" x14ac:dyDescent="0.25">
      <c r="A1730" s="216"/>
      <c r="B1730" s="221">
        <v>28</v>
      </c>
      <c r="C1730" s="243">
        <v>585</v>
      </c>
      <c r="D1730" s="378">
        <v>12802</v>
      </c>
      <c r="E1730" s="378">
        <v>6737</v>
      </c>
      <c r="F1730" s="215"/>
      <c r="G1730" s="216" t="s">
        <v>57</v>
      </c>
      <c r="H1730" s="216" t="s">
        <v>36</v>
      </c>
      <c r="I1730" s="216"/>
      <c r="J1730" s="216" t="s">
        <v>42</v>
      </c>
      <c r="K1730" s="215">
        <v>5</v>
      </c>
      <c r="L1730" s="215">
        <v>1.3</v>
      </c>
      <c r="M1730" s="215">
        <v>5</v>
      </c>
      <c r="N1730" s="188">
        <v>1</v>
      </c>
      <c r="O1730" s="188">
        <f t="shared" si="398"/>
        <v>4</v>
      </c>
      <c r="P1730" s="215"/>
      <c r="Q1730" s="215"/>
      <c r="R1730" s="188">
        <f t="shared" si="399"/>
        <v>20</v>
      </c>
      <c r="S1730" s="243" t="s">
        <v>41</v>
      </c>
      <c r="T1730" s="252" t="s">
        <v>58</v>
      </c>
      <c r="U1730" s="253">
        <v>44767</v>
      </c>
      <c r="V1730" s="253">
        <v>44830</v>
      </c>
      <c r="W1730" s="254">
        <v>1</v>
      </c>
      <c r="X1730" s="255"/>
      <c r="Y1730" s="196">
        <f t="shared" si="388"/>
        <v>9.1428571428571423</v>
      </c>
      <c r="Z1730" s="220">
        <v>14</v>
      </c>
      <c r="AA1730" s="220">
        <v>0.84</v>
      </c>
      <c r="AB1730" s="197">
        <f t="shared" si="389"/>
        <v>280</v>
      </c>
      <c r="AC1730" s="197">
        <f t="shared" si="390"/>
        <v>16.8</v>
      </c>
      <c r="AD1730" s="197">
        <f t="shared" si="391"/>
        <v>196</v>
      </c>
      <c r="AE1730" s="197">
        <f t="shared" si="400"/>
        <v>84</v>
      </c>
      <c r="AF1730" s="197">
        <f t="shared" si="392"/>
        <v>153.59999999999997</v>
      </c>
      <c r="AG1730" s="197">
        <f t="shared" si="393"/>
        <v>433.59999999999997</v>
      </c>
      <c r="AH1730" s="197">
        <v>433.59999999999997</v>
      </c>
      <c r="AI1730" s="197">
        <f t="shared" si="394"/>
        <v>0</v>
      </c>
      <c r="AJ1730" s="158"/>
      <c r="AR1730" s="111"/>
      <c r="AS1730" s="111"/>
      <c r="AT1730" s="111"/>
    </row>
    <row r="1731" spans="1:47" ht="28.5" customHeight="1" x14ac:dyDescent="0.25">
      <c r="A1731" s="216"/>
      <c r="B1731" s="221">
        <v>28</v>
      </c>
      <c r="C1731" s="243">
        <v>582</v>
      </c>
      <c r="D1731" s="378">
        <v>12799</v>
      </c>
      <c r="E1731" s="378">
        <v>7810</v>
      </c>
      <c r="F1731" s="215"/>
      <c r="G1731" s="216" t="s">
        <v>57</v>
      </c>
      <c r="H1731" s="216" t="s">
        <v>36</v>
      </c>
      <c r="I1731" s="216"/>
      <c r="J1731" s="216" t="s">
        <v>42</v>
      </c>
      <c r="K1731" s="215">
        <v>4</v>
      </c>
      <c r="L1731" s="215">
        <v>1.3</v>
      </c>
      <c r="M1731" s="215">
        <v>5</v>
      </c>
      <c r="N1731" s="188">
        <v>1</v>
      </c>
      <c r="O1731" s="188">
        <f t="shared" si="398"/>
        <v>4</v>
      </c>
      <c r="P1731" s="215"/>
      <c r="Q1731" s="215"/>
      <c r="R1731" s="188">
        <f t="shared" si="399"/>
        <v>16</v>
      </c>
      <c r="S1731" s="243" t="s">
        <v>41</v>
      </c>
      <c r="T1731" s="252" t="s">
        <v>58</v>
      </c>
      <c r="U1731" s="253">
        <v>44767</v>
      </c>
      <c r="V1731" s="253">
        <v>44779</v>
      </c>
      <c r="W1731" s="254">
        <v>1</v>
      </c>
      <c r="X1731" s="255"/>
      <c r="Y1731" s="196">
        <f t="shared" si="388"/>
        <v>1.8571428571428572</v>
      </c>
      <c r="Z1731" s="220">
        <v>14</v>
      </c>
      <c r="AA1731" s="220">
        <v>0.84</v>
      </c>
      <c r="AB1731" s="197">
        <f t="shared" si="389"/>
        <v>224</v>
      </c>
      <c r="AC1731" s="197">
        <f t="shared" si="390"/>
        <v>13.44</v>
      </c>
      <c r="AD1731" s="197">
        <f t="shared" si="391"/>
        <v>156.79999999999998</v>
      </c>
      <c r="AE1731" s="197">
        <f t="shared" si="400"/>
        <v>67.2</v>
      </c>
      <c r="AF1731" s="197">
        <f t="shared" si="392"/>
        <v>24.96</v>
      </c>
      <c r="AG1731" s="197">
        <f t="shared" si="393"/>
        <v>248.96</v>
      </c>
      <c r="AH1731" s="197">
        <v>248.96</v>
      </c>
      <c r="AI1731" s="197">
        <f t="shared" si="394"/>
        <v>0</v>
      </c>
      <c r="AJ1731" s="158"/>
      <c r="AR1731" s="111"/>
      <c r="AS1731" s="111"/>
      <c r="AT1731" s="111"/>
    </row>
    <row r="1732" spans="1:47" ht="28.5" customHeight="1" x14ac:dyDescent="0.25">
      <c r="A1732" s="216"/>
      <c r="B1732" s="221">
        <v>28</v>
      </c>
      <c r="C1732" s="243">
        <v>511</v>
      </c>
      <c r="D1732" s="378">
        <v>12716</v>
      </c>
      <c r="E1732" s="378">
        <v>7877</v>
      </c>
      <c r="F1732" s="215"/>
      <c r="G1732" s="216" t="s">
        <v>57</v>
      </c>
      <c r="H1732" s="216" t="s">
        <v>60</v>
      </c>
      <c r="I1732" s="216"/>
      <c r="J1732" s="216" t="s">
        <v>42</v>
      </c>
      <c r="K1732" s="215">
        <v>1.8</v>
      </c>
      <c r="L1732" s="215">
        <v>1.8</v>
      </c>
      <c r="M1732" s="215">
        <v>3.5</v>
      </c>
      <c r="N1732" s="188">
        <v>1</v>
      </c>
      <c r="O1732" s="188">
        <f t="shared" si="398"/>
        <v>2.5</v>
      </c>
      <c r="P1732" s="215"/>
      <c r="Q1732" s="215"/>
      <c r="R1732" s="188">
        <f t="shared" si="399"/>
        <v>4.5</v>
      </c>
      <c r="S1732" s="191" t="s">
        <v>41</v>
      </c>
      <c r="T1732" s="252" t="s">
        <v>58</v>
      </c>
      <c r="U1732" s="253">
        <v>44756</v>
      </c>
      <c r="V1732" s="253">
        <v>44813</v>
      </c>
      <c r="W1732" s="254">
        <v>1</v>
      </c>
      <c r="X1732" s="255"/>
      <c r="Y1732" s="196">
        <f t="shared" si="388"/>
        <v>8.2857142857142865</v>
      </c>
      <c r="Z1732" s="220">
        <v>18</v>
      </c>
      <c r="AA1732" s="220">
        <v>1.05</v>
      </c>
      <c r="AB1732" s="197">
        <f t="shared" si="389"/>
        <v>81</v>
      </c>
      <c r="AC1732" s="197">
        <f t="shared" si="390"/>
        <v>4.7250000000000005</v>
      </c>
      <c r="AD1732" s="197">
        <f t="shared" si="391"/>
        <v>56.699999999999996</v>
      </c>
      <c r="AE1732" s="197">
        <f t="shared" si="400"/>
        <v>24.299999999999997</v>
      </c>
      <c r="AF1732" s="197">
        <f t="shared" si="392"/>
        <v>39.150000000000006</v>
      </c>
      <c r="AG1732" s="197">
        <f t="shared" si="393"/>
        <v>120.15</v>
      </c>
      <c r="AH1732" s="197">
        <v>120.15</v>
      </c>
      <c r="AI1732" s="197">
        <f t="shared" si="394"/>
        <v>0</v>
      </c>
      <c r="AJ1732" s="158"/>
      <c r="AR1732" s="111"/>
      <c r="AS1732" s="111"/>
      <c r="AT1732" s="111"/>
    </row>
    <row r="1733" spans="1:47" ht="28.5" customHeight="1" x14ac:dyDescent="0.25">
      <c r="A1733" s="186"/>
      <c r="B1733" s="221">
        <v>28</v>
      </c>
      <c r="C1733" s="187">
        <v>127</v>
      </c>
      <c r="D1733" s="136">
        <v>12609</v>
      </c>
      <c r="E1733" s="136">
        <v>7828</v>
      </c>
      <c r="F1733" s="188"/>
      <c r="G1733" s="186" t="s">
        <v>57</v>
      </c>
      <c r="H1733" s="186" t="s">
        <v>149</v>
      </c>
      <c r="I1733" s="186"/>
      <c r="J1733" s="186" t="s">
        <v>148</v>
      </c>
      <c r="K1733" s="188">
        <v>25</v>
      </c>
      <c r="L1733" s="188">
        <v>1.3</v>
      </c>
      <c r="M1733" s="188"/>
      <c r="N1733" s="188"/>
      <c r="O1733" s="188"/>
      <c r="P1733" s="188">
        <v>1</v>
      </c>
      <c r="Q1733" s="188"/>
      <c r="R1733" s="188">
        <f t="shared" si="399"/>
        <v>32.5</v>
      </c>
      <c r="S1733" s="191" t="s">
        <v>150</v>
      </c>
      <c r="T1733" s="199" t="s">
        <v>58</v>
      </c>
      <c r="U1733" s="200">
        <v>44748</v>
      </c>
      <c r="V1733" s="200">
        <v>44789</v>
      </c>
      <c r="W1733" s="201">
        <v>1</v>
      </c>
      <c r="X1733" s="202"/>
      <c r="Y1733" s="196">
        <f t="shared" si="388"/>
        <v>6</v>
      </c>
      <c r="Z1733" s="219">
        <v>7.5</v>
      </c>
      <c r="AA1733" s="219">
        <v>1.05</v>
      </c>
      <c r="AB1733" s="197">
        <f t="shared" si="389"/>
        <v>243.75</v>
      </c>
      <c r="AC1733" s="197">
        <f t="shared" si="390"/>
        <v>34.125</v>
      </c>
      <c r="AD1733" s="197">
        <f t="shared" si="391"/>
        <v>170.625</v>
      </c>
      <c r="AE1733" s="197">
        <f t="shared" si="400"/>
        <v>73.125</v>
      </c>
      <c r="AF1733" s="197">
        <f t="shared" si="392"/>
        <v>204.75</v>
      </c>
      <c r="AG1733" s="197">
        <f t="shared" si="393"/>
        <v>448.5</v>
      </c>
      <c r="AH1733" s="197">
        <v>448.5</v>
      </c>
      <c r="AI1733" s="197">
        <f t="shared" si="394"/>
        <v>0</v>
      </c>
      <c r="AJ1733" s="158"/>
      <c r="AR1733" s="111"/>
      <c r="AS1733" s="111"/>
      <c r="AT1733" s="111"/>
    </row>
    <row r="1734" spans="1:47" ht="28.5" customHeight="1" x14ac:dyDescent="0.25">
      <c r="A1734" s="186"/>
      <c r="B1734" s="221">
        <v>28</v>
      </c>
      <c r="C1734" s="187">
        <v>614</v>
      </c>
      <c r="D1734" s="136">
        <v>12834</v>
      </c>
      <c r="E1734" s="136">
        <v>6737</v>
      </c>
      <c r="F1734" s="188"/>
      <c r="G1734" s="186" t="s">
        <v>57</v>
      </c>
      <c r="H1734" s="186" t="s">
        <v>36</v>
      </c>
      <c r="I1734" s="186"/>
      <c r="J1734" s="186" t="s">
        <v>69</v>
      </c>
      <c r="K1734" s="188">
        <v>1.3</v>
      </c>
      <c r="L1734" s="188">
        <v>1</v>
      </c>
      <c r="M1734" s="188">
        <v>6</v>
      </c>
      <c r="N1734" s="188">
        <v>1</v>
      </c>
      <c r="O1734" s="188">
        <f t="shared" ref="O1734:O1749" si="401">M1734-N1734</f>
        <v>5</v>
      </c>
      <c r="P1734" s="188"/>
      <c r="Q1734" s="188"/>
      <c r="R1734" s="188">
        <f t="shared" si="399"/>
        <v>5</v>
      </c>
      <c r="S1734" s="191" t="s">
        <v>70</v>
      </c>
      <c r="T1734" s="199" t="s">
        <v>58</v>
      </c>
      <c r="U1734" s="200">
        <v>44769</v>
      </c>
      <c r="V1734" s="200">
        <v>44830</v>
      </c>
      <c r="W1734" s="201">
        <v>1</v>
      </c>
      <c r="X1734" s="202"/>
      <c r="Y1734" s="196">
        <f t="shared" si="388"/>
        <v>8.8571428571428577</v>
      </c>
      <c r="Z1734" s="220">
        <v>135</v>
      </c>
      <c r="AA1734" s="219"/>
      <c r="AB1734" s="197">
        <f t="shared" si="389"/>
        <v>675</v>
      </c>
      <c r="AC1734" s="197">
        <f t="shared" si="390"/>
        <v>0</v>
      </c>
      <c r="AD1734" s="197">
        <f t="shared" si="391"/>
        <v>472.5</v>
      </c>
      <c r="AE1734" s="197">
        <f t="shared" si="400"/>
        <v>202.5</v>
      </c>
      <c r="AF1734" s="197">
        <f t="shared" si="392"/>
        <v>0</v>
      </c>
      <c r="AG1734" s="197">
        <f t="shared" si="393"/>
        <v>675</v>
      </c>
      <c r="AH1734" s="197">
        <v>675</v>
      </c>
      <c r="AI1734" s="197">
        <f t="shared" si="394"/>
        <v>0</v>
      </c>
      <c r="AJ1734" s="158"/>
      <c r="AR1734" s="111"/>
      <c r="AS1734" s="111"/>
      <c r="AT1734" s="111"/>
    </row>
    <row r="1735" spans="1:47" ht="28.5" customHeight="1" x14ac:dyDescent="0.25">
      <c r="A1735" s="186"/>
      <c r="B1735" s="221">
        <v>28</v>
      </c>
      <c r="C1735" s="187">
        <v>613</v>
      </c>
      <c r="D1735" s="136">
        <v>12833</v>
      </c>
      <c r="E1735" s="136">
        <v>7852</v>
      </c>
      <c r="F1735" s="188"/>
      <c r="G1735" s="186" t="s">
        <v>214</v>
      </c>
      <c r="H1735" s="186" t="s">
        <v>36</v>
      </c>
      <c r="I1735" s="186"/>
      <c r="J1735" s="186" t="s">
        <v>69</v>
      </c>
      <c r="K1735" s="188">
        <v>2.5</v>
      </c>
      <c r="L1735" s="188">
        <v>1.8</v>
      </c>
      <c r="M1735" s="188">
        <v>5</v>
      </c>
      <c r="N1735" s="188">
        <v>1</v>
      </c>
      <c r="O1735" s="188">
        <f t="shared" si="401"/>
        <v>4</v>
      </c>
      <c r="P1735" s="188"/>
      <c r="Q1735" s="188"/>
      <c r="R1735" s="188">
        <f t="shared" si="399"/>
        <v>4</v>
      </c>
      <c r="S1735" s="191" t="s">
        <v>70</v>
      </c>
      <c r="T1735" s="199" t="s">
        <v>58</v>
      </c>
      <c r="U1735" s="200">
        <v>44770</v>
      </c>
      <c r="V1735" s="200">
        <v>44802</v>
      </c>
      <c r="W1735" s="201">
        <v>1</v>
      </c>
      <c r="X1735" s="202"/>
      <c r="Y1735" s="196">
        <f t="shared" si="388"/>
        <v>4.7142857142857144</v>
      </c>
      <c r="Z1735" s="220">
        <v>135</v>
      </c>
      <c r="AA1735" s="219">
        <v>12.25</v>
      </c>
      <c r="AB1735" s="197">
        <f t="shared" si="389"/>
        <v>540</v>
      </c>
      <c r="AC1735" s="197">
        <f t="shared" si="390"/>
        <v>49</v>
      </c>
      <c r="AD1735" s="197">
        <f t="shared" si="391"/>
        <v>378</v>
      </c>
      <c r="AE1735" s="197">
        <f t="shared" si="400"/>
        <v>162</v>
      </c>
      <c r="AF1735" s="197">
        <f t="shared" si="392"/>
        <v>231</v>
      </c>
      <c r="AG1735" s="197">
        <f t="shared" si="393"/>
        <v>771</v>
      </c>
      <c r="AH1735" s="197">
        <v>771</v>
      </c>
      <c r="AI1735" s="197">
        <f t="shared" si="394"/>
        <v>0</v>
      </c>
      <c r="AJ1735" s="158"/>
      <c r="AR1735" s="111"/>
      <c r="AS1735" s="111"/>
      <c r="AT1735" s="111"/>
    </row>
    <row r="1736" spans="1:47" ht="28.5" customHeight="1" x14ac:dyDescent="0.25">
      <c r="A1736" s="186"/>
      <c r="B1736" s="221">
        <v>28</v>
      </c>
      <c r="C1736" s="187">
        <v>642</v>
      </c>
      <c r="D1736" s="136">
        <v>12865</v>
      </c>
      <c r="E1736" s="136">
        <v>8220</v>
      </c>
      <c r="F1736" s="188"/>
      <c r="G1736" s="186" t="s">
        <v>214</v>
      </c>
      <c r="H1736" s="186" t="s">
        <v>36</v>
      </c>
      <c r="I1736" s="186"/>
      <c r="J1736" s="186" t="s">
        <v>69</v>
      </c>
      <c r="K1736" s="188">
        <v>1.3</v>
      </c>
      <c r="L1736" s="188">
        <v>1.3</v>
      </c>
      <c r="M1736" s="188">
        <v>7</v>
      </c>
      <c r="N1736" s="188">
        <v>1</v>
      </c>
      <c r="O1736" s="188">
        <f t="shared" si="401"/>
        <v>6</v>
      </c>
      <c r="P1736" s="188"/>
      <c r="Q1736" s="188"/>
      <c r="R1736" s="188">
        <f t="shared" si="399"/>
        <v>6</v>
      </c>
      <c r="S1736" s="191" t="s">
        <v>70</v>
      </c>
      <c r="T1736" s="199" t="s">
        <v>58</v>
      </c>
      <c r="U1736" s="200">
        <v>44775</v>
      </c>
      <c r="V1736" s="200">
        <v>44875</v>
      </c>
      <c r="W1736" s="201">
        <v>1</v>
      </c>
      <c r="X1736" s="202"/>
      <c r="Y1736" s="196">
        <f t="shared" si="388"/>
        <v>14.428571428571429</v>
      </c>
      <c r="Z1736" s="220">
        <v>135</v>
      </c>
      <c r="AA1736" s="219">
        <v>12.25</v>
      </c>
      <c r="AB1736" s="197">
        <f t="shared" si="389"/>
        <v>810</v>
      </c>
      <c r="AC1736" s="197">
        <f t="shared" si="390"/>
        <v>73.5</v>
      </c>
      <c r="AD1736" s="197">
        <f t="shared" si="391"/>
        <v>566.99999999999989</v>
      </c>
      <c r="AE1736" s="197">
        <f t="shared" si="400"/>
        <v>242.99999999999997</v>
      </c>
      <c r="AF1736" s="197">
        <f t="shared" si="392"/>
        <v>1060.5</v>
      </c>
      <c r="AG1736" s="197">
        <f t="shared" si="393"/>
        <v>1870.5</v>
      </c>
      <c r="AH1736" s="197">
        <v>1870.5</v>
      </c>
      <c r="AI1736" s="197">
        <f t="shared" si="394"/>
        <v>0</v>
      </c>
      <c r="AJ1736" s="158"/>
      <c r="AR1736" s="111"/>
      <c r="AS1736" s="111"/>
      <c r="AT1736" s="111"/>
    </row>
    <row r="1737" spans="1:47" ht="28.5" customHeight="1" x14ac:dyDescent="0.25">
      <c r="A1737" s="186"/>
      <c r="B1737" s="221">
        <v>28</v>
      </c>
      <c r="C1737" s="187">
        <v>743</v>
      </c>
      <c r="D1737" s="136">
        <v>13001</v>
      </c>
      <c r="E1737" s="136">
        <v>7825</v>
      </c>
      <c r="F1737" s="188"/>
      <c r="G1737" s="186" t="s">
        <v>214</v>
      </c>
      <c r="H1737" s="186" t="s">
        <v>36</v>
      </c>
      <c r="I1737" s="186"/>
      <c r="J1737" s="186" t="s">
        <v>69</v>
      </c>
      <c r="K1737" s="188">
        <v>2.5</v>
      </c>
      <c r="L1737" s="188">
        <v>1.3</v>
      </c>
      <c r="M1737" s="188">
        <v>5</v>
      </c>
      <c r="N1737" s="188">
        <v>1</v>
      </c>
      <c r="O1737" s="188">
        <f t="shared" si="401"/>
        <v>4</v>
      </c>
      <c r="P1737" s="188"/>
      <c r="Q1737" s="188"/>
      <c r="R1737" s="188">
        <f t="shared" si="399"/>
        <v>4</v>
      </c>
      <c r="S1737" s="191" t="s">
        <v>70</v>
      </c>
      <c r="T1737" s="199" t="s">
        <v>58</v>
      </c>
      <c r="U1737" s="200">
        <v>44789</v>
      </c>
      <c r="V1737" s="200">
        <v>44789</v>
      </c>
      <c r="W1737" s="201">
        <v>1</v>
      </c>
      <c r="X1737" s="202"/>
      <c r="Y1737" s="196">
        <f t="shared" si="388"/>
        <v>0.14285714285714285</v>
      </c>
      <c r="Z1737" s="220">
        <v>135</v>
      </c>
      <c r="AA1737" s="219">
        <v>12.25</v>
      </c>
      <c r="AB1737" s="197">
        <f t="shared" si="389"/>
        <v>540</v>
      </c>
      <c r="AC1737" s="197">
        <f t="shared" si="390"/>
        <v>49</v>
      </c>
      <c r="AD1737" s="197">
        <f t="shared" si="391"/>
        <v>378</v>
      </c>
      <c r="AE1737" s="197">
        <f t="shared" si="400"/>
        <v>162</v>
      </c>
      <c r="AF1737" s="197">
        <f t="shared" si="392"/>
        <v>7</v>
      </c>
      <c r="AG1737" s="197">
        <f t="shared" si="393"/>
        <v>547</v>
      </c>
      <c r="AH1737" s="197">
        <v>547</v>
      </c>
      <c r="AI1737" s="197">
        <f t="shared" si="394"/>
        <v>0</v>
      </c>
      <c r="AJ1737" s="158"/>
      <c r="AR1737" s="111"/>
      <c r="AS1737" s="111"/>
      <c r="AT1737" s="111"/>
    </row>
    <row r="1738" spans="1:47" ht="28.5" customHeight="1" x14ac:dyDescent="0.25">
      <c r="A1738" s="186"/>
      <c r="B1738" s="221">
        <v>28</v>
      </c>
      <c r="C1738" s="187">
        <v>743</v>
      </c>
      <c r="D1738" s="136">
        <v>13001</v>
      </c>
      <c r="E1738" s="136">
        <v>7825</v>
      </c>
      <c r="F1738" s="188"/>
      <c r="G1738" s="186" t="s">
        <v>214</v>
      </c>
      <c r="H1738" s="186" t="s">
        <v>36</v>
      </c>
      <c r="I1738" s="186"/>
      <c r="J1738" s="186" t="s">
        <v>69</v>
      </c>
      <c r="K1738" s="188">
        <v>2.5</v>
      </c>
      <c r="L1738" s="188">
        <v>1.3</v>
      </c>
      <c r="M1738" s="188">
        <v>5</v>
      </c>
      <c r="N1738" s="188">
        <v>1</v>
      </c>
      <c r="O1738" s="188">
        <f t="shared" si="401"/>
        <v>4</v>
      </c>
      <c r="P1738" s="188"/>
      <c r="Q1738" s="188"/>
      <c r="R1738" s="188">
        <f t="shared" si="399"/>
        <v>4</v>
      </c>
      <c r="S1738" s="191" t="s">
        <v>70</v>
      </c>
      <c r="T1738" s="199" t="s">
        <v>58</v>
      </c>
      <c r="U1738" s="200">
        <v>44789</v>
      </c>
      <c r="V1738" s="200">
        <v>44789</v>
      </c>
      <c r="W1738" s="201">
        <v>1</v>
      </c>
      <c r="X1738" s="202"/>
      <c r="Y1738" s="196">
        <f t="shared" si="388"/>
        <v>0.14285714285714285</v>
      </c>
      <c r="Z1738" s="220">
        <v>135</v>
      </c>
      <c r="AA1738" s="219">
        <v>12.25</v>
      </c>
      <c r="AB1738" s="197">
        <f t="shared" si="389"/>
        <v>540</v>
      </c>
      <c r="AC1738" s="197">
        <f t="shared" si="390"/>
        <v>49</v>
      </c>
      <c r="AD1738" s="197">
        <f t="shared" si="391"/>
        <v>378</v>
      </c>
      <c r="AE1738" s="197">
        <f t="shared" si="400"/>
        <v>162</v>
      </c>
      <c r="AF1738" s="197">
        <f t="shared" si="392"/>
        <v>7</v>
      </c>
      <c r="AG1738" s="197">
        <f t="shared" si="393"/>
        <v>547</v>
      </c>
      <c r="AH1738" s="197">
        <v>547</v>
      </c>
      <c r="AI1738" s="197">
        <f t="shared" si="394"/>
        <v>0</v>
      </c>
      <c r="AJ1738" s="158"/>
      <c r="AR1738" s="111"/>
      <c r="AS1738" s="111"/>
      <c r="AT1738" s="111"/>
    </row>
    <row r="1739" spans="1:47" ht="28.5" customHeight="1" x14ac:dyDescent="0.25">
      <c r="A1739" s="186"/>
      <c r="B1739" s="221">
        <v>28</v>
      </c>
      <c r="C1739" s="187">
        <v>799</v>
      </c>
      <c r="D1739" s="136">
        <v>13059</v>
      </c>
      <c r="E1739" s="136">
        <v>7892</v>
      </c>
      <c r="F1739" s="188"/>
      <c r="G1739" s="186" t="s">
        <v>214</v>
      </c>
      <c r="H1739" s="186" t="s">
        <v>36</v>
      </c>
      <c r="I1739" s="186"/>
      <c r="J1739" s="186" t="s">
        <v>69</v>
      </c>
      <c r="K1739" s="188">
        <v>1.8</v>
      </c>
      <c r="L1739" s="188">
        <v>1.3</v>
      </c>
      <c r="M1739" s="188">
        <v>6</v>
      </c>
      <c r="N1739" s="188"/>
      <c r="O1739" s="188">
        <f t="shared" si="401"/>
        <v>6</v>
      </c>
      <c r="P1739" s="188"/>
      <c r="Q1739" s="188"/>
      <c r="R1739" s="188">
        <f t="shared" si="399"/>
        <v>6</v>
      </c>
      <c r="S1739" s="191" t="s">
        <v>70</v>
      </c>
      <c r="T1739" s="199" t="s">
        <v>58</v>
      </c>
      <c r="U1739" s="200">
        <v>44796</v>
      </c>
      <c r="V1739" s="200">
        <v>44820</v>
      </c>
      <c r="W1739" s="201">
        <v>1</v>
      </c>
      <c r="X1739" s="202"/>
      <c r="Y1739" s="196">
        <f t="shared" si="388"/>
        <v>3.5714285714285716</v>
      </c>
      <c r="Z1739" s="220">
        <v>135</v>
      </c>
      <c r="AA1739" s="219">
        <v>12.25</v>
      </c>
      <c r="AB1739" s="197">
        <f t="shared" si="389"/>
        <v>810</v>
      </c>
      <c r="AC1739" s="197">
        <f t="shared" si="390"/>
        <v>73.5</v>
      </c>
      <c r="AD1739" s="197">
        <f t="shared" si="391"/>
        <v>566.99999999999989</v>
      </c>
      <c r="AE1739" s="197">
        <f t="shared" si="400"/>
        <v>242.99999999999997</v>
      </c>
      <c r="AF1739" s="197">
        <f t="shared" si="392"/>
        <v>262.5</v>
      </c>
      <c r="AG1739" s="197">
        <f t="shared" si="393"/>
        <v>1072.5</v>
      </c>
      <c r="AH1739" s="197">
        <v>1072.5</v>
      </c>
      <c r="AI1739" s="197">
        <f t="shared" si="394"/>
        <v>0</v>
      </c>
      <c r="AJ1739" s="158"/>
      <c r="AR1739" s="111"/>
      <c r="AS1739" s="111"/>
      <c r="AT1739" s="111"/>
    </row>
    <row r="1740" spans="1:47" ht="28.5" customHeight="1" x14ac:dyDescent="0.25">
      <c r="A1740" s="186"/>
      <c r="B1740" s="221">
        <v>28</v>
      </c>
      <c r="C1740" s="187">
        <v>783</v>
      </c>
      <c r="D1740" s="136">
        <v>13043</v>
      </c>
      <c r="E1740" s="429">
        <v>7851</v>
      </c>
      <c r="F1740" s="188"/>
      <c r="G1740" s="186" t="s">
        <v>214</v>
      </c>
      <c r="H1740" s="186" t="s">
        <v>36</v>
      </c>
      <c r="I1740" s="186"/>
      <c r="J1740" s="186" t="s">
        <v>69</v>
      </c>
      <c r="K1740" s="188">
        <v>2.5</v>
      </c>
      <c r="L1740" s="188">
        <v>1.3</v>
      </c>
      <c r="M1740" s="188">
        <v>4</v>
      </c>
      <c r="N1740" s="188"/>
      <c r="O1740" s="188">
        <f t="shared" si="401"/>
        <v>4</v>
      </c>
      <c r="P1740" s="188"/>
      <c r="Q1740" s="188"/>
      <c r="R1740" s="188">
        <f t="shared" si="399"/>
        <v>4</v>
      </c>
      <c r="S1740" s="191" t="s">
        <v>70</v>
      </c>
      <c r="T1740" s="199" t="s">
        <v>58</v>
      </c>
      <c r="U1740" s="200">
        <v>44793</v>
      </c>
      <c r="V1740" s="308">
        <v>44802</v>
      </c>
      <c r="W1740" s="201">
        <v>1</v>
      </c>
      <c r="X1740" s="202"/>
      <c r="Y1740" s="196">
        <f t="shared" si="388"/>
        <v>1.4285714285714286</v>
      </c>
      <c r="Z1740" s="220">
        <v>135</v>
      </c>
      <c r="AA1740" s="219">
        <v>12.25</v>
      </c>
      <c r="AB1740" s="197">
        <f t="shared" si="389"/>
        <v>540</v>
      </c>
      <c r="AC1740" s="197">
        <f t="shared" si="390"/>
        <v>49</v>
      </c>
      <c r="AD1740" s="197">
        <f t="shared" si="391"/>
        <v>378</v>
      </c>
      <c r="AE1740" s="197">
        <f t="shared" si="400"/>
        <v>162</v>
      </c>
      <c r="AF1740" s="197">
        <f t="shared" si="392"/>
        <v>70</v>
      </c>
      <c r="AG1740" s="197">
        <f t="shared" si="393"/>
        <v>610</v>
      </c>
      <c r="AH1740" s="197">
        <v>1729</v>
      </c>
      <c r="AI1740" s="197">
        <f t="shared" si="394"/>
        <v>-1119</v>
      </c>
      <c r="AJ1740" s="158"/>
      <c r="AR1740" s="363">
        <f>SUMIF('[27]Sc Shedule '!$D$3:$D$2546,D1740,'[27]Sc Shedule '!$AC$3:$AC$2546)</f>
        <v>853.2</v>
      </c>
      <c r="AS1740" s="363">
        <f ca="1">SUMIF($D$91:$D$2561,D1740,$AG$91:$AG$2559)</f>
        <v>853.2</v>
      </c>
      <c r="AT1740" s="363">
        <f ca="1">AR1740-AS1740</f>
        <v>0</v>
      </c>
      <c r="AU1740" s="365"/>
    </row>
    <row r="1741" spans="1:47" ht="28.5" customHeight="1" x14ac:dyDescent="0.25">
      <c r="A1741" s="186"/>
      <c r="B1741" s="221">
        <v>28</v>
      </c>
      <c r="C1741" s="187">
        <v>628</v>
      </c>
      <c r="D1741" s="136">
        <v>12850</v>
      </c>
      <c r="E1741" s="136">
        <v>7828</v>
      </c>
      <c r="F1741" s="188"/>
      <c r="G1741" s="186" t="s">
        <v>57</v>
      </c>
      <c r="H1741" s="186" t="s">
        <v>36</v>
      </c>
      <c r="I1741" s="186"/>
      <c r="J1741" s="186" t="s">
        <v>435</v>
      </c>
      <c r="K1741" s="188">
        <v>8</v>
      </c>
      <c r="L1741" s="188">
        <v>1.3</v>
      </c>
      <c r="M1741" s="188">
        <v>5</v>
      </c>
      <c r="N1741" s="188">
        <v>1</v>
      </c>
      <c r="O1741" s="188">
        <f t="shared" si="401"/>
        <v>4</v>
      </c>
      <c r="P1741" s="188"/>
      <c r="Q1741" s="188"/>
      <c r="R1741" s="188">
        <f t="shared" si="399"/>
        <v>32</v>
      </c>
      <c r="S1741" s="191" t="s">
        <v>41</v>
      </c>
      <c r="T1741" s="199" t="s">
        <v>58</v>
      </c>
      <c r="U1741" s="200">
        <v>44771</v>
      </c>
      <c r="V1741" s="200">
        <v>44789</v>
      </c>
      <c r="W1741" s="201">
        <v>1</v>
      </c>
      <c r="X1741" s="202"/>
      <c r="Y1741" s="196">
        <f t="shared" si="388"/>
        <v>2.7142857142857144</v>
      </c>
      <c r="Z1741" s="219">
        <v>14</v>
      </c>
      <c r="AA1741" s="219">
        <v>0</v>
      </c>
      <c r="AB1741" s="197">
        <f t="shared" si="389"/>
        <v>448</v>
      </c>
      <c r="AC1741" s="197">
        <f t="shared" si="390"/>
        <v>0</v>
      </c>
      <c r="AD1741" s="197">
        <f t="shared" si="391"/>
        <v>313.59999999999997</v>
      </c>
      <c r="AE1741" s="197">
        <f t="shared" si="400"/>
        <v>134.4</v>
      </c>
      <c r="AF1741" s="197">
        <f t="shared" si="392"/>
        <v>0</v>
      </c>
      <c r="AG1741" s="197">
        <f t="shared" si="393"/>
        <v>448</v>
      </c>
      <c r="AH1741" s="197">
        <v>448</v>
      </c>
      <c r="AI1741" s="197">
        <f t="shared" si="394"/>
        <v>0</v>
      </c>
      <c r="AJ1741" s="158"/>
      <c r="AR1741" s="111"/>
      <c r="AS1741" s="111"/>
      <c r="AT1741" s="111"/>
    </row>
    <row r="1742" spans="1:47" ht="28.5" customHeight="1" x14ac:dyDescent="0.25">
      <c r="A1742" s="186"/>
      <c r="B1742" s="221">
        <v>28</v>
      </c>
      <c r="C1742" s="187">
        <v>790</v>
      </c>
      <c r="D1742" s="136">
        <v>13050</v>
      </c>
      <c r="E1742" s="136">
        <v>7851</v>
      </c>
      <c r="F1742" s="188"/>
      <c r="G1742" s="186" t="s">
        <v>57</v>
      </c>
      <c r="H1742" s="186" t="s">
        <v>36</v>
      </c>
      <c r="I1742" s="186"/>
      <c r="J1742" s="186" t="s">
        <v>435</v>
      </c>
      <c r="K1742" s="188">
        <v>5</v>
      </c>
      <c r="L1742" s="188">
        <v>1.3</v>
      </c>
      <c r="M1742" s="188">
        <v>4</v>
      </c>
      <c r="N1742" s="188"/>
      <c r="O1742" s="188">
        <f t="shared" si="401"/>
        <v>4</v>
      </c>
      <c r="P1742" s="188"/>
      <c r="Q1742" s="188"/>
      <c r="R1742" s="188">
        <f t="shared" si="399"/>
        <v>20</v>
      </c>
      <c r="S1742" s="191" t="s">
        <v>41</v>
      </c>
      <c r="T1742" s="199" t="s">
        <v>58</v>
      </c>
      <c r="U1742" s="200">
        <v>44795</v>
      </c>
      <c r="V1742" s="200">
        <v>44802</v>
      </c>
      <c r="W1742" s="201">
        <v>1</v>
      </c>
      <c r="X1742" s="202"/>
      <c r="Y1742" s="196">
        <f t="shared" si="388"/>
        <v>1.1428571428571428</v>
      </c>
      <c r="Z1742" s="219">
        <v>14</v>
      </c>
      <c r="AA1742" s="219">
        <v>0</v>
      </c>
      <c r="AB1742" s="197">
        <f t="shared" si="389"/>
        <v>280</v>
      </c>
      <c r="AC1742" s="197">
        <f t="shared" si="390"/>
        <v>0</v>
      </c>
      <c r="AD1742" s="197">
        <f t="shared" si="391"/>
        <v>196</v>
      </c>
      <c r="AE1742" s="197">
        <f t="shared" si="400"/>
        <v>84</v>
      </c>
      <c r="AF1742" s="197">
        <f t="shared" si="392"/>
        <v>0</v>
      </c>
      <c r="AG1742" s="197">
        <f t="shared" si="393"/>
        <v>280</v>
      </c>
      <c r="AH1742" s="197">
        <v>280</v>
      </c>
      <c r="AI1742" s="197">
        <f t="shared" si="394"/>
        <v>0</v>
      </c>
      <c r="AJ1742" s="158"/>
      <c r="AR1742" s="111"/>
      <c r="AS1742" s="111"/>
      <c r="AT1742" s="111"/>
    </row>
    <row r="1743" spans="1:47" ht="28.5" customHeight="1" x14ac:dyDescent="0.25">
      <c r="A1743" s="186"/>
      <c r="B1743" s="221">
        <v>28</v>
      </c>
      <c r="C1743" s="187">
        <v>610</v>
      </c>
      <c r="D1743" s="136">
        <v>12829</v>
      </c>
      <c r="E1743" s="136">
        <v>7747</v>
      </c>
      <c r="F1743" s="188"/>
      <c r="G1743" s="186" t="s">
        <v>57</v>
      </c>
      <c r="H1743" s="186" t="s">
        <v>36</v>
      </c>
      <c r="I1743" s="186"/>
      <c r="J1743" s="186" t="s">
        <v>435</v>
      </c>
      <c r="K1743" s="188">
        <v>5</v>
      </c>
      <c r="L1743" s="188">
        <v>1.3</v>
      </c>
      <c r="M1743" s="188">
        <v>5</v>
      </c>
      <c r="N1743" s="188">
        <v>1</v>
      </c>
      <c r="O1743" s="188">
        <f t="shared" si="401"/>
        <v>4</v>
      </c>
      <c r="P1743" s="188"/>
      <c r="Q1743" s="188"/>
      <c r="R1743" s="188">
        <f t="shared" si="399"/>
        <v>20</v>
      </c>
      <c r="S1743" s="191" t="s">
        <v>41</v>
      </c>
      <c r="T1743" s="199" t="s">
        <v>58</v>
      </c>
      <c r="U1743" s="200">
        <v>44769</v>
      </c>
      <c r="V1743" s="200">
        <v>44773</v>
      </c>
      <c r="W1743" s="201">
        <v>1</v>
      </c>
      <c r="X1743" s="202"/>
      <c r="Y1743" s="196">
        <f t="shared" si="388"/>
        <v>0.7142857142857143</v>
      </c>
      <c r="Z1743" s="219">
        <v>14</v>
      </c>
      <c r="AA1743" s="219">
        <v>0.84</v>
      </c>
      <c r="AB1743" s="197">
        <f t="shared" si="389"/>
        <v>280</v>
      </c>
      <c r="AC1743" s="197">
        <f t="shared" si="390"/>
        <v>16.8</v>
      </c>
      <c r="AD1743" s="197">
        <f t="shared" si="391"/>
        <v>196</v>
      </c>
      <c r="AE1743" s="197">
        <f t="shared" si="400"/>
        <v>84</v>
      </c>
      <c r="AF1743" s="197">
        <f t="shared" si="392"/>
        <v>12</v>
      </c>
      <c r="AG1743" s="197">
        <f t="shared" si="393"/>
        <v>292</v>
      </c>
      <c r="AH1743" s="197">
        <v>292</v>
      </c>
      <c r="AI1743" s="197">
        <f t="shared" si="394"/>
        <v>0</v>
      </c>
      <c r="AJ1743" s="158"/>
      <c r="AR1743" s="111"/>
      <c r="AS1743" s="111"/>
      <c r="AT1743" s="111"/>
    </row>
    <row r="1744" spans="1:47" ht="28.5" customHeight="1" x14ac:dyDescent="0.25">
      <c r="A1744" s="186"/>
      <c r="B1744" s="221">
        <v>28</v>
      </c>
      <c r="C1744" s="187">
        <v>602</v>
      </c>
      <c r="D1744" s="136">
        <v>12824</v>
      </c>
      <c r="E1744" s="136">
        <v>7886</v>
      </c>
      <c r="F1744" s="188"/>
      <c r="G1744" s="186" t="s">
        <v>57</v>
      </c>
      <c r="H1744" s="186" t="s">
        <v>36</v>
      </c>
      <c r="I1744" s="186"/>
      <c r="J1744" s="186" t="s">
        <v>435</v>
      </c>
      <c r="K1744" s="188">
        <v>13</v>
      </c>
      <c r="L1744" s="188">
        <v>1.3</v>
      </c>
      <c r="M1744" s="188">
        <v>4</v>
      </c>
      <c r="N1744" s="188">
        <v>1</v>
      </c>
      <c r="O1744" s="188">
        <f t="shared" si="401"/>
        <v>3</v>
      </c>
      <c r="P1744" s="188"/>
      <c r="Q1744" s="188"/>
      <c r="R1744" s="188">
        <f t="shared" si="399"/>
        <v>39</v>
      </c>
      <c r="S1744" s="191" t="s">
        <v>41</v>
      </c>
      <c r="T1744" s="199" t="s">
        <v>58</v>
      </c>
      <c r="U1744" s="200">
        <v>44769</v>
      </c>
      <c r="V1744" s="200">
        <v>44817</v>
      </c>
      <c r="W1744" s="201">
        <v>1</v>
      </c>
      <c r="X1744" s="202"/>
      <c r="Y1744" s="196">
        <f t="shared" si="388"/>
        <v>7</v>
      </c>
      <c r="Z1744" s="219">
        <v>14</v>
      </c>
      <c r="AA1744" s="219">
        <v>0.84</v>
      </c>
      <c r="AB1744" s="197">
        <f t="shared" si="389"/>
        <v>546</v>
      </c>
      <c r="AC1744" s="197">
        <f t="shared" si="390"/>
        <v>32.76</v>
      </c>
      <c r="AD1744" s="197">
        <f t="shared" si="391"/>
        <v>382.19999999999993</v>
      </c>
      <c r="AE1744" s="197">
        <f t="shared" si="400"/>
        <v>163.79999999999998</v>
      </c>
      <c r="AF1744" s="197">
        <f t="shared" si="392"/>
        <v>229.32</v>
      </c>
      <c r="AG1744" s="197">
        <f t="shared" si="393"/>
        <v>775.31999999999994</v>
      </c>
      <c r="AH1744" s="197">
        <v>775.31999999999994</v>
      </c>
      <c r="AI1744" s="197">
        <f t="shared" si="394"/>
        <v>0</v>
      </c>
      <c r="AJ1744" s="158"/>
      <c r="AR1744" s="111"/>
      <c r="AS1744" s="111"/>
      <c r="AT1744" s="111"/>
    </row>
    <row r="1745" spans="1:39" s="111" customFormat="1" ht="28.5" customHeight="1" x14ac:dyDescent="0.25">
      <c r="A1745" s="186"/>
      <c r="B1745" s="221">
        <v>28</v>
      </c>
      <c r="C1745" s="187">
        <v>643</v>
      </c>
      <c r="D1745" s="136">
        <v>12866</v>
      </c>
      <c r="E1745" s="136">
        <v>7825</v>
      </c>
      <c r="F1745" s="188"/>
      <c r="G1745" s="186" t="s">
        <v>57</v>
      </c>
      <c r="H1745" s="186" t="s">
        <v>36</v>
      </c>
      <c r="I1745" s="186"/>
      <c r="J1745" s="186" t="s">
        <v>435</v>
      </c>
      <c r="K1745" s="188">
        <v>17.5</v>
      </c>
      <c r="L1745" s="188">
        <v>1.3</v>
      </c>
      <c r="M1745" s="188">
        <v>4</v>
      </c>
      <c r="N1745" s="188">
        <v>1</v>
      </c>
      <c r="O1745" s="188">
        <f t="shared" si="401"/>
        <v>3</v>
      </c>
      <c r="P1745" s="188"/>
      <c r="Q1745" s="188"/>
      <c r="R1745" s="188">
        <f t="shared" si="399"/>
        <v>52.5</v>
      </c>
      <c r="S1745" s="191" t="s">
        <v>41</v>
      </c>
      <c r="T1745" s="199" t="s">
        <v>58</v>
      </c>
      <c r="U1745" s="200">
        <v>44775</v>
      </c>
      <c r="V1745" s="200">
        <v>44789</v>
      </c>
      <c r="W1745" s="201">
        <v>1</v>
      </c>
      <c r="X1745" s="202"/>
      <c r="Y1745" s="196">
        <f t="shared" si="388"/>
        <v>2.1428571428571428</v>
      </c>
      <c r="Z1745" s="219">
        <v>14</v>
      </c>
      <c r="AA1745" s="219">
        <v>0.84</v>
      </c>
      <c r="AB1745" s="197">
        <f t="shared" si="389"/>
        <v>735</v>
      </c>
      <c r="AC1745" s="197">
        <f t="shared" si="390"/>
        <v>44.1</v>
      </c>
      <c r="AD1745" s="197">
        <f t="shared" si="391"/>
        <v>514.5</v>
      </c>
      <c r="AE1745" s="197">
        <f t="shared" si="400"/>
        <v>220.5</v>
      </c>
      <c r="AF1745" s="197">
        <f t="shared" si="392"/>
        <v>94.5</v>
      </c>
      <c r="AG1745" s="197">
        <f t="shared" si="393"/>
        <v>829.5</v>
      </c>
      <c r="AH1745" s="197">
        <v>829.5</v>
      </c>
      <c r="AI1745" s="197">
        <f t="shared" si="394"/>
        <v>0</v>
      </c>
      <c r="AJ1745" s="158"/>
      <c r="AK1745" s="265"/>
      <c r="AL1745" s="272"/>
      <c r="AM1745" s="272"/>
    </row>
    <row r="1746" spans="1:39" s="111" customFormat="1" ht="28.5" customHeight="1" x14ac:dyDescent="0.25">
      <c r="A1746" s="186"/>
      <c r="B1746" s="221">
        <v>28</v>
      </c>
      <c r="C1746" s="187">
        <v>685</v>
      </c>
      <c r="D1746" s="136">
        <v>12956</v>
      </c>
      <c r="E1746" s="136">
        <v>6738</v>
      </c>
      <c r="F1746" s="188"/>
      <c r="G1746" s="186" t="s">
        <v>57</v>
      </c>
      <c r="H1746" s="186" t="s">
        <v>36</v>
      </c>
      <c r="I1746" s="186"/>
      <c r="J1746" s="186" t="s">
        <v>435</v>
      </c>
      <c r="K1746" s="188">
        <v>35</v>
      </c>
      <c r="L1746" s="188">
        <v>1.3</v>
      </c>
      <c r="M1746" s="188">
        <v>4.5</v>
      </c>
      <c r="N1746" s="188">
        <v>1</v>
      </c>
      <c r="O1746" s="188">
        <f t="shared" si="401"/>
        <v>3.5</v>
      </c>
      <c r="P1746" s="188"/>
      <c r="Q1746" s="188"/>
      <c r="R1746" s="188">
        <f t="shared" si="399"/>
        <v>122.5</v>
      </c>
      <c r="S1746" s="191" t="s">
        <v>41</v>
      </c>
      <c r="T1746" s="199" t="s">
        <v>58</v>
      </c>
      <c r="U1746" s="200">
        <v>44781</v>
      </c>
      <c r="V1746" s="200">
        <v>44831</v>
      </c>
      <c r="W1746" s="201">
        <v>1</v>
      </c>
      <c r="X1746" s="202"/>
      <c r="Y1746" s="196">
        <f t="shared" si="388"/>
        <v>7.2857142857142856</v>
      </c>
      <c r="Z1746" s="219">
        <v>14</v>
      </c>
      <c r="AA1746" s="219">
        <v>0.84</v>
      </c>
      <c r="AB1746" s="197">
        <f t="shared" si="389"/>
        <v>1715</v>
      </c>
      <c r="AC1746" s="197">
        <f t="shared" si="390"/>
        <v>102.89999999999999</v>
      </c>
      <c r="AD1746" s="197">
        <f t="shared" si="391"/>
        <v>1200.5</v>
      </c>
      <c r="AE1746" s="197">
        <f t="shared" si="400"/>
        <v>514.5</v>
      </c>
      <c r="AF1746" s="197">
        <f t="shared" si="392"/>
        <v>749.69999999999993</v>
      </c>
      <c r="AG1746" s="197">
        <f t="shared" si="393"/>
        <v>2464.6999999999998</v>
      </c>
      <c r="AH1746" s="197">
        <v>2464.6999999999998</v>
      </c>
      <c r="AI1746" s="197">
        <f t="shared" si="394"/>
        <v>0</v>
      </c>
      <c r="AJ1746" s="158"/>
      <c r="AK1746" s="265"/>
      <c r="AL1746" s="272"/>
      <c r="AM1746" s="272"/>
    </row>
    <row r="1747" spans="1:39" s="111" customFormat="1" ht="28.5" customHeight="1" x14ac:dyDescent="0.25">
      <c r="A1747" s="186"/>
      <c r="B1747" s="221">
        <v>28</v>
      </c>
      <c r="C1747" s="187">
        <v>783</v>
      </c>
      <c r="D1747" s="136">
        <v>13043</v>
      </c>
      <c r="E1747" s="136">
        <v>7851</v>
      </c>
      <c r="F1747" s="188"/>
      <c r="G1747" s="186" t="s">
        <v>214</v>
      </c>
      <c r="H1747" s="186" t="s">
        <v>36</v>
      </c>
      <c r="I1747" s="186"/>
      <c r="J1747" s="186" t="s">
        <v>435</v>
      </c>
      <c r="K1747" s="188">
        <v>4</v>
      </c>
      <c r="L1747" s="188">
        <v>1.3</v>
      </c>
      <c r="M1747" s="188">
        <v>4</v>
      </c>
      <c r="N1747" s="188"/>
      <c r="O1747" s="188">
        <f t="shared" si="401"/>
        <v>4</v>
      </c>
      <c r="P1747" s="188"/>
      <c r="Q1747" s="188"/>
      <c r="R1747" s="188">
        <f t="shared" si="399"/>
        <v>16</v>
      </c>
      <c r="S1747" s="191" t="s">
        <v>41</v>
      </c>
      <c r="T1747" s="199" t="s">
        <v>58</v>
      </c>
      <c r="U1747" s="200">
        <v>44793</v>
      </c>
      <c r="V1747" s="200">
        <v>44802</v>
      </c>
      <c r="W1747" s="201">
        <v>1</v>
      </c>
      <c r="X1747" s="202"/>
      <c r="Y1747" s="196">
        <f t="shared" si="388"/>
        <v>1.4285714285714286</v>
      </c>
      <c r="Z1747" s="219">
        <v>14</v>
      </c>
      <c r="AA1747" s="219">
        <v>0.84</v>
      </c>
      <c r="AB1747" s="197">
        <f t="shared" si="389"/>
        <v>224</v>
      </c>
      <c r="AC1747" s="197">
        <f t="shared" si="390"/>
        <v>13.44</v>
      </c>
      <c r="AD1747" s="197">
        <f t="shared" si="391"/>
        <v>156.79999999999998</v>
      </c>
      <c r="AE1747" s="197">
        <f t="shared" si="400"/>
        <v>67.2</v>
      </c>
      <c r="AF1747" s="197">
        <f t="shared" si="392"/>
        <v>19.2</v>
      </c>
      <c r="AG1747" s="197">
        <f t="shared" si="393"/>
        <v>243.2</v>
      </c>
      <c r="AH1747" s="197">
        <v>243.2</v>
      </c>
      <c r="AI1747" s="197">
        <f t="shared" si="394"/>
        <v>0</v>
      </c>
      <c r="AJ1747" s="158"/>
      <c r="AK1747" s="265"/>
      <c r="AL1747" s="272"/>
      <c r="AM1747" s="272"/>
    </row>
    <row r="1748" spans="1:39" s="111" customFormat="1" ht="28.5" customHeight="1" x14ac:dyDescent="0.25">
      <c r="A1748" s="186"/>
      <c r="B1748" s="221">
        <v>28</v>
      </c>
      <c r="C1748" s="187">
        <v>784</v>
      </c>
      <c r="D1748" s="136">
        <v>13045</v>
      </c>
      <c r="E1748" s="136">
        <v>7851</v>
      </c>
      <c r="F1748" s="188"/>
      <c r="G1748" s="186" t="s">
        <v>214</v>
      </c>
      <c r="H1748" s="186" t="s">
        <v>36</v>
      </c>
      <c r="I1748" s="186"/>
      <c r="J1748" s="186" t="s">
        <v>435</v>
      </c>
      <c r="K1748" s="188">
        <v>4</v>
      </c>
      <c r="L1748" s="188">
        <v>1.3</v>
      </c>
      <c r="M1748" s="188">
        <v>4</v>
      </c>
      <c r="N1748" s="188"/>
      <c r="O1748" s="188">
        <f t="shared" si="401"/>
        <v>4</v>
      </c>
      <c r="P1748" s="188"/>
      <c r="Q1748" s="188"/>
      <c r="R1748" s="188">
        <f t="shared" si="399"/>
        <v>16</v>
      </c>
      <c r="S1748" s="191" t="s">
        <v>41</v>
      </c>
      <c r="T1748" s="199" t="s">
        <v>58</v>
      </c>
      <c r="U1748" s="200">
        <v>44793</v>
      </c>
      <c r="V1748" s="200">
        <v>44802</v>
      </c>
      <c r="W1748" s="201">
        <v>1</v>
      </c>
      <c r="X1748" s="202"/>
      <c r="Y1748" s="196">
        <f t="shared" si="388"/>
        <v>1.4285714285714286</v>
      </c>
      <c r="Z1748" s="219">
        <v>14</v>
      </c>
      <c r="AA1748" s="219">
        <v>0.84</v>
      </c>
      <c r="AB1748" s="197">
        <f t="shared" si="389"/>
        <v>224</v>
      </c>
      <c r="AC1748" s="197">
        <f t="shared" si="390"/>
        <v>13.44</v>
      </c>
      <c r="AD1748" s="197">
        <f t="shared" si="391"/>
        <v>156.79999999999998</v>
      </c>
      <c r="AE1748" s="197">
        <f t="shared" si="400"/>
        <v>67.2</v>
      </c>
      <c r="AF1748" s="197">
        <f t="shared" si="392"/>
        <v>19.2</v>
      </c>
      <c r="AG1748" s="197">
        <f t="shared" si="393"/>
        <v>243.2</v>
      </c>
      <c r="AH1748" s="197">
        <v>243.2</v>
      </c>
      <c r="AI1748" s="197">
        <f t="shared" si="394"/>
        <v>0</v>
      </c>
      <c r="AJ1748" s="158"/>
      <c r="AK1748" s="265"/>
      <c r="AL1748" s="272"/>
      <c r="AM1748" s="272"/>
    </row>
    <row r="1749" spans="1:39" s="111" customFormat="1" ht="28.5" customHeight="1" x14ac:dyDescent="0.25">
      <c r="A1749" s="186"/>
      <c r="B1749" s="221">
        <v>28</v>
      </c>
      <c r="C1749" s="187">
        <v>801</v>
      </c>
      <c r="D1749" s="136">
        <v>13061</v>
      </c>
      <c r="E1749" s="136">
        <v>7872</v>
      </c>
      <c r="F1749" s="188"/>
      <c r="G1749" s="186" t="s">
        <v>57</v>
      </c>
      <c r="H1749" s="186" t="s">
        <v>36</v>
      </c>
      <c r="I1749" s="186"/>
      <c r="J1749" s="186" t="s">
        <v>435</v>
      </c>
      <c r="K1749" s="188">
        <v>4</v>
      </c>
      <c r="L1749" s="188">
        <v>1.3</v>
      </c>
      <c r="M1749" s="188">
        <v>2.5</v>
      </c>
      <c r="N1749" s="188"/>
      <c r="O1749" s="188">
        <f t="shared" si="401"/>
        <v>2.5</v>
      </c>
      <c r="P1749" s="188"/>
      <c r="Q1749" s="188"/>
      <c r="R1749" s="188">
        <f t="shared" si="399"/>
        <v>10</v>
      </c>
      <c r="S1749" s="191" t="s">
        <v>41</v>
      </c>
      <c r="T1749" s="199" t="s">
        <v>58</v>
      </c>
      <c r="U1749" s="200">
        <v>44796</v>
      </c>
      <c r="V1749" s="200">
        <v>44809</v>
      </c>
      <c r="W1749" s="201">
        <v>1</v>
      </c>
      <c r="X1749" s="202"/>
      <c r="Y1749" s="196">
        <f t="shared" si="388"/>
        <v>2</v>
      </c>
      <c r="Z1749" s="219">
        <v>14</v>
      </c>
      <c r="AA1749" s="219">
        <v>0.84</v>
      </c>
      <c r="AB1749" s="197">
        <f t="shared" si="389"/>
        <v>140</v>
      </c>
      <c r="AC1749" s="197">
        <f t="shared" si="390"/>
        <v>8.4</v>
      </c>
      <c r="AD1749" s="197">
        <f t="shared" si="391"/>
        <v>98</v>
      </c>
      <c r="AE1749" s="197">
        <f t="shared" si="400"/>
        <v>42</v>
      </c>
      <c r="AF1749" s="197">
        <f t="shared" si="392"/>
        <v>16.8</v>
      </c>
      <c r="AG1749" s="197">
        <f t="shared" si="393"/>
        <v>156.80000000000001</v>
      </c>
      <c r="AH1749" s="197">
        <v>156.80000000000001</v>
      </c>
      <c r="AI1749" s="197">
        <f t="shared" si="394"/>
        <v>0</v>
      </c>
      <c r="AJ1749" s="158"/>
      <c r="AK1749" s="265"/>
      <c r="AL1749" s="272"/>
      <c r="AM1749" s="272"/>
    </row>
    <row r="1750" spans="1:39" s="111" customFormat="1" ht="28.5" customHeight="1" x14ac:dyDescent="0.25">
      <c r="A1750" s="189"/>
      <c r="B1750" s="221">
        <v>28</v>
      </c>
      <c r="C1750" s="159">
        <v>835</v>
      </c>
      <c r="D1750" s="376">
        <v>13104</v>
      </c>
      <c r="E1750" s="376">
        <v>7866</v>
      </c>
      <c r="F1750" s="190"/>
      <c r="G1750" s="189" t="s">
        <v>57</v>
      </c>
      <c r="H1750" s="189" t="s">
        <v>36</v>
      </c>
      <c r="I1750" s="189"/>
      <c r="J1750" s="189" t="s">
        <v>435</v>
      </c>
      <c r="K1750" s="190">
        <v>8</v>
      </c>
      <c r="L1750" s="190">
        <v>1.3</v>
      </c>
      <c r="M1750" s="190">
        <v>3.5</v>
      </c>
      <c r="N1750" s="190"/>
      <c r="O1750" s="190">
        <v>3.5</v>
      </c>
      <c r="P1750" s="190"/>
      <c r="Q1750" s="190"/>
      <c r="R1750" s="188">
        <f t="shared" si="399"/>
        <v>28</v>
      </c>
      <c r="S1750" s="159" t="s">
        <v>41</v>
      </c>
      <c r="T1750" s="192" t="s">
        <v>58</v>
      </c>
      <c r="U1750" s="193">
        <v>44799</v>
      </c>
      <c r="V1750" s="193">
        <v>44807</v>
      </c>
      <c r="W1750" s="194">
        <v>1</v>
      </c>
      <c r="X1750" s="195"/>
      <c r="Y1750" s="196">
        <f t="shared" si="388"/>
        <v>1.2857142857142858</v>
      </c>
      <c r="Z1750" s="203">
        <v>14</v>
      </c>
      <c r="AA1750" s="203">
        <v>0.84</v>
      </c>
      <c r="AB1750" s="197">
        <f t="shared" si="389"/>
        <v>392</v>
      </c>
      <c r="AC1750" s="197">
        <f t="shared" si="390"/>
        <v>23.52</v>
      </c>
      <c r="AD1750" s="197">
        <f t="shared" si="391"/>
        <v>274.39999999999998</v>
      </c>
      <c r="AE1750" s="197">
        <f t="shared" si="400"/>
        <v>117.60000000000001</v>
      </c>
      <c r="AF1750" s="197">
        <f t="shared" si="392"/>
        <v>30.24</v>
      </c>
      <c r="AG1750" s="197">
        <f t="shared" si="393"/>
        <v>422.24</v>
      </c>
      <c r="AH1750" s="198">
        <v>422.24</v>
      </c>
      <c r="AI1750" s="197">
        <f t="shared" si="394"/>
        <v>0</v>
      </c>
      <c r="AJ1750" s="158"/>
      <c r="AK1750" s="265"/>
      <c r="AL1750" s="272"/>
      <c r="AM1750" s="272"/>
    </row>
    <row r="1751" spans="1:39" s="111" customFormat="1" ht="28.5" customHeight="1" x14ac:dyDescent="0.25">
      <c r="A1751" s="189"/>
      <c r="B1751" s="221">
        <v>28</v>
      </c>
      <c r="C1751" s="159">
        <v>849</v>
      </c>
      <c r="D1751" s="376">
        <v>13121</v>
      </c>
      <c r="E1751" s="376">
        <v>7872</v>
      </c>
      <c r="F1751" s="190"/>
      <c r="G1751" s="189" t="s">
        <v>57</v>
      </c>
      <c r="H1751" s="189" t="s">
        <v>60</v>
      </c>
      <c r="I1751" s="189"/>
      <c r="J1751" s="189" t="s">
        <v>61</v>
      </c>
      <c r="K1751" s="190">
        <v>4</v>
      </c>
      <c r="L1751" s="190">
        <v>4</v>
      </c>
      <c r="M1751" s="190">
        <v>4</v>
      </c>
      <c r="N1751" s="190"/>
      <c r="O1751" s="190">
        <v>4</v>
      </c>
      <c r="P1751" s="190"/>
      <c r="Q1751" s="190"/>
      <c r="R1751" s="188">
        <f t="shared" si="399"/>
        <v>64</v>
      </c>
      <c r="S1751" s="191" t="s">
        <v>62</v>
      </c>
      <c r="T1751" s="199" t="s">
        <v>58</v>
      </c>
      <c r="U1751" s="200">
        <v>44802</v>
      </c>
      <c r="V1751" s="200">
        <v>44809</v>
      </c>
      <c r="W1751" s="201">
        <v>1</v>
      </c>
      <c r="X1751" s="202"/>
      <c r="Y1751" s="196">
        <f t="shared" si="388"/>
        <v>1.1428571428571428</v>
      </c>
      <c r="Z1751" s="219">
        <v>7.5</v>
      </c>
      <c r="AA1751" s="219">
        <v>0.7</v>
      </c>
      <c r="AB1751" s="197">
        <f t="shared" si="389"/>
        <v>480</v>
      </c>
      <c r="AC1751" s="197">
        <f t="shared" si="390"/>
        <v>44.8</v>
      </c>
      <c r="AD1751" s="197">
        <f t="shared" si="391"/>
        <v>336</v>
      </c>
      <c r="AE1751" s="197">
        <f t="shared" si="400"/>
        <v>144</v>
      </c>
      <c r="AF1751" s="197">
        <f t="shared" si="392"/>
        <v>51.199999999999996</v>
      </c>
      <c r="AG1751" s="197">
        <f t="shared" si="393"/>
        <v>531.20000000000005</v>
      </c>
      <c r="AH1751" s="197">
        <v>531.20000000000005</v>
      </c>
      <c r="AI1751" s="197">
        <f t="shared" si="394"/>
        <v>0</v>
      </c>
      <c r="AJ1751" s="158"/>
      <c r="AK1751" s="265"/>
      <c r="AL1751" s="272"/>
      <c r="AM1751" s="272"/>
    </row>
    <row r="1752" spans="1:39" s="111" customFormat="1" ht="28.5" customHeight="1" x14ac:dyDescent="0.25">
      <c r="A1752" s="186"/>
      <c r="B1752" s="221">
        <v>28</v>
      </c>
      <c r="C1752" s="187">
        <v>348</v>
      </c>
      <c r="D1752" s="136">
        <v>12503</v>
      </c>
      <c r="E1752" s="136">
        <v>7744</v>
      </c>
      <c r="F1752" s="188"/>
      <c r="G1752" s="186" t="s">
        <v>68</v>
      </c>
      <c r="H1752" s="186" t="s">
        <v>94</v>
      </c>
      <c r="I1752" s="186"/>
      <c r="J1752" s="186" t="s">
        <v>69</v>
      </c>
      <c r="K1752" s="188">
        <v>1.3</v>
      </c>
      <c r="L1752" s="188">
        <v>1.3</v>
      </c>
      <c r="M1752" s="188">
        <v>4</v>
      </c>
      <c r="N1752" s="188">
        <v>1</v>
      </c>
      <c r="O1752" s="188">
        <f t="shared" ref="O1752:O1761" si="402">M1752-N1752</f>
        <v>3</v>
      </c>
      <c r="P1752" s="188"/>
      <c r="Q1752" s="188"/>
      <c r="R1752" s="188">
        <f t="shared" si="399"/>
        <v>3</v>
      </c>
      <c r="S1752" s="191" t="s">
        <v>70</v>
      </c>
      <c r="T1752" s="199" t="s">
        <v>58</v>
      </c>
      <c r="U1752" s="200">
        <v>44736</v>
      </c>
      <c r="V1752" s="200">
        <v>44771</v>
      </c>
      <c r="W1752" s="201">
        <v>1</v>
      </c>
      <c r="X1752" s="202"/>
      <c r="Y1752" s="196">
        <f t="shared" si="388"/>
        <v>5.1428571428571432</v>
      </c>
      <c r="Z1752" s="219">
        <v>135</v>
      </c>
      <c r="AA1752" s="219"/>
      <c r="AB1752" s="197">
        <f t="shared" si="389"/>
        <v>405</v>
      </c>
      <c r="AC1752" s="197">
        <f t="shared" si="390"/>
        <v>0</v>
      </c>
      <c r="AD1752" s="197">
        <f t="shared" si="391"/>
        <v>283.49999999999994</v>
      </c>
      <c r="AE1752" s="197">
        <f t="shared" ref="AE1752:AE1762" si="403">IF(T1752="off hired",0.3*R1752*Z1752*W1752,0)</f>
        <v>121.49999999999999</v>
      </c>
      <c r="AF1752" s="197">
        <f t="shared" si="392"/>
        <v>0</v>
      </c>
      <c r="AG1752" s="197">
        <f t="shared" si="393"/>
        <v>404.99999999999994</v>
      </c>
      <c r="AH1752" s="197">
        <v>404.99999999999994</v>
      </c>
      <c r="AI1752" s="197">
        <f t="shared" si="394"/>
        <v>0</v>
      </c>
      <c r="AJ1752" s="158"/>
      <c r="AK1752" s="265"/>
      <c r="AL1752" s="272"/>
      <c r="AM1752" s="272"/>
    </row>
    <row r="1753" spans="1:39" s="111" customFormat="1" ht="28.5" customHeight="1" x14ac:dyDescent="0.25">
      <c r="A1753" s="186"/>
      <c r="B1753" s="221">
        <v>28</v>
      </c>
      <c r="C1753" s="187">
        <v>339</v>
      </c>
      <c r="D1753" s="136">
        <v>12441</v>
      </c>
      <c r="E1753" s="136">
        <v>7744</v>
      </c>
      <c r="F1753" s="188"/>
      <c r="G1753" s="186" t="s">
        <v>68</v>
      </c>
      <c r="H1753" s="186" t="s">
        <v>94</v>
      </c>
      <c r="I1753" s="186"/>
      <c r="J1753" s="186" t="s">
        <v>69</v>
      </c>
      <c r="K1753" s="188">
        <v>2.5</v>
      </c>
      <c r="L1753" s="188">
        <v>1.3</v>
      </c>
      <c r="M1753" s="188">
        <v>4</v>
      </c>
      <c r="N1753" s="188">
        <v>1</v>
      </c>
      <c r="O1753" s="188">
        <f t="shared" si="402"/>
        <v>3</v>
      </c>
      <c r="P1753" s="188"/>
      <c r="Q1753" s="188"/>
      <c r="R1753" s="188">
        <f t="shared" si="399"/>
        <v>3</v>
      </c>
      <c r="S1753" s="191" t="s">
        <v>70</v>
      </c>
      <c r="T1753" s="199" t="s">
        <v>58</v>
      </c>
      <c r="U1753" s="200">
        <v>44735</v>
      </c>
      <c r="V1753" s="200">
        <v>44771</v>
      </c>
      <c r="W1753" s="201">
        <v>1</v>
      </c>
      <c r="X1753" s="202"/>
      <c r="Y1753" s="196">
        <f t="shared" si="388"/>
        <v>5.2857142857142856</v>
      </c>
      <c r="Z1753" s="219">
        <v>135</v>
      </c>
      <c r="AA1753" s="219"/>
      <c r="AB1753" s="197">
        <f t="shared" si="389"/>
        <v>405</v>
      </c>
      <c r="AC1753" s="197">
        <f t="shared" si="390"/>
        <v>0</v>
      </c>
      <c r="AD1753" s="197">
        <f t="shared" si="391"/>
        <v>283.49999999999994</v>
      </c>
      <c r="AE1753" s="197">
        <f t="shared" si="403"/>
        <v>121.49999999999999</v>
      </c>
      <c r="AF1753" s="197">
        <f t="shared" si="392"/>
        <v>0</v>
      </c>
      <c r="AG1753" s="197">
        <f t="shared" si="393"/>
        <v>404.99999999999994</v>
      </c>
      <c r="AH1753" s="197">
        <v>404.99999999999994</v>
      </c>
      <c r="AI1753" s="197">
        <f t="shared" si="394"/>
        <v>0</v>
      </c>
      <c r="AJ1753" s="158"/>
      <c r="AK1753" s="265"/>
      <c r="AL1753" s="272"/>
      <c r="AM1753" s="272"/>
    </row>
    <row r="1754" spans="1:39" s="111" customFormat="1" ht="28.5" customHeight="1" x14ac:dyDescent="0.25">
      <c r="A1754" s="186"/>
      <c r="B1754" s="221">
        <v>28</v>
      </c>
      <c r="C1754" s="187">
        <v>340</v>
      </c>
      <c r="D1754" s="136">
        <v>12442</v>
      </c>
      <c r="E1754" s="136">
        <v>7712</v>
      </c>
      <c r="F1754" s="188"/>
      <c r="G1754" s="186" t="s">
        <v>68</v>
      </c>
      <c r="H1754" s="186" t="s">
        <v>94</v>
      </c>
      <c r="I1754" s="186"/>
      <c r="J1754" s="186" t="s">
        <v>69</v>
      </c>
      <c r="K1754" s="188">
        <v>1.8</v>
      </c>
      <c r="L1754" s="188">
        <v>1.3</v>
      </c>
      <c r="M1754" s="188">
        <v>4</v>
      </c>
      <c r="N1754" s="188">
        <v>1</v>
      </c>
      <c r="O1754" s="188">
        <f t="shared" si="402"/>
        <v>3</v>
      </c>
      <c r="P1754" s="188"/>
      <c r="Q1754" s="188"/>
      <c r="R1754" s="188">
        <f t="shared" si="399"/>
        <v>3</v>
      </c>
      <c r="S1754" s="191" t="s">
        <v>70</v>
      </c>
      <c r="T1754" s="199" t="s">
        <v>58</v>
      </c>
      <c r="U1754" s="200">
        <v>44735</v>
      </c>
      <c r="V1754" s="200">
        <v>44756</v>
      </c>
      <c r="W1754" s="201">
        <v>1</v>
      </c>
      <c r="X1754" s="202"/>
      <c r="Y1754" s="196">
        <f t="shared" si="388"/>
        <v>3.1428571428571428</v>
      </c>
      <c r="Z1754" s="219">
        <v>135</v>
      </c>
      <c r="AA1754" s="219"/>
      <c r="AB1754" s="197">
        <f t="shared" si="389"/>
        <v>405</v>
      </c>
      <c r="AC1754" s="197">
        <f t="shared" si="390"/>
        <v>0</v>
      </c>
      <c r="AD1754" s="197">
        <f t="shared" si="391"/>
        <v>283.49999999999994</v>
      </c>
      <c r="AE1754" s="197">
        <f t="shared" si="403"/>
        <v>121.49999999999999</v>
      </c>
      <c r="AF1754" s="197">
        <f t="shared" si="392"/>
        <v>0</v>
      </c>
      <c r="AG1754" s="197">
        <f t="shared" si="393"/>
        <v>404.99999999999994</v>
      </c>
      <c r="AH1754" s="197">
        <v>404.99999999999994</v>
      </c>
      <c r="AI1754" s="197">
        <f t="shared" si="394"/>
        <v>0</v>
      </c>
      <c r="AJ1754" s="158"/>
      <c r="AK1754" s="265"/>
      <c r="AL1754" s="272"/>
      <c r="AM1754" s="272"/>
    </row>
    <row r="1755" spans="1:39" s="111" customFormat="1" ht="28.5" customHeight="1" x14ac:dyDescent="0.25">
      <c r="A1755" s="186"/>
      <c r="B1755" s="221">
        <v>28</v>
      </c>
      <c r="C1755" s="187">
        <v>370</v>
      </c>
      <c r="D1755" s="136">
        <v>12527</v>
      </c>
      <c r="E1755" s="136">
        <v>7803</v>
      </c>
      <c r="F1755" s="188"/>
      <c r="G1755" s="186" t="s">
        <v>68</v>
      </c>
      <c r="H1755" s="186" t="s">
        <v>36</v>
      </c>
      <c r="I1755" s="186"/>
      <c r="J1755" s="186" t="s">
        <v>42</v>
      </c>
      <c r="K1755" s="188">
        <v>7.5</v>
      </c>
      <c r="L1755" s="188">
        <v>1.3</v>
      </c>
      <c r="M1755" s="188">
        <v>4</v>
      </c>
      <c r="N1755" s="188">
        <v>1</v>
      </c>
      <c r="O1755" s="188">
        <f t="shared" si="402"/>
        <v>3</v>
      </c>
      <c r="P1755" s="188"/>
      <c r="Q1755" s="188"/>
      <c r="R1755" s="188">
        <f t="shared" si="399"/>
        <v>22.5</v>
      </c>
      <c r="S1755" s="191" t="s">
        <v>41</v>
      </c>
      <c r="T1755" s="199" t="s">
        <v>58</v>
      </c>
      <c r="U1755" s="200">
        <v>44739</v>
      </c>
      <c r="V1755" s="200">
        <v>44776</v>
      </c>
      <c r="W1755" s="201">
        <v>1</v>
      </c>
      <c r="X1755" s="202"/>
      <c r="Y1755" s="196">
        <f t="shared" si="388"/>
        <v>5.4285714285714288</v>
      </c>
      <c r="Z1755" s="219">
        <v>14</v>
      </c>
      <c r="AA1755" s="219">
        <v>0.84</v>
      </c>
      <c r="AB1755" s="197">
        <f t="shared" si="389"/>
        <v>315</v>
      </c>
      <c r="AC1755" s="197">
        <f t="shared" si="390"/>
        <v>18.899999999999999</v>
      </c>
      <c r="AD1755" s="197">
        <f t="shared" si="391"/>
        <v>220.49999999999997</v>
      </c>
      <c r="AE1755" s="197">
        <f t="shared" si="403"/>
        <v>94.5</v>
      </c>
      <c r="AF1755" s="197">
        <f t="shared" si="392"/>
        <v>102.60000000000001</v>
      </c>
      <c r="AG1755" s="197">
        <f t="shared" si="393"/>
        <v>417.6</v>
      </c>
      <c r="AH1755" s="197">
        <v>417.6</v>
      </c>
      <c r="AI1755" s="197">
        <f t="shared" si="394"/>
        <v>0</v>
      </c>
      <c r="AJ1755" s="158"/>
      <c r="AK1755" s="265"/>
      <c r="AL1755" s="272"/>
      <c r="AM1755" s="272"/>
    </row>
    <row r="1756" spans="1:39" s="111" customFormat="1" ht="28.5" customHeight="1" x14ac:dyDescent="0.25">
      <c r="A1756" s="186"/>
      <c r="B1756" s="221">
        <v>28</v>
      </c>
      <c r="C1756" s="187">
        <v>379</v>
      </c>
      <c r="D1756" s="136">
        <v>12551</v>
      </c>
      <c r="E1756" s="136">
        <v>7897</v>
      </c>
      <c r="F1756" s="188"/>
      <c r="G1756" s="186" t="s">
        <v>207</v>
      </c>
      <c r="H1756" s="186" t="s">
        <v>94</v>
      </c>
      <c r="I1756" s="186"/>
      <c r="J1756" s="186" t="s">
        <v>69</v>
      </c>
      <c r="K1756" s="188">
        <v>1.3</v>
      </c>
      <c r="L1756" s="188">
        <v>1.3</v>
      </c>
      <c r="M1756" s="188">
        <v>4</v>
      </c>
      <c r="N1756" s="188">
        <v>1</v>
      </c>
      <c r="O1756" s="188">
        <f t="shared" si="402"/>
        <v>3</v>
      </c>
      <c r="P1756" s="188"/>
      <c r="Q1756" s="188"/>
      <c r="R1756" s="188">
        <f t="shared" si="399"/>
        <v>3</v>
      </c>
      <c r="S1756" s="191" t="s">
        <v>70</v>
      </c>
      <c r="T1756" s="199" t="s">
        <v>58</v>
      </c>
      <c r="U1756" s="200">
        <v>44740</v>
      </c>
      <c r="V1756" s="200">
        <v>44820</v>
      </c>
      <c r="W1756" s="201">
        <v>1</v>
      </c>
      <c r="X1756" s="202"/>
      <c r="Y1756" s="196">
        <f t="shared" si="388"/>
        <v>11.571428571428571</v>
      </c>
      <c r="Z1756" s="219">
        <v>135</v>
      </c>
      <c r="AA1756" s="219"/>
      <c r="AB1756" s="197">
        <f t="shared" si="389"/>
        <v>405</v>
      </c>
      <c r="AC1756" s="197">
        <f t="shared" si="390"/>
        <v>0</v>
      </c>
      <c r="AD1756" s="197">
        <f t="shared" si="391"/>
        <v>283.49999999999994</v>
      </c>
      <c r="AE1756" s="197">
        <f t="shared" si="403"/>
        <v>121.49999999999999</v>
      </c>
      <c r="AF1756" s="197">
        <f t="shared" si="392"/>
        <v>0</v>
      </c>
      <c r="AG1756" s="197">
        <f t="shared" si="393"/>
        <v>404.99999999999994</v>
      </c>
      <c r="AH1756" s="197">
        <v>404.99999999999994</v>
      </c>
      <c r="AI1756" s="197">
        <f t="shared" si="394"/>
        <v>0</v>
      </c>
      <c r="AJ1756" s="158"/>
      <c r="AK1756" s="265"/>
      <c r="AL1756" s="272"/>
      <c r="AM1756" s="272"/>
    </row>
    <row r="1757" spans="1:39" s="111" customFormat="1" ht="28.5" customHeight="1" x14ac:dyDescent="0.25">
      <c r="A1757" s="186"/>
      <c r="B1757" s="221">
        <v>28</v>
      </c>
      <c r="C1757" s="187">
        <v>549</v>
      </c>
      <c r="D1757" s="136">
        <v>12758</v>
      </c>
      <c r="E1757" s="136">
        <v>7804</v>
      </c>
      <c r="F1757" s="188"/>
      <c r="G1757" s="186" t="s">
        <v>68</v>
      </c>
      <c r="H1757" s="186" t="s">
        <v>94</v>
      </c>
      <c r="I1757" s="186"/>
      <c r="J1757" s="186" t="s">
        <v>69</v>
      </c>
      <c r="K1757" s="188">
        <v>2.5</v>
      </c>
      <c r="L1757" s="188">
        <v>1.3</v>
      </c>
      <c r="M1757" s="188">
        <v>4</v>
      </c>
      <c r="N1757" s="188">
        <v>1</v>
      </c>
      <c r="O1757" s="188">
        <f t="shared" si="402"/>
        <v>3</v>
      </c>
      <c r="P1757" s="188"/>
      <c r="Q1757" s="188"/>
      <c r="R1757" s="188">
        <f t="shared" si="399"/>
        <v>3</v>
      </c>
      <c r="S1757" s="191" t="s">
        <v>70</v>
      </c>
      <c r="T1757" s="199" t="s">
        <v>58</v>
      </c>
      <c r="U1757" s="200">
        <v>44761</v>
      </c>
      <c r="V1757" s="200">
        <v>44776</v>
      </c>
      <c r="W1757" s="201">
        <v>1</v>
      </c>
      <c r="X1757" s="202"/>
      <c r="Y1757" s="196">
        <f t="shared" ref="Y1757:Y1820" si="404">IF(T1757="on hire",$C$5-U1757+1,IF(T1757="off hired",V1757-U1757+1,0))/7</f>
        <v>2.2857142857142856</v>
      </c>
      <c r="Z1757" s="219">
        <v>135</v>
      </c>
      <c r="AA1757" s="219">
        <v>12.25</v>
      </c>
      <c r="AB1757" s="197">
        <f t="shared" ref="AB1757:AB1820" si="405">Z1757*R1757</f>
        <v>405</v>
      </c>
      <c r="AC1757" s="197">
        <f t="shared" ref="AC1757:AC1820" si="406">AA1757*R1757</f>
        <v>36.75</v>
      </c>
      <c r="AD1757" s="197">
        <f t="shared" ref="AD1757:AD1820" si="407">0.7*R1757*Z1757</f>
        <v>283.49999999999994</v>
      </c>
      <c r="AE1757" s="197">
        <f t="shared" si="403"/>
        <v>121.49999999999999</v>
      </c>
      <c r="AF1757" s="197">
        <f t="shared" ref="AF1757:AF1820" si="408">IF(Y1757&gt;X1757,(Y1757-X1757)*R1757*AA1757,0)</f>
        <v>84</v>
      </c>
      <c r="AG1757" s="197">
        <f t="shared" ref="AG1757:AG1769" si="409">AD1757+AE1757+AF1757</f>
        <v>488.99999999999994</v>
      </c>
      <c r="AH1757" s="197">
        <v>488.99999999999994</v>
      </c>
      <c r="AI1757" s="197">
        <f t="shared" ref="AI1757:AI1769" si="410">AG1757-AH1757</f>
        <v>0</v>
      </c>
      <c r="AJ1757" s="158"/>
      <c r="AK1757" s="265"/>
      <c r="AL1757" s="272"/>
      <c r="AM1757" s="272"/>
    </row>
    <row r="1758" spans="1:39" s="111" customFormat="1" ht="28.5" customHeight="1" x14ac:dyDescent="0.25">
      <c r="A1758" s="216"/>
      <c r="B1758" s="221">
        <v>28</v>
      </c>
      <c r="C1758" s="243">
        <v>436</v>
      </c>
      <c r="D1758" s="378">
        <v>12595</v>
      </c>
      <c r="E1758" s="378">
        <v>7822</v>
      </c>
      <c r="F1758" s="215"/>
      <c r="G1758" s="216" t="s">
        <v>220</v>
      </c>
      <c r="H1758" s="216" t="s">
        <v>36</v>
      </c>
      <c r="I1758" s="216"/>
      <c r="J1758" s="216" t="s">
        <v>42</v>
      </c>
      <c r="K1758" s="215">
        <v>12</v>
      </c>
      <c r="L1758" s="215">
        <v>1</v>
      </c>
      <c r="M1758" s="215">
        <v>4</v>
      </c>
      <c r="N1758" s="188">
        <v>1</v>
      </c>
      <c r="O1758" s="188">
        <f t="shared" si="402"/>
        <v>3</v>
      </c>
      <c r="P1758" s="215"/>
      <c r="Q1758" s="215"/>
      <c r="R1758" s="188">
        <f t="shared" si="399"/>
        <v>36</v>
      </c>
      <c r="S1758" s="243" t="s">
        <v>41</v>
      </c>
      <c r="T1758" s="252" t="s">
        <v>58</v>
      </c>
      <c r="U1758" s="253">
        <v>44746</v>
      </c>
      <c r="V1758" s="253">
        <v>44781</v>
      </c>
      <c r="W1758" s="254">
        <v>1</v>
      </c>
      <c r="X1758" s="255"/>
      <c r="Y1758" s="196">
        <f t="shared" si="404"/>
        <v>5.1428571428571432</v>
      </c>
      <c r="Z1758" s="220">
        <v>14</v>
      </c>
      <c r="AA1758" s="220">
        <v>0.84</v>
      </c>
      <c r="AB1758" s="197">
        <f t="shared" si="405"/>
        <v>504</v>
      </c>
      <c r="AC1758" s="197">
        <f t="shared" si="406"/>
        <v>30.24</v>
      </c>
      <c r="AD1758" s="197">
        <f t="shared" si="407"/>
        <v>352.8</v>
      </c>
      <c r="AE1758" s="197">
        <f t="shared" si="403"/>
        <v>151.19999999999999</v>
      </c>
      <c r="AF1758" s="197">
        <f t="shared" si="408"/>
        <v>155.52000000000001</v>
      </c>
      <c r="AG1758" s="197">
        <f t="shared" si="409"/>
        <v>659.52</v>
      </c>
      <c r="AH1758" s="197">
        <v>659.52</v>
      </c>
      <c r="AI1758" s="197">
        <f t="shared" si="410"/>
        <v>0</v>
      </c>
      <c r="AJ1758" s="158"/>
      <c r="AK1758" s="265"/>
      <c r="AL1758" s="272"/>
      <c r="AM1758" s="272"/>
    </row>
    <row r="1759" spans="1:39" s="111" customFormat="1" ht="28.5" customHeight="1" x14ac:dyDescent="0.25">
      <c r="A1759" s="216"/>
      <c r="B1759" s="221">
        <v>28</v>
      </c>
      <c r="C1759" s="243">
        <v>434</v>
      </c>
      <c r="D1759" s="378">
        <v>12594</v>
      </c>
      <c r="E1759" s="378">
        <v>8281</v>
      </c>
      <c r="F1759" s="215"/>
      <c r="G1759" s="216" t="s">
        <v>220</v>
      </c>
      <c r="H1759" s="216" t="s">
        <v>36</v>
      </c>
      <c r="I1759" s="216"/>
      <c r="J1759" s="216" t="s">
        <v>42</v>
      </c>
      <c r="K1759" s="215">
        <v>12.5</v>
      </c>
      <c r="L1759" s="215">
        <v>1.3</v>
      </c>
      <c r="M1759" s="215">
        <v>3</v>
      </c>
      <c r="N1759" s="188">
        <v>1</v>
      </c>
      <c r="O1759" s="188">
        <f t="shared" si="402"/>
        <v>2</v>
      </c>
      <c r="P1759" s="215"/>
      <c r="Q1759" s="215"/>
      <c r="R1759" s="188">
        <f t="shared" si="399"/>
        <v>25</v>
      </c>
      <c r="S1759" s="243" t="s">
        <v>41</v>
      </c>
      <c r="T1759" s="252" t="s">
        <v>58</v>
      </c>
      <c r="U1759" s="253">
        <v>44746</v>
      </c>
      <c r="V1759" s="253">
        <v>44892</v>
      </c>
      <c r="W1759" s="254">
        <v>1</v>
      </c>
      <c r="X1759" s="255"/>
      <c r="Y1759" s="196">
        <f t="shared" si="404"/>
        <v>21</v>
      </c>
      <c r="Z1759" s="220">
        <v>14</v>
      </c>
      <c r="AA1759" s="220">
        <v>0.84</v>
      </c>
      <c r="AB1759" s="197">
        <f t="shared" si="405"/>
        <v>350</v>
      </c>
      <c r="AC1759" s="197">
        <f t="shared" si="406"/>
        <v>21</v>
      </c>
      <c r="AD1759" s="197">
        <f t="shared" si="407"/>
        <v>245</v>
      </c>
      <c r="AE1759" s="197">
        <f t="shared" si="403"/>
        <v>105</v>
      </c>
      <c r="AF1759" s="197">
        <f t="shared" si="408"/>
        <v>441</v>
      </c>
      <c r="AG1759" s="197">
        <f t="shared" si="409"/>
        <v>791</v>
      </c>
      <c r="AH1759" s="197">
        <v>791</v>
      </c>
      <c r="AI1759" s="197">
        <f t="shared" si="410"/>
        <v>0</v>
      </c>
      <c r="AJ1759" s="158"/>
      <c r="AK1759" s="265"/>
      <c r="AL1759" s="272"/>
      <c r="AM1759" s="272"/>
    </row>
    <row r="1760" spans="1:39" s="111" customFormat="1" ht="28.5" customHeight="1" x14ac:dyDescent="0.25">
      <c r="A1760" s="186"/>
      <c r="B1760" s="221">
        <v>28</v>
      </c>
      <c r="C1760" s="187">
        <v>692</v>
      </c>
      <c r="D1760" s="136">
        <v>12957</v>
      </c>
      <c r="E1760" s="380">
        <v>7838</v>
      </c>
      <c r="F1760" s="188"/>
      <c r="G1760" s="186" t="s">
        <v>68</v>
      </c>
      <c r="H1760" s="186" t="s">
        <v>36</v>
      </c>
      <c r="I1760" s="186"/>
      <c r="J1760" s="186" t="s">
        <v>69</v>
      </c>
      <c r="K1760" s="188">
        <v>2.5</v>
      </c>
      <c r="L1760" s="188">
        <v>1.8</v>
      </c>
      <c r="M1760" s="188">
        <v>3</v>
      </c>
      <c r="N1760" s="188">
        <v>1</v>
      </c>
      <c r="O1760" s="188">
        <f t="shared" si="402"/>
        <v>2</v>
      </c>
      <c r="P1760" s="188"/>
      <c r="Q1760" s="188"/>
      <c r="R1760" s="188">
        <f t="shared" si="399"/>
        <v>2</v>
      </c>
      <c r="S1760" s="191" t="s">
        <v>70</v>
      </c>
      <c r="T1760" s="199" t="s">
        <v>58</v>
      </c>
      <c r="U1760" s="200">
        <v>44781</v>
      </c>
      <c r="V1760" s="200">
        <v>44796</v>
      </c>
      <c r="W1760" s="201">
        <v>1</v>
      </c>
      <c r="X1760" s="202"/>
      <c r="Y1760" s="196">
        <f t="shared" si="404"/>
        <v>2.2857142857142856</v>
      </c>
      <c r="Z1760" s="220">
        <v>135</v>
      </c>
      <c r="AA1760" s="219">
        <v>12.25</v>
      </c>
      <c r="AB1760" s="197">
        <f t="shared" si="405"/>
        <v>270</v>
      </c>
      <c r="AC1760" s="197">
        <f t="shared" si="406"/>
        <v>24.5</v>
      </c>
      <c r="AD1760" s="197">
        <f t="shared" si="407"/>
        <v>189</v>
      </c>
      <c r="AE1760" s="197">
        <f t="shared" si="403"/>
        <v>81</v>
      </c>
      <c r="AF1760" s="197">
        <f t="shared" si="408"/>
        <v>56</v>
      </c>
      <c r="AG1760" s="197">
        <f t="shared" si="409"/>
        <v>326</v>
      </c>
      <c r="AH1760" s="197">
        <v>326</v>
      </c>
      <c r="AI1760" s="197">
        <f t="shared" si="410"/>
        <v>0</v>
      </c>
      <c r="AJ1760" s="158"/>
      <c r="AK1760" s="265"/>
      <c r="AL1760" s="272"/>
      <c r="AM1760" s="272"/>
    </row>
    <row r="1761" spans="1:47" ht="28.5" customHeight="1" x14ac:dyDescent="0.25">
      <c r="A1761" s="186"/>
      <c r="B1761" s="221">
        <v>28</v>
      </c>
      <c r="C1761" s="187">
        <v>812</v>
      </c>
      <c r="D1761" s="136">
        <v>13075</v>
      </c>
      <c r="E1761" s="136">
        <v>6735</v>
      </c>
      <c r="F1761" s="188"/>
      <c r="G1761" s="186" t="s">
        <v>68</v>
      </c>
      <c r="H1761" s="186" t="s">
        <v>36</v>
      </c>
      <c r="I1761" s="186"/>
      <c r="J1761" s="186" t="s">
        <v>69</v>
      </c>
      <c r="K1761" s="188">
        <v>2.5</v>
      </c>
      <c r="L1761" s="188">
        <v>1.8</v>
      </c>
      <c r="M1761" s="188">
        <v>3</v>
      </c>
      <c r="N1761" s="188"/>
      <c r="O1761" s="188">
        <f t="shared" si="402"/>
        <v>3</v>
      </c>
      <c r="P1761" s="188"/>
      <c r="Q1761" s="188"/>
      <c r="R1761" s="188">
        <f t="shared" si="399"/>
        <v>3</v>
      </c>
      <c r="S1761" s="191" t="s">
        <v>70</v>
      </c>
      <c r="T1761" s="199" t="s">
        <v>58</v>
      </c>
      <c r="U1761" s="200">
        <v>44797</v>
      </c>
      <c r="V1761" s="200">
        <v>44832</v>
      </c>
      <c r="W1761" s="201">
        <v>1</v>
      </c>
      <c r="X1761" s="202"/>
      <c r="Y1761" s="196">
        <f t="shared" si="404"/>
        <v>5.1428571428571432</v>
      </c>
      <c r="Z1761" s="220">
        <v>135</v>
      </c>
      <c r="AA1761" s="219">
        <v>12.25</v>
      </c>
      <c r="AB1761" s="197">
        <f t="shared" si="405"/>
        <v>405</v>
      </c>
      <c r="AC1761" s="197">
        <f t="shared" si="406"/>
        <v>36.75</v>
      </c>
      <c r="AD1761" s="197">
        <f t="shared" si="407"/>
        <v>283.49999999999994</v>
      </c>
      <c r="AE1761" s="197">
        <f t="shared" si="403"/>
        <v>121.49999999999999</v>
      </c>
      <c r="AF1761" s="197">
        <f t="shared" si="408"/>
        <v>189.00000000000003</v>
      </c>
      <c r="AG1761" s="197">
        <f t="shared" si="409"/>
        <v>594</v>
      </c>
      <c r="AH1761" s="197">
        <v>594</v>
      </c>
      <c r="AI1761" s="197">
        <f t="shared" si="410"/>
        <v>0</v>
      </c>
      <c r="AJ1761" s="158"/>
      <c r="AR1761" s="111"/>
      <c r="AS1761" s="111"/>
      <c r="AT1761" s="111"/>
    </row>
    <row r="1762" spans="1:47" ht="28.5" customHeight="1" x14ac:dyDescent="0.25">
      <c r="A1762" s="186"/>
      <c r="B1762" s="221">
        <v>28</v>
      </c>
      <c r="C1762" s="187">
        <v>785</v>
      </c>
      <c r="D1762" s="136">
        <v>13044</v>
      </c>
      <c r="E1762" s="136">
        <v>7869</v>
      </c>
      <c r="F1762" s="188"/>
      <c r="G1762" s="186" t="s">
        <v>68</v>
      </c>
      <c r="H1762" s="186" t="s">
        <v>240</v>
      </c>
      <c r="I1762" s="186"/>
      <c r="J1762" s="186" t="s">
        <v>80</v>
      </c>
      <c r="K1762" s="188">
        <v>3</v>
      </c>
      <c r="L1762" s="188">
        <v>1.2</v>
      </c>
      <c r="M1762" s="188"/>
      <c r="N1762" s="188"/>
      <c r="O1762" s="188"/>
      <c r="P1762" s="188">
        <v>1</v>
      </c>
      <c r="Q1762" s="188"/>
      <c r="R1762" s="188">
        <f t="shared" si="399"/>
        <v>3.5999999999999996</v>
      </c>
      <c r="S1762" s="191" t="s">
        <v>150</v>
      </c>
      <c r="T1762" s="199" t="s">
        <v>58</v>
      </c>
      <c r="U1762" s="200">
        <v>44793</v>
      </c>
      <c r="V1762" s="200">
        <v>44807</v>
      </c>
      <c r="W1762" s="201">
        <v>1</v>
      </c>
      <c r="X1762" s="202"/>
      <c r="Y1762" s="196">
        <f t="shared" si="404"/>
        <v>2.1428571428571428</v>
      </c>
      <c r="Z1762" s="219">
        <v>36.5</v>
      </c>
      <c r="AA1762" s="219">
        <v>3.15</v>
      </c>
      <c r="AB1762" s="197">
        <f t="shared" si="405"/>
        <v>131.39999999999998</v>
      </c>
      <c r="AC1762" s="197">
        <f t="shared" si="406"/>
        <v>11.339999999999998</v>
      </c>
      <c r="AD1762" s="197">
        <f t="shared" si="407"/>
        <v>91.97999999999999</v>
      </c>
      <c r="AE1762" s="197">
        <f t="shared" si="403"/>
        <v>39.419999999999995</v>
      </c>
      <c r="AF1762" s="197">
        <f t="shared" si="408"/>
        <v>24.299999999999997</v>
      </c>
      <c r="AG1762" s="197">
        <f t="shared" si="409"/>
        <v>155.69999999999999</v>
      </c>
      <c r="AH1762" s="197">
        <v>155.69999999999999</v>
      </c>
      <c r="AI1762" s="197">
        <f t="shared" si="410"/>
        <v>0</v>
      </c>
      <c r="AJ1762" s="158"/>
      <c r="AR1762" s="111"/>
      <c r="AS1762" s="111"/>
      <c r="AT1762" s="111"/>
    </row>
    <row r="1763" spans="1:47" ht="28.5" customHeight="1" x14ac:dyDescent="0.25">
      <c r="A1763" s="189"/>
      <c r="B1763" s="221">
        <v>28</v>
      </c>
      <c r="C1763" s="159">
        <v>892</v>
      </c>
      <c r="D1763" s="376">
        <v>13263</v>
      </c>
      <c r="E1763" s="376">
        <v>7874</v>
      </c>
      <c r="F1763" s="190"/>
      <c r="G1763" s="189" t="s">
        <v>68</v>
      </c>
      <c r="H1763" s="189" t="s">
        <v>94</v>
      </c>
      <c r="I1763" s="189"/>
      <c r="J1763" s="189" t="s">
        <v>69</v>
      </c>
      <c r="K1763" s="190">
        <v>1.8</v>
      </c>
      <c r="L1763" s="190">
        <v>1</v>
      </c>
      <c r="M1763" s="190">
        <v>3</v>
      </c>
      <c r="N1763" s="190"/>
      <c r="O1763" s="190">
        <v>3</v>
      </c>
      <c r="P1763" s="190"/>
      <c r="Q1763" s="190"/>
      <c r="R1763" s="188">
        <f t="shared" si="399"/>
        <v>3</v>
      </c>
      <c r="S1763" s="191" t="s">
        <v>70</v>
      </c>
      <c r="T1763" s="218" t="s">
        <v>58</v>
      </c>
      <c r="U1763" s="193">
        <v>44809</v>
      </c>
      <c r="V1763" s="193">
        <v>44810</v>
      </c>
      <c r="W1763" s="194">
        <v>1</v>
      </c>
      <c r="X1763" s="195"/>
      <c r="Y1763" s="196">
        <f t="shared" si="404"/>
        <v>0.2857142857142857</v>
      </c>
      <c r="Z1763" s="219">
        <v>135</v>
      </c>
      <c r="AA1763" s="219">
        <v>12.25</v>
      </c>
      <c r="AB1763" s="197">
        <f t="shared" si="405"/>
        <v>405</v>
      </c>
      <c r="AC1763" s="197">
        <f t="shared" si="406"/>
        <v>36.75</v>
      </c>
      <c r="AD1763" s="197">
        <f t="shared" si="407"/>
        <v>283.49999999999994</v>
      </c>
      <c r="AE1763" s="198">
        <v>0</v>
      </c>
      <c r="AF1763" s="197">
        <f t="shared" si="408"/>
        <v>10.5</v>
      </c>
      <c r="AG1763" s="197">
        <f t="shared" si="409"/>
        <v>293.99999999999994</v>
      </c>
      <c r="AH1763" s="198">
        <v>293.99999999999994</v>
      </c>
      <c r="AI1763" s="197">
        <f t="shared" si="410"/>
        <v>0</v>
      </c>
      <c r="AJ1763" s="158"/>
      <c r="AR1763" s="111"/>
      <c r="AS1763" s="111"/>
      <c r="AT1763" s="111"/>
    </row>
    <row r="1764" spans="1:47" ht="28.5" customHeight="1" x14ac:dyDescent="0.25">
      <c r="A1764" s="186"/>
      <c r="B1764" s="221">
        <v>28</v>
      </c>
      <c r="C1764" s="187">
        <v>664</v>
      </c>
      <c r="D1764" s="136">
        <v>12887</v>
      </c>
      <c r="E1764" s="136">
        <v>7813</v>
      </c>
      <c r="F1764" s="188"/>
      <c r="G1764" s="186" t="s">
        <v>57</v>
      </c>
      <c r="H1764" s="186" t="s">
        <v>36</v>
      </c>
      <c r="I1764" s="186"/>
      <c r="J1764" s="186" t="s">
        <v>69</v>
      </c>
      <c r="K1764" s="188">
        <v>2.5</v>
      </c>
      <c r="L1764" s="188">
        <v>1.3</v>
      </c>
      <c r="M1764" s="188">
        <v>5</v>
      </c>
      <c r="N1764" s="188">
        <v>1</v>
      </c>
      <c r="O1764" s="188">
        <f>M1764-N1764</f>
        <v>4</v>
      </c>
      <c r="P1764" s="188"/>
      <c r="Q1764" s="188"/>
      <c r="R1764" s="188">
        <f t="shared" si="399"/>
        <v>4</v>
      </c>
      <c r="S1764" s="191" t="s">
        <v>70</v>
      </c>
      <c r="T1764" s="199" t="s">
        <v>58</v>
      </c>
      <c r="U1764" s="200">
        <v>44778</v>
      </c>
      <c r="V1764" s="200">
        <v>44782</v>
      </c>
      <c r="W1764" s="201">
        <v>1</v>
      </c>
      <c r="X1764" s="202"/>
      <c r="Y1764" s="196">
        <f t="shared" si="404"/>
        <v>0.7142857142857143</v>
      </c>
      <c r="Z1764" s="220">
        <v>135</v>
      </c>
      <c r="AA1764" s="219">
        <v>12.25</v>
      </c>
      <c r="AB1764" s="197">
        <f t="shared" si="405"/>
        <v>540</v>
      </c>
      <c r="AC1764" s="197">
        <f t="shared" si="406"/>
        <v>49</v>
      </c>
      <c r="AD1764" s="197">
        <f t="shared" si="407"/>
        <v>378</v>
      </c>
      <c r="AE1764" s="197">
        <f t="shared" ref="AE1764:AE1827" si="411">IF(T1764="off hired",0.3*R1764*Z1764*W1764,0)</f>
        <v>162</v>
      </c>
      <c r="AF1764" s="197">
        <f t="shared" si="408"/>
        <v>35</v>
      </c>
      <c r="AG1764" s="197">
        <f t="shared" si="409"/>
        <v>575</v>
      </c>
      <c r="AH1764" s="197">
        <v>575</v>
      </c>
      <c r="AI1764" s="197">
        <f t="shared" si="410"/>
        <v>0</v>
      </c>
      <c r="AJ1764" s="158"/>
      <c r="AR1764" s="111"/>
      <c r="AS1764" s="111"/>
      <c r="AT1764" s="111"/>
    </row>
    <row r="1765" spans="1:47" ht="28.5" customHeight="1" x14ac:dyDescent="0.25">
      <c r="A1765" s="186"/>
      <c r="B1765" s="221">
        <v>28</v>
      </c>
      <c r="C1765" s="187">
        <v>650</v>
      </c>
      <c r="D1765" s="136">
        <v>12873</v>
      </c>
      <c r="E1765" s="136">
        <v>7816</v>
      </c>
      <c r="F1765" s="188"/>
      <c r="G1765" s="186" t="s">
        <v>57</v>
      </c>
      <c r="H1765" s="186" t="s">
        <v>36</v>
      </c>
      <c r="I1765" s="186"/>
      <c r="J1765" s="186" t="s">
        <v>435</v>
      </c>
      <c r="K1765" s="188">
        <v>5</v>
      </c>
      <c r="L1765" s="188">
        <v>1.3</v>
      </c>
      <c r="M1765" s="188">
        <v>5</v>
      </c>
      <c r="N1765" s="188">
        <v>1</v>
      </c>
      <c r="O1765" s="188">
        <f>M1765-N1765</f>
        <v>4</v>
      </c>
      <c r="P1765" s="188"/>
      <c r="Q1765" s="188"/>
      <c r="R1765" s="188">
        <f t="shared" si="399"/>
        <v>20</v>
      </c>
      <c r="S1765" s="191" t="s">
        <v>41</v>
      </c>
      <c r="T1765" s="199" t="s">
        <v>58</v>
      </c>
      <c r="U1765" s="200">
        <v>44776</v>
      </c>
      <c r="V1765" s="200">
        <v>44785</v>
      </c>
      <c r="W1765" s="201">
        <v>1</v>
      </c>
      <c r="X1765" s="202"/>
      <c r="Y1765" s="196">
        <f t="shared" si="404"/>
        <v>1.4285714285714286</v>
      </c>
      <c r="Z1765" s="219">
        <v>14</v>
      </c>
      <c r="AA1765" s="219">
        <v>0.84</v>
      </c>
      <c r="AB1765" s="197">
        <f t="shared" si="405"/>
        <v>280</v>
      </c>
      <c r="AC1765" s="197">
        <f t="shared" si="406"/>
        <v>16.8</v>
      </c>
      <c r="AD1765" s="197">
        <f t="shared" si="407"/>
        <v>196</v>
      </c>
      <c r="AE1765" s="197">
        <f t="shared" si="411"/>
        <v>84</v>
      </c>
      <c r="AF1765" s="197">
        <f t="shared" si="408"/>
        <v>24</v>
      </c>
      <c r="AG1765" s="197">
        <f t="shared" si="409"/>
        <v>304</v>
      </c>
      <c r="AH1765" s="197">
        <v>304</v>
      </c>
      <c r="AI1765" s="197">
        <f t="shared" si="410"/>
        <v>0</v>
      </c>
      <c r="AJ1765" s="158"/>
      <c r="AR1765" s="111"/>
      <c r="AS1765" s="111"/>
      <c r="AT1765" s="111"/>
    </row>
    <row r="1766" spans="1:47" ht="28.5" customHeight="1" x14ac:dyDescent="0.25">
      <c r="A1766" s="186"/>
      <c r="B1766" s="221">
        <v>28</v>
      </c>
      <c r="C1766" s="187">
        <v>785</v>
      </c>
      <c r="D1766" s="136">
        <v>13044</v>
      </c>
      <c r="E1766" s="136">
        <v>7869</v>
      </c>
      <c r="F1766" s="188"/>
      <c r="G1766" s="186" t="s">
        <v>68</v>
      </c>
      <c r="H1766" s="186" t="s">
        <v>36</v>
      </c>
      <c r="I1766" s="186"/>
      <c r="J1766" s="186" t="s">
        <v>435</v>
      </c>
      <c r="K1766" s="188">
        <v>2.6</v>
      </c>
      <c r="L1766" s="188">
        <v>1.3</v>
      </c>
      <c r="M1766" s="188">
        <v>4</v>
      </c>
      <c r="N1766" s="188"/>
      <c r="O1766" s="188">
        <f>M1766-N1766</f>
        <v>4</v>
      </c>
      <c r="P1766" s="188"/>
      <c r="Q1766" s="188"/>
      <c r="R1766" s="188">
        <f t="shared" si="399"/>
        <v>10.4</v>
      </c>
      <c r="S1766" s="191" t="s">
        <v>41</v>
      </c>
      <c r="T1766" s="199" t="s">
        <v>58</v>
      </c>
      <c r="U1766" s="200">
        <v>44793</v>
      </c>
      <c r="V1766" s="200">
        <v>44807</v>
      </c>
      <c r="W1766" s="201">
        <v>1</v>
      </c>
      <c r="X1766" s="202"/>
      <c r="Y1766" s="196">
        <f t="shared" si="404"/>
        <v>2.1428571428571428</v>
      </c>
      <c r="Z1766" s="219">
        <v>14</v>
      </c>
      <c r="AA1766" s="219">
        <v>0.84</v>
      </c>
      <c r="AB1766" s="197">
        <f t="shared" si="405"/>
        <v>145.6</v>
      </c>
      <c r="AC1766" s="197">
        <f t="shared" si="406"/>
        <v>8.7360000000000007</v>
      </c>
      <c r="AD1766" s="197">
        <f t="shared" si="407"/>
        <v>101.91999999999999</v>
      </c>
      <c r="AE1766" s="197">
        <f t="shared" si="411"/>
        <v>43.68</v>
      </c>
      <c r="AF1766" s="197">
        <f t="shared" si="408"/>
        <v>18.72</v>
      </c>
      <c r="AG1766" s="197">
        <f t="shared" si="409"/>
        <v>164.32</v>
      </c>
      <c r="AH1766" s="197">
        <v>164.32</v>
      </c>
      <c r="AI1766" s="197">
        <f t="shared" si="410"/>
        <v>0</v>
      </c>
      <c r="AJ1766" s="158"/>
      <c r="AR1766" s="111"/>
      <c r="AS1766" s="111"/>
      <c r="AT1766" s="111"/>
    </row>
    <row r="1767" spans="1:47" ht="28.5" customHeight="1" x14ac:dyDescent="0.25">
      <c r="A1767" s="186"/>
      <c r="B1767" s="221">
        <v>28</v>
      </c>
      <c r="C1767" s="187">
        <v>818</v>
      </c>
      <c r="D1767" s="136">
        <v>13081</v>
      </c>
      <c r="E1767" s="136">
        <v>8730</v>
      </c>
      <c r="F1767" s="188"/>
      <c r="G1767" s="186" t="s">
        <v>57</v>
      </c>
      <c r="H1767" s="186" t="s">
        <v>36</v>
      </c>
      <c r="I1767" s="186"/>
      <c r="J1767" s="186" t="s">
        <v>435</v>
      </c>
      <c r="K1767" s="188">
        <v>35</v>
      </c>
      <c r="L1767" s="188">
        <v>1.3</v>
      </c>
      <c r="M1767" s="188">
        <v>3.5</v>
      </c>
      <c r="N1767" s="188"/>
      <c r="O1767" s="188">
        <f>M1767-N1767</f>
        <v>3.5</v>
      </c>
      <c r="P1767" s="188"/>
      <c r="Q1767" s="188"/>
      <c r="R1767" s="188">
        <f t="shared" si="399"/>
        <v>122.5</v>
      </c>
      <c r="S1767" s="191" t="s">
        <v>41</v>
      </c>
      <c r="T1767" s="199" t="s">
        <v>58</v>
      </c>
      <c r="U1767" s="200">
        <v>44798</v>
      </c>
      <c r="V1767" s="200">
        <v>45008</v>
      </c>
      <c r="W1767" s="201">
        <v>1</v>
      </c>
      <c r="X1767" s="202"/>
      <c r="Y1767" s="196">
        <f t="shared" si="404"/>
        <v>30.142857142857142</v>
      </c>
      <c r="Z1767" s="219">
        <v>14</v>
      </c>
      <c r="AA1767" s="219">
        <v>0.84</v>
      </c>
      <c r="AB1767" s="197">
        <f t="shared" si="405"/>
        <v>1715</v>
      </c>
      <c r="AC1767" s="197">
        <f t="shared" si="406"/>
        <v>102.89999999999999</v>
      </c>
      <c r="AD1767" s="197">
        <f t="shared" si="407"/>
        <v>1200.5</v>
      </c>
      <c r="AE1767" s="197">
        <f t="shared" si="411"/>
        <v>514.5</v>
      </c>
      <c r="AF1767" s="197">
        <f t="shared" si="408"/>
        <v>3101.7</v>
      </c>
      <c r="AG1767" s="197">
        <f t="shared" si="409"/>
        <v>4816.7</v>
      </c>
      <c r="AH1767" s="197">
        <v>3964.1</v>
      </c>
      <c r="AI1767" s="197">
        <f t="shared" si="410"/>
        <v>852.59999999999991</v>
      </c>
      <c r="AJ1767" s="158"/>
      <c r="AR1767" s="363">
        <f>SUMIF('[27]Sc Shedule '!$D$3:$D$2546,D1767,'[27]Sc Shedule '!$AC$3:$AC$2546)</f>
        <v>4816.7</v>
      </c>
      <c r="AS1767" s="363">
        <f ca="1">SUMIF($D$91:$D$2561,D1767,$AG$91:$AG$2559)</f>
        <v>4816.7</v>
      </c>
      <c r="AT1767" s="363">
        <f ca="1">AR1767-AS1767</f>
        <v>0</v>
      </c>
      <c r="AU1767" s="365"/>
    </row>
    <row r="1768" spans="1:47" ht="28.5" customHeight="1" x14ac:dyDescent="0.25">
      <c r="A1768" s="186"/>
      <c r="B1768" s="221">
        <v>28</v>
      </c>
      <c r="C1768" s="159">
        <v>1016</v>
      </c>
      <c r="D1768" s="376">
        <v>13451</v>
      </c>
      <c r="E1768" s="376">
        <v>8208</v>
      </c>
      <c r="F1768" s="190"/>
      <c r="G1768" s="189" t="s">
        <v>57</v>
      </c>
      <c r="H1768" s="189" t="s">
        <v>94</v>
      </c>
      <c r="I1768" s="189"/>
      <c r="J1768" s="189" t="s">
        <v>69</v>
      </c>
      <c r="K1768" s="190">
        <v>2.5</v>
      </c>
      <c r="L1768" s="190">
        <v>1.8</v>
      </c>
      <c r="M1768" s="190">
        <v>4</v>
      </c>
      <c r="N1768" s="190"/>
      <c r="O1768" s="190">
        <v>4</v>
      </c>
      <c r="P1768" s="190"/>
      <c r="Q1768" s="190"/>
      <c r="R1768" s="188">
        <f t="shared" si="399"/>
        <v>4</v>
      </c>
      <c r="S1768" s="191" t="s">
        <v>70</v>
      </c>
      <c r="T1768" s="192" t="s">
        <v>58</v>
      </c>
      <c r="U1768" s="193">
        <v>44824</v>
      </c>
      <c r="V1768" s="193">
        <v>44872</v>
      </c>
      <c r="W1768" s="194">
        <v>1</v>
      </c>
      <c r="X1768" s="195"/>
      <c r="Y1768" s="196">
        <f t="shared" si="404"/>
        <v>7</v>
      </c>
      <c r="Z1768" s="219">
        <v>135</v>
      </c>
      <c r="AA1768" s="219">
        <v>12.25</v>
      </c>
      <c r="AB1768" s="197">
        <f t="shared" si="405"/>
        <v>540</v>
      </c>
      <c r="AC1768" s="197">
        <f t="shared" si="406"/>
        <v>49</v>
      </c>
      <c r="AD1768" s="197">
        <f t="shared" si="407"/>
        <v>378</v>
      </c>
      <c r="AE1768" s="197">
        <f t="shared" si="411"/>
        <v>162</v>
      </c>
      <c r="AF1768" s="197">
        <f t="shared" si="408"/>
        <v>343</v>
      </c>
      <c r="AG1768" s="197">
        <f t="shared" si="409"/>
        <v>883</v>
      </c>
      <c r="AH1768" s="198">
        <v>883</v>
      </c>
      <c r="AI1768" s="197">
        <f t="shared" si="410"/>
        <v>0</v>
      </c>
      <c r="AJ1768" s="158"/>
      <c r="AR1768" s="111"/>
      <c r="AS1768" s="111"/>
      <c r="AT1768" s="111"/>
    </row>
    <row r="1769" spans="1:47" ht="28.5" customHeight="1" x14ac:dyDescent="0.25">
      <c r="A1769" s="186"/>
      <c r="B1769" s="221">
        <v>28</v>
      </c>
      <c r="C1769" s="187">
        <v>1019</v>
      </c>
      <c r="D1769" s="136">
        <v>13454</v>
      </c>
      <c r="E1769" s="136">
        <v>8074</v>
      </c>
      <c r="F1769" s="188"/>
      <c r="G1769" s="186" t="s">
        <v>68</v>
      </c>
      <c r="H1769" s="189" t="s">
        <v>94</v>
      </c>
      <c r="I1769" s="189"/>
      <c r="J1769" s="189" t="s">
        <v>69</v>
      </c>
      <c r="K1769" s="190">
        <v>2.5</v>
      </c>
      <c r="L1769" s="190">
        <v>1.3</v>
      </c>
      <c r="M1769" s="190">
        <v>2</v>
      </c>
      <c r="N1769" s="190"/>
      <c r="O1769" s="190">
        <v>2</v>
      </c>
      <c r="P1769" s="190"/>
      <c r="Q1769" s="190"/>
      <c r="R1769" s="188">
        <f t="shared" si="399"/>
        <v>2</v>
      </c>
      <c r="S1769" s="191" t="s">
        <v>70</v>
      </c>
      <c r="T1769" s="192" t="s">
        <v>58</v>
      </c>
      <c r="U1769" s="193">
        <v>44826</v>
      </c>
      <c r="V1769" s="193">
        <v>44839</v>
      </c>
      <c r="W1769" s="194">
        <v>1</v>
      </c>
      <c r="X1769" s="195"/>
      <c r="Y1769" s="196">
        <f t="shared" si="404"/>
        <v>2</v>
      </c>
      <c r="Z1769" s="219">
        <v>135</v>
      </c>
      <c r="AA1769" s="219">
        <v>12.25</v>
      </c>
      <c r="AB1769" s="197">
        <f t="shared" si="405"/>
        <v>270</v>
      </c>
      <c r="AC1769" s="197">
        <f t="shared" si="406"/>
        <v>24.5</v>
      </c>
      <c r="AD1769" s="197">
        <f t="shared" si="407"/>
        <v>189</v>
      </c>
      <c r="AE1769" s="197">
        <f t="shared" si="411"/>
        <v>81</v>
      </c>
      <c r="AF1769" s="197">
        <f t="shared" si="408"/>
        <v>49</v>
      </c>
      <c r="AG1769" s="197">
        <f t="shared" si="409"/>
        <v>319</v>
      </c>
      <c r="AH1769" s="198">
        <v>319</v>
      </c>
      <c r="AI1769" s="197">
        <f t="shared" si="410"/>
        <v>0</v>
      </c>
      <c r="AJ1769" s="158"/>
      <c r="AR1769" s="111"/>
      <c r="AS1769" s="111"/>
      <c r="AT1769" s="111"/>
    </row>
    <row r="1770" spans="1:47" ht="28.5" customHeight="1" x14ac:dyDescent="0.25">
      <c r="A1770" s="186"/>
      <c r="B1770" s="221">
        <v>28</v>
      </c>
      <c r="C1770" s="187">
        <v>1035</v>
      </c>
      <c r="D1770" s="136">
        <v>13472</v>
      </c>
      <c r="E1770" s="136"/>
      <c r="F1770" s="188"/>
      <c r="G1770" s="186" t="s">
        <v>57</v>
      </c>
      <c r="H1770" s="189" t="s">
        <v>94</v>
      </c>
      <c r="I1770" s="189"/>
      <c r="J1770" s="189" t="s">
        <v>69</v>
      </c>
      <c r="K1770" s="190">
        <v>2.5</v>
      </c>
      <c r="L1770" s="190">
        <v>1.3</v>
      </c>
      <c r="M1770" s="190">
        <v>4</v>
      </c>
      <c r="N1770" s="190"/>
      <c r="O1770" s="190">
        <v>4</v>
      </c>
      <c r="P1770" s="190"/>
      <c r="Q1770" s="190"/>
      <c r="R1770" s="188">
        <f t="shared" si="399"/>
        <v>4</v>
      </c>
      <c r="S1770" s="191" t="s">
        <v>70</v>
      </c>
      <c r="T1770" s="192" t="s">
        <v>86</v>
      </c>
      <c r="U1770" s="193">
        <v>44827</v>
      </c>
      <c r="V1770" s="193"/>
      <c r="W1770" s="194">
        <v>1</v>
      </c>
      <c r="X1770" s="195"/>
      <c r="Y1770" s="196">
        <f t="shared" si="404"/>
        <v>27.142857142857142</v>
      </c>
      <c r="Z1770" s="219">
        <v>135</v>
      </c>
      <c r="AA1770" s="219">
        <v>12.25</v>
      </c>
      <c r="AB1770" s="197">
        <f t="shared" si="405"/>
        <v>540</v>
      </c>
      <c r="AC1770" s="197">
        <f t="shared" si="406"/>
        <v>49</v>
      </c>
      <c r="AD1770" s="197">
        <f t="shared" si="407"/>
        <v>378</v>
      </c>
      <c r="AE1770" s="197">
        <f t="shared" si="411"/>
        <v>0</v>
      </c>
      <c r="AF1770" s="197">
        <f t="shared" si="408"/>
        <v>1330</v>
      </c>
      <c r="AG1770" s="197">
        <v>434</v>
      </c>
      <c r="AH1770" s="198">
        <v>434</v>
      </c>
      <c r="AI1770" s="197">
        <v>0</v>
      </c>
      <c r="AJ1770" s="158"/>
      <c r="AR1770" s="111"/>
      <c r="AS1770" s="111"/>
      <c r="AT1770" s="111"/>
    </row>
    <row r="1771" spans="1:47" ht="28.5" customHeight="1" x14ac:dyDescent="0.25">
      <c r="A1771" s="186"/>
      <c r="B1771" s="221">
        <v>28</v>
      </c>
      <c r="C1771" s="187">
        <v>1036</v>
      </c>
      <c r="D1771" s="136">
        <v>13473</v>
      </c>
      <c r="E1771" s="136">
        <v>8084</v>
      </c>
      <c r="F1771" s="188"/>
      <c r="G1771" s="186" t="s">
        <v>57</v>
      </c>
      <c r="H1771" s="189" t="s">
        <v>94</v>
      </c>
      <c r="I1771" s="189"/>
      <c r="J1771" s="189" t="s">
        <v>69</v>
      </c>
      <c r="K1771" s="190">
        <v>2.5</v>
      </c>
      <c r="L1771" s="190">
        <v>1.3</v>
      </c>
      <c r="M1771" s="190">
        <v>4</v>
      </c>
      <c r="N1771" s="190"/>
      <c r="O1771" s="190">
        <v>4</v>
      </c>
      <c r="P1771" s="190"/>
      <c r="Q1771" s="190"/>
      <c r="R1771" s="188">
        <f t="shared" si="399"/>
        <v>4</v>
      </c>
      <c r="S1771" s="191" t="s">
        <v>70</v>
      </c>
      <c r="T1771" s="192" t="s">
        <v>58</v>
      </c>
      <c r="U1771" s="193">
        <v>44827</v>
      </c>
      <c r="V1771" s="193">
        <v>44841</v>
      </c>
      <c r="W1771" s="194">
        <v>1</v>
      </c>
      <c r="X1771" s="195"/>
      <c r="Y1771" s="196">
        <f t="shared" si="404"/>
        <v>2.1428571428571428</v>
      </c>
      <c r="Z1771" s="219">
        <v>135</v>
      </c>
      <c r="AA1771" s="219">
        <v>12.25</v>
      </c>
      <c r="AB1771" s="197">
        <f t="shared" si="405"/>
        <v>540</v>
      </c>
      <c r="AC1771" s="197">
        <f t="shared" si="406"/>
        <v>49</v>
      </c>
      <c r="AD1771" s="197">
        <f t="shared" si="407"/>
        <v>378</v>
      </c>
      <c r="AE1771" s="197">
        <f t="shared" si="411"/>
        <v>162</v>
      </c>
      <c r="AF1771" s="197">
        <f t="shared" si="408"/>
        <v>105</v>
      </c>
      <c r="AG1771" s="197">
        <f>AD1771+AE1771+AF1771</f>
        <v>645</v>
      </c>
      <c r="AH1771" s="198">
        <v>645</v>
      </c>
      <c r="AI1771" s="197">
        <f>AG1771-AH1771</f>
        <v>0</v>
      </c>
      <c r="AJ1771" s="158"/>
      <c r="AR1771" s="111"/>
      <c r="AS1771" s="111"/>
      <c r="AT1771" s="111"/>
    </row>
    <row r="1772" spans="1:47" ht="28.5" customHeight="1" x14ac:dyDescent="0.25">
      <c r="A1772" s="186"/>
      <c r="B1772" s="221">
        <v>28</v>
      </c>
      <c r="C1772" s="187">
        <v>1049</v>
      </c>
      <c r="D1772" s="136">
        <v>13488</v>
      </c>
      <c r="E1772" s="136">
        <v>8052</v>
      </c>
      <c r="F1772" s="188"/>
      <c r="G1772" s="186" t="s">
        <v>57</v>
      </c>
      <c r="H1772" s="189" t="s">
        <v>94</v>
      </c>
      <c r="I1772" s="189"/>
      <c r="J1772" s="189" t="s">
        <v>69</v>
      </c>
      <c r="K1772" s="190">
        <v>1.3</v>
      </c>
      <c r="L1772" s="190">
        <v>1.3</v>
      </c>
      <c r="M1772" s="190">
        <v>2</v>
      </c>
      <c r="N1772" s="190"/>
      <c r="O1772" s="190">
        <v>2</v>
      </c>
      <c r="P1772" s="190"/>
      <c r="Q1772" s="190"/>
      <c r="R1772" s="188">
        <f t="shared" si="399"/>
        <v>2</v>
      </c>
      <c r="S1772" s="191" t="s">
        <v>70</v>
      </c>
      <c r="T1772" s="192" t="s">
        <v>58</v>
      </c>
      <c r="U1772" s="193">
        <v>44830</v>
      </c>
      <c r="V1772" s="193">
        <v>44835</v>
      </c>
      <c r="W1772" s="194">
        <v>1</v>
      </c>
      <c r="X1772" s="195"/>
      <c r="Y1772" s="196">
        <f t="shared" si="404"/>
        <v>0.8571428571428571</v>
      </c>
      <c r="Z1772" s="219">
        <v>135</v>
      </c>
      <c r="AA1772" s="219">
        <v>12.25</v>
      </c>
      <c r="AB1772" s="197">
        <f t="shared" si="405"/>
        <v>270</v>
      </c>
      <c r="AC1772" s="197">
        <f t="shared" si="406"/>
        <v>24.5</v>
      </c>
      <c r="AD1772" s="197">
        <f t="shared" si="407"/>
        <v>189</v>
      </c>
      <c r="AE1772" s="197">
        <f t="shared" si="411"/>
        <v>81</v>
      </c>
      <c r="AF1772" s="197">
        <f t="shared" si="408"/>
        <v>21</v>
      </c>
      <c r="AG1772" s="197">
        <f>AD1772+AE1772+AF1772</f>
        <v>291</v>
      </c>
      <c r="AH1772" s="198">
        <v>291</v>
      </c>
      <c r="AI1772" s="197">
        <f>AG1772-AH1772</f>
        <v>0</v>
      </c>
      <c r="AJ1772" s="158"/>
      <c r="AR1772" s="111"/>
      <c r="AS1772" s="111"/>
      <c r="AT1772" s="111"/>
    </row>
    <row r="1773" spans="1:47" ht="28.5" customHeight="1" x14ac:dyDescent="0.25">
      <c r="A1773" s="186"/>
      <c r="B1773" s="221">
        <v>28</v>
      </c>
      <c r="C1773" s="187">
        <v>994</v>
      </c>
      <c r="D1773" s="136">
        <v>13378</v>
      </c>
      <c r="E1773" s="136">
        <v>8208</v>
      </c>
      <c r="F1773" s="188"/>
      <c r="G1773" s="186" t="s">
        <v>57</v>
      </c>
      <c r="H1773" s="189" t="s">
        <v>94</v>
      </c>
      <c r="I1773" s="189"/>
      <c r="J1773" s="189" t="s">
        <v>69</v>
      </c>
      <c r="K1773" s="190">
        <v>2.5</v>
      </c>
      <c r="L1773" s="190">
        <v>1.3</v>
      </c>
      <c r="M1773" s="190">
        <v>4.5</v>
      </c>
      <c r="N1773" s="190"/>
      <c r="O1773" s="190">
        <v>4.5</v>
      </c>
      <c r="P1773" s="190"/>
      <c r="Q1773" s="190"/>
      <c r="R1773" s="188">
        <f t="shared" si="399"/>
        <v>4.5</v>
      </c>
      <c r="S1773" s="191" t="s">
        <v>70</v>
      </c>
      <c r="T1773" s="192" t="s">
        <v>58</v>
      </c>
      <c r="U1773" s="193">
        <v>44823</v>
      </c>
      <c r="V1773" s="193">
        <v>44872</v>
      </c>
      <c r="W1773" s="194">
        <v>1</v>
      </c>
      <c r="X1773" s="195"/>
      <c r="Y1773" s="196">
        <f t="shared" si="404"/>
        <v>7.1428571428571432</v>
      </c>
      <c r="Z1773" s="219">
        <v>135</v>
      </c>
      <c r="AA1773" s="219">
        <v>12.25</v>
      </c>
      <c r="AB1773" s="197">
        <f t="shared" si="405"/>
        <v>607.5</v>
      </c>
      <c r="AC1773" s="197">
        <f t="shared" si="406"/>
        <v>55.125</v>
      </c>
      <c r="AD1773" s="197">
        <f t="shared" si="407"/>
        <v>425.25</v>
      </c>
      <c r="AE1773" s="197">
        <f t="shared" si="411"/>
        <v>182.24999999999997</v>
      </c>
      <c r="AF1773" s="197">
        <f t="shared" si="408"/>
        <v>393.75000000000006</v>
      </c>
      <c r="AG1773" s="197">
        <f>AD1773+AE1773+AF1773</f>
        <v>1001.25</v>
      </c>
      <c r="AH1773" s="198">
        <v>1001.25</v>
      </c>
      <c r="AI1773" s="197">
        <f>AG1773-AH1773</f>
        <v>0</v>
      </c>
      <c r="AJ1773" s="158"/>
      <c r="AR1773" s="111"/>
      <c r="AS1773" s="111"/>
      <c r="AT1773" s="111"/>
    </row>
    <row r="1774" spans="1:47" ht="28.5" customHeight="1" x14ac:dyDescent="0.25">
      <c r="A1774" s="186"/>
      <c r="B1774" s="221">
        <v>28</v>
      </c>
      <c r="C1774" s="187">
        <v>999</v>
      </c>
      <c r="D1774" s="136">
        <v>13383</v>
      </c>
      <c r="E1774" s="136">
        <v>6703</v>
      </c>
      <c r="F1774" s="188"/>
      <c r="G1774" s="186" t="s">
        <v>68</v>
      </c>
      <c r="H1774" s="189" t="s">
        <v>94</v>
      </c>
      <c r="I1774" s="189"/>
      <c r="J1774" s="189" t="s">
        <v>69</v>
      </c>
      <c r="K1774" s="190">
        <v>2.5</v>
      </c>
      <c r="L1774" s="190">
        <v>1.3</v>
      </c>
      <c r="M1774" s="190">
        <v>3</v>
      </c>
      <c r="N1774" s="190"/>
      <c r="O1774" s="190">
        <v>3</v>
      </c>
      <c r="P1774" s="190"/>
      <c r="Q1774" s="190"/>
      <c r="R1774" s="188">
        <f t="shared" ref="R1774:R1837" si="412">IF(S1774="m3",K1774*L1774*O1774,IF(S1774="m2-LxH",K1774*O1774,IF(S1774="m2-LxW",K1774*L1774*P1774,IF(S1774="rm",O1774,IF(S1774="lm",K1774,IF(S1774="unit",Q1774,))))))</f>
        <v>3</v>
      </c>
      <c r="S1774" s="191" t="s">
        <v>70</v>
      </c>
      <c r="T1774" s="192" t="s">
        <v>58</v>
      </c>
      <c r="U1774" s="193">
        <v>44824</v>
      </c>
      <c r="V1774" s="193">
        <v>44827</v>
      </c>
      <c r="W1774" s="194">
        <v>1</v>
      </c>
      <c r="X1774" s="195"/>
      <c r="Y1774" s="196">
        <f t="shared" si="404"/>
        <v>0.5714285714285714</v>
      </c>
      <c r="Z1774" s="219">
        <v>135</v>
      </c>
      <c r="AA1774" s="219">
        <v>12.25</v>
      </c>
      <c r="AB1774" s="197">
        <f t="shared" si="405"/>
        <v>405</v>
      </c>
      <c r="AC1774" s="197">
        <f t="shared" si="406"/>
        <v>36.75</v>
      </c>
      <c r="AD1774" s="197">
        <f t="shared" si="407"/>
        <v>283.49999999999994</v>
      </c>
      <c r="AE1774" s="197">
        <f t="shared" si="411"/>
        <v>121.49999999999999</v>
      </c>
      <c r="AF1774" s="197">
        <f t="shared" si="408"/>
        <v>21</v>
      </c>
      <c r="AG1774" s="197">
        <f>AD1774+AE1774+AF1774</f>
        <v>425.99999999999994</v>
      </c>
      <c r="AH1774" s="198">
        <v>425.99999999999994</v>
      </c>
      <c r="AI1774" s="197">
        <f>AG1774-AH1774</f>
        <v>0</v>
      </c>
      <c r="AJ1774" s="158"/>
      <c r="AR1774" s="111"/>
      <c r="AS1774" s="111"/>
      <c r="AT1774" s="111"/>
    </row>
    <row r="1775" spans="1:47" ht="28.5" customHeight="1" x14ac:dyDescent="0.25">
      <c r="A1775" s="186"/>
      <c r="B1775" s="221">
        <v>28</v>
      </c>
      <c r="C1775" s="187">
        <v>986</v>
      </c>
      <c r="D1775" s="136">
        <v>13366</v>
      </c>
      <c r="E1775" s="136">
        <v>8176</v>
      </c>
      <c r="F1775" s="188"/>
      <c r="G1775" s="186" t="s">
        <v>57</v>
      </c>
      <c r="H1775" s="189" t="s">
        <v>36</v>
      </c>
      <c r="I1775" s="189"/>
      <c r="J1775" s="189" t="s">
        <v>435</v>
      </c>
      <c r="K1775" s="190">
        <v>4</v>
      </c>
      <c r="L1775" s="190">
        <v>1.3</v>
      </c>
      <c r="M1775" s="190">
        <v>4</v>
      </c>
      <c r="N1775" s="190"/>
      <c r="O1775" s="190">
        <v>4</v>
      </c>
      <c r="P1775" s="190"/>
      <c r="Q1775" s="190"/>
      <c r="R1775" s="188">
        <f t="shared" si="412"/>
        <v>16</v>
      </c>
      <c r="S1775" s="159" t="s">
        <v>41</v>
      </c>
      <c r="T1775" s="192" t="s">
        <v>58</v>
      </c>
      <c r="U1775" s="193">
        <v>44821</v>
      </c>
      <c r="V1775" s="193">
        <v>44865</v>
      </c>
      <c r="W1775" s="194">
        <v>1</v>
      </c>
      <c r="X1775" s="195"/>
      <c r="Y1775" s="196">
        <f t="shared" si="404"/>
        <v>6.4285714285714288</v>
      </c>
      <c r="Z1775" s="203">
        <v>14</v>
      </c>
      <c r="AA1775" s="203"/>
      <c r="AB1775" s="197">
        <f t="shared" si="405"/>
        <v>224</v>
      </c>
      <c r="AC1775" s="197">
        <f t="shared" si="406"/>
        <v>0</v>
      </c>
      <c r="AD1775" s="197">
        <f t="shared" si="407"/>
        <v>156.79999999999998</v>
      </c>
      <c r="AE1775" s="197">
        <f t="shared" si="411"/>
        <v>67.2</v>
      </c>
      <c r="AF1775" s="197">
        <f t="shared" si="408"/>
        <v>0</v>
      </c>
      <c r="AG1775" s="197">
        <f>AD1775+AE1775+AF1775</f>
        <v>224</v>
      </c>
      <c r="AH1775" s="198">
        <v>224</v>
      </c>
      <c r="AI1775" s="197">
        <f>AG1775-AH1775</f>
        <v>0</v>
      </c>
      <c r="AJ1775" s="158"/>
      <c r="AR1775" s="111"/>
      <c r="AS1775" s="111"/>
      <c r="AT1775" s="111"/>
    </row>
    <row r="1776" spans="1:47" ht="28.5" customHeight="1" x14ac:dyDescent="0.25">
      <c r="A1776" s="189"/>
      <c r="B1776" s="242">
        <v>28</v>
      </c>
      <c r="C1776" s="159">
        <v>827</v>
      </c>
      <c r="D1776" s="376">
        <v>13095</v>
      </c>
      <c r="E1776" s="376">
        <v>8007</v>
      </c>
      <c r="F1776" s="190"/>
      <c r="G1776" s="189" t="s">
        <v>57</v>
      </c>
      <c r="H1776" s="189" t="s">
        <v>36</v>
      </c>
      <c r="I1776" s="189"/>
      <c r="J1776" s="189" t="s">
        <v>435</v>
      </c>
      <c r="K1776" s="190">
        <v>17.5</v>
      </c>
      <c r="L1776" s="190">
        <v>1.3</v>
      </c>
      <c r="M1776" s="190">
        <v>4</v>
      </c>
      <c r="N1776" s="190"/>
      <c r="O1776" s="190">
        <v>4</v>
      </c>
      <c r="P1776" s="190"/>
      <c r="Q1776" s="190"/>
      <c r="R1776" s="188">
        <f t="shared" si="412"/>
        <v>70</v>
      </c>
      <c r="S1776" s="159" t="s">
        <v>41</v>
      </c>
      <c r="T1776" s="192" t="s">
        <v>58</v>
      </c>
      <c r="U1776" s="193">
        <v>44812</v>
      </c>
      <c r="V1776" s="193">
        <v>44840</v>
      </c>
      <c r="W1776" s="194">
        <v>1</v>
      </c>
      <c r="X1776" s="195"/>
      <c r="Y1776" s="196">
        <f t="shared" si="404"/>
        <v>4.1428571428571432</v>
      </c>
      <c r="Z1776" s="203">
        <v>14</v>
      </c>
      <c r="AA1776" s="203">
        <v>0.84</v>
      </c>
      <c r="AB1776" s="197">
        <f t="shared" si="405"/>
        <v>980</v>
      </c>
      <c r="AC1776" s="197">
        <f t="shared" si="406"/>
        <v>58.8</v>
      </c>
      <c r="AD1776" s="197">
        <f t="shared" si="407"/>
        <v>686</v>
      </c>
      <c r="AE1776" s="197">
        <f t="shared" si="411"/>
        <v>294</v>
      </c>
      <c r="AF1776" s="197">
        <f t="shared" si="408"/>
        <v>243.6</v>
      </c>
      <c r="AG1776" s="197"/>
      <c r="AH1776" s="198"/>
      <c r="AI1776" s="197"/>
      <c r="AJ1776" s="158"/>
      <c r="AR1776" s="363">
        <f>SUMIF('[27]Sc Shedule '!$D$3:$D$2546,D1776,'[27]Sc Shedule '!$AC$3:$AC$2546)</f>
        <v>357</v>
      </c>
      <c r="AS1776" s="363">
        <f ca="1">SUMIF($D$91:$D$2561,D1776,$AG$91:$AG$2559)</f>
        <v>357</v>
      </c>
      <c r="AT1776" s="363">
        <f ca="1">AR1776-AS1776</f>
        <v>0</v>
      </c>
      <c r="AU1776" s="365"/>
    </row>
    <row r="1777" spans="1:47" ht="28.5" customHeight="1" x14ac:dyDescent="0.25">
      <c r="A1777" s="186"/>
      <c r="B1777" s="221">
        <v>28</v>
      </c>
      <c r="C1777" s="187">
        <v>1048</v>
      </c>
      <c r="D1777" s="136">
        <v>13487</v>
      </c>
      <c r="E1777" s="136">
        <v>6743</v>
      </c>
      <c r="F1777" s="188"/>
      <c r="G1777" s="186" t="s">
        <v>57</v>
      </c>
      <c r="H1777" s="189" t="s">
        <v>36</v>
      </c>
      <c r="I1777" s="189"/>
      <c r="J1777" s="189" t="s">
        <v>435</v>
      </c>
      <c r="K1777" s="190">
        <v>10</v>
      </c>
      <c r="L1777" s="190">
        <v>1.3</v>
      </c>
      <c r="M1777" s="190">
        <v>3</v>
      </c>
      <c r="N1777" s="190"/>
      <c r="O1777" s="190">
        <v>3</v>
      </c>
      <c r="P1777" s="190"/>
      <c r="Q1777" s="190"/>
      <c r="R1777" s="188">
        <f t="shared" si="412"/>
        <v>30</v>
      </c>
      <c r="S1777" s="159" t="s">
        <v>41</v>
      </c>
      <c r="T1777" s="192" t="s">
        <v>58</v>
      </c>
      <c r="U1777" s="193">
        <v>44830</v>
      </c>
      <c r="V1777" s="193">
        <v>44833</v>
      </c>
      <c r="W1777" s="194">
        <v>1</v>
      </c>
      <c r="X1777" s="195"/>
      <c r="Y1777" s="196">
        <f t="shared" si="404"/>
        <v>0.5714285714285714</v>
      </c>
      <c r="Z1777" s="203">
        <v>14</v>
      </c>
      <c r="AA1777" s="203">
        <v>0.84</v>
      </c>
      <c r="AB1777" s="197">
        <f t="shared" si="405"/>
        <v>420</v>
      </c>
      <c r="AC1777" s="197">
        <f t="shared" si="406"/>
        <v>25.2</v>
      </c>
      <c r="AD1777" s="197">
        <f t="shared" si="407"/>
        <v>294</v>
      </c>
      <c r="AE1777" s="197">
        <f t="shared" si="411"/>
        <v>126</v>
      </c>
      <c r="AF1777" s="197">
        <f t="shared" si="408"/>
        <v>14.399999999999999</v>
      </c>
      <c r="AG1777" s="197">
        <f t="shared" ref="AG1777:AG1808" si="413">AD1777+AE1777+AF1777</f>
        <v>434.4</v>
      </c>
      <c r="AH1777" s="198">
        <v>434.4</v>
      </c>
      <c r="AI1777" s="197">
        <f t="shared" ref="AI1777:AI1808" si="414">AG1777-AH1777</f>
        <v>0</v>
      </c>
      <c r="AJ1777" s="158"/>
      <c r="AR1777" s="111"/>
      <c r="AS1777" s="111"/>
      <c r="AT1777" s="111"/>
    </row>
    <row r="1778" spans="1:47" ht="28.5" customHeight="1" x14ac:dyDescent="0.25">
      <c r="A1778" s="186"/>
      <c r="B1778" s="221">
        <v>28</v>
      </c>
      <c r="C1778" s="187" t="s">
        <v>539</v>
      </c>
      <c r="D1778" s="136">
        <v>13376</v>
      </c>
      <c r="E1778" s="136">
        <v>6705</v>
      </c>
      <c r="F1778" s="188"/>
      <c r="G1778" s="186" t="s">
        <v>57</v>
      </c>
      <c r="H1778" s="189" t="s">
        <v>36</v>
      </c>
      <c r="I1778" s="189"/>
      <c r="J1778" s="189" t="s">
        <v>435</v>
      </c>
      <c r="K1778" s="190">
        <v>5</v>
      </c>
      <c r="L1778" s="190">
        <v>1</v>
      </c>
      <c r="M1778" s="190">
        <v>3.5</v>
      </c>
      <c r="N1778" s="190"/>
      <c r="O1778" s="190">
        <v>3.5</v>
      </c>
      <c r="P1778" s="190"/>
      <c r="Q1778" s="190"/>
      <c r="R1778" s="188">
        <f t="shared" si="412"/>
        <v>17.5</v>
      </c>
      <c r="S1778" s="159" t="s">
        <v>41</v>
      </c>
      <c r="T1778" s="192" t="s">
        <v>58</v>
      </c>
      <c r="U1778" s="193">
        <v>44823</v>
      </c>
      <c r="V1778" s="193">
        <v>44825</v>
      </c>
      <c r="W1778" s="194">
        <v>1</v>
      </c>
      <c r="X1778" s="195"/>
      <c r="Y1778" s="196">
        <f t="shared" si="404"/>
        <v>0.42857142857142855</v>
      </c>
      <c r="Z1778" s="203">
        <v>14</v>
      </c>
      <c r="AA1778" s="203">
        <v>0.84</v>
      </c>
      <c r="AB1778" s="197">
        <f t="shared" si="405"/>
        <v>245</v>
      </c>
      <c r="AC1778" s="197">
        <f t="shared" si="406"/>
        <v>14.7</v>
      </c>
      <c r="AD1778" s="197">
        <f t="shared" si="407"/>
        <v>171.5</v>
      </c>
      <c r="AE1778" s="197">
        <f t="shared" si="411"/>
        <v>73.5</v>
      </c>
      <c r="AF1778" s="197">
        <f t="shared" si="408"/>
        <v>6.3</v>
      </c>
      <c r="AG1778" s="197">
        <f t="shared" si="413"/>
        <v>251.3</v>
      </c>
      <c r="AH1778" s="198">
        <v>251.3</v>
      </c>
      <c r="AI1778" s="197">
        <f t="shared" si="414"/>
        <v>0</v>
      </c>
      <c r="AJ1778" s="158"/>
      <c r="AR1778" s="111"/>
      <c r="AS1778" s="111"/>
      <c r="AT1778" s="111"/>
    </row>
    <row r="1779" spans="1:47" ht="28.5" customHeight="1" x14ac:dyDescent="0.25">
      <c r="A1779" s="186"/>
      <c r="B1779" s="221">
        <v>28</v>
      </c>
      <c r="C1779" s="187">
        <v>1001</v>
      </c>
      <c r="D1779" s="136">
        <v>13385</v>
      </c>
      <c r="E1779" s="136">
        <v>8086</v>
      </c>
      <c r="F1779" s="188"/>
      <c r="G1779" s="186" t="s">
        <v>68</v>
      </c>
      <c r="H1779" s="189" t="s">
        <v>36</v>
      </c>
      <c r="I1779" s="189"/>
      <c r="J1779" s="189" t="s">
        <v>435</v>
      </c>
      <c r="K1779" s="190">
        <v>8</v>
      </c>
      <c r="L1779" s="190">
        <v>1</v>
      </c>
      <c r="M1779" s="190">
        <v>3</v>
      </c>
      <c r="N1779" s="190"/>
      <c r="O1779" s="190">
        <v>3</v>
      </c>
      <c r="P1779" s="190"/>
      <c r="Q1779" s="190"/>
      <c r="R1779" s="188">
        <f t="shared" si="412"/>
        <v>24</v>
      </c>
      <c r="S1779" s="159" t="s">
        <v>41</v>
      </c>
      <c r="T1779" s="192" t="s">
        <v>58</v>
      </c>
      <c r="U1779" s="193">
        <v>44824</v>
      </c>
      <c r="V1779" s="193">
        <v>44841</v>
      </c>
      <c r="W1779" s="194">
        <v>1</v>
      </c>
      <c r="X1779" s="195"/>
      <c r="Y1779" s="196">
        <f t="shared" si="404"/>
        <v>2.5714285714285716</v>
      </c>
      <c r="Z1779" s="203">
        <v>14</v>
      </c>
      <c r="AA1779" s="203">
        <v>0.84</v>
      </c>
      <c r="AB1779" s="197">
        <f t="shared" si="405"/>
        <v>336</v>
      </c>
      <c r="AC1779" s="197">
        <f t="shared" si="406"/>
        <v>20.16</v>
      </c>
      <c r="AD1779" s="197">
        <f t="shared" si="407"/>
        <v>235.19999999999996</v>
      </c>
      <c r="AE1779" s="197">
        <f t="shared" si="411"/>
        <v>100.79999999999998</v>
      </c>
      <c r="AF1779" s="197">
        <f t="shared" si="408"/>
        <v>51.84</v>
      </c>
      <c r="AG1779" s="197">
        <f t="shared" si="413"/>
        <v>387.83999999999992</v>
      </c>
      <c r="AH1779" s="198">
        <v>387.83999999999992</v>
      </c>
      <c r="AI1779" s="197">
        <f t="shared" si="414"/>
        <v>0</v>
      </c>
      <c r="AJ1779" s="158"/>
      <c r="AR1779" s="111"/>
      <c r="AS1779" s="111"/>
      <c r="AT1779" s="111"/>
    </row>
    <row r="1780" spans="1:47" ht="28.5" customHeight="1" x14ac:dyDescent="0.25">
      <c r="A1780" s="186"/>
      <c r="B1780" s="221">
        <v>28</v>
      </c>
      <c r="C1780" s="187">
        <v>981</v>
      </c>
      <c r="D1780" s="136">
        <v>13359</v>
      </c>
      <c r="E1780" s="136">
        <v>8101</v>
      </c>
      <c r="F1780" s="188"/>
      <c r="G1780" s="186" t="s">
        <v>57</v>
      </c>
      <c r="H1780" s="189" t="s">
        <v>36</v>
      </c>
      <c r="I1780" s="189"/>
      <c r="J1780" s="189" t="s">
        <v>435</v>
      </c>
      <c r="K1780" s="190">
        <v>5</v>
      </c>
      <c r="L1780" s="190">
        <v>1.3</v>
      </c>
      <c r="M1780" s="190">
        <v>4</v>
      </c>
      <c r="N1780" s="190"/>
      <c r="O1780" s="190">
        <v>4</v>
      </c>
      <c r="P1780" s="190"/>
      <c r="Q1780" s="190"/>
      <c r="R1780" s="188">
        <f t="shared" si="412"/>
        <v>20</v>
      </c>
      <c r="S1780" s="159" t="s">
        <v>41</v>
      </c>
      <c r="T1780" s="192" t="s">
        <v>58</v>
      </c>
      <c r="U1780" s="193">
        <v>44820</v>
      </c>
      <c r="V1780" s="193">
        <v>44847</v>
      </c>
      <c r="W1780" s="194">
        <v>1</v>
      </c>
      <c r="X1780" s="195"/>
      <c r="Y1780" s="196">
        <f t="shared" si="404"/>
        <v>4</v>
      </c>
      <c r="Z1780" s="203">
        <v>14</v>
      </c>
      <c r="AA1780" s="203">
        <v>0.84</v>
      </c>
      <c r="AB1780" s="197">
        <f t="shared" si="405"/>
        <v>280</v>
      </c>
      <c r="AC1780" s="197">
        <f t="shared" si="406"/>
        <v>16.8</v>
      </c>
      <c r="AD1780" s="197">
        <f t="shared" si="407"/>
        <v>196</v>
      </c>
      <c r="AE1780" s="197">
        <f t="shared" si="411"/>
        <v>84</v>
      </c>
      <c r="AF1780" s="197">
        <f t="shared" si="408"/>
        <v>67.2</v>
      </c>
      <c r="AG1780" s="197">
        <f t="shared" si="413"/>
        <v>347.2</v>
      </c>
      <c r="AH1780" s="198">
        <v>347.2</v>
      </c>
      <c r="AI1780" s="197">
        <f t="shared" si="414"/>
        <v>0</v>
      </c>
      <c r="AJ1780" s="158"/>
      <c r="AR1780" s="111"/>
      <c r="AS1780" s="111"/>
      <c r="AT1780" s="111"/>
    </row>
    <row r="1781" spans="1:47" ht="28.5" customHeight="1" x14ac:dyDescent="0.25">
      <c r="A1781" s="186"/>
      <c r="B1781" s="221">
        <v>28</v>
      </c>
      <c r="C1781" s="187">
        <v>986</v>
      </c>
      <c r="D1781" s="136">
        <v>13366</v>
      </c>
      <c r="E1781" s="136">
        <v>8176</v>
      </c>
      <c r="F1781" s="188"/>
      <c r="G1781" s="186" t="s">
        <v>57</v>
      </c>
      <c r="H1781" s="189" t="s">
        <v>36</v>
      </c>
      <c r="I1781" s="189"/>
      <c r="J1781" s="189" t="s">
        <v>435</v>
      </c>
      <c r="K1781" s="190">
        <v>4</v>
      </c>
      <c r="L1781" s="190">
        <v>1.8</v>
      </c>
      <c r="M1781" s="190">
        <v>4</v>
      </c>
      <c r="N1781" s="190"/>
      <c r="O1781" s="190">
        <v>4</v>
      </c>
      <c r="P1781" s="190"/>
      <c r="Q1781" s="190"/>
      <c r="R1781" s="188">
        <f t="shared" si="412"/>
        <v>16</v>
      </c>
      <c r="S1781" s="159" t="s">
        <v>41</v>
      </c>
      <c r="T1781" s="192" t="s">
        <v>58</v>
      </c>
      <c r="U1781" s="193">
        <v>44821</v>
      </c>
      <c r="V1781" s="193">
        <v>44865</v>
      </c>
      <c r="W1781" s="194">
        <v>1</v>
      </c>
      <c r="X1781" s="195"/>
      <c r="Y1781" s="196">
        <f t="shared" si="404"/>
        <v>6.4285714285714288</v>
      </c>
      <c r="Z1781" s="203">
        <v>18</v>
      </c>
      <c r="AA1781" s="203"/>
      <c r="AB1781" s="197">
        <f t="shared" si="405"/>
        <v>288</v>
      </c>
      <c r="AC1781" s="197">
        <f t="shared" si="406"/>
        <v>0</v>
      </c>
      <c r="AD1781" s="197">
        <f t="shared" si="407"/>
        <v>201.6</v>
      </c>
      <c r="AE1781" s="197">
        <f t="shared" si="411"/>
        <v>86.399999999999991</v>
      </c>
      <c r="AF1781" s="197">
        <f t="shared" si="408"/>
        <v>0</v>
      </c>
      <c r="AG1781" s="197">
        <f t="shared" si="413"/>
        <v>288</v>
      </c>
      <c r="AH1781" s="198">
        <v>288</v>
      </c>
      <c r="AI1781" s="197">
        <f t="shared" si="414"/>
        <v>0</v>
      </c>
      <c r="AJ1781" s="158"/>
      <c r="AR1781" s="111"/>
      <c r="AS1781" s="111"/>
      <c r="AT1781" s="111"/>
    </row>
    <row r="1782" spans="1:47" ht="28.5" customHeight="1" x14ac:dyDescent="0.25">
      <c r="A1782" s="186"/>
      <c r="B1782" s="221">
        <v>28</v>
      </c>
      <c r="C1782" s="187">
        <v>1009</v>
      </c>
      <c r="D1782" s="136">
        <v>13393</v>
      </c>
      <c r="E1782" s="136">
        <v>8091</v>
      </c>
      <c r="F1782" s="188"/>
      <c r="G1782" s="186" t="s">
        <v>57</v>
      </c>
      <c r="H1782" s="186" t="s">
        <v>60</v>
      </c>
      <c r="I1782" s="186"/>
      <c r="J1782" s="186" t="s">
        <v>61</v>
      </c>
      <c r="K1782" s="188">
        <v>24</v>
      </c>
      <c r="L1782" s="188">
        <v>2.5</v>
      </c>
      <c r="M1782" s="188">
        <v>3</v>
      </c>
      <c r="N1782" s="188"/>
      <c r="O1782" s="188">
        <f>M1782-N1782</f>
        <v>3</v>
      </c>
      <c r="P1782" s="188"/>
      <c r="Q1782" s="188"/>
      <c r="R1782" s="188">
        <f t="shared" si="412"/>
        <v>180</v>
      </c>
      <c r="S1782" s="191" t="s">
        <v>62</v>
      </c>
      <c r="T1782" s="199" t="s">
        <v>58</v>
      </c>
      <c r="U1782" s="200">
        <v>44825</v>
      </c>
      <c r="V1782" s="200">
        <v>44844</v>
      </c>
      <c r="W1782" s="201">
        <v>1</v>
      </c>
      <c r="X1782" s="202"/>
      <c r="Y1782" s="196">
        <f t="shared" si="404"/>
        <v>2.8571428571428572</v>
      </c>
      <c r="Z1782" s="219">
        <v>7.5</v>
      </c>
      <c r="AA1782" s="219">
        <v>0.7</v>
      </c>
      <c r="AB1782" s="197">
        <f t="shared" si="405"/>
        <v>1350</v>
      </c>
      <c r="AC1782" s="197">
        <f t="shared" si="406"/>
        <v>125.99999999999999</v>
      </c>
      <c r="AD1782" s="197">
        <f t="shared" si="407"/>
        <v>944.99999999999989</v>
      </c>
      <c r="AE1782" s="197">
        <f t="shared" si="411"/>
        <v>405</v>
      </c>
      <c r="AF1782" s="197">
        <f t="shared" si="408"/>
        <v>360</v>
      </c>
      <c r="AG1782" s="197">
        <f t="shared" si="413"/>
        <v>1710</v>
      </c>
      <c r="AH1782" s="197">
        <v>1710</v>
      </c>
      <c r="AI1782" s="197">
        <f t="shared" si="414"/>
        <v>0</v>
      </c>
      <c r="AJ1782" s="158"/>
      <c r="AR1782" s="111"/>
      <c r="AS1782" s="111"/>
      <c r="AT1782" s="111"/>
    </row>
    <row r="1783" spans="1:47" ht="28.5" customHeight="1" x14ac:dyDescent="0.25">
      <c r="A1783" s="186"/>
      <c r="B1783" s="221">
        <v>28</v>
      </c>
      <c r="C1783" s="187">
        <v>909</v>
      </c>
      <c r="D1783" s="136">
        <v>13283</v>
      </c>
      <c r="E1783" s="136">
        <v>7886</v>
      </c>
      <c r="F1783" s="188"/>
      <c r="G1783" s="186" t="s">
        <v>57</v>
      </c>
      <c r="H1783" s="186" t="s">
        <v>240</v>
      </c>
      <c r="I1783" s="186"/>
      <c r="J1783" s="186" t="s">
        <v>80</v>
      </c>
      <c r="K1783" s="188">
        <v>10</v>
      </c>
      <c r="L1783" s="188">
        <v>1</v>
      </c>
      <c r="M1783" s="188"/>
      <c r="N1783" s="188"/>
      <c r="O1783" s="188"/>
      <c r="P1783" s="188">
        <v>1</v>
      </c>
      <c r="Q1783" s="188"/>
      <c r="R1783" s="188">
        <f t="shared" si="412"/>
        <v>10</v>
      </c>
      <c r="S1783" s="191" t="s">
        <v>150</v>
      </c>
      <c r="T1783" s="199" t="s">
        <v>58</v>
      </c>
      <c r="U1783" s="200">
        <v>44812</v>
      </c>
      <c r="V1783" s="200">
        <v>44817</v>
      </c>
      <c r="W1783" s="201">
        <v>1</v>
      </c>
      <c r="X1783" s="202"/>
      <c r="Y1783" s="196">
        <f t="shared" si="404"/>
        <v>0.8571428571428571</v>
      </c>
      <c r="Z1783" s="219">
        <v>36.5</v>
      </c>
      <c r="AA1783" s="219">
        <v>3.15</v>
      </c>
      <c r="AB1783" s="197">
        <f t="shared" si="405"/>
        <v>365</v>
      </c>
      <c r="AC1783" s="197">
        <f t="shared" si="406"/>
        <v>31.5</v>
      </c>
      <c r="AD1783" s="197">
        <f t="shared" si="407"/>
        <v>255.5</v>
      </c>
      <c r="AE1783" s="197">
        <f t="shared" si="411"/>
        <v>109.5</v>
      </c>
      <c r="AF1783" s="197">
        <f t="shared" si="408"/>
        <v>27</v>
      </c>
      <c r="AG1783" s="197">
        <f t="shared" si="413"/>
        <v>392</v>
      </c>
      <c r="AH1783" s="197">
        <v>392</v>
      </c>
      <c r="AI1783" s="197">
        <f t="shared" si="414"/>
        <v>0</v>
      </c>
      <c r="AJ1783" s="158"/>
      <c r="AR1783" s="111"/>
      <c r="AS1783" s="111"/>
      <c r="AT1783" s="111"/>
    </row>
    <row r="1784" spans="1:47" ht="28.5" customHeight="1" x14ac:dyDescent="0.25">
      <c r="A1784" s="186"/>
      <c r="B1784" s="221">
        <v>28</v>
      </c>
      <c r="C1784" s="187">
        <v>909</v>
      </c>
      <c r="D1784" s="136">
        <v>13283</v>
      </c>
      <c r="E1784" s="136">
        <v>7866</v>
      </c>
      <c r="F1784" s="188"/>
      <c r="G1784" s="186" t="s">
        <v>57</v>
      </c>
      <c r="H1784" s="186" t="s">
        <v>240</v>
      </c>
      <c r="I1784" s="186"/>
      <c r="J1784" s="186" t="s">
        <v>80</v>
      </c>
      <c r="K1784" s="188">
        <v>10</v>
      </c>
      <c r="L1784" s="188">
        <v>1</v>
      </c>
      <c r="M1784" s="188"/>
      <c r="N1784" s="188"/>
      <c r="O1784" s="188"/>
      <c r="P1784" s="188">
        <v>1</v>
      </c>
      <c r="Q1784" s="188"/>
      <c r="R1784" s="188">
        <f t="shared" si="412"/>
        <v>10</v>
      </c>
      <c r="S1784" s="191" t="s">
        <v>150</v>
      </c>
      <c r="T1784" s="199" t="s">
        <v>58</v>
      </c>
      <c r="U1784" s="200">
        <v>44812</v>
      </c>
      <c r="V1784" s="200">
        <v>44817</v>
      </c>
      <c r="W1784" s="201">
        <v>1</v>
      </c>
      <c r="X1784" s="202"/>
      <c r="Y1784" s="196">
        <f t="shared" si="404"/>
        <v>0.8571428571428571</v>
      </c>
      <c r="Z1784" s="219">
        <v>36.5</v>
      </c>
      <c r="AA1784" s="219">
        <v>3.15</v>
      </c>
      <c r="AB1784" s="197">
        <f t="shared" si="405"/>
        <v>365</v>
      </c>
      <c r="AC1784" s="197">
        <f t="shared" si="406"/>
        <v>31.5</v>
      </c>
      <c r="AD1784" s="197">
        <f t="shared" si="407"/>
        <v>255.5</v>
      </c>
      <c r="AE1784" s="197">
        <f t="shared" si="411"/>
        <v>109.5</v>
      </c>
      <c r="AF1784" s="197">
        <f t="shared" si="408"/>
        <v>27</v>
      </c>
      <c r="AG1784" s="197">
        <f t="shared" si="413"/>
        <v>392</v>
      </c>
      <c r="AH1784" s="197">
        <v>392</v>
      </c>
      <c r="AI1784" s="197">
        <f t="shared" si="414"/>
        <v>0</v>
      </c>
      <c r="AJ1784" s="158"/>
      <c r="AR1784" s="111"/>
      <c r="AS1784" s="111"/>
      <c r="AT1784" s="111"/>
    </row>
    <row r="1785" spans="1:47" ht="28.5" customHeight="1" x14ac:dyDescent="0.25">
      <c r="A1785" s="186"/>
      <c r="B1785" s="221">
        <v>28</v>
      </c>
      <c r="C1785" s="187">
        <v>1123</v>
      </c>
      <c r="D1785" s="136">
        <v>13607</v>
      </c>
      <c r="E1785" s="136">
        <v>8095</v>
      </c>
      <c r="F1785" s="188"/>
      <c r="G1785" s="186" t="s">
        <v>57</v>
      </c>
      <c r="H1785" s="186" t="s">
        <v>94</v>
      </c>
      <c r="I1785" s="186"/>
      <c r="J1785" s="186" t="s">
        <v>69</v>
      </c>
      <c r="K1785" s="188">
        <v>1.3</v>
      </c>
      <c r="L1785" s="188">
        <v>1.3</v>
      </c>
      <c r="M1785" s="188">
        <v>2</v>
      </c>
      <c r="N1785" s="188"/>
      <c r="O1785" s="188">
        <f>M1785-N1785</f>
        <v>2</v>
      </c>
      <c r="P1785" s="188"/>
      <c r="Q1785" s="188"/>
      <c r="R1785" s="188">
        <f t="shared" si="412"/>
        <v>2</v>
      </c>
      <c r="S1785" s="191" t="s">
        <v>70</v>
      </c>
      <c r="T1785" s="199" t="s">
        <v>58</v>
      </c>
      <c r="U1785" s="200">
        <v>44838</v>
      </c>
      <c r="V1785" s="200">
        <v>44845</v>
      </c>
      <c r="W1785" s="201">
        <v>1</v>
      </c>
      <c r="X1785" s="202"/>
      <c r="Y1785" s="196">
        <f t="shared" si="404"/>
        <v>1.1428571428571428</v>
      </c>
      <c r="Z1785" s="197">
        <v>135</v>
      </c>
      <c r="AA1785" s="197">
        <v>12.25</v>
      </c>
      <c r="AB1785" s="197">
        <f t="shared" si="405"/>
        <v>270</v>
      </c>
      <c r="AC1785" s="197">
        <f t="shared" si="406"/>
        <v>24.5</v>
      </c>
      <c r="AD1785" s="197">
        <f t="shared" si="407"/>
        <v>189</v>
      </c>
      <c r="AE1785" s="197">
        <f t="shared" si="411"/>
        <v>81</v>
      </c>
      <c r="AF1785" s="197">
        <f t="shared" si="408"/>
        <v>28</v>
      </c>
      <c r="AG1785" s="197">
        <f t="shared" si="413"/>
        <v>298</v>
      </c>
      <c r="AH1785" s="197">
        <v>298</v>
      </c>
      <c r="AI1785" s="197">
        <f t="shared" si="414"/>
        <v>0</v>
      </c>
      <c r="AJ1785" s="158"/>
      <c r="AR1785" s="111"/>
      <c r="AS1785" s="111"/>
      <c r="AT1785" s="111"/>
    </row>
    <row r="1786" spans="1:47" ht="28.5" customHeight="1" x14ac:dyDescent="0.25">
      <c r="A1786" s="186"/>
      <c r="B1786" s="221">
        <v>28</v>
      </c>
      <c r="C1786" s="187">
        <v>1203</v>
      </c>
      <c r="D1786" s="136">
        <v>13689</v>
      </c>
      <c r="E1786" s="136">
        <v>8108</v>
      </c>
      <c r="F1786" s="188"/>
      <c r="G1786" s="186" t="s">
        <v>559</v>
      </c>
      <c r="H1786" s="186" t="s">
        <v>94</v>
      </c>
      <c r="I1786" s="186"/>
      <c r="J1786" s="186" t="s">
        <v>69</v>
      </c>
      <c r="K1786" s="188">
        <v>2.5</v>
      </c>
      <c r="L1786" s="188">
        <v>1.3</v>
      </c>
      <c r="M1786" s="188">
        <v>3</v>
      </c>
      <c r="N1786" s="188"/>
      <c r="O1786" s="188">
        <f>M1786-N1786</f>
        <v>3</v>
      </c>
      <c r="P1786" s="188"/>
      <c r="Q1786" s="188"/>
      <c r="R1786" s="188">
        <f t="shared" si="412"/>
        <v>3</v>
      </c>
      <c r="S1786" s="191" t="s">
        <v>70</v>
      </c>
      <c r="T1786" s="199" t="s">
        <v>58</v>
      </c>
      <c r="U1786" s="200">
        <v>44847</v>
      </c>
      <c r="V1786" s="200">
        <v>44849</v>
      </c>
      <c r="W1786" s="201">
        <v>1</v>
      </c>
      <c r="X1786" s="202"/>
      <c r="Y1786" s="196">
        <f t="shared" si="404"/>
        <v>0.42857142857142855</v>
      </c>
      <c r="Z1786" s="197">
        <v>135</v>
      </c>
      <c r="AA1786" s="197">
        <v>12.25</v>
      </c>
      <c r="AB1786" s="197">
        <f t="shared" si="405"/>
        <v>405</v>
      </c>
      <c r="AC1786" s="197">
        <f t="shared" si="406"/>
        <v>36.75</v>
      </c>
      <c r="AD1786" s="197">
        <f t="shared" si="407"/>
        <v>283.49999999999994</v>
      </c>
      <c r="AE1786" s="197">
        <f t="shared" si="411"/>
        <v>121.49999999999999</v>
      </c>
      <c r="AF1786" s="197">
        <f t="shared" si="408"/>
        <v>15.749999999999998</v>
      </c>
      <c r="AG1786" s="197">
        <f t="shared" si="413"/>
        <v>420.74999999999994</v>
      </c>
      <c r="AH1786" s="197">
        <v>420.74999999999994</v>
      </c>
      <c r="AI1786" s="197">
        <f t="shared" si="414"/>
        <v>0</v>
      </c>
      <c r="AJ1786" s="158"/>
      <c r="AR1786" s="111"/>
      <c r="AS1786" s="111"/>
      <c r="AT1786" s="111"/>
    </row>
    <row r="1787" spans="1:47" ht="28.5" customHeight="1" x14ac:dyDescent="0.25">
      <c r="A1787" s="186"/>
      <c r="B1787" s="221">
        <v>28</v>
      </c>
      <c r="C1787" s="187">
        <v>1209</v>
      </c>
      <c r="D1787" s="136">
        <v>13695</v>
      </c>
      <c r="E1787" s="136">
        <v>8593</v>
      </c>
      <c r="F1787" s="188"/>
      <c r="G1787" s="186" t="s">
        <v>113</v>
      </c>
      <c r="H1787" s="186" t="s">
        <v>94</v>
      </c>
      <c r="I1787" s="186"/>
      <c r="J1787" s="186" t="s">
        <v>69</v>
      </c>
      <c r="K1787" s="188">
        <v>2.5</v>
      </c>
      <c r="L1787" s="188">
        <v>1.3</v>
      </c>
      <c r="M1787" s="188">
        <v>3</v>
      </c>
      <c r="N1787" s="188"/>
      <c r="O1787" s="188">
        <f>M1787-N1787</f>
        <v>3</v>
      </c>
      <c r="P1787" s="188"/>
      <c r="Q1787" s="188"/>
      <c r="R1787" s="188">
        <f t="shared" si="412"/>
        <v>3</v>
      </c>
      <c r="S1787" s="191" t="s">
        <v>70</v>
      </c>
      <c r="T1787" s="199" t="s">
        <v>58</v>
      </c>
      <c r="U1787" s="200">
        <v>44848</v>
      </c>
      <c r="V1787" s="200">
        <v>44978</v>
      </c>
      <c r="W1787" s="201">
        <v>1</v>
      </c>
      <c r="X1787" s="202"/>
      <c r="Y1787" s="196">
        <f t="shared" si="404"/>
        <v>18.714285714285715</v>
      </c>
      <c r="Z1787" s="197">
        <v>135</v>
      </c>
      <c r="AA1787" s="197">
        <v>12.25</v>
      </c>
      <c r="AB1787" s="197">
        <f t="shared" si="405"/>
        <v>405</v>
      </c>
      <c r="AC1787" s="197">
        <f t="shared" si="406"/>
        <v>36.75</v>
      </c>
      <c r="AD1787" s="197">
        <f t="shared" si="407"/>
        <v>283.49999999999994</v>
      </c>
      <c r="AE1787" s="197">
        <f t="shared" si="411"/>
        <v>121.49999999999999</v>
      </c>
      <c r="AF1787" s="197">
        <f t="shared" si="408"/>
        <v>687.75</v>
      </c>
      <c r="AG1787" s="197">
        <f t="shared" si="413"/>
        <v>1092.75</v>
      </c>
      <c r="AH1787" s="197">
        <v>1092.75</v>
      </c>
      <c r="AI1787" s="197">
        <f t="shared" si="414"/>
        <v>0</v>
      </c>
      <c r="AJ1787" s="158"/>
      <c r="AT1787" s="111"/>
      <c r="AU1787" s="365"/>
    </row>
    <row r="1788" spans="1:47" ht="28.5" customHeight="1" x14ac:dyDescent="0.25">
      <c r="A1788" s="189"/>
      <c r="B1788" s="223">
        <v>28</v>
      </c>
      <c r="C1788" s="159">
        <v>1249</v>
      </c>
      <c r="D1788" s="376">
        <v>13787</v>
      </c>
      <c r="E1788" s="376">
        <v>8187</v>
      </c>
      <c r="F1788" s="190"/>
      <c r="G1788" s="189" t="s">
        <v>68</v>
      </c>
      <c r="H1788" s="186" t="s">
        <v>94</v>
      </c>
      <c r="I1788" s="186"/>
      <c r="J1788" s="186" t="s">
        <v>69</v>
      </c>
      <c r="K1788" s="188">
        <v>1.8</v>
      </c>
      <c r="L1788" s="188">
        <v>1.3</v>
      </c>
      <c r="M1788" s="188">
        <v>2</v>
      </c>
      <c r="N1788" s="188"/>
      <c r="O1788" s="188">
        <f>M1788-N1788</f>
        <v>2</v>
      </c>
      <c r="P1788" s="188"/>
      <c r="Q1788" s="188"/>
      <c r="R1788" s="188">
        <f t="shared" si="412"/>
        <v>2</v>
      </c>
      <c r="S1788" s="191" t="s">
        <v>70</v>
      </c>
      <c r="T1788" s="199" t="s">
        <v>58</v>
      </c>
      <c r="U1788" s="200">
        <v>44853</v>
      </c>
      <c r="V1788" s="200">
        <v>44868</v>
      </c>
      <c r="W1788" s="201">
        <v>1</v>
      </c>
      <c r="X1788" s="202"/>
      <c r="Y1788" s="196">
        <f t="shared" si="404"/>
        <v>2.2857142857142856</v>
      </c>
      <c r="Z1788" s="197">
        <v>135</v>
      </c>
      <c r="AA1788" s="197">
        <v>12.25</v>
      </c>
      <c r="AB1788" s="197">
        <f t="shared" si="405"/>
        <v>270</v>
      </c>
      <c r="AC1788" s="197">
        <f t="shared" si="406"/>
        <v>24.5</v>
      </c>
      <c r="AD1788" s="197">
        <f t="shared" si="407"/>
        <v>189</v>
      </c>
      <c r="AE1788" s="197">
        <f t="shared" si="411"/>
        <v>81</v>
      </c>
      <c r="AF1788" s="197">
        <f t="shared" si="408"/>
        <v>56</v>
      </c>
      <c r="AG1788" s="197">
        <f t="shared" si="413"/>
        <v>326</v>
      </c>
      <c r="AH1788" s="197">
        <v>326</v>
      </c>
      <c r="AI1788" s="197">
        <f t="shared" si="414"/>
        <v>0</v>
      </c>
      <c r="AJ1788" s="158"/>
      <c r="AR1788" s="111"/>
      <c r="AS1788" s="111"/>
      <c r="AT1788" s="111"/>
    </row>
    <row r="1789" spans="1:47" ht="28.5" customHeight="1" x14ac:dyDescent="0.25">
      <c r="A1789" s="189"/>
      <c r="B1789" s="223">
        <v>28</v>
      </c>
      <c r="C1789" s="159">
        <v>1197</v>
      </c>
      <c r="D1789" s="376">
        <v>13683</v>
      </c>
      <c r="E1789" s="376">
        <v>8114</v>
      </c>
      <c r="F1789" s="190"/>
      <c r="G1789" s="189" t="s">
        <v>57</v>
      </c>
      <c r="H1789" s="189" t="s">
        <v>36</v>
      </c>
      <c r="I1789" s="189"/>
      <c r="J1789" s="189" t="s">
        <v>435</v>
      </c>
      <c r="K1789" s="190">
        <v>7</v>
      </c>
      <c r="L1789" s="190">
        <v>1</v>
      </c>
      <c r="M1789" s="190">
        <v>3.5</v>
      </c>
      <c r="N1789" s="190"/>
      <c r="O1789" s="190">
        <v>3.5</v>
      </c>
      <c r="P1789" s="190"/>
      <c r="Q1789" s="190"/>
      <c r="R1789" s="188">
        <f t="shared" si="412"/>
        <v>24.5</v>
      </c>
      <c r="S1789" s="159" t="s">
        <v>41</v>
      </c>
      <c r="T1789" s="192" t="s">
        <v>58</v>
      </c>
      <c r="U1789" s="193">
        <v>44847</v>
      </c>
      <c r="V1789" s="193">
        <v>44851</v>
      </c>
      <c r="W1789" s="194">
        <v>1</v>
      </c>
      <c r="X1789" s="195"/>
      <c r="Y1789" s="196">
        <f t="shared" si="404"/>
        <v>0.7142857142857143</v>
      </c>
      <c r="Z1789" s="198">
        <v>14</v>
      </c>
      <c r="AA1789" s="198">
        <v>0.84</v>
      </c>
      <c r="AB1789" s="197">
        <f t="shared" si="405"/>
        <v>343</v>
      </c>
      <c r="AC1789" s="197">
        <f t="shared" si="406"/>
        <v>20.58</v>
      </c>
      <c r="AD1789" s="197">
        <f t="shared" si="407"/>
        <v>240.09999999999997</v>
      </c>
      <c r="AE1789" s="197">
        <f t="shared" si="411"/>
        <v>102.89999999999999</v>
      </c>
      <c r="AF1789" s="197">
        <f t="shared" si="408"/>
        <v>14.7</v>
      </c>
      <c r="AG1789" s="197">
        <f t="shared" si="413"/>
        <v>357.69999999999993</v>
      </c>
      <c r="AH1789" s="198">
        <v>357.69999999999993</v>
      </c>
      <c r="AI1789" s="197">
        <f t="shared" si="414"/>
        <v>0</v>
      </c>
      <c r="AJ1789" s="158"/>
      <c r="AR1789" s="111"/>
      <c r="AS1789" s="111"/>
      <c r="AT1789" s="111"/>
    </row>
    <row r="1790" spans="1:47" ht="28.5" customHeight="1" x14ac:dyDescent="0.25">
      <c r="A1790" s="189"/>
      <c r="B1790" s="223">
        <v>28</v>
      </c>
      <c r="C1790" s="159">
        <v>1151</v>
      </c>
      <c r="D1790" s="376">
        <v>13635</v>
      </c>
      <c r="E1790" s="376">
        <v>8297</v>
      </c>
      <c r="F1790" s="190"/>
      <c r="G1790" s="189" t="s">
        <v>57</v>
      </c>
      <c r="H1790" s="189" t="s">
        <v>36</v>
      </c>
      <c r="I1790" s="189"/>
      <c r="J1790" s="189" t="s">
        <v>435</v>
      </c>
      <c r="K1790" s="190">
        <v>5</v>
      </c>
      <c r="L1790" s="190">
        <v>0.6</v>
      </c>
      <c r="M1790" s="190">
        <v>3</v>
      </c>
      <c r="N1790" s="190"/>
      <c r="O1790" s="190">
        <v>3</v>
      </c>
      <c r="P1790" s="190"/>
      <c r="Q1790" s="190"/>
      <c r="R1790" s="188">
        <f t="shared" si="412"/>
        <v>15</v>
      </c>
      <c r="S1790" s="159" t="s">
        <v>41</v>
      </c>
      <c r="T1790" s="192" t="s">
        <v>58</v>
      </c>
      <c r="U1790" s="193">
        <v>44841</v>
      </c>
      <c r="V1790" s="193">
        <v>44895</v>
      </c>
      <c r="W1790" s="194">
        <v>1</v>
      </c>
      <c r="X1790" s="195"/>
      <c r="Y1790" s="196">
        <f t="shared" si="404"/>
        <v>7.8571428571428568</v>
      </c>
      <c r="Z1790" s="198">
        <v>14</v>
      </c>
      <c r="AA1790" s="198">
        <v>0.84</v>
      </c>
      <c r="AB1790" s="197">
        <f t="shared" si="405"/>
        <v>210</v>
      </c>
      <c r="AC1790" s="197">
        <f t="shared" si="406"/>
        <v>12.6</v>
      </c>
      <c r="AD1790" s="197">
        <f t="shared" si="407"/>
        <v>147</v>
      </c>
      <c r="AE1790" s="197">
        <f t="shared" si="411"/>
        <v>63</v>
      </c>
      <c r="AF1790" s="197">
        <f t="shared" si="408"/>
        <v>98.999999999999986</v>
      </c>
      <c r="AG1790" s="197">
        <f t="shared" si="413"/>
        <v>309</v>
      </c>
      <c r="AH1790" s="198">
        <v>309</v>
      </c>
      <c r="AI1790" s="197">
        <f t="shared" si="414"/>
        <v>0</v>
      </c>
      <c r="AJ1790" s="158"/>
      <c r="AR1790" s="111"/>
      <c r="AS1790" s="111"/>
      <c r="AT1790" s="111"/>
    </row>
    <row r="1791" spans="1:47" ht="28.5" customHeight="1" x14ac:dyDescent="0.25">
      <c r="A1791" s="189"/>
      <c r="B1791" s="223">
        <v>28</v>
      </c>
      <c r="C1791" s="159">
        <v>1093</v>
      </c>
      <c r="D1791" s="376">
        <v>13526</v>
      </c>
      <c r="E1791" s="376">
        <v>8551</v>
      </c>
      <c r="F1791" s="190"/>
      <c r="G1791" s="189" t="s">
        <v>57</v>
      </c>
      <c r="H1791" s="189" t="s">
        <v>36</v>
      </c>
      <c r="I1791" s="189"/>
      <c r="J1791" s="189" t="s">
        <v>435</v>
      </c>
      <c r="K1791" s="190">
        <v>15</v>
      </c>
      <c r="L1791" s="190">
        <v>1.3</v>
      </c>
      <c r="M1791" s="190">
        <v>4</v>
      </c>
      <c r="N1791" s="190"/>
      <c r="O1791" s="190">
        <v>4</v>
      </c>
      <c r="P1791" s="190"/>
      <c r="Q1791" s="190"/>
      <c r="R1791" s="188">
        <f t="shared" si="412"/>
        <v>60</v>
      </c>
      <c r="S1791" s="159" t="s">
        <v>41</v>
      </c>
      <c r="T1791" s="192" t="s">
        <v>58</v>
      </c>
      <c r="U1791" s="193">
        <v>44834</v>
      </c>
      <c r="V1791" s="193">
        <v>44966</v>
      </c>
      <c r="W1791" s="194">
        <v>1</v>
      </c>
      <c r="X1791" s="195"/>
      <c r="Y1791" s="196">
        <f t="shared" si="404"/>
        <v>19</v>
      </c>
      <c r="Z1791" s="198">
        <v>14</v>
      </c>
      <c r="AA1791" s="198">
        <v>0.84</v>
      </c>
      <c r="AB1791" s="197">
        <f t="shared" si="405"/>
        <v>840</v>
      </c>
      <c r="AC1791" s="197">
        <f t="shared" si="406"/>
        <v>50.4</v>
      </c>
      <c r="AD1791" s="197">
        <f t="shared" si="407"/>
        <v>588</v>
      </c>
      <c r="AE1791" s="197">
        <f t="shared" si="411"/>
        <v>252</v>
      </c>
      <c r="AF1791" s="197">
        <f t="shared" si="408"/>
        <v>957.59999999999991</v>
      </c>
      <c r="AG1791" s="197">
        <f t="shared" si="413"/>
        <v>1797.6</v>
      </c>
      <c r="AH1791" s="198">
        <v>1797.6</v>
      </c>
      <c r="AI1791" s="197">
        <f t="shared" si="414"/>
        <v>0</v>
      </c>
      <c r="AJ1791" s="158"/>
      <c r="AT1791" s="111"/>
      <c r="AU1791" s="365"/>
    </row>
    <row r="1792" spans="1:47" ht="28.5" customHeight="1" x14ac:dyDescent="0.25">
      <c r="A1792" s="189"/>
      <c r="B1792" s="223">
        <v>28</v>
      </c>
      <c r="C1792" s="159">
        <v>1092</v>
      </c>
      <c r="D1792" s="376">
        <v>13525</v>
      </c>
      <c r="E1792" s="376">
        <v>8594</v>
      </c>
      <c r="F1792" s="190"/>
      <c r="G1792" s="189" t="s">
        <v>57</v>
      </c>
      <c r="H1792" s="189" t="s">
        <v>36</v>
      </c>
      <c r="I1792" s="189"/>
      <c r="J1792" s="189" t="s">
        <v>435</v>
      </c>
      <c r="K1792" s="190">
        <v>17.5</v>
      </c>
      <c r="L1792" s="190">
        <v>1.3</v>
      </c>
      <c r="M1792" s="190">
        <v>4</v>
      </c>
      <c r="N1792" s="190"/>
      <c r="O1792" s="190">
        <v>4</v>
      </c>
      <c r="P1792" s="190"/>
      <c r="Q1792" s="190"/>
      <c r="R1792" s="188">
        <f t="shared" si="412"/>
        <v>70</v>
      </c>
      <c r="S1792" s="159" t="s">
        <v>41</v>
      </c>
      <c r="T1792" s="192" t="s">
        <v>58</v>
      </c>
      <c r="U1792" s="193">
        <v>44834</v>
      </c>
      <c r="V1792" s="193">
        <v>44978</v>
      </c>
      <c r="W1792" s="194">
        <v>1</v>
      </c>
      <c r="X1792" s="195"/>
      <c r="Y1792" s="196">
        <f t="shared" si="404"/>
        <v>20.714285714285715</v>
      </c>
      <c r="Z1792" s="198">
        <v>14</v>
      </c>
      <c r="AA1792" s="198">
        <v>0.84</v>
      </c>
      <c r="AB1792" s="197">
        <f t="shared" si="405"/>
        <v>980</v>
      </c>
      <c r="AC1792" s="197">
        <f t="shared" si="406"/>
        <v>58.8</v>
      </c>
      <c r="AD1792" s="197">
        <f t="shared" si="407"/>
        <v>686</v>
      </c>
      <c r="AE1792" s="197">
        <f t="shared" si="411"/>
        <v>294</v>
      </c>
      <c r="AF1792" s="197">
        <f t="shared" si="408"/>
        <v>1218</v>
      </c>
      <c r="AG1792" s="197">
        <f t="shared" si="413"/>
        <v>2198</v>
      </c>
      <c r="AH1792" s="198">
        <v>2198</v>
      </c>
      <c r="AI1792" s="197">
        <f t="shared" si="414"/>
        <v>0</v>
      </c>
      <c r="AJ1792" s="158"/>
      <c r="AT1792" s="111"/>
      <c r="AU1792" s="365"/>
    </row>
    <row r="1793" spans="1:47" ht="28.5" customHeight="1" x14ac:dyDescent="0.25">
      <c r="A1793" s="189"/>
      <c r="B1793" s="223">
        <v>28</v>
      </c>
      <c r="C1793" s="159">
        <v>1235</v>
      </c>
      <c r="D1793" s="376">
        <v>13773</v>
      </c>
      <c r="E1793" s="376">
        <v>8757</v>
      </c>
      <c r="F1793" s="190"/>
      <c r="G1793" s="189" t="s">
        <v>57</v>
      </c>
      <c r="H1793" s="189" t="s">
        <v>36</v>
      </c>
      <c r="I1793" s="189"/>
      <c r="J1793" s="189" t="s">
        <v>435</v>
      </c>
      <c r="K1793" s="190">
        <v>25</v>
      </c>
      <c r="L1793" s="190">
        <v>1.3</v>
      </c>
      <c r="M1793" s="190">
        <v>4</v>
      </c>
      <c r="N1793" s="190"/>
      <c r="O1793" s="190">
        <v>4</v>
      </c>
      <c r="P1793" s="190"/>
      <c r="Q1793" s="190"/>
      <c r="R1793" s="188">
        <f t="shared" si="412"/>
        <v>100</v>
      </c>
      <c r="S1793" s="159" t="s">
        <v>41</v>
      </c>
      <c r="T1793" s="192" t="s">
        <v>58</v>
      </c>
      <c r="U1793" s="193">
        <v>44851</v>
      </c>
      <c r="V1793" s="193">
        <v>44986</v>
      </c>
      <c r="W1793" s="194">
        <v>1</v>
      </c>
      <c r="X1793" s="195"/>
      <c r="Y1793" s="196">
        <f t="shared" si="404"/>
        <v>19.428571428571427</v>
      </c>
      <c r="Z1793" s="198">
        <v>14</v>
      </c>
      <c r="AA1793" s="198">
        <v>0.84</v>
      </c>
      <c r="AB1793" s="197">
        <f t="shared" si="405"/>
        <v>1400</v>
      </c>
      <c r="AC1793" s="197">
        <f t="shared" si="406"/>
        <v>84</v>
      </c>
      <c r="AD1793" s="197">
        <f t="shared" si="407"/>
        <v>980</v>
      </c>
      <c r="AE1793" s="197">
        <f t="shared" si="411"/>
        <v>420</v>
      </c>
      <c r="AF1793" s="197">
        <f t="shared" si="408"/>
        <v>1631.9999999999998</v>
      </c>
      <c r="AG1793" s="197">
        <f t="shared" si="413"/>
        <v>3032</v>
      </c>
      <c r="AH1793" s="198">
        <v>2600</v>
      </c>
      <c r="AI1793" s="197">
        <f t="shared" si="414"/>
        <v>432</v>
      </c>
      <c r="AJ1793" s="158"/>
      <c r="AR1793" s="363">
        <f>SUMIF('[27]Sc Shedule '!$D$3:$D$2546,D1793,'[27]Sc Shedule '!$AC$3:$AC$2546)</f>
        <v>3032</v>
      </c>
      <c r="AS1793" s="363">
        <f ca="1">SUMIF($D$91:$D$2561,D1793,$AG$91:$AG$2559)</f>
        <v>3032</v>
      </c>
      <c r="AT1793" s="363">
        <f ca="1">AR1793-AS1793</f>
        <v>0</v>
      </c>
      <c r="AU1793" s="365"/>
    </row>
    <row r="1794" spans="1:47" ht="28.5" customHeight="1" x14ac:dyDescent="0.25">
      <c r="A1794" s="189"/>
      <c r="B1794" s="223">
        <v>28</v>
      </c>
      <c r="C1794" s="159">
        <v>1285</v>
      </c>
      <c r="D1794" s="376">
        <v>13724</v>
      </c>
      <c r="E1794" s="376">
        <v>8179</v>
      </c>
      <c r="F1794" s="190"/>
      <c r="G1794" s="189" t="s">
        <v>57</v>
      </c>
      <c r="H1794" s="189" t="s">
        <v>36</v>
      </c>
      <c r="I1794" s="189"/>
      <c r="J1794" s="189" t="s">
        <v>435</v>
      </c>
      <c r="K1794" s="190">
        <v>3.9</v>
      </c>
      <c r="L1794" s="190">
        <v>1.3</v>
      </c>
      <c r="M1794" s="190">
        <v>4</v>
      </c>
      <c r="N1794" s="190"/>
      <c r="O1794" s="190">
        <v>4</v>
      </c>
      <c r="P1794" s="190"/>
      <c r="Q1794" s="190"/>
      <c r="R1794" s="188">
        <f t="shared" si="412"/>
        <v>15.6</v>
      </c>
      <c r="S1794" s="159" t="s">
        <v>41</v>
      </c>
      <c r="T1794" s="192" t="s">
        <v>58</v>
      </c>
      <c r="U1794" s="193">
        <v>44858</v>
      </c>
      <c r="V1794" s="193">
        <v>44866</v>
      </c>
      <c r="W1794" s="194">
        <v>1</v>
      </c>
      <c r="X1794" s="195"/>
      <c r="Y1794" s="196">
        <f t="shared" si="404"/>
        <v>1.2857142857142858</v>
      </c>
      <c r="Z1794" s="198">
        <v>14</v>
      </c>
      <c r="AA1794" s="198">
        <v>0.84</v>
      </c>
      <c r="AB1794" s="197">
        <f t="shared" si="405"/>
        <v>218.4</v>
      </c>
      <c r="AC1794" s="197">
        <f t="shared" si="406"/>
        <v>13.103999999999999</v>
      </c>
      <c r="AD1794" s="197">
        <f t="shared" si="407"/>
        <v>152.88</v>
      </c>
      <c r="AE1794" s="197">
        <f t="shared" si="411"/>
        <v>65.52</v>
      </c>
      <c r="AF1794" s="197">
        <f t="shared" si="408"/>
        <v>16.847999999999999</v>
      </c>
      <c r="AG1794" s="197">
        <f t="shared" si="413"/>
        <v>235.24799999999999</v>
      </c>
      <c r="AH1794" s="198">
        <v>235.24799999999999</v>
      </c>
      <c r="AI1794" s="197">
        <f t="shared" si="414"/>
        <v>0</v>
      </c>
      <c r="AJ1794" s="158"/>
      <c r="AR1794" s="111"/>
      <c r="AS1794" s="111"/>
      <c r="AT1794" s="111"/>
    </row>
    <row r="1795" spans="1:47" ht="28.5" customHeight="1" x14ac:dyDescent="0.25">
      <c r="A1795" s="189"/>
      <c r="B1795" s="223">
        <v>28</v>
      </c>
      <c r="C1795" s="159">
        <v>1191</v>
      </c>
      <c r="D1795" s="376">
        <v>13676</v>
      </c>
      <c r="E1795" s="376">
        <v>8332</v>
      </c>
      <c r="F1795" s="190"/>
      <c r="G1795" s="189" t="s">
        <v>57</v>
      </c>
      <c r="H1795" s="189" t="s">
        <v>36</v>
      </c>
      <c r="I1795" s="189"/>
      <c r="J1795" s="189" t="s">
        <v>435</v>
      </c>
      <c r="K1795" s="190">
        <v>4</v>
      </c>
      <c r="L1795" s="190">
        <v>1.8</v>
      </c>
      <c r="M1795" s="190">
        <v>1.5</v>
      </c>
      <c r="N1795" s="190"/>
      <c r="O1795" s="190">
        <v>1.5</v>
      </c>
      <c r="P1795" s="190"/>
      <c r="Q1795" s="190"/>
      <c r="R1795" s="188">
        <f t="shared" si="412"/>
        <v>6</v>
      </c>
      <c r="S1795" s="159" t="s">
        <v>41</v>
      </c>
      <c r="T1795" s="192" t="s">
        <v>58</v>
      </c>
      <c r="U1795" s="193">
        <v>44852</v>
      </c>
      <c r="V1795" s="193">
        <v>44910</v>
      </c>
      <c r="W1795" s="194">
        <v>1</v>
      </c>
      <c r="X1795" s="195"/>
      <c r="Y1795" s="196">
        <f t="shared" si="404"/>
        <v>8.4285714285714288</v>
      </c>
      <c r="Z1795" s="203">
        <v>18</v>
      </c>
      <c r="AA1795" s="203">
        <v>1.05</v>
      </c>
      <c r="AB1795" s="197">
        <f t="shared" si="405"/>
        <v>108</v>
      </c>
      <c r="AC1795" s="197">
        <f t="shared" si="406"/>
        <v>6.3000000000000007</v>
      </c>
      <c r="AD1795" s="197">
        <f t="shared" si="407"/>
        <v>75.599999999999994</v>
      </c>
      <c r="AE1795" s="197">
        <f t="shared" si="411"/>
        <v>32.4</v>
      </c>
      <c r="AF1795" s="197">
        <f t="shared" si="408"/>
        <v>53.1</v>
      </c>
      <c r="AG1795" s="197">
        <f t="shared" si="413"/>
        <v>161.1</v>
      </c>
      <c r="AH1795" s="198">
        <v>161.1</v>
      </c>
      <c r="AI1795" s="197">
        <f t="shared" si="414"/>
        <v>0</v>
      </c>
      <c r="AJ1795" s="158"/>
      <c r="AR1795" s="111"/>
      <c r="AS1795" s="111"/>
      <c r="AT1795" s="111"/>
    </row>
    <row r="1796" spans="1:47" ht="28.5" customHeight="1" x14ac:dyDescent="0.25">
      <c r="A1796" s="189"/>
      <c r="B1796" s="223">
        <v>28</v>
      </c>
      <c r="C1796" s="159">
        <v>1242</v>
      </c>
      <c r="D1796" s="376">
        <v>13780</v>
      </c>
      <c r="E1796" s="376">
        <v>8127</v>
      </c>
      <c r="F1796" s="190"/>
      <c r="G1796" s="189" t="s">
        <v>57</v>
      </c>
      <c r="H1796" s="189" t="s">
        <v>36</v>
      </c>
      <c r="I1796" s="189"/>
      <c r="J1796" s="189" t="s">
        <v>435</v>
      </c>
      <c r="K1796" s="190">
        <v>1.8</v>
      </c>
      <c r="L1796" s="190">
        <v>1.8</v>
      </c>
      <c r="M1796" s="190">
        <v>4</v>
      </c>
      <c r="N1796" s="190"/>
      <c r="O1796" s="190">
        <v>4</v>
      </c>
      <c r="P1796" s="190"/>
      <c r="Q1796" s="190"/>
      <c r="R1796" s="188">
        <f t="shared" si="412"/>
        <v>7.2</v>
      </c>
      <c r="S1796" s="159" t="s">
        <v>41</v>
      </c>
      <c r="T1796" s="192" t="s">
        <v>58</v>
      </c>
      <c r="U1796" s="193">
        <v>44852</v>
      </c>
      <c r="V1796" s="193">
        <v>44853</v>
      </c>
      <c r="W1796" s="194">
        <v>1</v>
      </c>
      <c r="X1796" s="195"/>
      <c r="Y1796" s="196">
        <f t="shared" si="404"/>
        <v>0.2857142857142857</v>
      </c>
      <c r="Z1796" s="203">
        <v>18</v>
      </c>
      <c r="AA1796" s="203">
        <v>1.05</v>
      </c>
      <c r="AB1796" s="197">
        <f t="shared" si="405"/>
        <v>129.6</v>
      </c>
      <c r="AC1796" s="197">
        <f t="shared" si="406"/>
        <v>7.5600000000000005</v>
      </c>
      <c r="AD1796" s="197">
        <f t="shared" si="407"/>
        <v>90.72</v>
      </c>
      <c r="AE1796" s="197">
        <f t="shared" si="411"/>
        <v>38.880000000000003</v>
      </c>
      <c r="AF1796" s="197">
        <f t="shared" si="408"/>
        <v>2.1599999999999997</v>
      </c>
      <c r="AG1796" s="197">
        <f t="shared" si="413"/>
        <v>131.76</v>
      </c>
      <c r="AH1796" s="198">
        <v>131.76</v>
      </c>
      <c r="AI1796" s="197">
        <f t="shared" si="414"/>
        <v>0</v>
      </c>
      <c r="AJ1796" s="158"/>
      <c r="AR1796" s="111"/>
      <c r="AS1796" s="111"/>
      <c r="AT1796" s="111"/>
    </row>
    <row r="1797" spans="1:47" ht="28.5" customHeight="1" x14ac:dyDescent="0.25">
      <c r="A1797" s="189"/>
      <c r="B1797" s="223">
        <v>28</v>
      </c>
      <c r="C1797" s="159">
        <v>1213</v>
      </c>
      <c r="D1797" s="376">
        <v>13699</v>
      </c>
      <c r="E1797" s="376">
        <v>8276</v>
      </c>
      <c r="F1797" s="190"/>
      <c r="G1797" s="189" t="s">
        <v>57</v>
      </c>
      <c r="H1797" s="186" t="s">
        <v>60</v>
      </c>
      <c r="I1797" s="186"/>
      <c r="J1797" s="186" t="s">
        <v>61</v>
      </c>
      <c r="K1797" s="188">
        <v>2.5</v>
      </c>
      <c r="L1797" s="188">
        <v>2.5</v>
      </c>
      <c r="M1797" s="188">
        <v>3.5</v>
      </c>
      <c r="N1797" s="188"/>
      <c r="O1797" s="188">
        <f>M1797-N1797</f>
        <v>3.5</v>
      </c>
      <c r="P1797" s="188"/>
      <c r="Q1797" s="188"/>
      <c r="R1797" s="188">
        <f t="shared" si="412"/>
        <v>21.875</v>
      </c>
      <c r="S1797" s="191" t="s">
        <v>62</v>
      </c>
      <c r="T1797" s="199" t="s">
        <v>58</v>
      </c>
      <c r="U1797" s="200">
        <v>44849</v>
      </c>
      <c r="V1797" s="200">
        <v>44891</v>
      </c>
      <c r="W1797" s="201">
        <v>1</v>
      </c>
      <c r="X1797" s="202"/>
      <c r="Y1797" s="196">
        <f t="shared" si="404"/>
        <v>6.1428571428571432</v>
      </c>
      <c r="Z1797" s="219">
        <v>7.5</v>
      </c>
      <c r="AA1797" s="219">
        <v>0.7</v>
      </c>
      <c r="AB1797" s="197">
        <f t="shared" si="405"/>
        <v>164.0625</v>
      </c>
      <c r="AC1797" s="197">
        <f t="shared" si="406"/>
        <v>15.312499999999998</v>
      </c>
      <c r="AD1797" s="197">
        <f t="shared" si="407"/>
        <v>114.84374999999999</v>
      </c>
      <c r="AE1797" s="197">
        <f t="shared" si="411"/>
        <v>49.21875</v>
      </c>
      <c r="AF1797" s="197">
        <f t="shared" si="408"/>
        <v>94.0625</v>
      </c>
      <c r="AG1797" s="197">
        <f t="shared" si="413"/>
        <v>258.125</v>
      </c>
      <c r="AH1797" s="197">
        <v>258.125</v>
      </c>
      <c r="AI1797" s="197">
        <f t="shared" si="414"/>
        <v>0</v>
      </c>
      <c r="AJ1797" s="158"/>
      <c r="AR1797" s="111"/>
      <c r="AS1797" s="111"/>
      <c r="AT1797" s="111"/>
    </row>
    <row r="1798" spans="1:47" ht="28.5" customHeight="1" x14ac:dyDescent="0.25">
      <c r="A1798" s="189"/>
      <c r="B1798" s="223">
        <v>28</v>
      </c>
      <c r="C1798" s="159">
        <v>1064</v>
      </c>
      <c r="D1798" s="376">
        <v>13501</v>
      </c>
      <c r="E1798" s="376">
        <v>8091</v>
      </c>
      <c r="F1798" s="190"/>
      <c r="G1798" s="189" t="s">
        <v>57</v>
      </c>
      <c r="H1798" s="186" t="s">
        <v>60</v>
      </c>
      <c r="I1798" s="186"/>
      <c r="J1798" s="186" t="s">
        <v>61</v>
      </c>
      <c r="K1798" s="188">
        <v>7.5</v>
      </c>
      <c r="L1798" s="188">
        <v>2.5</v>
      </c>
      <c r="M1798" s="188">
        <v>4</v>
      </c>
      <c r="N1798" s="188"/>
      <c r="O1798" s="188">
        <f>M1798-N1798</f>
        <v>4</v>
      </c>
      <c r="P1798" s="188"/>
      <c r="Q1798" s="188"/>
      <c r="R1798" s="188">
        <f t="shared" si="412"/>
        <v>75</v>
      </c>
      <c r="S1798" s="191" t="s">
        <v>62</v>
      </c>
      <c r="T1798" s="199" t="s">
        <v>58</v>
      </c>
      <c r="U1798" s="200">
        <v>44830</v>
      </c>
      <c r="V1798" s="200">
        <v>44844</v>
      </c>
      <c r="W1798" s="201">
        <v>1</v>
      </c>
      <c r="X1798" s="202"/>
      <c r="Y1798" s="196">
        <f t="shared" si="404"/>
        <v>2.1428571428571428</v>
      </c>
      <c r="Z1798" s="219">
        <v>7.5</v>
      </c>
      <c r="AA1798" s="219">
        <v>0.7</v>
      </c>
      <c r="AB1798" s="197">
        <f t="shared" si="405"/>
        <v>562.5</v>
      </c>
      <c r="AC1798" s="197">
        <f t="shared" si="406"/>
        <v>52.5</v>
      </c>
      <c r="AD1798" s="197">
        <f t="shared" si="407"/>
        <v>393.75</v>
      </c>
      <c r="AE1798" s="197">
        <f t="shared" si="411"/>
        <v>168.75</v>
      </c>
      <c r="AF1798" s="197">
        <f t="shared" si="408"/>
        <v>112.5</v>
      </c>
      <c r="AG1798" s="197">
        <f t="shared" si="413"/>
        <v>675</v>
      </c>
      <c r="AH1798" s="197">
        <v>675</v>
      </c>
      <c r="AI1798" s="197">
        <f t="shared" si="414"/>
        <v>0</v>
      </c>
      <c r="AJ1798" s="158"/>
      <c r="AR1798" s="111"/>
      <c r="AS1798" s="111"/>
      <c r="AT1798" s="111"/>
    </row>
    <row r="1799" spans="1:47" ht="28.5" customHeight="1" x14ac:dyDescent="0.25">
      <c r="A1799" s="189"/>
      <c r="B1799" s="223">
        <v>28</v>
      </c>
      <c r="C1799" s="159">
        <v>1139</v>
      </c>
      <c r="D1799" s="376">
        <v>13623</v>
      </c>
      <c r="E1799" s="376">
        <v>8202</v>
      </c>
      <c r="F1799" s="190"/>
      <c r="G1799" s="189" t="s">
        <v>68</v>
      </c>
      <c r="H1799" s="186" t="s">
        <v>60</v>
      </c>
      <c r="I1799" s="186"/>
      <c r="J1799" s="186" t="s">
        <v>61</v>
      </c>
      <c r="K1799" s="188">
        <v>2.5</v>
      </c>
      <c r="L1799" s="188">
        <v>2.8</v>
      </c>
      <c r="M1799" s="188">
        <v>2.5</v>
      </c>
      <c r="N1799" s="188"/>
      <c r="O1799" s="188">
        <f>M1799-N1799</f>
        <v>2.5</v>
      </c>
      <c r="P1799" s="188"/>
      <c r="Q1799" s="188"/>
      <c r="R1799" s="188">
        <f t="shared" si="412"/>
        <v>17.5</v>
      </c>
      <c r="S1799" s="191" t="s">
        <v>62</v>
      </c>
      <c r="T1799" s="199" t="s">
        <v>58</v>
      </c>
      <c r="U1799" s="200">
        <v>44839</v>
      </c>
      <c r="V1799" s="200">
        <v>44870</v>
      </c>
      <c r="W1799" s="201">
        <v>1</v>
      </c>
      <c r="X1799" s="202"/>
      <c r="Y1799" s="196">
        <f t="shared" si="404"/>
        <v>4.5714285714285712</v>
      </c>
      <c r="Z1799" s="219">
        <v>7.5</v>
      </c>
      <c r="AA1799" s="219">
        <v>0.7</v>
      </c>
      <c r="AB1799" s="197">
        <f t="shared" si="405"/>
        <v>131.25</v>
      </c>
      <c r="AC1799" s="197">
        <f t="shared" si="406"/>
        <v>12.25</v>
      </c>
      <c r="AD1799" s="197">
        <f t="shared" si="407"/>
        <v>91.875</v>
      </c>
      <c r="AE1799" s="197">
        <f t="shared" si="411"/>
        <v>39.375</v>
      </c>
      <c r="AF1799" s="197">
        <f t="shared" si="408"/>
        <v>56</v>
      </c>
      <c r="AG1799" s="197">
        <f t="shared" si="413"/>
        <v>187.25</v>
      </c>
      <c r="AH1799" s="197">
        <v>187.25</v>
      </c>
      <c r="AI1799" s="197">
        <f t="shared" si="414"/>
        <v>0</v>
      </c>
      <c r="AJ1799" s="158"/>
      <c r="AR1799" s="111"/>
      <c r="AS1799" s="111"/>
      <c r="AT1799" s="111"/>
    </row>
    <row r="1800" spans="1:47" ht="28.5" customHeight="1" x14ac:dyDescent="0.25">
      <c r="A1800" s="189"/>
      <c r="B1800" s="223">
        <v>28</v>
      </c>
      <c r="C1800" s="159">
        <v>1121</v>
      </c>
      <c r="D1800" s="376">
        <v>13605</v>
      </c>
      <c r="E1800" s="376">
        <v>8609</v>
      </c>
      <c r="F1800" s="190"/>
      <c r="G1800" s="189" t="s">
        <v>57</v>
      </c>
      <c r="H1800" s="186" t="s">
        <v>149</v>
      </c>
      <c r="I1800" s="186"/>
      <c r="J1800" s="186" t="s">
        <v>148</v>
      </c>
      <c r="K1800" s="188">
        <v>4</v>
      </c>
      <c r="L1800" s="188">
        <v>2</v>
      </c>
      <c r="M1800" s="188"/>
      <c r="N1800" s="188"/>
      <c r="O1800" s="188"/>
      <c r="P1800" s="188">
        <v>1</v>
      </c>
      <c r="Q1800" s="188"/>
      <c r="R1800" s="188">
        <f t="shared" si="412"/>
        <v>8</v>
      </c>
      <c r="S1800" s="191" t="s">
        <v>150</v>
      </c>
      <c r="T1800" s="199" t="s">
        <v>58</v>
      </c>
      <c r="U1800" s="200">
        <v>44838</v>
      </c>
      <c r="V1800" s="200">
        <v>44952</v>
      </c>
      <c r="W1800" s="201">
        <v>1</v>
      </c>
      <c r="X1800" s="202"/>
      <c r="Y1800" s="196">
        <f t="shared" si="404"/>
        <v>16.428571428571427</v>
      </c>
      <c r="Z1800" s="219">
        <v>7.5</v>
      </c>
      <c r="AA1800" s="219">
        <v>1.05</v>
      </c>
      <c r="AB1800" s="197">
        <f t="shared" si="405"/>
        <v>60</v>
      </c>
      <c r="AC1800" s="197">
        <f t="shared" si="406"/>
        <v>8.4</v>
      </c>
      <c r="AD1800" s="197">
        <f t="shared" si="407"/>
        <v>42</v>
      </c>
      <c r="AE1800" s="197">
        <f t="shared" si="411"/>
        <v>18</v>
      </c>
      <c r="AF1800" s="197">
        <f t="shared" si="408"/>
        <v>138</v>
      </c>
      <c r="AG1800" s="197">
        <f t="shared" si="413"/>
        <v>198</v>
      </c>
      <c r="AH1800" s="197">
        <v>198</v>
      </c>
      <c r="AI1800" s="197">
        <f t="shared" si="414"/>
        <v>0</v>
      </c>
      <c r="AJ1800" s="158"/>
      <c r="AR1800" s="111"/>
      <c r="AS1800" s="111"/>
      <c r="AT1800" s="111"/>
    </row>
    <row r="1801" spans="1:47" ht="28.5" customHeight="1" x14ac:dyDescent="0.25">
      <c r="A1801" s="189"/>
      <c r="B1801" s="223">
        <v>28</v>
      </c>
      <c r="C1801" s="159">
        <v>1121</v>
      </c>
      <c r="D1801" s="376">
        <v>13605</v>
      </c>
      <c r="E1801" s="376">
        <v>8609</v>
      </c>
      <c r="F1801" s="190"/>
      <c r="G1801" s="189" t="s">
        <v>57</v>
      </c>
      <c r="H1801" s="186" t="s">
        <v>149</v>
      </c>
      <c r="I1801" s="186"/>
      <c r="J1801" s="186" t="s">
        <v>148</v>
      </c>
      <c r="K1801" s="188">
        <v>4</v>
      </c>
      <c r="L1801" s="188">
        <v>2</v>
      </c>
      <c r="M1801" s="188"/>
      <c r="N1801" s="188"/>
      <c r="O1801" s="188"/>
      <c r="P1801" s="188">
        <v>1</v>
      </c>
      <c r="Q1801" s="188"/>
      <c r="R1801" s="188">
        <f t="shared" si="412"/>
        <v>8</v>
      </c>
      <c r="S1801" s="191" t="s">
        <v>150</v>
      </c>
      <c r="T1801" s="199" t="s">
        <v>58</v>
      </c>
      <c r="U1801" s="200">
        <v>44838</v>
      </c>
      <c r="V1801" s="200">
        <v>44952</v>
      </c>
      <c r="W1801" s="201">
        <v>1</v>
      </c>
      <c r="X1801" s="202"/>
      <c r="Y1801" s="196">
        <f t="shared" si="404"/>
        <v>16.428571428571427</v>
      </c>
      <c r="Z1801" s="219">
        <v>7.5</v>
      </c>
      <c r="AA1801" s="219">
        <v>1.05</v>
      </c>
      <c r="AB1801" s="197">
        <f t="shared" si="405"/>
        <v>60</v>
      </c>
      <c r="AC1801" s="197">
        <f t="shared" si="406"/>
        <v>8.4</v>
      </c>
      <c r="AD1801" s="197">
        <f t="shared" si="407"/>
        <v>42</v>
      </c>
      <c r="AE1801" s="197">
        <f t="shared" si="411"/>
        <v>18</v>
      </c>
      <c r="AF1801" s="197">
        <f t="shared" si="408"/>
        <v>138</v>
      </c>
      <c r="AG1801" s="197">
        <f t="shared" si="413"/>
        <v>198</v>
      </c>
      <c r="AH1801" s="197">
        <v>198</v>
      </c>
      <c r="AI1801" s="197">
        <f t="shared" si="414"/>
        <v>0</v>
      </c>
      <c r="AJ1801" s="158"/>
      <c r="AR1801" s="111"/>
      <c r="AS1801" s="111"/>
      <c r="AT1801" s="111"/>
    </row>
    <row r="1802" spans="1:47" ht="28.5" customHeight="1" x14ac:dyDescent="0.25">
      <c r="A1802" s="189"/>
      <c r="B1802" s="223">
        <v>28</v>
      </c>
      <c r="C1802" s="159">
        <v>1121</v>
      </c>
      <c r="D1802" s="376">
        <v>13605</v>
      </c>
      <c r="E1802" s="376">
        <v>8609</v>
      </c>
      <c r="F1802" s="190"/>
      <c r="G1802" s="189" t="s">
        <v>57</v>
      </c>
      <c r="H1802" s="186" t="s">
        <v>149</v>
      </c>
      <c r="I1802" s="186"/>
      <c r="J1802" s="186" t="s">
        <v>148</v>
      </c>
      <c r="K1802" s="188">
        <v>4</v>
      </c>
      <c r="L1802" s="188">
        <v>2</v>
      </c>
      <c r="M1802" s="188"/>
      <c r="N1802" s="188"/>
      <c r="O1802" s="188"/>
      <c r="P1802" s="188">
        <v>1</v>
      </c>
      <c r="Q1802" s="188"/>
      <c r="R1802" s="188">
        <f t="shared" si="412"/>
        <v>8</v>
      </c>
      <c r="S1802" s="191" t="s">
        <v>150</v>
      </c>
      <c r="T1802" s="199" t="s">
        <v>58</v>
      </c>
      <c r="U1802" s="200">
        <v>44838</v>
      </c>
      <c r="V1802" s="200">
        <v>44952</v>
      </c>
      <c r="W1802" s="201">
        <v>1</v>
      </c>
      <c r="X1802" s="202"/>
      <c r="Y1802" s="196">
        <f t="shared" si="404"/>
        <v>16.428571428571427</v>
      </c>
      <c r="Z1802" s="219">
        <v>7.5</v>
      </c>
      <c r="AA1802" s="219">
        <v>1.05</v>
      </c>
      <c r="AB1802" s="197">
        <f t="shared" si="405"/>
        <v>60</v>
      </c>
      <c r="AC1802" s="197">
        <f t="shared" si="406"/>
        <v>8.4</v>
      </c>
      <c r="AD1802" s="197">
        <f t="shared" si="407"/>
        <v>42</v>
      </c>
      <c r="AE1802" s="197">
        <f t="shared" si="411"/>
        <v>18</v>
      </c>
      <c r="AF1802" s="197">
        <f t="shared" si="408"/>
        <v>138</v>
      </c>
      <c r="AG1802" s="197">
        <f t="shared" si="413"/>
        <v>198</v>
      </c>
      <c r="AH1802" s="197">
        <v>198</v>
      </c>
      <c r="AI1802" s="197">
        <f t="shared" si="414"/>
        <v>0</v>
      </c>
      <c r="AJ1802" s="158"/>
      <c r="AR1802" s="111"/>
      <c r="AS1802" s="111"/>
      <c r="AT1802" s="111"/>
    </row>
    <row r="1803" spans="1:47" ht="28.5" customHeight="1" x14ac:dyDescent="0.25">
      <c r="A1803" s="186"/>
      <c r="B1803" s="221">
        <v>28</v>
      </c>
      <c r="C1803" s="187">
        <v>1395</v>
      </c>
      <c r="D1803" s="136">
        <v>13883</v>
      </c>
      <c r="E1803" s="136">
        <v>8445</v>
      </c>
      <c r="F1803" s="188"/>
      <c r="G1803" s="186" t="s">
        <v>57</v>
      </c>
      <c r="H1803" s="186" t="s">
        <v>94</v>
      </c>
      <c r="I1803" s="186"/>
      <c r="J1803" s="186" t="s">
        <v>69</v>
      </c>
      <c r="K1803" s="188">
        <v>1.8</v>
      </c>
      <c r="L1803" s="188">
        <v>1</v>
      </c>
      <c r="M1803" s="188">
        <v>4</v>
      </c>
      <c r="N1803" s="188"/>
      <c r="O1803" s="188">
        <f>M1803-N1803</f>
        <v>4</v>
      </c>
      <c r="P1803" s="188"/>
      <c r="Q1803" s="188"/>
      <c r="R1803" s="188">
        <f t="shared" si="412"/>
        <v>4</v>
      </c>
      <c r="S1803" s="191" t="s">
        <v>70</v>
      </c>
      <c r="T1803" s="199" t="s">
        <v>58</v>
      </c>
      <c r="U1803" s="200">
        <v>44873</v>
      </c>
      <c r="V1803" s="200">
        <v>44946</v>
      </c>
      <c r="W1803" s="201">
        <v>1</v>
      </c>
      <c r="X1803" s="202"/>
      <c r="Y1803" s="196">
        <f t="shared" si="404"/>
        <v>10.571428571428571</v>
      </c>
      <c r="Z1803" s="219">
        <v>135</v>
      </c>
      <c r="AA1803" s="219"/>
      <c r="AB1803" s="197">
        <f t="shared" si="405"/>
        <v>540</v>
      </c>
      <c r="AC1803" s="197">
        <f t="shared" si="406"/>
        <v>0</v>
      </c>
      <c r="AD1803" s="197">
        <f t="shared" si="407"/>
        <v>378</v>
      </c>
      <c r="AE1803" s="197">
        <f t="shared" si="411"/>
        <v>162</v>
      </c>
      <c r="AF1803" s="197">
        <f t="shared" si="408"/>
        <v>0</v>
      </c>
      <c r="AG1803" s="197">
        <f t="shared" si="413"/>
        <v>540</v>
      </c>
      <c r="AH1803" s="197">
        <v>540</v>
      </c>
      <c r="AI1803" s="197">
        <f t="shared" si="414"/>
        <v>0</v>
      </c>
      <c r="AJ1803" s="158"/>
      <c r="AR1803" s="111"/>
      <c r="AS1803" s="111"/>
      <c r="AT1803" s="111"/>
    </row>
    <row r="1804" spans="1:47" ht="28.5" customHeight="1" x14ac:dyDescent="0.25">
      <c r="A1804" s="186"/>
      <c r="B1804" s="221">
        <v>28</v>
      </c>
      <c r="C1804" s="187">
        <v>1354</v>
      </c>
      <c r="D1804" s="136">
        <v>13842</v>
      </c>
      <c r="E1804" s="136">
        <v>8325</v>
      </c>
      <c r="F1804" s="188"/>
      <c r="G1804" s="186" t="s">
        <v>57</v>
      </c>
      <c r="H1804" s="216" t="s">
        <v>36</v>
      </c>
      <c r="I1804" s="216"/>
      <c r="J1804" s="216" t="s">
        <v>42</v>
      </c>
      <c r="K1804" s="215">
        <v>3</v>
      </c>
      <c r="L1804" s="215">
        <v>1</v>
      </c>
      <c r="M1804" s="215">
        <v>3</v>
      </c>
      <c r="N1804" s="188"/>
      <c r="O1804" s="188">
        <f>M1804-N1804</f>
        <v>3</v>
      </c>
      <c r="P1804" s="215"/>
      <c r="Q1804" s="215"/>
      <c r="R1804" s="188">
        <f t="shared" si="412"/>
        <v>9</v>
      </c>
      <c r="S1804" s="243" t="s">
        <v>41</v>
      </c>
      <c r="T1804" s="199" t="s">
        <v>58</v>
      </c>
      <c r="U1804" s="253">
        <v>44868</v>
      </c>
      <c r="V1804" s="253">
        <v>44908</v>
      </c>
      <c r="W1804" s="254">
        <v>1</v>
      </c>
      <c r="X1804" s="255"/>
      <c r="Y1804" s="196">
        <f t="shared" si="404"/>
        <v>5.8571428571428568</v>
      </c>
      <c r="Z1804" s="220">
        <v>14</v>
      </c>
      <c r="AA1804" s="220">
        <v>0.84</v>
      </c>
      <c r="AB1804" s="197">
        <f t="shared" si="405"/>
        <v>126</v>
      </c>
      <c r="AC1804" s="197">
        <f t="shared" si="406"/>
        <v>7.56</v>
      </c>
      <c r="AD1804" s="197">
        <f t="shared" si="407"/>
        <v>88.2</v>
      </c>
      <c r="AE1804" s="197">
        <f t="shared" si="411"/>
        <v>37.799999999999997</v>
      </c>
      <c r="AF1804" s="197">
        <f t="shared" si="408"/>
        <v>44.279999999999994</v>
      </c>
      <c r="AG1804" s="197">
        <f t="shared" si="413"/>
        <v>170.28</v>
      </c>
      <c r="AH1804" s="197">
        <v>170.28</v>
      </c>
      <c r="AI1804" s="197">
        <f t="shared" si="414"/>
        <v>0</v>
      </c>
      <c r="AJ1804" s="158"/>
      <c r="AR1804" s="111"/>
      <c r="AS1804" s="111"/>
      <c r="AT1804" s="111"/>
    </row>
    <row r="1805" spans="1:47" ht="28.5" customHeight="1" x14ac:dyDescent="0.25">
      <c r="A1805" s="186"/>
      <c r="B1805" s="221">
        <v>28</v>
      </c>
      <c r="C1805" s="187">
        <v>1438</v>
      </c>
      <c r="D1805" s="136">
        <v>13926</v>
      </c>
      <c r="E1805" s="136">
        <v>8318</v>
      </c>
      <c r="F1805" s="188"/>
      <c r="G1805" s="186" t="s">
        <v>57</v>
      </c>
      <c r="H1805" s="216" t="s">
        <v>36</v>
      </c>
      <c r="I1805" s="216"/>
      <c r="J1805" s="216" t="s">
        <v>42</v>
      </c>
      <c r="K1805" s="215">
        <v>12.5</v>
      </c>
      <c r="L1805" s="215">
        <v>1.3</v>
      </c>
      <c r="M1805" s="215">
        <v>3.5</v>
      </c>
      <c r="N1805" s="188"/>
      <c r="O1805" s="188">
        <f>M1805-N1805</f>
        <v>3.5</v>
      </c>
      <c r="P1805" s="215"/>
      <c r="Q1805" s="215"/>
      <c r="R1805" s="188">
        <f t="shared" si="412"/>
        <v>43.75</v>
      </c>
      <c r="S1805" s="243" t="s">
        <v>41</v>
      </c>
      <c r="T1805" s="199" t="s">
        <v>58</v>
      </c>
      <c r="U1805" s="253">
        <v>44880</v>
      </c>
      <c r="V1805" s="253">
        <v>44904</v>
      </c>
      <c r="W1805" s="254">
        <v>1</v>
      </c>
      <c r="X1805" s="255"/>
      <c r="Y1805" s="196">
        <f t="shared" si="404"/>
        <v>3.5714285714285716</v>
      </c>
      <c r="Z1805" s="220">
        <v>14</v>
      </c>
      <c r="AA1805" s="220">
        <v>0.84</v>
      </c>
      <c r="AB1805" s="197">
        <f t="shared" si="405"/>
        <v>612.5</v>
      </c>
      <c r="AC1805" s="197">
        <f t="shared" si="406"/>
        <v>36.75</v>
      </c>
      <c r="AD1805" s="197">
        <f t="shared" si="407"/>
        <v>428.74999999999994</v>
      </c>
      <c r="AE1805" s="197">
        <f t="shared" si="411"/>
        <v>183.75</v>
      </c>
      <c r="AF1805" s="197">
        <f t="shared" si="408"/>
        <v>131.25</v>
      </c>
      <c r="AG1805" s="197">
        <f t="shared" si="413"/>
        <v>743.75</v>
      </c>
      <c r="AH1805" s="197">
        <v>743.75</v>
      </c>
      <c r="AI1805" s="197">
        <f t="shared" si="414"/>
        <v>0</v>
      </c>
      <c r="AJ1805" s="158"/>
      <c r="AR1805" s="111"/>
      <c r="AS1805" s="111"/>
      <c r="AT1805" s="111"/>
    </row>
    <row r="1806" spans="1:47" ht="28.5" customHeight="1" x14ac:dyDescent="0.25">
      <c r="A1806" s="186"/>
      <c r="B1806" s="221">
        <v>28</v>
      </c>
      <c r="C1806" s="187">
        <v>1446</v>
      </c>
      <c r="D1806" s="136">
        <v>13934</v>
      </c>
      <c r="E1806" s="136">
        <v>8262</v>
      </c>
      <c r="F1806" s="188"/>
      <c r="G1806" s="186" t="s">
        <v>57</v>
      </c>
      <c r="H1806" s="216" t="s">
        <v>36</v>
      </c>
      <c r="I1806" s="216"/>
      <c r="J1806" s="216" t="s">
        <v>42</v>
      </c>
      <c r="K1806" s="215">
        <v>5</v>
      </c>
      <c r="L1806" s="215">
        <v>1.3</v>
      </c>
      <c r="M1806" s="215">
        <v>3.5</v>
      </c>
      <c r="N1806" s="188"/>
      <c r="O1806" s="188">
        <f>M1806-N1806</f>
        <v>3.5</v>
      </c>
      <c r="P1806" s="215"/>
      <c r="Q1806" s="215"/>
      <c r="R1806" s="188">
        <f t="shared" si="412"/>
        <v>17.5</v>
      </c>
      <c r="S1806" s="243" t="s">
        <v>41</v>
      </c>
      <c r="T1806" s="199" t="s">
        <v>58</v>
      </c>
      <c r="U1806" s="253">
        <v>44882</v>
      </c>
      <c r="V1806" s="253">
        <v>44887</v>
      </c>
      <c r="W1806" s="254">
        <v>1</v>
      </c>
      <c r="X1806" s="255"/>
      <c r="Y1806" s="196">
        <f t="shared" si="404"/>
        <v>0.8571428571428571</v>
      </c>
      <c r="Z1806" s="220">
        <v>14</v>
      </c>
      <c r="AA1806" s="220">
        <v>0.84</v>
      </c>
      <c r="AB1806" s="197">
        <f t="shared" si="405"/>
        <v>245</v>
      </c>
      <c r="AC1806" s="197">
        <f t="shared" si="406"/>
        <v>14.7</v>
      </c>
      <c r="AD1806" s="197">
        <f t="shared" si="407"/>
        <v>171.5</v>
      </c>
      <c r="AE1806" s="197">
        <f t="shared" si="411"/>
        <v>73.5</v>
      </c>
      <c r="AF1806" s="197">
        <f t="shared" si="408"/>
        <v>12.6</v>
      </c>
      <c r="AG1806" s="197">
        <f t="shared" si="413"/>
        <v>257.60000000000002</v>
      </c>
      <c r="AH1806" s="197">
        <v>257.60000000000002</v>
      </c>
      <c r="AI1806" s="197">
        <f t="shared" si="414"/>
        <v>0</v>
      </c>
      <c r="AJ1806" s="158"/>
      <c r="AR1806" s="111"/>
      <c r="AS1806" s="111"/>
      <c r="AT1806" s="111"/>
    </row>
    <row r="1807" spans="1:47" ht="28.5" customHeight="1" x14ac:dyDescent="0.25">
      <c r="A1807" s="186"/>
      <c r="B1807" s="221">
        <v>28</v>
      </c>
      <c r="C1807" s="187">
        <v>1408</v>
      </c>
      <c r="D1807" s="136">
        <v>13896</v>
      </c>
      <c r="E1807" s="136">
        <v>8492</v>
      </c>
      <c r="F1807" s="188"/>
      <c r="G1807" s="186" t="s">
        <v>68</v>
      </c>
      <c r="H1807" s="186" t="s">
        <v>240</v>
      </c>
      <c r="I1807" s="186"/>
      <c r="J1807" s="186" t="s">
        <v>80</v>
      </c>
      <c r="K1807" s="188">
        <v>2.5</v>
      </c>
      <c r="L1807" s="188">
        <v>0.6</v>
      </c>
      <c r="M1807" s="188"/>
      <c r="N1807" s="188"/>
      <c r="O1807" s="188"/>
      <c r="P1807" s="188">
        <v>1</v>
      </c>
      <c r="Q1807" s="188"/>
      <c r="R1807" s="188">
        <f t="shared" si="412"/>
        <v>1.5</v>
      </c>
      <c r="S1807" s="191" t="s">
        <v>150</v>
      </c>
      <c r="T1807" s="199" t="s">
        <v>58</v>
      </c>
      <c r="U1807" s="200">
        <v>44875</v>
      </c>
      <c r="V1807" s="200">
        <v>44931</v>
      </c>
      <c r="W1807" s="201">
        <v>1</v>
      </c>
      <c r="X1807" s="202"/>
      <c r="Y1807" s="196">
        <f t="shared" si="404"/>
        <v>8.1428571428571423</v>
      </c>
      <c r="Z1807" s="219">
        <v>36.5</v>
      </c>
      <c r="AA1807" s="219">
        <v>3.15</v>
      </c>
      <c r="AB1807" s="197">
        <f t="shared" si="405"/>
        <v>54.75</v>
      </c>
      <c r="AC1807" s="197">
        <f t="shared" si="406"/>
        <v>4.7249999999999996</v>
      </c>
      <c r="AD1807" s="197">
        <f t="shared" si="407"/>
        <v>38.324999999999996</v>
      </c>
      <c r="AE1807" s="197">
        <f t="shared" si="411"/>
        <v>16.424999999999997</v>
      </c>
      <c r="AF1807" s="197">
        <f t="shared" si="408"/>
        <v>38.474999999999994</v>
      </c>
      <c r="AG1807" s="197">
        <f t="shared" si="413"/>
        <v>93.224999999999994</v>
      </c>
      <c r="AH1807" s="197">
        <v>93.224999999999994</v>
      </c>
      <c r="AI1807" s="197">
        <f t="shared" si="414"/>
        <v>0</v>
      </c>
      <c r="AJ1807" s="158"/>
      <c r="AR1807" s="111"/>
      <c r="AS1807" s="111"/>
      <c r="AT1807" s="111"/>
    </row>
    <row r="1808" spans="1:47" ht="28.5" customHeight="1" x14ac:dyDescent="0.25">
      <c r="A1808" s="186"/>
      <c r="B1808" s="221">
        <v>28</v>
      </c>
      <c r="C1808" s="187">
        <v>1596</v>
      </c>
      <c r="D1808" s="136">
        <v>14131</v>
      </c>
      <c r="E1808" s="136">
        <v>8551</v>
      </c>
      <c r="F1808" s="188"/>
      <c r="G1808" s="186" t="s">
        <v>57</v>
      </c>
      <c r="H1808" s="186" t="s">
        <v>94</v>
      </c>
      <c r="I1808" s="186"/>
      <c r="J1808" s="186" t="s">
        <v>69</v>
      </c>
      <c r="K1808" s="188">
        <v>2.5</v>
      </c>
      <c r="L1808" s="188">
        <v>1.3</v>
      </c>
      <c r="M1808" s="188">
        <v>2.5</v>
      </c>
      <c r="N1808" s="188"/>
      <c r="O1808" s="188">
        <f t="shared" ref="O1808:O1813" si="415">M1808-N1808</f>
        <v>2.5</v>
      </c>
      <c r="P1808" s="188"/>
      <c r="Q1808" s="188"/>
      <c r="R1808" s="188">
        <f t="shared" si="412"/>
        <v>2.5</v>
      </c>
      <c r="S1808" s="191" t="s">
        <v>70</v>
      </c>
      <c r="T1808" s="199" t="s">
        <v>58</v>
      </c>
      <c r="U1808" s="200">
        <v>44909</v>
      </c>
      <c r="V1808" s="200">
        <v>44966</v>
      </c>
      <c r="W1808" s="201">
        <v>1</v>
      </c>
      <c r="X1808" s="202"/>
      <c r="Y1808" s="196">
        <f t="shared" si="404"/>
        <v>8.2857142857142865</v>
      </c>
      <c r="Z1808" s="197">
        <v>135</v>
      </c>
      <c r="AA1808" s="197">
        <v>12.25</v>
      </c>
      <c r="AB1808" s="197">
        <f t="shared" si="405"/>
        <v>337.5</v>
      </c>
      <c r="AC1808" s="197">
        <f t="shared" si="406"/>
        <v>30.625</v>
      </c>
      <c r="AD1808" s="197">
        <f t="shared" si="407"/>
        <v>236.25</v>
      </c>
      <c r="AE1808" s="197">
        <f t="shared" si="411"/>
        <v>101.25</v>
      </c>
      <c r="AF1808" s="197">
        <f t="shared" si="408"/>
        <v>253.75</v>
      </c>
      <c r="AG1808" s="197">
        <f t="shared" si="413"/>
        <v>591.25</v>
      </c>
      <c r="AH1808" s="197">
        <v>591.25</v>
      </c>
      <c r="AI1808" s="197">
        <f t="shared" si="414"/>
        <v>0</v>
      </c>
      <c r="AJ1808" s="158"/>
      <c r="AT1808" s="111"/>
      <c r="AU1808" s="365"/>
    </row>
    <row r="1809" spans="1:47" ht="28.5" customHeight="1" x14ac:dyDescent="0.25">
      <c r="A1809" s="186"/>
      <c r="B1809" s="221">
        <v>28</v>
      </c>
      <c r="C1809" s="187">
        <v>1599</v>
      </c>
      <c r="D1809" s="136">
        <v>14134</v>
      </c>
      <c r="E1809" s="136">
        <v>8551</v>
      </c>
      <c r="F1809" s="188"/>
      <c r="G1809" s="186" t="s">
        <v>57</v>
      </c>
      <c r="H1809" s="186" t="s">
        <v>94</v>
      </c>
      <c r="I1809" s="186"/>
      <c r="J1809" s="186" t="s">
        <v>69</v>
      </c>
      <c r="K1809" s="188">
        <v>2.5</v>
      </c>
      <c r="L1809" s="188">
        <v>2.5</v>
      </c>
      <c r="M1809" s="188">
        <v>2</v>
      </c>
      <c r="N1809" s="188"/>
      <c r="O1809" s="188">
        <f t="shared" si="415"/>
        <v>2</v>
      </c>
      <c r="P1809" s="188"/>
      <c r="Q1809" s="188"/>
      <c r="R1809" s="188">
        <f t="shared" si="412"/>
        <v>2</v>
      </c>
      <c r="S1809" s="191" t="s">
        <v>70</v>
      </c>
      <c r="T1809" s="199" t="s">
        <v>58</v>
      </c>
      <c r="U1809" s="200">
        <v>44910</v>
      </c>
      <c r="V1809" s="200">
        <v>44966</v>
      </c>
      <c r="W1809" s="201">
        <v>1</v>
      </c>
      <c r="X1809" s="202"/>
      <c r="Y1809" s="196">
        <f t="shared" si="404"/>
        <v>8.1428571428571423</v>
      </c>
      <c r="Z1809" s="197">
        <v>135</v>
      </c>
      <c r="AA1809" s="197">
        <v>12.25</v>
      </c>
      <c r="AB1809" s="197">
        <f t="shared" si="405"/>
        <v>270</v>
      </c>
      <c r="AC1809" s="197">
        <f t="shared" si="406"/>
        <v>24.5</v>
      </c>
      <c r="AD1809" s="197">
        <f t="shared" si="407"/>
        <v>189</v>
      </c>
      <c r="AE1809" s="197">
        <f t="shared" si="411"/>
        <v>81</v>
      </c>
      <c r="AF1809" s="197">
        <f t="shared" si="408"/>
        <v>199.5</v>
      </c>
      <c r="AG1809" s="197">
        <f t="shared" ref="AG1809:AG1840" si="416">AD1809+AE1809+AF1809</f>
        <v>469.5</v>
      </c>
      <c r="AH1809" s="197">
        <v>469.5</v>
      </c>
      <c r="AI1809" s="197">
        <f t="shared" ref="AI1809:AI1840" si="417">AG1809-AH1809</f>
        <v>0</v>
      </c>
      <c r="AJ1809" s="158"/>
      <c r="AT1809" s="111"/>
      <c r="AU1809" s="365"/>
    </row>
    <row r="1810" spans="1:47" ht="28.5" customHeight="1" x14ac:dyDescent="0.25">
      <c r="A1810" s="186"/>
      <c r="B1810" s="221">
        <v>28</v>
      </c>
      <c r="C1810" s="187">
        <v>1612</v>
      </c>
      <c r="D1810" s="136">
        <v>14147</v>
      </c>
      <c r="E1810" s="136">
        <v>8631</v>
      </c>
      <c r="F1810" s="188"/>
      <c r="G1810" s="186" t="s">
        <v>57</v>
      </c>
      <c r="H1810" s="186" t="s">
        <v>94</v>
      </c>
      <c r="I1810" s="186"/>
      <c r="J1810" s="186" t="s">
        <v>69</v>
      </c>
      <c r="K1810" s="188">
        <v>2.5</v>
      </c>
      <c r="L1810" s="188">
        <v>1.3</v>
      </c>
      <c r="M1810" s="188">
        <v>4</v>
      </c>
      <c r="N1810" s="188"/>
      <c r="O1810" s="188">
        <f t="shared" si="415"/>
        <v>4</v>
      </c>
      <c r="P1810" s="188"/>
      <c r="Q1810" s="188"/>
      <c r="R1810" s="188">
        <f t="shared" si="412"/>
        <v>4</v>
      </c>
      <c r="S1810" s="191" t="s">
        <v>70</v>
      </c>
      <c r="T1810" s="199" t="s">
        <v>58</v>
      </c>
      <c r="U1810" s="200">
        <v>44911</v>
      </c>
      <c r="V1810" s="200">
        <v>44960</v>
      </c>
      <c r="W1810" s="201">
        <v>1</v>
      </c>
      <c r="X1810" s="202"/>
      <c r="Y1810" s="196">
        <f t="shared" si="404"/>
        <v>7.1428571428571432</v>
      </c>
      <c r="Z1810" s="197">
        <v>135</v>
      </c>
      <c r="AA1810" s="197">
        <v>12.25</v>
      </c>
      <c r="AB1810" s="197">
        <f t="shared" si="405"/>
        <v>540</v>
      </c>
      <c r="AC1810" s="197">
        <f t="shared" si="406"/>
        <v>49</v>
      </c>
      <c r="AD1810" s="197">
        <f t="shared" si="407"/>
        <v>378</v>
      </c>
      <c r="AE1810" s="197">
        <f t="shared" si="411"/>
        <v>162</v>
      </c>
      <c r="AF1810" s="197">
        <f t="shared" si="408"/>
        <v>350</v>
      </c>
      <c r="AG1810" s="197">
        <f t="shared" si="416"/>
        <v>890</v>
      </c>
      <c r="AH1810" s="197">
        <v>890</v>
      </c>
      <c r="AI1810" s="197">
        <f t="shared" si="417"/>
        <v>0</v>
      </c>
      <c r="AJ1810" s="158"/>
      <c r="AT1810" s="111"/>
      <c r="AU1810" s="365"/>
    </row>
    <row r="1811" spans="1:47" ht="28.5" customHeight="1" x14ac:dyDescent="0.25">
      <c r="A1811" s="186"/>
      <c r="B1811" s="221">
        <v>28</v>
      </c>
      <c r="C1811" s="187">
        <v>1672</v>
      </c>
      <c r="D1811" s="136">
        <v>14257</v>
      </c>
      <c r="E1811" s="136">
        <v>8631</v>
      </c>
      <c r="F1811" s="188"/>
      <c r="G1811" s="186" t="s">
        <v>57</v>
      </c>
      <c r="H1811" s="186" t="s">
        <v>94</v>
      </c>
      <c r="I1811" s="186"/>
      <c r="J1811" s="430" t="s">
        <v>435</v>
      </c>
      <c r="K1811" s="188">
        <v>4</v>
      </c>
      <c r="L1811" s="188">
        <v>1.3</v>
      </c>
      <c r="M1811" s="188">
        <v>3</v>
      </c>
      <c r="N1811" s="188"/>
      <c r="O1811" s="188">
        <f t="shared" si="415"/>
        <v>3</v>
      </c>
      <c r="P1811" s="188"/>
      <c r="Q1811" s="188"/>
      <c r="R1811" s="429">
        <f t="shared" si="412"/>
        <v>12</v>
      </c>
      <c r="S1811" s="431" t="s">
        <v>41</v>
      </c>
      <c r="T1811" s="199" t="s">
        <v>58</v>
      </c>
      <c r="U1811" s="200">
        <v>44922</v>
      </c>
      <c r="V1811" s="200">
        <v>44960</v>
      </c>
      <c r="W1811" s="201">
        <v>1</v>
      </c>
      <c r="X1811" s="202"/>
      <c r="Y1811" s="196">
        <f t="shared" si="404"/>
        <v>5.5714285714285712</v>
      </c>
      <c r="Z1811" s="197">
        <v>14</v>
      </c>
      <c r="AA1811" s="197">
        <v>0.84</v>
      </c>
      <c r="AB1811" s="197">
        <f t="shared" si="405"/>
        <v>168</v>
      </c>
      <c r="AC1811" s="197">
        <f t="shared" si="406"/>
        <v>10.08</v>
      </c>
      <c r="AD1811" s="197">
        <f t="shared" si="407"/>
        <v>117.59999999999998</v>
      </c>
      <c r="AE1811" s="197">
        <f t="shared" si="411"/>
        <v>50.399999999999991</v>
      </c>
      <c r="AF1811" s="197">
        <f t="shared" si="408"/>
        <v>56.160000000000004</v>
      </c>
      <c r="AG1811" s="197">
        <f t="shared" si="416"/>
        <v>224.15999999999997</v>
      </c>
      <c r="AH1811" s="197">
        <v>609.75</v>
      </c>
      <c r="AI1811" s="197">
        <f t="shared" si="417"/>
        <v>-385.59000000000003</v>
      </c>
      <c r="AJ1811" s="158"/>
      <c r="AT1811" s="111"/>
      <c r="AU1811" s="365"/>
    </row>
    <row r="1812" spans="1:47" ht="28.5" customHeight="1" x14ac:dyDescent="0.25">
      <c r="A1812" s="186"/>
      <c r="B1812" s="221">
        <v>28</v>
      </c>
      <c r="C1812" s="187">
        <v>1555</v>
      </c>
      <c r="D1812" s="136">
        <v>14087</v>
      </c>
      <c r="E1812" s="136">
        <v>8573</v>
      </c>
      <c r="F1812" s="188"/>
      <c r="G1812" s="186" t="s">
        <v>57</v>
      </c>
      <c r="H1812" s="216" t="s">
        <v>36</v>
      </c>
      <c r="I1812" s="216"/>
      <c r="J1812" s="216" t="s">
        <v>42</v>
      </c>
      <c r="K1812" s="215">
        <v>4.3</v>
      </c>
      <c r="L1812" s="215">
        <v>1.3</v>
      </c>
      <c r="M1812" s="215">
        <v>2</v>
      </c>
      <c r="N1812" s="188"/>
      <c r="O1812" s="188">
        <f t="shared" si="415"/>
        <v>2</v>
      </c>
      <c r="P1812" s="215"/>
      <c r="Q1812" s="215"/>
      <c r="R1812" s="188">
        <f t="shared" si="412"/>
        <v>8.6</v>
      </c>
      <c r="S1812" s="243" t="s">
        <v>41</v>
      </c>
      <c r="T1812" s="199" t="s">
        <v>58</v>
      </c>
      <c r="U1812" s="253">
        <v>44903</v>
      </c>
      <c r="V1812" s="253">
        <v>44974</v>
      </c>
      <c r="W1812" s="254">
        <v>1</v>
      </c>
      <c r="X1812" s="255"/>
      <c r="Y1812" s="196">
        <f t="shared" si="404"/>
        <v>10.285714285714286</v>
      </c>
      <c r="Z1812" s="220">
        <v>14</v>
      </c>
      <c r="AA1812" s="220">
        <v>0.84</v>
      </c>
      <c r="AB1812" s="197">
        <f t="shared" si="405"/>
        <v>120.39999999999999</v>
      </c>
      <c r="AC1812" s="197">
        <f t="shared" si="406"/>
        <v>7.2239999999999993</v>
      </c>
      <c r="AD1812" s="197">
        <f t="shared" si="407"/>
        <v>84.28</v>
      </c>
      <c r="AE1812" s="197">
        <f t="shared" si="411"/>
        <v>36.119999999999997</v>
      </c>
      <c r="AF1812" s="197">
        <f t="shared" si="408"/>
        <v>74.304000000000002</v>
      </c>
      <c r="AG1812" s="197">
        <f t="shared" si="416"/>
        <v>194.70400000000001</v>
      </c>
      <c r="AH1812" s="197">
        <v>194.70400000000001</v>
      </c>
      <c r="AI1812" s="197">
        <f t="shared" si="417"/>
        <v>0</v>
      </c>
      <c r="AJ1812" s="158"/>
      <c r="AT1812" s="111"/>
      <c r="AU1812" s="365"/>
    </row>
    <row r="1813" spans="1:47" ht="28.5" customHeight="1" x14ac:dyDescent="0.25">
      <c r="A1813" s="186"/>
      <c r="B1813" s="221">
        <v>28</v>
      </c>
      <c r="C1813" s="187">
        <v>1555</v>
      </c>
      <c r="D1813" s="136">
        <v>14087</v>
      </c>
      <c r="E1813" s="136">
        <v>8573</v>
      </c>
      <c r="F1813" s="188"/>
      <c r="G1813" s="186" t="s">
        <v>57</v>
      </c>
      <c r="H1813" s="216" t="s">
        <v>36</v>
      </c>
      <c r="I1813" s="216"/>
      <c r="J1813" s="216" t="s">
        <v>42</v>
      </c>
      <c r="K1813" s="215">
        <v>7</v>
      </c>
      <c r="L1813" s="215">
        <v>0.6</v>
      </c>
      <c r="M1813" s="215">
        <v>4</v>
      </c>
      <c r="N1813" s="188"/>
      <c r="O1813" s="188">
        <f t="shared" si="415"/>
        <v>4</v>
      </c>
      <c r="P1813" s="215"/>
      <c r="Q1813" s="215"/>
      <c r="R1813" s="188">
        <f t="shared" si="412"/>
        <v>28</v>
      </c>
      <c r="S1813" s="243" t="s">
        <v>41</v>
      </c>
      <c r="T1813" s="199" t="s">
        <v>58</v>
      </c>
      <c r="U1813" s="253">
        <v>44903</v>
      </c>
      <c r="V1813" s="253">
        <v>44974</v>
      </c>
      <c r="W1813" s="254">
        <v>1</v>
      </c>
      <c r="X1813" s="255"/>
      <c r="Y1813" s="196">
        <f t="shared" si="404"/>
        <v>10.285714285714286</v>
      </c>
      <c r="Z1813" s="220">
        <v>14</v>
      </c>
      <c r="AA1813" s="220">
        <v>0.84</v>
      </c>
      <c r="AB1813" s="197">
        <f t="shared" si="405"/>
        <v>392</v>
      </c>
      <c r="AC1813" s="197">
        <f t="shared" si="406"/>
        <v>23.52</v>
      </c>
      <c r="AD1813" s="197">
        <f t="shared" si="407"/>
        <v>274.39999999999998</v>
      </c>
      <c r="AE1813" s="197">
        <f t="shared" si="411"/>
        <v>117.60000000000001</v>
      </c>
      <c r="AF1813" s="197">
        <f t="shared" si="408"/>
        <v>241.92</v>
      </c>
      <c r="AG1813" s="197">
        <f t="shared" si="416"/>
        <v>633.91999999999996</v>
      </c>
      <c r="AH1813" s="197">
        <v>633.91999999999996</v>
      </c>
      <c r="AI1813" s="197">
        <f t="shared" si="417"/>
        <v>0</v>
      </c>
      <c r="AJ1813" s="158"/>
      <c r="AT1813" s="111"/>
      <c r="AU1813" s="365"/>
    </row>
    <row r="1814" spans="1:47" ht="28.5" customHeight="1" x14ac:dyDescent="0.25">
      <c r="A1814" s="186"/>
      <c r="B1814" s="221">
        <v>28</v>
      </c>
      <c r="C1814" s="187">
        <v>1672</v>
      </c>
      <c r="D1814" s="136">
        <v>14257</v>
      </c>
      <c r="E1814" s="136">
        <v>8631</v>
      </c>
      <c r="F1814" s="188"/>
      <c r="G1814" s="186" t="s">
        <v>57</v>
      </c>
      <c r="H1814" s="189" t="s">
        <v>36</v>
      </c>
      <c r="I1814" s="189"/>
      <c r="J1814" s="189" t="s">
        <v>435</v>
      </c>
      <c r="K1814" s="190">
        <v>5.5</v>
      </c>
      <c r="L1814" s="190">
        <v>1.8</v>
      </c>
      <c r="M1814" s="190">
        <v>3</v>
      </c>
      <c r="N1814" s="190"/>
      <c r="O1814" s="190">
        <v>3</v>
      </c>
      <c r="P1814" s="190"/>
      <c r="Q1814" s="190"/>
      <c r="R1814" s="188">
        <f t="shared" si="412"/>
        <v>16.5</v>
      </c>
      <c r="S1814" s="159" t="s">
        <v>41</v>
      </c>
      <c r="T1814" s="199" t="s">
        <v>58</v>
      </c>
      <c r="U1814" s="193">
        <v>44922</v>
      </c>
      <c r="V1814" s="428">
        <v>44960</v>
      </c>
      <c r="W1814" s="194">
        <v>1</v>
      </c>
      <c r="X1814" s="195"/>
      <c r="Y1814" s="196">
        <f t="shared" si="404"/>
        <v>5.5714285714285712</v>
      </c>
      <c r="Z1814" s="203">
        <v>18</v>
      </c>
      <c r="AA1814" s="203">
        <v>1.05</v>
      </c>
      <c r="AB1814" s="197">
        <f t="shared" si="405"/>
        <v>297</v>
      </c>
      <c r="AC1814" s="197">
        <f t="shared" si="406"/>
        <v>17.324999999999999</v>
      </c>
      <c r="AD1814" s="197">
        <f t="shared" si="407"/>
        <v>207.89999999999998</v>
      </c>
      <c r="AE1814" s="197">
        <f t="shared" si="411"/>
        <v>89.100000000000009</v>
      </c>
      <c r="AF1814" s="197">
        <f t="shared" si="408"/>
        <v>96.525000000000006</v>
      </c>
      <c r="AG1814" s="197">
        <f t="shared" si="416"/>
        <v>393.52499999999998</v>
      </c>
      <c r="AH1814" s="198">
        <v>366.29999999999995</v>
      </c>
      <c r="AI1814" s="197">
        <f t="shared" si="417"/>
        <v>27.225000000000023</v>
      </c>
      <c r="AJ1814" s="158"/>
      <c r="AR1814" s="363">
        <f>SUMIF('[27]Sc Shedule '!$D$3:$D$2546,D1814,'[27]Sc Shedule '!$AC$3:$AC$2546)</f>
        <v>739.2974999999999</v>
      </c>
      <c r="AS1814" s="363">
        <f ca="1">SUMIF($D$91:$D$2561,D1814,$AG$91:$AG$2559)</f>
        <v>739.2974999999999</v>
      </c>
      <c r="AT1814" s="363">
        <f ca="1">AR1814-AS1814</f>
        <v>0</v>
      </c>
      <c r="AU1814" s="365"/>
    </row>
    <row r="1815" spans="1:47" ht="28.5" customHeight="1" x14ac:dyDescent="0.25">
      <c r="A1815" s="186"/>
      <c r="B1815" s="221">
        <v>28</v>
      </c>
      <c r="C1815" s="187">
        <v>1555</v>
      </c>
      <c r="D1815" s="136">
        <v>14087</v>
      </c>
      <c r="E1815" s="136">
        <v>8573</v>
      </c>
      <c r="F1815" s="188"/>
      <c r="G1815" s="186" t="s">
        <v>57</v>
      </c>
      <c r="H1815" s="186" t="s">
        <v>60</v>
      </c>
      <c r="I1815" s="186"/>
      <c r="J1815" s="186" t="s">
        <v>61</v>
      </c>
      <c r="K1815" s="188">
        <v>9.1999999999999993</v>
      </c>
      <c r="L1815" s="188">
        <v>2.5</v>
      </c>
      <c r="M1815" s="188">
        <v>4</v>
      </c>
      <c r="N1815" s="188"/>
      <c r="O1815" s="188">
        <f>M1815-N1815</f>
        <v>4</v>
      </c>
      <c r="P1815" s="188"/>
      <c r="Q1815" s="188"/>
      <c r="R1815" s="188">
        <f t="shared" si="412"/>
        <v>92</v>
      </c>
      <c r="S1815" s="191" t="s">
        <v>62</v>
      </c>
      <c r="T1815" s="199" t="s">
        <v>58</v>
      </c>
      <c r="U1815" s="200">
        <v>44903</v>
      </c>
      <c r="V1815" s="200">
        <v>44974</v>
      </c>
      <c r="W1815" s="201">
        <v>1</v>
      </c>
      <c r="X1815" s="202"/>
      <c r="Y1815" s="196">
        <f t="shared" si="404"/>
        <v>10.285714285714286</v>
      </c>
      <c r="Z1815" s="219">
        <v>7.5</v>
      </c>
      <c r="AA1815" s="219">
        <v>0.7</v>
      </c>
      <c r="AB1815" s="197">
        <f t="shared" si="405"/>
        <v>690</v>
      </c>
      <c r="AC1815" s="197">
        <f t="shared" si="406"/>
        <v>64.399999999999991</v>
      </c>
      <c r="AD1815" s="197">
        <f t="shared" si="407"/>
        <v>482.99999999999994</v>
      </c>
      <c r="AE1815" s="197">
        <f t="shared" si="411"/>
        <v>206.99999999999997</v>
      </c>
      <c r="AF1815" s="197">
        <f t="shared" si="408"/>
        <v>662.4</v>
      </c>
      <c r="AG1815" s="197">
        <f t="shared" si="416"/>
        <v>1352.3999999999999</v>
      </c>
      <c r="AH1815" s="197">
        <v>1352.3999999999999</v>
      </c>
      <c r="AI1815" s="197">
        <f t="shared" si="417"/>
        <v>0</v>
      </c>
      <c r="AJ1815" s="158"/>
      <c r="AT1815" s="111"/>
      <c r="AU1815" s="365"/>
    </row>
    <row r="1816" spans="1:47" ht="28.5" customHeight="1" x14ac:dyDescent="0.25">
      <c r="A1816" s="186"/>
      <c r="B1816" s="221">
        <v>28</v>
      </c>
      <c r="C1816" s="187">
        <v>1574</v>
      </c>
      <c r="D1816" s="136">
        <v>14107</v>
      </c>
      <c r="E1816" s="136"/>
      <c r="F1816" s="188"/>
      <c r="G1816" s="186" t="s">
        <v>57</v>
      </c>
      <c r="H1816" s="186" t="s">
        <v>60</v>
      </c>
      <c r="I1816" s="186"/>
      <c r="J1816" s="186" t="s">
        <v>61</v>
      </c>
      <c r="K1816" s="188">
        <v>3.5</v>
      </c>
      <c r="L1816" s="188">
        <v>3.5</v>
      </c>
      <c r="M1816" s="188">
        <v>3</v>
      </c>
      <c r="N1816" s="188"/>
      <c r="O1816" s="188">
        <f>M1816-N1816</f>
        <v>3</v>
      </c>
      <c r="P1816" s="188"/>
      <c r="Q1816" s="188"/>
      <c r="R1816" s="188">
        <f t="shared" si="412"/>
        <v>36.75</v>
      </c>
      <c r="S1816" s="191" t="s">
        <v>62</v>
      </c>
      <c r="T1816" s="199" t="s">
        <v>86</v>
      </c>
      <c r="U1816" s="200">
        <v>44905</v>
      </c>
      <c r="V1816" s="200"/>
      <c r="W1816" s="201">
        <v>1</v>
      </c>
      <c r="X1816" s="202"/>
      <c r="Y1816" s="196">
        <f t="shared" si="404"/>
        <v>16</v>
      </c>
      <c r="Z1816" s="219">
        <v>7.5</v>
      </c>
      <c r="AA1816" s="219">
        <v>0.7</v>
      </c>
      <c r="AB1816" s="197">
        <f t="shared" si="405"/>
        <v>275.625</v>
      </c>
      <c r="AC1816" s="197">
        <f t="shared" si="406"/>
        <v>25.724999999999998</v>
      </c>
      <c r="AD1816" s="197">
        <f t="shared" si="407"/>
        <v>192.93749999999997</v>
      </c>
      <c r="AE1816" s="197">
        <f t="shared" si="411"/>
        <v>0</v>
      </c>
      <c r="AF1816" s="197">
        <f t="shared" si="408"/>
        <v>411.59999999999997</v>
      </c>
      <c r="AG1816" s="197">
        <f t="shared" si="416"/>
        <v>604.53749999999991</v>
      </c>
      <c r="AH1816" s="197">
        <v>490.61249999999995</v>
      </c>
      <c r="AI1816" s="197">
        <f t="shared" si="417"/>
        <v>113.92499999999995</v>
      </c>
      <c r="AJ1816" s="158"/>
      <c r="AR1816" s="363">
        <f>SUMIF('[27]Sc Shedule '!$D$3:$D$2546,D1816,'[27]Sc Shedule '!$AC$3:$AC$2546)</f>
        <v>604.53750000000002</v>
      </c>
      <c r="AS1816" s="363">
        <f t="shared" ref="AS1816:AS1817" ca="1" si="418">SUMIF($D$91:$D$2561,D1816,$AG$91:$AG$2559)</f>
        <v>604.53749999999991</v>
      </c>
      <c r="AT1816" s="363">
        <f t="shared" ref="AT1816:AT1817" ca="1" si="419">AR1816-AS1816</f>
        <v>0</v>
      </c>
      <c r="AU1816" s="365"/>
    </row>
    <row r="1817" spans="1:47" ht="28.5" customHeight="1" x14ac:dyDescent="0.25">
      <c r="A1817" s="186"/>
      <c r="B1817" s="221">
        <v>28</v>
      </c>
      <c r="C1817" s="187">
        <v>1672</v>
      </c>
      <c r="D1817" s="136">
        <v>14257</v>
      </c>
      <c r="E1817" s="136">
        <v>8631</v>
      </c>
      <c r="F1817" s="188"/>
      <c r="G1817" s="186" t="s">
        <v>57</v>
      </c>
      <c r="H1817" s="186" t="s">
        <v>240</v>
      </c>
      <c r="I1817" s="216"/>
      <c r="J1817" s="186" t="s">
        <v>80</v>
      </c>
      <c r="K1817" s="188">
        <v>1.5</v>
      </c>
      <c r="L1817" s="188">
        <v>1.5</v>
      </c>
      <c r="M1817" s="188"/>
      <c r="N1817" s="188"/>
      <c r="O1817" s="188"/>
      <c r="P1817" s="188">
        <v>1.5</v>
      </c>
      <c r="Q1817" s="188"/>
      <c r="R1817" s="429">
        <f>K1817*L1817</f>
        <v>2.25</v>
      </c>
      <c r="S1817" s="191" t="s">
        <v>150</v>
      </c>
      <c r="T1817" s="199" t="s">
        <v>58</v>
      </c>
      <c r="U1817" s="200">
        <v>44922</v>
      </c>
      <c r="V1817" s="308">
        <v>44960</v>
      </c>
      <c r="W1817" s="201">
        <v>1</v>
      </c>
      <c r="X1817" s="202"/>
      <c r="Y1817" s="196">
        <f t="shared" si="404"/>
        <v>5.5714285714285712</v>
      </c>
      <c r="Z1817" s="219">
        <v>36.5</v>
      </c>
      <c r="AA1817" s="219">
        <v>3.15</v>
      </c>
      <c r="AB1817" s="197">
        <f t="shared" si="405"/>
        <v>82.125</v>
      </c>
      <c r="AC1817" s="197">
        <f t="shared" si="406"/>
        <v>7.0874999999999995</v>
      </c>
      <c r="AD1817" s="197">
        <f t="shared" si="407"/>
        <v>57.487499999999997</v>
      </c>
      <c r="AE1817" s="197">
        <f t="shared" si="411"/>
        <v>24.637499999999999</v>
      </c>
      <c r="AF1817" s="197">
        <f t="shared" si="408"/>
        <v>39.487499999999997</v>
      </c>
      <c r="AG1817" s="197">
        <f t="shared" si="416"/>
        <v>121.6125</v>
      </c>
      <c r="AH1817" s="197">
        <v>183.43124999999998</v>
      </c>
      <c r="AI1817" s="197">
        <f t="shared" si="417"/>
        <v>-61.81874999999998</v>
      </c>
      <c r="AJ1817" s="158"/>
      <c r="AR1817" s="363">
        <f>SUMIF('[27]Sc Shedule '!$D$3:$D$2546,D1817,'[27]Sc Shedule '!$AC$3:$AC$2546)</f>
        <v>739.2974999999999</v>
      </c>
      <c r="AS1817" s="363">
        <f t="shared" ca="1" si="418"/>
        <v>739.2974999999999</v>
      </c>
      <c r="AT1817" s="363">
        <f t="shared" ca="1" si="419"/>
        <v>0</v>
      </c>
      <c r="AU1817" s="365"/>
    </row>
    <row r="1818" spans="1:47" ht="28.5" customHeight="1" x14ac:dyDescent="0.25">
      <c r="A1818" s="186"/>
      <c r="B1818" s="221">
        <v>29</v>
      </c>
      <c r="C1818" s="187">
        <v>323</v>
      </c>
      <c r="D1818" s="136">
        <v>12422</v>
      </c>
      <c r="E1818" s="136">
        <v>7591</v>
      </c>
      <c r="F1818" s="188"/>
      <c r="G1818" s="186" t="s">
        <v>102</v>
      </c>
      <c r="H1818" s="186" t="s">
        <v>94</v>
      </c>
      <c r="I1818" s="186"/>
      <c r="J1818" s="186" t="s">
        <v>69</v>
      </c>
      <c r="K1818" s="188">
        <v>2.5</v>
      </c>
      <c r="L1818" s="188">
        <v>1.3</v>
      </c>
      <c r="M1818" s="188">
        <v>5</v>
      </c>
      <c r="N1818" s="188">
        <v>1</v>
      </c>
      <c r="O1818" s="188">
        <f t="shared" ref="O1818:O1843" si="420">M1818-N1818</f>
        <v>4</v>
      </c>
      <c r="P1818" s="188"/>
      <c r="Q1818" s="188"/>
      <c r="R1818" s="188">
        <f t="shared" si="412"/>
        <v>4</v>
      </c>
      <c r="S1818" s="191" t="s">
        <v>70</v>
      </c>
      <c r="T1818" s="199" t="s">
        <v>58</v>
      </c>
      <c r="U1818" s="200">
        <v>44733</v>
      </c>
      <c r="V1818" s="200">
        <v>44741</v>
      </c>
      <c r="W1818" s="201">
        <v>1</v>
      </c>
      <c r="X1818" s="202"/>
      <c r="Y1818" s="196">
        <f t="shared" si="404"/>
        <v>1.2857142857142858</v>
      </c>
      <c r="Z1818" s="219">
        <v>135</v>
      </c>
      <c r="AA1818" s="219">
        <v>12.25</v>
      </c>
      <c r="AB1818" s="197">
        <f t="shared" si="405"/>
        <v>540</v>
      </c>
      <c r="AC1818" s="197">
        <f t="shared" si="406"/>
        <v>49</v>
      </c>
      <c r="AD1818" s="197">
        <f t="shared" si="407"/>
        <v>378</v>
      </c>
      <c r="AE1818" s="197">
        <f t="shared" si="411"/>
        <v>162</v>
      </c>
      <c r="AF1818" s="197">
        <f t="shared" si="408"/>
        <v>63.000000000000007</v>
      </c>
      <c r="AG1818" s="197">
        <f t="shared" si="416"/>
        <v>603</v>
      </c>
      <c r="AH1818" s="197">
        <v>603</v>
      </c>
      <c r="AI1818" s="197">
        <f t="shared" si="417"/>
        <v>0</v>
      </c>
      <c r="AJ1818" s="158"/>
      <c r="AR1818" s="111"/>
      <c r="AS1818" s="111"/>
      <c r="AT1818" s="111"/>
    </row>
    <row r="1819" spans="1:47" ht="28.5" customHeight="1" x14ac:dyDescent="0.25">
      <c r="A1819" s="186"/>
      <c r="B1819" s="221">
        <v>29</v>
      </c>
      <c r="C1819" s="187">
        <v>349</v>
      </c>
      <c r="D1819" s="136">
        <v>12504</v>
      </c>
      <c r="E1819" s="136">
        <v>7591</v>
      </c>
      <c r="F1819" s="188"/>
      <c r="G1819" s="186" t="s">
        <v>102</v>
      </c>
      <c r="H1819" s="186" t="s">
        <v>94</v>
      </c>
      <c r="I1819" s="186"/>
      <c r="J1819" s="186" t="s">
        <v>69</v>
      </c>
      <c r="K1819" s="188">
        <v>1.3</v>
      </c>
      <c r="L1819" s="188">
        <v>1.3</v>
      </c>
      <c r="M1819" s="188">
        <v>4</v>
      </c>
      <c r="N1819" s="188">
        <v>1</v>
      </c>
      <c r="O1819" s="188">
        <f t="shared" si="420"/>
        <v>3</v>
      </c>
      <c r="P1819" s="188"/>
      <c r="Q1819" s="188"/>
      <c r="R1819" s="188">
        <f t="shared" si="412"/>
        <v>3</v>
      </c>
      <c r="S1819" s="191" t="s">
        <v>70</v>
      </c>
      <c r="T1819" s="199" t="s">
        <v>58</v>
      </c>
      <c r="U1819" s="200">
        <v>44736</v>
      </c>
      <c r="V1819" s="200">
        <v>44741</v>
      </c>
      <c r="W1819" s="201">
        <v>1</v>
      </c>
      <c r="X1819" s="202"/>
      <c r="Y1819" s="196">
        <f t="shared" si="404"/>
        <v>0.8571428571428571</v>
      </c>
      <c r="Z1819" s="219">
        <v>135</v>
      </c>
      <c r="AA1819" s="219">
        <v>12.25</v>
      </c>
      <c r="AB1819" s="197">
        <f t="shared" si="405"/>
        <v>405</v>
      </c>
      <c r="AC1819" s="197">
        <f t="shared" si="406"/>
        <v>36.75</v>
      </c>
      <c r="AD1819" s="197">
        <f t="shared" si="407"/>
        <v>283.49999999999994</v>
      </c>
      <c r="AE1819" s="197">
        <f t="shared" si="411"/>
        <v>121.49999999999999</v>
      </c>
      <c r="AF1819" s="197">
        <f t="shared" si="408"/>
        <v>31.499999999999996</v>
      </c>
      <c r="AG1819" s="197">
        <f t="shared" si="416"/>
        <v>436.49999999999994</v>
      </c>
      <c r="AH1819" s="197">
        <v>436.49999999999994</v>
      </c>
      <c r="AI1819" s="197">
        <f t="shared" si="417"/>
        <v>0</v>
      </c>
      <c r="AJ1819" s="158"/>
      <c r="AR1819" s="111"/>
      <c r="AS1819" s="111"/>
      <c r="AT1819" s="111"/>
    </row>
    <row r="1820" spans="1:47" ht="28.5" customHeight="1" x14ac:dyDescent="0.25">
      <c r="A1820" s="186"/>
      <c r="B1820" s="221">
        <v>29</v>
      </c>
      <c r="C1820" s="187">
        <v>341</v>
      </c>
      <c r="D1820" s="136">
        <v>12443</v>
      </c>
      <c r="E1820" s="136">
        <v>7592</v>
      </c>
      <c r="F1820" s="188"/>
      <c r="G1820" s="186" t="s">
        <v>102</v>
      </c>
      <c r="H1820" s="186" t="s">
        <v>94</v>
      </c>
      <c r="I1820" s="186"/>
      <c r="J1820" s="186" t="s">
        <v>69</v>
      </c>
      <c r="K1820" s="188">
        <v>1.8</v>
      </c>
      <c r="L1820" s="188">
        <v>1.3</v>
      </c>
      <c r="M1820" s="188">
        <v>5</v>
      </c>
      <c r="N1820" s="188">
        <v>1</v>
      </c>
      <c r="O1820" s="188">
        <f t="shared" si="420"/>
        <v>4</v>
      </c>
      <c r="P1820" s="188"/>
      <c r="Q1820" s="188"/>
      <c r="R1820" s="188">
        <f t="shared" si="412"/>
        <v>4</v>
      </c>
      <c r="S1820" s="191" t="s">
        <v>70</v>
      </c>
      <c r="T1820" s="199" t="s">
        <v>58</v>
      </c>
      <c r="U1820" s="200">
        <v>44736</v>
      </c>
      <c r="V1820" s="200">
        <v>44741</v>
      </c>
      <c r="W1820" s="201">
        <v>1</v>
      </c>
      <c r="X1820" s="202"/>
      <c r="Y1820" s="196">
        <f t="shared" si="404"/>
        <v>0.8571428571428571</v>
      </c>
      <c r="Z1820" s="219">
        <v>135</v>
      </c>
      <c r="AA1820" s="219">
        <v>12.25</v>
      </c>
      <c r="AB1820" s="197">
        <f t="shared" si="405"/>
        <v>540</v>
      </c>
      <c r="AC1820" s="197">
        <f t="shared" si="406"/>
        <v>49</v>
      </c>
      <c r="AD1820" s="197">
        <f t="shared" si="407"/>
        <v>378</v>
      </c>
      <c r="AE1820" s="197">
        <f t="shared" si="411"/>
        <v>162</v>
      </c>
      <c r="AF1820" s="197">
        <f t="shared" si="408"/>
        <v>42</v>
      </c>
      <c r="AG1820" s="197">
        <f t="shared" si="416"/>
        <v>582</v>
      </c>
      <c r="AH1820" s="197">
        <v>582</v>
      </c>
      <c r="AI1820" s="197">
        <f t="shared" si="417"/>
        <v>0</v>
      </c>
      <c r="AJ1820" s="158"/>
      <c r="AR1820" s="111"/>
      <c r="AS1820" s="111"/>
      <c r="AT1820" s="111"/>
    </row>
    <row r="1821" spans="1:47" ht="28.5" customHeight="1" x14ac:dyDescent="0.25">
      <c r="A1821" s="186"/>
      <c r="B1821" s="221">
        <v>29</v>
      </c>
      <c r="C1821" s="187">
        <v>136</v>
      </c>
      <c r="D1821" s="136">
        <v>12212</v>
      </c>
      <c r="E1821" s="136">
        <v>6705</v>
      </c>
      <c r="F1821" s="188"/>
      <c r="G1821" s="186" t="s">
        <v>102</v>
      </c>
      <c r="H1821" s="186" t="s">
        <v>36</v>
      </c>
      <c r="I1821" s="186"/>
      <c r="J1821" s="186" t="s">
        <v>42</v>
      </c>
      <c r="K1821" s="188">
        <v>15</v>
      </c>
      <c r="L1821" s="188">
        <v>1.3</v>
      </c>
      <c r="M1821" s="188">
        <v>5</v>
      </c>
      <c r="N1821" s="188">
        <v>1</v>
      </c>
      <c r="O1821" s="188">
        <f t="shared" si="420"/>
        <v>4</v>
      </c>
      <c r="P1821" s="188"/>
      <c r="Q1821" s="188"/>
      <c r="R1821" s="188">
        <f t="shared" si="412"/>
        <v>60</v>
      </c>
      <c r="S1821" s="191" t="s">
        <v>41</v>
      </c>
      <c r="T1821" s="199" t="s">
        <v>58</v>
      </c>
      <c r="U1821" s="200">
        <v>44715</v>
      </c>
      <c r="V1821" s="200">
        <v>44825</v>
      </c>
      <c r="W1821" s="201">
        <v>1</v>
      </c>
      <c r="X1821" s="202"/>
      <c r="Y1821" s="196">
        <f t="shared" ref="Y1821:Y1884" si="421">IF(T1821="on hire",$C$5-U1821+1,IF(T1821="off hired",V1821-U1821+1,0))/7</f>
        <v>15.857142857142858</v>
      </c>
      <c r="Z1821" s="219">
        <v>14</v>
      </c>
      <c r="AA1821" s="219"/>
      <c r="AB1821" s="197">
        <f t="shared" ref="AB1821:AB1884" si="422">Z1821*R1821</f>
        <v>840</v>
      </c>
      <c r="AC1821" s="197">
        <f t="shared" ref="AC1821:AC1884" si="423">AA1821*R1821</f>
        <v>0</v>
      </c>
      <c r="AD1821" s="197">
        <f t="shared" ref="AD1821:AD1884" si="424">0.7*R1821*Z1821</f>
        <v>588</v>
      </c>
      <c r="AE1821" s="197">
        <f t="shared" si="411"/>
        <v>252</v>
      </c>
      <c r="AF1821" s="197">
        <f t="shared" ref="AF1821:AF1884" si="425">IF(Y1821&gt;X1821,(Y1821-X1821)*R1821*AA1821,0)</f>
        <v>0</v>
      </c>
      <c r="AG1821" s="197">
        <f t="shared" si="416"/>
        <v>840</v>
      </c>
      <c r="AH1821" s="197">
        <v>840</v>
      </c>
      <c r="AI1821" s="197">
        <f t="shared" si="417"/>
        <v>0</v>
      </c>
      <c r="AJ1821" s="158"/>
      <c r="AR1821" s="111"/>
      <c r="AS1821" s="111"/>
      <c r="AT1821" s="111"/>
    </row>
    <row r="1822" spans="1:47" ht="28.5" customHeight="1" x14ac:dyDescent="0.25">
      <c r="A1822" s="186"/>
      <c r="B1822" s="221">
        <v>29</v>
      </c>
      <c r="C1822" s="187">
        <v>127</v>
      </c>
      <c r="D1822" s="136">
        <v>12213</v>
      </c>
      <c r="E1822" s="136">
        <v>7810</v>
      </c>
      <c r="F1822" s="188"/>
      <c r="G1822" s="186" t="s">
        <v>102</v>
      </c>
      <c r="H1822" s="186" t="s">
        <v>36</v>
      </c>
      <c r="I1822" s="186"/>
      <c r="J1822" s="186" t="s">
        <v>42</v>
      </c>
      <c r="K1822" s="188">
        <v>25</v>
      </c>
      <c r="L1822" s="188">
        <v>1.3</v>
      </c>
      <c r="M1822" s="188">
        <v>4.5</v>
      </c>
      <c r="N1822" s="188">
        <v>1</v>
      </c>
      <c r="O1822" s="188">
        <f t="shared" si="420"/>
        <v>3.5</v>
      </c>
      <c r="P1822" s="188"/>
      <c r="Q1822" s="188"/>
      <c r="R1822" s="188">
        <f t="shared" si="412"/>
        <v>87.5</v>
      </c>
      <c r="S1822" s="191" t="s">
        <v>41</v>
      </c>
      <c r="T1822" s="199" t="s">
        <v>58</v>
      </c>
      <c r="U1822" s="200">
        <v>44715</v>
      </c>
      <c r="V1822" s="200">
        <v>44779</v>
      </c>
      <c r="W1822" s="201">
        <v>1</v>
      </c>
      <c r="X1822" s="202"/>
      <c r="Y1822" s="196">
        <f t="shared" si="421"/>
        <v>9.2857142857142865</v>
      </c>
      <c r="Z1822" s="219">
        <v>14</v>
      </c>
      <c r="AA1822" s="219"/>
      <c r="AB1822" s="197">
        <f t="shared" si="422"/>
        <v>1225</v>
      </c>
      <c r="AC1822" s="197">
        <f t="shared" si="423"/>
        <v>0</v>
      </c>
      <c r="AD1822" s="197">
        <f t="shared" si="424"/>
        <v>857.49999999999989</v>
      </c>
      <c r="AE1822" s="197">
        <f t="shared" si="411"/>
        <v>367.5</v>
      </c>
      <c r="AF1822" s="197">
        <f t="shared" si="425"/>
        <v>0</v>
      </c>
      <c r="AG1822" s="197">
        <f t="shared" si="416"/>
        <v>1225</v>
      </c>
      <c r="AH1822" s="197">
        <v>1225</v>
      </c>
      <c r="AI1822" s="197">
        <f t="shared" si="417"/>
        <v>0</v>
      </c>
      <c r="AJ1822" s="158"/>
      <c r="AR1822" s="111"/>
      <c r="AS1822" s="111"/>
      <c r="AT1822" s="111"/>
    </row>
    <row r="1823" spans="1:47" ht="28.5" customHeight="1" x14ac:dyDescent="0.25">
      <c r="A1823" s="186"/>
      <c r="B1823" s="221">
        <v>29</v>
      </c>
      <c r="C1823" s="187">
        <v>135</v>
      </c>
      <c r="D1823" s="136">
        <v>12146</v>
      </c>
      <c r="E1823" s="136">
        <v>6737</v>
      </c>
      <c r="F1823" s="188"/>
      <c r="G1823" s="186" t="s">
        <v>102</v>
      </c>
      <c r="H1823" s="186" t="s">
        <v>36</v>
      </c>
      <c r="I1823" s="186"/>
      <c r="J1823" s="186" t="s">
        <v>42</v>
      </c>
      <c r="K1823" s="188">
        <v>17</v>
      </c>
      <c r="L1823" s="188">
        <v>1.3</v>
      </c>
      <c r="M1823" s="188">
        <v>9</v>
      </c>
      <c r="N1823" s="188">
        <v>1</v>
      </c>
      <c r="O1823" s="188">
        <f t="shared" si="420"/>
        <v>8</v>
      </c>
      <c r="P1823" s="188"/>
      <c r="Q1823" s="188"/>
      <c r="R1823" s="188">
        <f t="shared" si="412"/>
        <v>136</v>
      </c>
      <c r="S1823" s="191" t="s">
        <v>41</v>
      </c>
      <c r="T1823" s="199" t="s">
        <v>58</v>
      </c>
      <c r="U1823" s="200">
        <v>44713</v>
      </c>
      <c r="V1823" s="200">
        <v>44830</v>
      </c>
      <c r="W1823" s="201">
        <v>1</v>
      </c>
      <c r="X1823" s="202"/>
      <c r="Y1823" s="196">
        <f t="shared" si="421"/>
        <v>16.857142857142858</v>
      </c>
      <c r="Z1823" s="219">
        <v>14</v>
      </c>
      <c r="AA1823" s="219">
        <v>0.84</v>
      </c>
      <c r="AB1823" s="197">
        <f t="shared" si="422"/>
        <v>1904</v>
      </c>
      <c r="AC1823" s="197">
        <f t="shared" si="423"/>
        <v>114.24</v>
      </c>
      <c r="AD1823" s="197">
        <f t="shared" si="424"/>
        <v>1332.7999999999997</v>
      </c>
      <c r="AE1823" s="197">
        <f t="shared" si="411"/>
        <v>571.19999999999993</v>
      </c>
      <c r="AF1823" s="197">
        <f t="shared" si="425"/>
        <v>1925.7599999999998</v>
      </c>
      <c r="AG1823" s="197">
        <f t="shared" si="416"/>
        <v>3829.7599999999993</v>
      </c>
      <c r="AH1823" s="197">
        <v>3829.7599999999993</v>
      </c>
      <c r="AI1823" s="197">
        <f t="shared" si="417"/>
        <v>0</v>
      </c>
      <c r="AJ1823" s="158"/>
      <c r="AR1823" s="111"/>
      <c r="AS1823" s="111"/>
      <c r="AT1823" s="111"/>
    </row>
    <row r="1824" spans="1:47" ht="28.5" customHeight="1" x14ac:dyDescent="0.25">
      <c r="A1824" s="186"/>
      <c r="B1824" s="221">
        <v>29</v>
      </c>
      <c r="C1824" s="187">
        <v>308</v>
      </c>
      <c r="D1824" s="136">
        <v>12412</v>
      </c>
      <c r="E1824" s="136">
        <v>7592</v>
      </c>
      <c r="F1824" s="188"/>
      <c r="G1824" s="186" t="s">
        <v>102</v>
      </c>
      <c r="H1824" s="186" t="s">
        <v>36</v>
      </c>
      <c r="I1824" s="186"/>
      <c r="J1824" s="186" t="s">
        <v>42</v>
      </c>
      <c r="K1824" s="188">
        <v>4</v>
      </c>
      <c r="L1824" s="188">
        <v>1.3</v>
      </c>
      <c r="M1824" s="188">
        <v>4</v>
      </c>
      <c r="N1824" s="188">
        <v>1</v>
      </c>
      <c r="O1824" s="188">
        <f t="shared" si="420"/>
        <v>3</v>
      </c>
      <c r="P1824" s="188"/>
      <c r="Q1824" s="188"/>
      <c r="R1824" s="188">
        <f t="shared" si="412"/>
        <v>12</v>
      </c>
      <c r="S1824" s="191" t="s">
        <v>41</v>
      </c>
      <c r="T1824" s="199" t="s">
        <v>58</v>
      </c>
      <c r="U1824" s="200">
        <v>44732</v>
      </c>
      <c r="V1824" s="200">
        <v>44741</v>
      </c>
      <c r="W1824" s="201">
        <v>1</v>
      </c>
      <c r="X1824" s="202"/>
      <c r="Y1824" s="196">
        <f t="shared" si="421"/>
        <v>1.4285714285714286</v>
      </c>
      <c r="Z1824" s="219">
        <v>14</v>
      </c>
      <c r="AA1824" s="219">
        <v>0.84</v>
      </c>
      <c r="AB1824" s="197">
        <f t="shared" si="422"/>
        <v>168</v>
      </c>
      <c r="AC1824" s="197">
        <f t="shared" si="423"/>
        <v>10.08</v>
      </c>
      <c r="AD1824" s="197">
        <f t="shared" si="424"/>
        <v>117.59999999999998</v>
      </c>
      <c r="AE1824" s="197">
        <f t="shared" si="411"/>
        <v>50.399999999999991</v>
      </c>
      <c r="AF1824" s="197">
        <f t="shared" si="425"/>
        <v>14.399999999999999</v>
      </c>
      <c r="AG1824" s="197">
        <f t="shared" si="416"/>
        <v>182.39999999999998</v>
      </c>
      <c r="AH1824" s="197">
        <v>182.39999999999998</v>
      </c>
      <c r="AI1824" s="197">
        <f t="shared" si="417"/>
        <v>0</v>
      </c>
      <c r="AJ1824" s="158"/>
      <c r="AR1824" s="111"/>
      <c r="AS1824" s="111"/>
      <c r="AT1824" s="111"/>
    </row>
    <row r="1825" spans="1:39" s="111" customFormat="1" ht="28.5" customHeight="1" x14ac:dyDescent="0.25">
      <c r="A1825" s="186"/>
      <c r="B1825" s="221">
        <v>29</v>
      </c>
      <c r="C1825" s="187">
        <v>314</v>
      </c>
      <c r="D1825" s="136">
        <v>12415</v>
      </c>
      <c r="E1825" s="136">
        <v>7581</v>
      </c>
      <c r="F1825" s="188"/>
      <c r="G1825" s="186" t="s">
        <v>102</v>
      </c>
      <c r="H1825" s="186" t="s">
        <v>36</v>
      </c>
      <c r="I1825" s="186"/>
      <c r="J1825" s="186" t="s">
        <v>42</v>
      </c>
      <c r="K1825" s="188">
        <v>4</v>
      </c>
      <c r="L1825" s="188">
        <v>1.3</v>
      </c>
      <c r="M1825" s="188">
        <v>4</v>
      </c>
      <c r="N1825" s="188">
        <v>1</v>
      </c>
      <c r="O1825" s="188">
        <f t="shared" si="420"/>
        <v>3</v>
      </c>
      <c r="P1825" s="188"/>
      <c r="Q1825" s="188"/>
      <c r="R1825" s="188">
        <f t="shared" si="412"/>
        <v>12</v>
      </c>
      <c r="S1825" s="191" t="s">
        <v>41</v>
      </c>
      <c r="T1825" s="199" t="s">
        <v>58</v>
      </c>
      <c r="U1825" s="200">
        <v>44732</v>
      </c>
      <c r="V1825" s="200">
        <v>44735</v>
      </c>
      <c r="W1825" s="201">
        <v>1</v>
      </c>
      <c r="X1825" s="202"/>
      <c r="Y1825" s="196">
        <f t="shared" si="421"/>
        <v>0.5714285714285714</v>
      </c>
      <c r="Z1825" s="219">
        <v>14</v>
      </c>
      <c r="AA1825" s="219">
        <v>0.84</v>
      </c>
      <c r="AB1825" s="197">
        <f t="shared" si="422"/>
        <v>168</v>
      </c>
      <c r="AC1825" s="197">
        <f t="shared" si="423"/>
        <v>10.08</v>
      </c>
      <c r="AD1825" s="197">
        <f t="shared" si="424"/>
        <v>117.59999999999998</v>
      </c>
      <c r="AE1825" s="197">
        <f t="shared" si="411"/>
        <v>50.399999999999991</v>
      </c>
      <c r="AF1825" s="197">
        <f t="shared" si="425"/>
        <v>5.76</v>
      </c>
      <c r="AG1825" s="197">
        <f t="shared" si="416"/>
        <v>173.75999999999996</v>
      </c>
      <c r="AH1825" s="197">
        <v>173.75999999999996</v>
      </c>
      <c r="AI1825" s="197">
        <f t="shared" si="417"/>
        <v>0</v>
      </c>
      <c r="AJ1825" s="158"/>
      <c r="AK1825" s="265"/>
      <c r="AL1825" s="272"/>
      <c r="AM1825" s="272"/>
    </row>
    <row r="1826" spans="1:39" s="111" customFormat="1" ht="28.5" customHeight="1" x14ac:dyDescent="0.25">
      <c r="A1826" s="186"/>
      <c r="B1826" s="221">
        <v>29</v>
      </c>
      <c r="C1826" s="187">
        <v>374</v>
      </c>
      <c r="D1826" s="136">
        <v>12531</v>
      </c>
      <c r="E1826" s="136">
        <v>7730</v>
      </c>
      <c r="F1826" s="188"/>
      <c r="G1826" s="186" t="s">
        <v>102</v>
      </c>
      <c r="H1826" s="186" t="s">
        <v>36</v>
      </c>
      <c r="I1826" s="186"/>
      <c r="J1826" s="186" t="s">
        <v>42</v>
      </c>
      <c r="K1826" s="188">
        <v>6</v>
      </c>
      <c r="L1826" s="188">
        <v>4</v>
      </c>
      <c r="M1826" s="188">
        <v>3.5</v>
      </c>
      <c r="N1826" s="188">
        <v>1</v>
      </c>
      <c r="O1826" s="188">
        <f t="shared" si="420"/>
        <v>2.5</v>
      </c>
      <c r="P1826" s="188"/>
      <c r="Q1826" s="188"/>
      <c r="R1826" s="188">
        <f t="shared" si="412"/>
        <v>15</v>
      </c>
      <c r="S1826" s="191" t="s">
        <v>41</v>
      </c>
      <c r="T1826" s="199" t="s">
        <v>58</v>
      </c>
      <c r="U1826" s="200">
        <v>44740</v>
      </c>
      <c r="V1826" s="200">
        <v>44761</v>
      </c>
      <c r="W1826" s="201">
        <v>1</v>
      </c>
      <c r="X1826" s="202"/>
      <c r="Y1826" s="196">
        <f t="shared" si="421"/>
        <v>3.1428571428571428</v>
      </c>
      <c r="Z1826" s="219">
        <v>14</v>
      </c>
      <c r="AA1826" s="219">
        <v>0.84</v>
      </c>
      <c r="AB1826" s="197">
        <f t="shared" si="422"/>
        <v>210</v>
      </c>
      <c r="AC1826" s="197">
        <f t="shared" si="423"/>
        <v>12.6</v>
      </c>
      <c r="AD1826" s="197">
        <f t="shared" si="424"/>
        <v>147</v>
      </c>
      <c r="AE1826" s="197">
        <f t="shared" si="411"/>
        <v>63</v>
      </c>
      <c r="AF1826" s="197">
        <f t="shared" si="425"/>
        <v>39.599999999999994</v>
      </c>
      <c r="AG1826" s="197">
        <f t="shared" si="416"/>
        <v>249.6</v>
      </c>
      <c r="AH1826" s="197">
        <v>249.6</v>
      </c>
      <c r="AI1826" s="197">
        <f t="shared" si="417"/>
        <v>0</v>
      </c>
      <c r="AJ1826" s="158"/>
      <c r="AK1826" s="265"/>
      <c r="AL1826" s="272"/>
      <c r="AM1826" s="272"/>
    </row>
    <row r="1827" spans="1:39" s="111" customFormat="1" ht="28.5" customHeight="1" x14ac:dyDescent="0.25">
      <c r="A1827" s="186"/>
      <c r="B1827" s="221">
        <v>29</v>
      </c>
      <c r="C1827" s="187">
        <v>393</v>
      </c>
      <c r="D1827" s="136">
        <v>12550</v>
      </c>
      <c r="E1827" s="136">
        <v>7730</v>
      </c>
      <c r="F1827" s="188"/>
      <c r="G1827" s="186" t="s">
        <v>102</v>
      </c>
      <c r="H1827" s="186" t="s">
        <v>36</v>
      </c>
      <c r="I1827" s="186"/>
      <c r="J1827" s="186" t="s">
        <v>42</v>
      </c>
      <c r="K1827" s="188">
        <v>8</v>
      </c>
      <c r="L1827" s="188">
        <v>1.3</v>
      </c>
      <c r="M1827" s="188">
        <v>6</v>
      </c>
      <c r="N1827" s="188">
        <v>1</v>
      </c>
      <c r="O1827" s="188">
        <f t="shared" si="420"/>
        <v>5</v>
      </c>
      <c r="P1827" s="188"/>
      <c r="Q1827" s="188"/>
      <c r="R1827" s="188">
        <f t="shared" si="412"/>
        <v>40</v>
      </c>
      <c r="S1827" s="191" t="s">
        <v>41</v>
      </c>
      <c r="T1827" s="199" t="s">
        <v>58</v>
      </c>
      <c r="U1827" s="200">
        <v>44741</v>
      </c>
      <c r="V1827" s="200">
        <v>44761</v>
      </c>
      <c r="W1827" s="201">
        <v>1</v>
      </c>
      <c r="X1827" s="202"/>
      <c r="Y1827" s="196">
        <f t="shared" si="421"/>
        <v>3</v>
      </c>
      <c r="Z1827" s="219">
        <v>14</v>
      </c>
      <c r="AA1827" s="219">
        <v>0.84</v>
      </c>
      <c r="AB1827" s="197">
        <f t="shared" si="422"/>
        <v>560</v>
      </c>
      <c r="AC1827" s="197">
        <f t="shared" si="423"/>
        <v>33.6</v>
      </c>
      <c r="AD1827" s="197">
        <f t="shared" si="424"/>
        <v>392</v>
      </c>
      <c r="AE1827" s="197">
        <f t="shared" si="411"/>
        <v>168</v>
      </c>
      <c r="AF1827" s="197">
        <f t="shared" si="425"/>
        <v>100.8</v>
      </c>
      <c r="AG1827" s="197">
        <f t="shared" si="416"/>
        <v>660.8</v>
      </c>
      <c r="AH1827" s="197">
        <v>660.8</v>
      </c>
      <c r="AI1827" s="197">
        <f t="shared" si="417"/>
        <v>0</v>
      </c>
      <c r="AJ1827" s="158"/>
      <c r="AK1827" s="265"/>
      <c r="AL1827" s="272"/>
      <c r="AM1827" s="272"/>
    </row>
    <row r="1828" spans="1:39" s="111" customFormat="1" ht="28.5" customHeight="1" x14ac:dyDescent="0.25">
      <c r="A1828" s="186"/>
      <c r="B1828" s="221">
        <v>29</v>
      </c>
      <c r="C1828" s="187">
        <v>135</v>
      </c>
      <c r="D1828" s="136">
        <v>12146</v>
      </c>
      <c r="E1828" s="136">
        <v>6737</v>
      </c>
      <c r="F1828" s="188"/>
      <c r="G1828" s="186" t="s">
        <v>102</v>
      </c>
      <c r="H1828" s="186" t="s">
        <v>146</v>
      </c>
      <c r="I1828" s="186"/>
      <c r="J1828" s="186" t="s">
        <v>61</v>
      </c>
      <c r="K1828" s="188">
        <v>2.5</v>
      </c>
      <c r="L1828" s="188">
        <v>2.5</v>
      </c>
      <c r="M1828" s="188">
        <v>5</v>
      </c>
      <c r="N1828" s="188">
        <v>1</v>
      </c>
      <c r="O1828" s="188">
        <f t="shared" si="420"/>
        <v>4</v>
      </c>
      <c r="P1828" s="188"/>
      <c r="Q1828" s="188"/>
      <c r="R1828" s="188">
        <f t="shared" si="412"/>
        <v>25</v>
      </c>
      <c r="S1828" s="191" t="s">
        <v>62</v>
      </c>
      <c r="T1828" s="199" t="s">
        <v>58</v>
      </c>
      <c r="U1828" s="200">
        <v>44713</v>
      </c>
      <c r="V1828" s="200">
        <v>44830</v>
      </c>
      <c r="W1828" s="201">
        <v>1</v>
      </c>
      <c r="X1828" s="202"/>
      <c r="Y1828" s="196">
        <f t="shared" si="421"/>
        <v>16.857142857142858</v>
      </c>
      <c r="Z1828" s="219">
        <v>5.25</v>
      </c>
      <c r="AA1828" s="219">
        <v>0.35</v>
      </c>
      <c r="AB1828" s="197">
        <f t="shared" si="422"/>
        <v>131.25</v>
      </c>
      <c r="AC1828" s="197">
        <f t="shared" si="423"/>
        <v>8.75</v>
      </c>
      <c r="AD1828" s="197">
        <f t="shared" si="424"/>
        <v>91.875</v>
      </c>
      <c r="AE1828" s="197">
        <f t="shared" ref="AE1828:AE1891" si="426">IF(T1828="off hired",0.3*R1828*Z1828*W1828,0)</f>
        <v>39.375</v>
      </c>
      <c r="AF1828" s="197">
        <f t="shared" si="425"/>
        <v>147.5</v>
      </c>
      <c r="AG1828" s="197">
        <f t="shared" si="416"/>
        <v>278.75</v>
      </c>
      <c r="AH1828" s="197">
        <v>278.75</v>
      </c>
      <c r="AI1828" s="197">
        <f t="shared" si="417"/>
        <v>0</v>
      </c>
      <c r="AJ1828" s="158"/>
      <c r="AK1828" s="265"/>
      <c r="AL1828" s="272"/>
      <c r="AM1828" s="272"/>
    </row>
    <row r="1829" spans="1:39" s="111" customFormat="1" ht="28.5" customHeight="1" x14ac:dyDescent="0.25">
      <c r="A1829" s="186"/>
      <c r="B1829" s="221">
        <v>29</v>
      </c>
      <c r="C1829" s="187">
        <v>135</v>
      </c>
      <c r="D1829" s="136">
        <v>12146</v>
      </c>
      <c r="E1829" s="136">
        <v>6737</v>
      </c>
      <c r="F1829" s="188"/>
      <c r="G1829" s="186" t="s">
        <v>102</v>
      </c>
      <c r="H1829" s="186" t="s">
        <v>146</v>
      </c>
      <c r="I1829" s="186"/>
      <c r="J1829" s="186" t="s">
        <v>61</v>
      </c>
      <c r="K1829" s="188">
        <v>2.5</v>
      </c>
      <c r="L1829" s="188">
        <v>2.5</v>
      </c>
      <c r="M1829" s="188">
        <v>5</v>
      </c>
      <c r="N1829" s="188">
        <v>1</v>
      </c>
      <c r="O1829" s="188">
        <f t="shared" si="420"/>
        <v>4</v>
      </c>
      <c r="P1829" s="188"/>
      <c r="Q1829" s="188"/>
      <c r="R1829" s="188">
        <f t="shared" si="412"/>
        <v>25</v>
      </c>
      <c r="S1829" s="191" t="s">
        <v>62</v>
      </c>
      <c r="T1829" s="199" t="s">
        <v>58</v>
      </c>
      <c r="U1829" s="200">
        <v>44713</v>
      </c>
      <c r="V1829" s="200">
        <v>44830</v>
      </c>
      <c r="W1829" s="201">
        <v>1</v>
      </c>
      <c r="X1829" s="202"/>
      <c r="Y1829" s="196">
        <f t="shared" si="421"/>
        <v>16.857142857142858</v>
      </c>
      <c r="Z1829" s="219">
        <v>5.25</v>
      </c>
      <c r="AA1829" s="219">
        <v>0.35</v>
      </c>
      <c r="AB1829" s="197">
        <f t="shared" si="422"/>
        <v>131.25</v>
      </c>
      <c r="AC1829" s="197">
        <f t="shared" si="423"/>
        <v>8.75</v>
      </c>
      <c r="AD1829" s="197">
        <f t="shared" si="424"/>
        <v>91.875</v>
      </c>
      <c r="AE1829" s="197">
        <f t="shared" si="426"/>
        <v>39.375</v>
      </c>
      <c r="AF1829" s="197">
        <f t="shared" si="425"/>
        <v>147.5</v>
      </c>
      <c r="AG1829" s="197">
        <f t="shared" si="416"/>
        <v>278.75</v>
      </c>
      <c r="AH1829" s="197">
        <v>278.75</v>
      </c>
      <c r="AI1829" s="197">
        <f t="shared" si="417"/>
        <v>0</v>
      </c>
      <c r="AJ1829" s="158"/>
      <c r="AK1829" s="265"/>
      <c r="AL1829" s="272"/>
      <c r="AM1829" s="272"/>
    </row>
    <row r="1830" spans="1:39" s="111" customFormat="1" ht="28.5" customHeight="1" x14ac:dyDescent="0.25">
      <c r="A1830" s="186"/>
      <c r="B1830" s="221">
        <v>29</v>
      </c>
      <c r="C1830" s="187">
        <v>537</v>
      </c>
      <c r="D1830" s="136">
        <v>12747</v>
      </c>
      <c r="E1830" s="136">
        <v>7807</v>
      </c>
      <c r="F1830" s="188"/>
      <c r="G1830" s="186" t="s">
        <v>102</v>
      </c>
      <c r="H1830" s="186" t="s">
        <v>94</v>
      </c>
      <c r="I1830" s="186"/>
      <c r="J1830" s="186" t="s">
        <v>69</v>
      </c>
      <c r="K1830" s="188">
        <v>1.3</v>
      </c>
      <c r="L1830" s="188">
        <v>1.3</v>
      </c>
      <c r="M1830" s="188">
        <v>3</v>
      </c>
      <c r="N1830" s="188">
        <v>1</v>
      </c>
      <c r="O1830" s="188">
        <f t="shared" si="420"/>
        <v>2</v>
      </c>
      <c r="P1830" s="188"/>
      <c r="Q1830" s="188"/>
      <c r="R1830" s="188">
        <f t="shared" si="412"/>
        <v>2</v>
      </c>
      <c r="S1830" s="191" t="s">
        <v>70</v>
      </c>
      <c r="T1830" s="199" t="s">
        <v>58</v>
      </c>
      <c r="U1830" s="200">
        <v>44759</v>
      </c>
      <c r="V1830" s="200">
        <v>44777</v>
      </c>
      <c r="W1830" s="201">
        <v>1</v>
      </c>
      <c r="X1830" s="202"/>
      <c r="Y1830" s="196">
        <f t="shared" si="421"/>
        <v>2.7142857142857144</v>
      </c>
      <c r="Z1830" s="219">
        <v>135</v>
      </c>
      <c r="AA1830" s="219">
        <v>12.25</v>
      </c>
      <c r="AB1830" s="197">
        <f t="shared" si="422"/>
        <v>270</v>
      </c>
      <c r="AC1830" s="197">
        <f t="shared" si="423"/>
        <v>24.5</v>
      </c>
      <c r="AD1830" s="197">
        <f t="shared" si="424"/>
        <v>189</v>
      </c>
      <c r="AE1830" s="197">
        <f t="shared" si="426"/>
        <v>81</v>
      </c>
      <c r="AF1830" s="197">
        <f t="shared" si="425"/>
        <v>66.5</v>
      </c>
      <c r="AG1830" s="197">
        <f t="shared" si="416"/>
        <v>336.5</v>
      </c>
      <c r="AH1830" s="197">
        <v>336.5</v>
      </c>
      <c r="AI1830" s="197">
        <f t="shared" si="417"/>
        <v>0</v>
      </c>
      <c r="AJ1830" s="158"/>
      <c r="AK1830" s="265"/>
      <c r="AL1830" s="272"/>
      <c r="AM1830" s="272"/>
    </row>
    <row r="1831" spans="1:39" s="111" customFormat="1" ht="28.5" customHeight="1" x14ac:dyDescent="0.25">
      <c r="A1831" s="216"/>
      <c r="B1831" s="221">
        <v>29</v>
      </c>
      <c r="C1831" s="243">
        <v>476</v>
      </c>
      <c r="D1831" s="378">
        <v>12637</v>
      </c>
      <c r="E1831" s="378">
        <v>8127</v>
      </c>
      <c r="F1831" s="215"/>
      <c r="G1831" s="259" t="s">
        <v>102</v>
      </c>
      <c r="H1831" s="216" t="s">
        <v>36</v>
      </c>
      <c r="I1831" s="216"/>
      <c r="J1831" s="216" t="s">
        <v>42</v>
      </c>
      <c r="K1831" s="215">
        <v>12</v>
      </c>
      <c r="L1831" s="215">
        <v>1.3</v>
      </c>
      <c r="M1831" s="215">
        <v>3.5</v>
      </c>
      <c r="N1831" s="188">
        <v>1</v>
      </c>
      <c r="O1831" s="188">
        <f t="shared" si="420"/>
        <v>2.5</v>
      </c>
      <c r="P1831" s="215"/>
      <c r="Q1831" s="215"/>
      <c r="R1831" s="188">
        <f t="shared" si="412"/>
        <v>30</v>
      </c>
      <c r="S1831" s="243" t="s">
        <v>41</v>
      </c>
      <c r="T1831" s="252" t="s">
        <v>58</v>
      </c>
      <c r="U1831" s="253">
        <v>44749</v>
      </c>
      <c r="V1831" s="253">
        <v>44853</v>
      </c>
      <c r="W1831" s="254">
        <v>1</v>
      </c>
      <c r="X1831" s="255"/>
      <c r="Y1831" s="196">
        <f t="shared" si="421"/>
        <v>15</v>
      </c>
      <c r="Z1831" s="220">
        <v>14</v>
      </c>
      <c r="AA1831" s="220"/>
      <c r="AB1831" s="197">
        <f t="shared" si="422"/>
        <v>420</v>
      </c>
      <c r="AC1831" s="197">
        <f t="shared" si="423"/>
        <v>0</v>
      </c>
      <c r="AD1831" s="197">
        <f t="shared" si="424"/>
        <v>294</v>
      </c>
      <c r="AE1831" s="197">
        <f t="shared" si="426"/>
        <v>126</v>
      </c>
      <c r="AF1831" s="197">
        <f t="shared" si="425"/>
        <v>0</v>
      </c>
      <c r="AG1831" s="197">
        <f t="shared" si="416"/>
        <v>420</v>
      </c>
      <c r="AH1831" s="197">
        <v>420</v>
      </c>
      <c r="AI1831" s="197">
        <f t="shared" si="417"/>
        <v>0</v>
      </c>
      <c r="AJ1831" s="158"/>
      <c r="AK1831" s="265"/>
      <c r="AL1831" s="272"/>
      <c r="AM1831" s="272"/>
    </row>
    <row r="1832" spans="1:39" s="111" customFormat="1" ht="28.5" customHeight="1" x14ac:dyDescent="0.25">
      <c r="A1832" s="216"/>
      <c r="B1832" s="221">
        <v>29</v>
      </c>
      <c r="C1832" s="243">
        <v>414</v>
      </c>
      <c r="D1832" s="378">
        <v>12573</v>
      </c>
      <c r="E1832" s="378">
        <v>7739</v>
      </c>
      <c r="F1832" s="215"/>
      <c r="G1832" s="216" t="s">
        <v>102</v>
      </c>
      <c r="H1832" s="216" t="s">
        <v>36</v>
      </c>
      <c r="I1832" s="216"/>
      <c r="J1832" s="216" t="s">
        <v>42</v>
      </c>
      <c r="K1832" s="215">
        <v>4.5</v>
      </c>
      <c r="L1832" s="215">
        <v>1.3</v>
      </c>
      <c r="M1832" s="215">
        <v>3.5</v>
      </c>
      <c r="N1832" s="188">
        <v>1</v>
      </c>
      <c r="O1832" s="188">
        <f t="shared" si="420"/>
        <v>2.5</v>
      </c>
      <c r="P1832" s="215"/>
      <c r="Q1832" s="215"/>
      <c r="R1832" s="188">
        <f t="shared" si="412"/>
        <v>11.25</v>
      </c>
      <c r="S1832" s="243" t="s">
        <v>41</v>
      </c>
      <c r="T1832" s="252" t="s">
        <v>58</v>
      </c>
      <c r="U1832" s="253">
        <v>44743</v>
      </c>
      <c r="V1832" s="253">
        <v>44768</v>
      </c>
      <c r="W1832" s="254">
        <v>1</v>
      </c>
      <c r="X1832" s="255"/>
      <c r="Y1832" s="196">
        <f t="shared" si="421"/>
        <v>3.7142857142857144</v>
      </c>
      <c r="Z1832" s="220">
        <v>14</v>
      </c>
      <c r="AA1832" s="220">
        <v>0.84</v>
      </c>
      <c r="AB1832" s="197">
        <f t="shared" si="422"/>
        <v>157.5</v>
      </c>
      <c r="AC1832" s="197">
        <f t="shared" si="423"/>
        <v>9.4499999999999993</v>
      </c>
      <c r="AD1832" s="197">
        <f t="shared" si="424"/>
        <v>110.24999999999999</v>
      </c>
      <c r="AE1832" s="197">
        <f t="shared" si="426"/>
        <v>47.25</v>
      </c>
      <c r="AF1832" s="197">
        <f t="shared" si="425"/>
        <v>35.099999999999994</v>
      </c>
      <c r="AG1832" s="197">
        <f t="shared" si="416"/>
        <v>192.6</v>
      </c>
      <c r="AH1832" s="197">
        <v>192.6</v>
      </c>
      <c r="AI1832" s="197">
        <f t="shared" si="417"/>
        <v>0</v>
      </c>
      <c r="AJ1832" s="158"/>
      <c r="AK1832" s="265"/>
      <c r="AL1832" s="272"/>
      <c r="AM1832" s="272"/>
    </row>
    <row r="1833" spans="1:39" s="111" customFormat="1" ht="28.5" customHeight="1" x14ac:dyDescent="0.25">
      <c r="A1833" s="216"/>
      <c r="B1833" s="221">
        <v>29</v>
      </c>
      <c r="C1833" s="243" t="s">
        <v>229</v>
      </c>
      <c r="D1833" s="378">
        <v>12650</v>
      </c>
      <c r="E1833" s="378">
        <v>6705</v>
      </c>
      <c r="F1833" s="215"/>
      <c r="G1833" s="216" t="s">
        <v>230</v>
      </c>
      <c r="H1833" s="216" t="s">
        <v>36</v>
      </c>
      <c r="I1833" s="216"/>
      <c r="J1833" s="216" t="s">
        <v>42</v>
      </c>
      <c r="K1833" s="215">
        <v>15</v>
      </c>
      <c r="L1833" s="215">
        <v>1.3</v>
      </c>
      <c r="M1833" s="215">
        <v>5</v>
      </c>
      <c r="N1833" s="188">
        <v>1</v>
      </c>
      <c r="O1833" s="188">
        <f t="shared" si="420"/>
        <v>4</v>
      </c>
      <c r="P1833" s="215"/>
      <c r="Q1833" s="215"/>
      <c r="R1833" s="188">
        <f t="shared" si="412"/>
        <v>60</v>
      </c>
      <c r="S1833" s="243" t="s">
        <v>41</v>
      </c>
      <c r="T1833" s="252" t="s">
        <v>58</v>
      </c>
      <c r="U1833" s="253">
        <v>44749</v>
      </c>
      <c r="V1833" s="253">
        <v>44825</v>
      </c>
      <c r="W1833" s="254">
        <v>1</v>
      </c>
      <c r="X1833" s="255"/>
      <c r="Y1833" s="196">
        <f t="shared" si="421"/>
        <v>11</v>
      </c>
      <c r="Z1833" s="220">
        <v>14</v>
      </c>
      <c r="AA1833" s="220">
        <v>0.84</v>
      </c>
      <c r="AB1833" s="197">
        <f t="shared" si="422"/>
        <v>840</v>
      </c>
      <c r="AC1833" s="197">
        <f t="shared" si="423"/>
        <v>50.4</v>
      </c>
      <c r="AD1833" s="197">
        <f t="shared" si="424"/>
        <v>588</v>
      </c>
      <c r="AE1833" s="197">
        <f t="shared" si="426"/>
        <v>252</v>
      </c>
      <c r="AF1833" s="197">
        <f t="shared" si="425"/>
        <v>554.4</v>
      </c>
      <c r="AG1833" s="197">
        <f t="shared" si="416"/>
        <v>1394.4</v>
      </c>
      <c r="AH1833" s="197">
        <v>1394.4</v>
      </c>
      <c r="AI1833" s="197">
        <f t="shared" si="417"/>
        <v>0</v>
      </c>
      <c r="AJ1833" s="158"/>
      <c r="AK1833" s="265"/>
      <c r="AL1833" s="272"/>
      <c r="AM1833" s="272"/>
    </row>
    <row r="1834" spans="1:39" s="111" customFormat="1" ht="28.5" customHeight="1" x14ac:dyDescent="0.25">
      <c r="A1834" s="186"/>
      <c r="B1834" s="221">
        <v>29</v>
      </c>
      <c r="C1834" s="187">
        <v>528</v>
      </c>
      <c r="D1834" s="136">
        <v>12736</v>
      </c>
      <c r="E1834" s="136">
        <v>7837</v>
      </c>
      <c r="F1834" s="188"/>
      <c r="G1834" s="186" t="s">
        <v>102</v>
      </c>
      <c r="H1834" s="186" t="s">
        <v>60</v>
      </c>
      <c r="I1834" s="186"/>
      <c r="J1834" s="186" t="s">
        <v>61</v>
      </c>
      <c r="K1834" s="188">
        <v>18</v>
      </c>
      <c r="L1834" s="188">
        <v>6</v>
      </c>
      <c r="M1834" s="188">
        <f>3.5</f>
        <v>3.5</v>
      </c>
      <c r="N1834" s="188">
        <v>1</v>
      </c>
      <c r="O1834" s="188">
        <f t="shared" si="420"/>
        <v>2.5</v>
      </c>
      <c r="P1834" s="188"/>
      <c r="Q1834" s="188"/>
      <c r="R1834" s="188">
        <f t="shared" si="412"/>
        <v>270</v>
      </c>
      <c r="S1834" s="191" t="s">
        <v>62</v>
      </c>
      <c r="T1834" s="199" t="s">
        <v>58</v>
      </c>
      <c r="U1834" s="200">
        <v>44757</v>
      </c>
      <c r="V1834" s="200">
        <v>44796</v>
      </c>
      <c r="W1834" s="201">
        <v>1</v>
      </c>
      <c r="X1834" s="202"/>
      <c r="Y1834" s="196">
        <f t="shared" si="421"/>
        <v>5.7142857142857144</v>
      </c>
      <c r="Z1834" s="219">
        <v>7.5</v>
      </c>
      <c r="AA1834" s="219">
        <v>0.7</v>
      </c>
      <c r="AB1834" s="197">
        <f t="shared" si="422"/>
        <v>2025</v>
      </c>
      <c r="AC1834" s="197">
        <f t="shared" si="423"/>
        <v>189</v>
      </c>
      <c r="AD1834" s="197">
        <f t="shared" si="424"/>
        <v>1417.5</v>
      </c>
      <c r="AE1834" s="197">
        <f t="shared" si="426"/>
        <v>607.5</v>
      </c>
      <c r="AF1834" s="197">
        <f t="shared" si="425"/>
        <v>1080</v>
      </c>
      <c r="AG1834" s="197">
        <f t="shared" si="416"/>
        <v>3105</v>
      </c>
      <c r="AH1834" s="197">
        <v>3105</v>
      </c>
      <c r="AI1834" s="197">
        <f t="shared" si="417"/>
        <v>0</v>
      </c>
      <c r="AJ1834" s="158"/>
      <c r="AK1834" s="265"/>
      <c r="AL1834" s="272"/>
      <c r="AM1834" s="272"/>
    </row>
    <row r="1835" spans="1:39" s="111" customFormat="1" ht="28.5" customHeight="1" x14ac:dyDescent="0.25">
      <c r="A1835" s="186"/>
      <c r="B1835" s="221">
        <v>29</v>
      </c>
      <c r="C1835" s="187">
        <v>619</v>
      </c>
      <c r="D1835" s="136">
        <v>12841</v>
      </c>
      <c r="E1835" s="136">
        <v>7893</v>
      </c>
      <c r="F1835" s="188"/>
      <c r="G1835" s="186" t="s">
        <v>102</v>
      </c>
      <c r="H1835" s="186" t="s">
        <v>36</v>
      </c>
      <c r="I1835" s="186"/>
      <c r="J1835" s="186" t="s">
        <v>69</v>
      </c>
      <c r="K1835" s="188">
        <v>1.8</v>
      </c>
      <c r="L1835" s="188">
        <v>1.8</v>
      </c>
      <c r="M1835" s="188">
        <v>3</v>
      </c>
      <c r="N1835" s="188">
        <v>1</v>
      </c>
      <c r="O1835" s="188">
        <f t="shared" si="420"/>
        <v>2</v>
      </c>
      <c r="P1835" s="188"/>
      <c r="Q1835" s="188"/>
      <c r="R1835" s="188">
        <f t="shared" si="412"/>
        <v>2</v>
      </c>
      <c r="S1835" s="191" t="s">
        <v>70</v>
      </c>
      <c r="T1835" s="199" t="s">
        <v>58</v>
      </c>
      <c r="U1835" s="200">
        <v>44769</v>
      </c>
      <c r="V1835" s="200">
        <v>44820</v>
      </c>
      <c r="W1835" s="201">
        <v>1</v>
      </c>
      <c r="X1835" s="202"/>
      <c r="Y1835" s="196">
        <f t="shared" si="421"/>
        <v>7.4285714285714288</v>
      </c>
      <c r="Z1835" s="220">
        <v>135</v>
      </c>
      <c r="AA1835" s="219"/>
      <c r="AB1835" s="197">
        <f t="shared" si="422"/>
        <v>270</v>
      </c>
      <c r="AC1835" s="197">
        <f t="shared" si="423"/>
        <v>0</v>
      </c>
      <c r="AD1835" s="197">
        <f t="shared" si="424"/>
        <v>189</v>
      </c>
      <c r="AE1835" s="197">
        <f t="shared" si="426"/>
        <v>81</v>
      </c>
      <c r="AF1835" s="197">
        <f t="shared" si="425"/>
        <v>0</v>
      </c>
      <c r="AG1835" s="197">
        <f t="shared" si="416"/>
        <v>270</v>
      </c>
      <c r="AH1835" s="197">
        <v>270</v>
      </c>
      <c r="AI1835" s="197">
        <f t="shared" si="417"/>
        <v>0</v>
      </c>
      <c r="AJ1835" s="158"/>
      <c r="AK1835" s="265"/>
      <c r="AL1835" s="272"/>
      <c r="AM1835" s="272"/>
    </row>
    <row r="1836" spans="1:39" s="111" customFormat="1" ht="28.5" customHeight="1" x14ac:dyDescent="0.25">
      <c r="A1836" s="186"/>
      <c r="B1836" s="221">
        <v>29</v>
      </c>
      <c r="C1836" s="187">
        <v>626</v>
      </c>
      <c r="D1836" s="136">
        <v>12848</v>
      </c>
      <c r="E1836" s="136">
        <v>7982</v>
      </c>
      <c r="F1836" s="188"/>
      <c r="G1836" s="186" t="s">
        <v>416</v>
      </c>
      <c r="H1836" s="186" t="s">
        <v>36</v>
      </c>
      <c r="I1836" s="186"/>
      <c r="J1836" s="186" t="s">
        <v>69</v>
      </c>
      <c r="K1836" s="188">
        <v>2.5</v>
      </c>
      <c r="L1836" s="188">
        <v>1.3</v>
      </c>
      <c r="M1836" s="188">
        <v>5</v>
      </c>
      <c r="N1836" s="188">
        <v>1</v>
      </c>
      <c r="O1836" s="188">
        <f t="shared" si="420"/>
        <v>4</v>
      </c>
      <c r="P1836" s="188"/>
      <c r="Q1836" s="188"/>
      <c r="R1836" s="188">
        <f t="shared" si="412"/>
        <v>4</v>
      </c>
      <c r="S1836" s="191" t="s">
        <v>70</v>
      </c>
      <c r="T1836" s="199" t="s">
        <v>58</v>
      </c>
      <c r="U1836" s="200">
        <v>44771</v>
      </c>
      <c r="V1836" s="200">
        <v>44820</v>
      </c>
      <c r="W1836" s="201">
        <v>1</v>
      </c>
      <c r="X1836" s="202"/>
      <c r="Y1836" s="196">
        <f t="shared" si="421"/>
        <v>7.1428571428571432</v>
      </c>
      <c r="Z1836" s="220">
        <v>135</v>
      </c>
      <c r="AA1836" s="219"/>
      <c r="AB1836" s="197">
        <f t="shared" si="422"/>
        <v>540</v>
      </c>
      <c r="AC1836" s="197">
        <f t="shared" si="423"/>
        <v>0</v>
      </c>
      <c r="AD1836" s="197">
        <f t="shared" si="424"/>
        <v>378</v>
      </c>
      <c r="AE1836" s="197">
        <f t="shared" si="426"/>
        <v>162</v>
      </c>
      <c r="AF1836" s="197">
        <f t="shared" si="425"/>
        <v>0</v>
      </c>
      <c r="AG1836" s="197">
        <f t="shared" si="416"/>
        <v>540</v>
      </c>
      <c r="AH1836" s="197">
        <v>540</v>
      </c>
      <c r="AI1836" s="197">
        <f t="shared" si="417"/>
        <v>0</v>
      </c>
      <c r="AJ1836" s="158"/>
      <c r="AK1836" s="265"/>
      <c r="AL1836" s="272"/>
      <c r="AM1836" s="272"/>
    </row>
    <row r="1837" spans="1:39" s="111" customFormat="1" ht="28.5" customHeight="1" x14ac:dyDescent="0.25">
      <c r="A1837" s="186"/>
      <c r="B1837" s="221">
        <v>29</v>
      </c>
      <c r="C1837" s="187">
        <v>809</v>
      </c>
      <c r="D1837" s="136">
        <v>13072</v>
      </c>
      <c r="E1837" s="136">
        <v>7866</v>
      </c>
      <c r="F1837" s="188"/>
      <c r="G1837" s="186" t="s">
        <v>102</v>
      </c>
      <c r="H1837" s="186" t="s">
        <v>36</v>
      </c>
      <c r="I1837" s="186"/>
      <c r="J1837" s="186" t="s">
        <v>69</v>
      </c>
      <c r="K1837" s="188">
        <v>2.5</v>
      </c>
      <c r="L1837" s="188">
        <v>2.5</v>
      </c>
      <c r="M1837" s="188">
        <v>2.5</v>
      </c>
      <c r="N1837" s="188">
        <v>1</v>
      </c>
      <c r="O1837" s="188">
        <f t="shared" si="420"/>
        <v>1.5</v>
      </c>
      <c r="P1837" s="188"/>
      <c r="Q1837" s="188"/>
      <c r="R1837" s="188">
        <f t="shared" si="412"/>
        <v>1.5</v>
      </c>
      <c r="S1837" s="191" t="s">
        <v>70</v>
      </c>
      <c r="T1837" s="199" t="s">
        <v>58</v>
      </c>
      <c r="U1837" s="200">
        <v>44790</v>
      </c>
      <c r="V1837" s="200">
        <v>44807</v>
      </c>
      <c r="W1837" s="201">
        <v>1</v>
      </c>
      <c r="X1837" s="202"/>
      <c r="Y1837" s="196">
        <f t="shared" si="421"/>
        <v>2.5714285714285716</v>
      </c>
      <c r="Z1837" s="220">
        <v>135</v>
      </c>
      <c r="AA1837" s="219"/>
      <c r="AB1837" s="197">
        <f t="shared" si="422"/>
        <v>202.5</v>
      </c>
      <c r="AC1837" s="197">
        <f t="shared" si="423"/>
        <v>0</v>
      </c>
      <c r="AD1837" s="197">
        <f t="shared" si="424"/>
        <v>141.74999999999997</v>
      </c>
      <c r="AE1837" s="197">
        <f t="shared" si="426"/>
        <v>60.749999999999993</v>
      </c>
      <c r="AF1837" s="197">
        <f t="shared" si="425"/>
        <v>0</v>
      </c>
      <c r="AG1837" s="197">
        <f t="shared" si="416"/>
        <v>202.49999999999997</v>
      </c>
      <c r="AH1837" s="197">
        <v>202.49999999999997</v>
      </c>
      <c r="AI1837" s="197">
        <f t="shared" si="417"/>
        <v>0</v>
      </c>
      <c r="AJ1837" s="158"/>
      <c r="AK1837" s="265"/>
      <c r="AL1837" s="272"/>
      <c r="AM1837" s="272"/>
    </row>
    <row r="1838" spans="1:39" s="111" customFormat="1" ht="28.5" customHeight="1" x14ac:dyDescent="0.25">
      <c r="A1838" s="186"/>
      <c r="B1838" s="221">
        <v>29</v>
      </c>
      <c r="C1838" s="187">
        <v>800</v>
      </c>
      <c r="D1838" s="136">
        <v>13060</v>
      </c>
      <c r="E1838" s="136">
        <v>6738</v>
      </c>
      <c r="F1838" s="188"/>
      <c r="G1838" s="186" t="s">
        <v>102</v>
      </c>
      <c r="H1838" s="186" t="s">
        <v>36</v>
      </c>
      <c r="I1838" s="186"/>
      <c r="J1838" s="186" t="s">
        <v>435</v>
      </c>
      <c r="K1838" s="188">
        <v>9</v>
      </c>
      <c r="L1838" s="188">
        <v>1.3</v>
      </c>
      <c r="M1838" s="188">
        <v>4</v>
      </c>
      <c r="N1838" s="188"/>
      <c r="O1838" s="188">
        <f t="shared" si="420"/>
        <v>4</v>
      </c>
      <c r="P1838" s="188"/>
      <c r="Q1838" s="188"/>
      <c r="R1838" s="188">
        <f t="shared" ref="R1838:R1901" si="427">IF(S1838="m3",K1838*L1838*O1838,IF(S1838="m2-LxH",K1838*O1838,IF(S1838="m2-LxW",K1838*L1838*P1838,IF(S1838="rm",O1838,IF(S1838="lm",K1838,IF(S1838="unit",Q1838,))))))</f>
        <v>36</v>
      </c>
      <c r="S1838" s="191" t="s">
        <v>41</v>
      </c>
      <c r="T1838" s="199" t="s">
        <v>58</v>
      </c>
      <c r="U1838" s="200">
        <v>44796</v>
      </c>
      <c r="V1838" s="200">
        <v>44800</v>
      </c>
      <c r="W1838" s="201">
        <v>1</v>
      </c>
      <c r="X1838" s="202"/>
      <c r="Y1838" s="196">
        <f t="shared" si="421"/>
        <v>0.7142857142857143</v>
      </c>
      <c r="Z1838" s="219">
        <v>14</v>
      </c>
      <c r="AA1838" s="219">
        <v>0</v>
      </c>
      <c r="AB1838" s="197">
        <f t="shared" si="422"/>
        <v>504</v>
      </c>
      <c r="AC1838" s="197">
        <f t="shared" si="423"/>
        <v>0</v>
      </c>
      <c r="AD1838" s="197">
        <f t="shared" si="424"/>
        <v>352.8</v>
      </c>
      <c r="AE1838" s="197">
        <f t="shared" si="426"/>
        <v>151.19999999999999</v>
      </c>
      <c r="AF1838" s="197">
        <f t="shared" si="425"/>
        <v>0</v>
      </c>
      <c r="AG1838" s="197">
        <f t="shared" si="416"/>
        <v>504</v>
      </c>
      <c r="AH1838" s="197">
        <v>504</v>
      </c>
      <c r="AI1838" s="197">
        <f t="shared" si="417"/>
        <v>0</v>
      </c>
      <c r="AJ1838" s="158"/>
      <c r="AK1838" s="265"/>
      <c r="AL1838" s="272"/>
      <c r="AM1838" s="272"/>
    </row>
    <row r="1839" spans="1:39" s="111" customFormat="1" ht="30" customHeight="1" x14ac:dyDescent="0.25">
      <c r="A1839" s="186"/>
      <c r="B1839" s="221">
        <v>29</v>
      </c>
      <c r="C1839" s="187">
        <v>782</v>
      </c>
      <c r="D1839" s="136">
        <v>13042</v>
      </c>
      <c r="E1839" s="136">
        <v>8457</v>
      </c>
      <c r="F1839" s="188"/>
      <c r="G1839" s="186" t="s">
        <v>102</v>
      </c>
      <c r="H1839" s="186" t="s">
        <v>36</v>
      </c>
      <c r="I1839" s="186"/>
      <c r="J1839" s="186" t="s">
        <v>435</v>
      </c>
      <c r="K1839" s="188">
        <v>10</v>
      </c>
      <c r="L1839" s="188">
        <v>1.3</v>
      </c>
      <c r="M1839" s="188">
        <v>4</v>
      </c>
      <c r="N1839" s="188"/>
      <c r="O1839" s="188">
        <f t="shared" si="420"/>
        <v>4</v>
      </c>
      <c r="P1839" s="188"/>
      <c r="Q1839" s="188"/>
      <c r="R1839" s="188">
        <f t="shared" si="427"/>
        <v>40</v>
      </c>
      <c r="S1839" s="191" t="s">
        <v>41</v>
      </c>
      <c r="T1839" s="199" t="s">
        <v>58</v>
      </c>
      <c r="U1839" s="200">
        <v>44793</v>
      </c>
      <c r="V1839" s="200">
        <v>44917</v>
      </c>
      <c r="W1839" s="201">
        <v>1</v>
      </c>
      <c r="X1839" s="202"/>
      <c r="Y1839" s="196">
        <f t="shared" si="421"/>
        <v>17.857142857142858</v>
      </c>
      <c r="Z1839" s="219">
        <v>14</v>
      </c>
      <c r="AA1839" s="219">
        <v>0</v>
      </c>
      <c r="AB1839" s="197">
        <f t="shared" si="422"/>
        <v>560</v>
      </c>
      <c r="AC1839" s="197">
        <f t="shared" si="423"/>
        <v>0</v>
      </c>
      <c r="AD1839" s="197">
        <f t="shared" si="424"/>
        <v>392</v>
      </c>
      <c r="AE1839" s="197">
        <f t="shared" si="426"/>
        <v>168</v>
      </c>
      <c r="AF1839" s="197">
        <f t="shared" si="425"/>
        <v>0</v>
      </c>
      <c r="AG1839" s="197">
        <f t="shared" si="416"/>
        <v>560</v>
      </c>
      <c r="AH1839" s="197">
        <v>560</v>
      </c>
      <c r="AI1839" s="197">
        <f t="shared" si="417"/>
        <v>0</v>
      </c>
      <c r="AJ1839" s="158"/>
      <c r="AK1839" s="265"/>
      <c r="AL1839" s="272"/>
      <c r="AM1839" s="272"/>
    </row>
    <row r="1840" spans="1:39" s="111" customFormat="1" ht="30" customHeight="1" x14ac:dyDescent="0.25">
      <c r="A1840" s="186"/>
      <c r="B1840" s="221">
        <v>29</v>
      </c>
      <c r="C1840" s="187">
        <v>618</v>
      </c>
      <c r="D1840" s="136">
        <v>12840</v>
      </c>
      <c r="E1840" s="136">
        <v>7747</v>
      </c>
      <c r="F1840" s="188"/>
      <c r="G1840" s="186" t="s">
        <v>102</v>
      </c>
      <c r="H1840" s="186" t="s">
        <v>36</v>
      </c>
      <c r="I1840" s="186"/>
      <c r="J1840" s="186" t="s">
        <v>435</v>
      </c>
      <c r="K1840" s="188">
        <v>7.5</v>
      </c>
      <c r="L1840" s="188">
        <v>1.3</v>
      </c>
      <c r="M1840" s="188">
        <v>4.5</v>
      </c>
      <c r="N1840" s="188">
        <v>1</v>
      </c>
      <c r="O1840" s="188">
        <f t="shared" si="420"/>
        <v>3.5</v>
      </c>
      <c r="P1840" s="188"/>
      <c r="Q1840" s="188"/>
      <c r="R1840" s="188">
        <f t="shared" si="427"/>
        <v>26.25</v>
      </c>
      <c r="S1840" s="191" t="s">
        <v>41</v>
      </c>
      <c r="T1840" s="199" t="s">
        <v>58</v>
      </c>
      <c r="U1840" s="200">
        <v>44771</v>
      </c>
      <c r="V1840" s="200">
        <v>44773</v>
      </c>
      <c r="W1840" s="201">
        <v>1</v>
      </c>
      <c r="X1840" s="202"/>
      <c r="Y1840" s="196">
        <f t="shared" si="421"/>
        <v>0.42857142857142855</v>
      </c>
      <c r="Z1840" s="219">
        <v>14</v>
      </c>
      <c r="AA1840" s="219">
        <v>0.84</v>
      </c>
      <c r="AB1840" s="197">
        <f t="shared" si="422"/>
        <v>367.5</v>
      </c>
      <c r="AC1840" s="197">
        <f t="shared" si="423"/>
        <v>22.05</v>
      </c>
      <c r="AD1840" s="197">
        <f t="shared" si="424"/>
        <v>257.25</v>
      </c>
      <c r="AE1840" s="197">
        <f t="shared" si="426"/>
        <v>110.25</v>
      </c>
      <c r="AF1840" s="197">
        <f t="shared" si="425"/>
        <v>9.4499999999999993</v>
      </c>
      <c r="AG1840" s="197">
        <f t="shared" si="416"/>
        <v>376.95</v>
      </c>
      <c r="AH1840" s="197">
        <v>376.95</v>
      </c>
      <c r="AI1840" s="197">
        <f t="shared" si="417"/>
        <v>0</v>
      </c>
      <c r="AJ1840" s="158"/>
      <c r="AK1840" s="265"/>
      <c r="AL1840" s="272"/>
      <c r="AM1840" s="272"/>
    </row>
    <row r="1841" spans="1:39" s="111" customFormat="1" ht="30" customHeight="1" x14ac:dyDescent="0.25">
      <c r="A1841" s="186"/>
      <c r="B1841" s="221">
        <v>29</v>
      </c>
      <c r="C1841" s="187">
        <v>627</v>
      </c>
      <c r="D1841" s="136">
        <v>12849</v>
      </c>
      <c r="E1841" s="136">
        <v>8138</v>
      </c>
      <c r="F1841" s="188"/>
      <c r="G1841" s="186" t="s">
        <v>102</v>
      </c>
      <c r="H1841" s="186" t="s">
        <v>36</v>
      </c>
      <c r="I1841" s="186"/>
      <c r="J1841" s="186" t="s">
        <v>435</v>
      </c>
      <c r="K1841" s="188">
        <v>10</v>
      </c>
      <c r="L1841" s="188">
        <v>1.3</v>
      </c>
      <c r="M1841" s="188">
        <v>5</v>
      </c>
      <c r="N1841" s="188">
        <v>1</v>
      </c>
      <c r="O1841" s="188">
        <f t="shared" si="420"/>
        <v>4</v>
      </c>
      <c r="P1841" s="188"/>
      <c r="Q1841" s="188"/>
      <c r="R1841" s="188">
        <f t="shared" si="427"/>
        <v>40</v>
      </c>
      <c r="S1841" s="191" t="s">
        <v>41</v>
      </c>
      <c r="T1841" s="199" t="s">
        <v>58</v>
      </c>
      <c r="U1841" s="200">
        <v>44771</v>
      </c>
      <c r="V1841" s="200">
        <v>44858</v>
      </c>
      <c r="W1841" s="201">
        <v>1</v>
      </c>
      <c r="X1841" s="202"/>
      <c r="Y1841" s="196">
        <f t="shared" si="421"/>
        <v>12.571428571428571</v>
      </c>
      <c r="Z1841" s="219">
        <v>14</v>
      </c>
      <c r="AA1841" s="219">
        <v>0.84</v>
      </c>
      <c r="AB1841" s="197">
        <f t="shared" si="422"/>
        <v>560</v>
      </c>
      <c r="AC1841" s="197">
        <f t="shared" si="423"/>
        <v>33.6</v>
      </c>
      <c r="AD1841" s="197">
        <f t="shared" si="424"/>
        <v>392</v>
      </c>
      <c r="AE1841" s="197">
        <f t="shared" si="426"/>
        <v>168</v>
      </c>
      <c r="AF1841" s="197">
        <f t="shared" si="425"/>
        <v>422.4</v>
      </c>
      <c r="AG1841" s="197">
        <f t="shared" ref="AG1841:AG1872" si="428">AD1841+AE1841+AF1841</f>
        <v>982.4</v>
      </c>
      <c r="AH1841" s="197">
        <v>982.4</v>
      </c>
      <c r="AI1841" s="197">
        <f t="shared" ref="AI1841:AI1872" si="429">AG1841-AH1841</f>
        <v>0</v>
      </c>
      <c r="AJ1841" s="158"/>
      <c r="AK1841" s="265"/>
      <c r="AL1841" s="272"/>
      <c r="AM1841" s="272"/>
    </row>
    <row r="1842" spans="1:39" s="111" customFormat="1" ht="30" customHeight="1" x14ac:dyDescent="0.25">
      <c r="A1842" s="186"/>
      <c r="B1842" s="221">
        <v>29</v>
      </c>
      <c r="C1842" s="187">
        <v>651</v>
      </c>
      <c r="D1842" s="136">
        <v>12874</v>
      </c>
      <c r="E1842" s="136">
        <v>7815</v>
      </c>
      <c r="F1842" s="188"/>
      <c r="G1842" s="186" t="s">
        <v>416</v>
      </c>
      <c r="H1842" s="186" t="s">
        <v>36</v>
      </c>
      <c r="I1842" s="186"/>
      <c r="J1842" s="186" t="s">
        <v>435</v>
      </c>
      <c r="K1842" s="188">
        <v>4</v>
      </c>
      <c r="L1842" s="188">
        <v>1.3</v>
      </c>
      <c r="M1842" s="188">
        <v>3.5</v>
      </c>
      <c r="N1842" s="188">
        <v>1</v>
      </c>
      <c r="O1842" s="188">
        <f t="shared" si="420"/>
        <v>2.5</v>
      </c>
      <c r="P1842" s="188"/>
      <c r="Q1842" s="188"/>
      <c r="R1842" s="188">
        <f t="shared" si="427"/>
        <v>10</v>
      </c>
      <c r="S1842" s="191" t="s">
        <v>41</v>
      </c>
      <c r="T1842" s="199" t="s">
        <v>58</v>
      </c>
      <c r="U1842" s="200">
        <v>44776</v>
      </c>
      <c r="V1842" s="200">
        <v>44781</v>
      </c>
      <c r="W1842" s="201">
        <v>1</v>
      </c>
      <c r="X1842" s="202"/>
      <c r="Y1842" s="196">
        <f t="shared" si="421"/>
        <v>0.8571428571428571</v>
      </c>
      <c r="Z1842" s="219">
        <v>14</v>
      </c>
      <c r="AA1842" s="219">
        <v>0.84</v>
      </c>
      <c r="AB1842" s="197">
        <f t="shared" si="422"/>
        <v>140</v>
      </c>
      <c r="AC1842" s="197">
        <f t="shared" si="423"/>
        <v>8.4</v>
      </c>
      <c r="AD1842" s="197">
        <f t="shared" si="424"/>
        <v>98</v>
      </c>
      <c r="AE1842" s="197">
        <f t="shared" si="426"/>
        <v>42</v>
      </c>
      <c r="AF1842" s="197">
        <f t="shared" si="425"/>
        <v>7.1999999999999993</v>
      </c>
      <c r="AG1842" s="197">
        <f t="shared" si="428"/>
        <v>147.19999999999999</v>
      </c>
      <c r="AH1842" s="197">
        <v>147.19999999999999</v>
      </c>
      <c r="AI1842" s="197">
        <f t="shared" si="429"/>
        <v>0</v>
      </c>
      <c r="AJ1842" s="158"/>
      <c r="AK1842" s="265"/>
      <c r="AL1842" s="272"/>
      <c r="AM1842" s="272"/>
    </row>
    <row r="1843" spans="1:39" s="111" customFormat="1" ht="30" customHeight="1" x14ac:dyDescent="0.25">
      <c r="A1843" s="186"/>
      <c r="B1843" s="221">
        <v>29</v>
      </c>
      <c r="C1843" s="187">
        <v>634</v>
      </c>
      <c r="D1843" s="136">
        <v>12857</v>
      </c>
      <c r="E1843" s="136">
        <v>7892</v>
      </c>
      <c r="F1843" s="188"/>
      <c r="G1843" s="186" t="s">
        <v>445</v>
      </c>
      <c r="H1843" s="186" t="s">
        <v>60</v>
      </c>
      <c r="I1843" s="186"/>
      <c r="J1843" s="186" t="s">
        <v>61</v>
      </c>
      <c r="K1843" s="188">
        <v>7.5</v>
      </c>
      <c r="L1843" s="188">
        <v>2.5</v>
      </c>
      <c r="M1843" s="188">
        <v>5.5</v>
      </c>
      <c r="N1843" s="188">
        <v>1</v>
      </c>
      <c r="O1843" s="188">
        <f t="shared" si="420"/>
        <v>4.5</v>
      </c>
      <c r="P1843" s="188"/>
      <c r="Q1843" s="188"/>
      <c r="R1843" s="188">
        <f t="shared" si="427"/>
        <v>84.375</v>
      </c>
      <c r="S1843" s="191" t="s">
        <v>62</v>
      </c>
      <c r="T1843" s="199" t="s">
        <v>58</v>
      </c>
      <c r="U1843" s="200">
        <v>44773</v>
      </c>
      <c r="V1843" s="200">
        <v>44820</v>
      </c>
      <c r="W1843" s="201">
        <v>1</v>
      </c>
      <c r="X1843" s="202"/>
      <c r="Y1843" s="196">
        <f t="shared" si="421"/>
        <v>6.8571428571428568</v>
      </c>
      <c r="Z1843" s="219">
        <v>7.5</v>
      </c>
      <c r="AA1843" s="219">
        <v>0.7</v>
      </c>
      <c r="AB1843" s="197">
        <f t="shared" si="422"/>
        <v>632.8125</v>
      </c>
      <c r="AC1843" s="197">
        <f t="shared" si="423"/>
        <v>59.062499999999993</v>
      </c>
      <c r="AD1843" s="197">
        <f t="shared" si="424"/>
        <v>442.96874999999994</v>
      </c>
      <c r="AE1843" s="197">
        <f t="shared" si="426"/>
        <v>189.84375</v>
      </c>
      <c r="AF1843" s="197">
        <f t="shared" si="425"/>
        <v>404.99999999999994</v>
      </c>
      <c r="AG1843" s="197">
        <f t="shared" si="428"/>
        <v>1037.8125</v>
      </c>
      <c r="AH1843" s="197">
        <v>1037.8125</v>
      </c>
      <c r="AI1843" s="197">
        <f t="shared" si="429"/>
        <v>0</v>
      </c>
      <c r="AJ1843" s="158"/>
      <c r="AK1843" s="265"/>
      <c r="AL1843" s="272"/>
      <c r="AM1843" s="272"/>
    </row>
    <row r="1844" spans="1:39" s="111" customFormat="1" ht="30" customHeight="1" x14ac:dyDescent="0.25">
      <c r="A1844" s="186"/>
      <c r="B1844" s="221">
        <v>29</v>
      </c>
      <c r="C1844" s="187">
        <v>136</v>
      </c>
      <c r="D1844" s="136">
        <v>12968</v>
      </c>
      <c r="E1844" s="136">
        <v>6738</v>
      </c>
      <c r="F1844" s="188"/>
      <c r="G1844" s="186" t="s">
        <v>102</v>
      </c>
      <c r="H1844" s="186" t="s">
        <v>240</v>
      </c>
      <c r="I1844" s="186"/>
      <c r="J1844" s="186" t="s">
        <v>80</v>
      </c>
      <c r="K1844" s="188">
        <v>18</v>
      </c>
      <c r="L1844" s="188">
        <v>0.6</v>
      </c>
      <c r="M1844" s="188"/>
      <c r="N1844" s="188"/>
      <c r="O1844" s="188"/>
      <c r="P1844" s="188">
        <v>1</v>
      </c>
      <c r="Q1844" s="188"/>
      <c r="R1844" s="188">
        <f t="shared" si="427"/>
        <v>10.799999999999999</v>
      </c>
      <c r="S1844" s="191" t="s">
        <v>150</v>
      </c>
      <c r="T1844" s="199" t="s">
        <v>58</v>
      </c>
      <c r="U1844" s="200">
        <v>44782</v>
      </c>
      <c r="V1844" s="200">
        <v>44831</v>
      </c>
      <c r="W1844" s="201">
        <v>1</v>
      </c>
      <c r="X1844" s="202"/>
      <c r="Y1844" s="196">
        <f t="shared" si="421"/>
        <v>7.1428571428571432</v>
      </c>
      <c r="Z1844" s="219">
        <v>36.5</v>
      </c>
      <c r="AA1844" s="219">
        <v>3.15</v>
      </c>
      <c r="AB1844" s="197">
        <f t="shared" si="422"/>
        <v>394.2</v>
      </c>
      <c r="AC1844" s="197">
        <f t="shared" si="423"/>
        <v>34.019999999999996</v>
      </c>
      <c r="AD1844" s="197">
        <f t="shared" si="424"/>
        <v>275.93999999999994</v>
      </c>
      <c r="AE1844" s="197">
        <f t="shared" si="426"/>
        <v>118.25999999999999</v>
      </c>
      <c r="AF1844" s="197">
        <f t="shared" si="425"/>
        <v>242.99999999999997</v>
      </c>
      <c r="AG1844" s="197">
        <f t="shared" si="428"/>
        <v>637.19999999999993</v>
      </c>
      <c r="AH1844" s="197">
        <v>637.19999999999993</v>
      </c>
      <c r="AI1844" s="197">
        <f t="shared" si="429"/>
        <v>0</v>
      </c>
      <c r="AJ1844" s="158"/>
      <c r="AK1844" s="265"/>
      <c r="AL1844" s="272"/>
      <c r="AM1844" s="272"/>
    </row>
    <row r="1845" spans="1:39" s="111" customFormat="1" ht="30" customHeight="1" x14ac:dyDescent="0.25">
      <c r="A1845" s="189"/>
      <c r="B1845" s="221">
        <v>29</v>
      </c>
      <c r="C1845" s="159">
        <v>888</v>
      </c>
      <c r="D1845" s="376">
        <v>13259</v>
      </c>
      <c r="E1845" s="376">
        <v>8146</v>
      </c>
      <c r="F1845" s="190"/>
      <c r="G1845" s="189" t="s">
        <v>416</v>
      </c>
      <c r="H1845" s="189" t="s">
        <v>94</v>
      </c>
      <c r="I1845" s="189"/>
      <c r="J1845" s="189" t="s">
        <v>69</v>
      </c>
      <c r="K1845" s="190">
        <v>1.8</v>
      </c>
      <c r="L1845" s="190">
        <v>1.3</v>
      </c>
      <c r="M1845" s="190">
        <v>2.5</v>
      </c>
      <c r="N1845" s="190"/>
      <c r="O1845" s="190">
        <v>2.5</v>
      </c>
      <c r="P1845" s="190"/>
      <c r="Q1845" s="190"/>
      <c r="R1845" s="188">
        <f t="shared" si="427"/>
        <v>2.5</v>
      </c>
      <c r="S1845" s="191" t="s">
        <v>70</v>
      </c>
      <c r="T1845" s="192" t="s">
        <v>58</v>
      </c>
      <c r="U1845" s="193">
        <v>44807</v>
      </c>
      <c r="V1845" s="193">
        <v>44859</v>
      </c>
      <c r="W1845" s="194">
        <v>1</v>
      </c>
      <c r="X1845" s="195"/>
      <c r="Y1845" s="196">
        <f t="shared" si="421"/>
        <v>7.5714285714285712</v>
      </c>
      <c r="Z1845" s="219">
        <v>135</v>
      </c>
      <c r="AA1845" s="219">
        <v>12.25</v>
      </c>
      <c r="AB1845" s="197">
        <f t="shared" si="422"/>
        <v>337.5</v>
      </c>
      <c r="AC1845" s="197">
        <f t="shared" si="423"/>
        <v>30.625</v>
      </c>
      <c r="AD1845" s="197">
        <f t="shared" si="424"/>
        <v>236.25</v>
      </c>
      <c r="AE1845" s="197">
        <f t="shared" si="426"/>
        <v>101.25</v>
      </c>
      <c r="AF1845" s="197">
        <f t="shared" si="425"/>
        <v>231.87499999999997</v>
      </c>
      <c r="AG1845" s="197">
        <f t="shared" si="428"/>
        <v>569.375</v>
      </c>
      <c r="AH1845" s="198">
        <v>569.375</v>
      </c>
      <c r="AI1845" s="197">
        <f t="shared" si="429"/>
        <v>0</v>
      </c>
      <c r="AJ1845" s="158"/>
      <c r="AK1845" s="265"/>
      <c r="AL1845" s="272"/>
      <c r="AM1845" s="272"/>
    </row>
    <row r="1846" spans="1:39" s="111" customFormat="1" ht="30" customHeight="1" x14ac:dyDescent="0.25">
      <c r="A1846" s="189"/>
      <c r="B1846" s="221">
        <v>29</v>
      </c>
      <c r="C1846" s="159">
        <v>898</v>
      </c>
      <c r="D1846" s="376">
        <v>13270</v>
      </c>
      <c r="E1846" s="376">
        <v>8146</v>
      </c>
      <c r="F1846" s="190"/>
      <c r="G1846" s="189" t="s">
        <v>416</v>
      </c>
      <c r="H1846" s="189" t="s">
        <v>94</v>
      </c>
      <c r="I1846" s="189"/>
      <c r="J1846" s="189" t="s">
        <v>69</v>
      </c>
      <c r="K1846" s="190">
        <v>2.5</v>
      </c>
      <c r="L1846" s="190">
        <v>1.8</v>
      </c>
      <c r="M1846" s="190">
        <v>3</v>
      </c>
      <c r="N1846" s="190"/>
      <c r="O1846" s="190">
        <v>3</v>
      </c>
      <c r="P1846" s="190"/>
      <c r="Q1846" s="190"/>
      <c r="R1846" s="188">
        <f t="shared" si="427"/>
        <v>3</v>
      </c>
      <c r="S1846" s="191" t="s">
        <v>70</v>
      </c>
      <c r="T1846" s="192" t="s">
        <v>58</v>
      </c>
      <c r="U1846" s="193">
        <v>44810</v>
      </c>
      <c r="V1846" s="193">
        <v>44859</v>
      </c>
      <c r="W1846" s="194">
        <v>1</v>
      </c>
      <c r="X1846" s="195"/>
      <c r="Y1846" s="196">
        <f t="shared" si="421"/>
        <v>7.1428571428571432</v>
      </c>
      <c r="Z1846" s="219">
        <v>135</v>
      </c>
      <c r="AA1846" s="219">
        <v>12.25</v>
      </c>
      <c r="AB1846" s="197">
        <f t="shared" si="422"/>
        <v>405</v>
      </c>
      <c r="AC1846" s="197">
        <f t="shared" si="423"/>
        <v>36.75</v>
      </c>
      <c r="AD1846" s="197">
        <f t="shared" si="424"/>
        <v>283.49999999999994</v>
      </c>
      <c r="AE1846" s="197">
        <f t="shared" si="426"/>
        <v>121.49999999999999</v>
      </c>
      <c r="AF1846" s="197">
        <f t="shared" si="425"/>
        <v>262.5</v>
      </c>
      <c r="AG1846" s="197">
        <f t="shared" si="428"/>
        <v>667.5</v>
      </c>
      <c r="AH1846" s="198">
        <v>667.5</v>
      </c>
      <c r="AI1846" s="197">
        <f t="shared" si="429"/>
        <v>0</v>
      </c>
      <c r="AJ1846" s="158"/>
      <c r="AK1846" s="265"/>
      <c r="AL1846" s="272"/>
      <c r="AM1846" s="272"/>
    </row>
    <row r="1847" spans="1:39" s="111" customFormat="1" ht="30" customHeight="1" x14ac:dyDescent="0.25">
      <c r="A1847" s="189"/>
      <c r="B1847" s="221">
        <v>29</v>
      </c>
      <c r="C1847" s="159">
        <v>933</v>
      </c>
      <c r="D1847" s="376">
        <v>13304</v>
      </c>
      <c r="E1847" s="376">
        <v>8095</v>
      </c>
      <c r="F1847" s="190"/>
      <c r="G1847" s="189" t="s">
        <v>416</v>
      </c>
      <c r="H1847" s="189" t="s">
        <v>94</v>
      </c>
      <c r="I1847" s="189"/>
      <c r="J1847" s="189" t="s">
        <v>69</v>
      </c>
      <c r="K1847" s="190">
        <v>2.5</v>
      </c>
      <c r="L1847" s="190">
        <v>1</v>
      </c>
      <c r="M1847" s="190">
        <v>3</v>
      </c>
      <c r="N1847" s="190"/>
      <c r="O1847" s="190">
        <v>3</v>
      </c>
      <c r="P1847" s="190"/>
      <c r="Q1847" s="190"/>
      <c r="R1847" s="188">
        <f t="shared" si="427"/>
        <v>3</v>
      </c>
      <c r="S1847" s="191" t="s">
        <v>70</v>
      </c>
      <c r="T1847" s="192" t="s">
        <v>58</v>
      </c>
      <c r="U1847" s="193">
        <v>44814</v>
      </c>
      <c r="V1847" s="193">
        <v>44845</v>
      </c>
      <c r="W1847" s="194">
        <v>1</v>
      </c>
      <c r="X1847" s="195"/>
      <c r="Y1847" s="196">
        <f t="shared" si="421"/>
        <v>4.5714285714285712</v>
      </c>
      <c r="Z1847" s="219">
        <v>135</v>
      </c>
      <c r="AA1847" s="219">
        <v>12.25</v>
      </c>
      <c r="AB1847" s="197">
        <f t="shared" si="422"/>
        <v>405</v>
      </c>
      <c r="AC1847" s="197">
        <f t="shared" si="423"/>
        <v>36.75</v>
      </c>
      <c r="AD1847" s="197">
        <f t="shared" si="424"/>
        <v>283.49999999999994</v>
      </c>
      <c r="AE1847" s="197">
        <f t="shared" si="426"/>
        <v>121.49999999999999</v>
      </c>
      <c r="AF1847" s="197">
        <f t="shared" si="425"/>
        <v>168</v>
      </c>
      <c r="AG1847" s="197">
        <f t="shared" si="428"/>
        <v>573</v>
      </c>
      <c r="AH1847" s="198">
        <v>573</v>
      </c>
      <c r="AI1847" s="197">
        <f t="shared" si="429"/>
        <v>0</v>
      </c>
      <c r="AJ1847" s="158"/>
      <c r="AK1847" s="265"/>
      <c r="AL1847" s="272"/>
      <c r="AM1847" s="272"/>
    </row>
    <row r="1848" spans="1:39" s="111" customFormat="1" ht="30" customHeight="1" x14ac:dyDescent="0.25">
      <c r="A1848" s="186"/>
      <c r="B1848" s="221">
        <v>29</v>
      </c>
      <c r="C1848" s="187">
        <v>342</v>
      </c>
      <c r="D1848" s="136">
        <v>12444</v>
      </c>
      <c r="E1848" s="136">
        <v>7591</v>
      </c>
      <c r="F1848" s="188"/>
      <c r="G1848" s="186" t="s">
        <v>109</v>
      </c>
      <c r="H1848" s="186" t="s">
        <v>94</v>
      </c>
      <c r="I1848" s="186"/>
      <c r="J1848" s="186" t="s">
        <v>69</v>
      </c>
      <c r="K1848" s="188">
        <v>2.5</v>
      </c>
      <c r="L1848" s="188">
        <v>1.3</v>
      </c>
      <c r="M1848" s="188">
        <v>5</v>
      </c>
      <c r="N1848" s="188">
        <v>1</v>
      </c>
      <c r="O1848" s="188">
        <f t="shared" ref="O1848:O1862" si="430">M1848-N1848</f>
        <v>4</v>
      </c>
      <c r="P1848" s="188"/>
      <c r="Q1848" s="188"/>
      <c r="R1848" s="188">
        <f t="shared" si="427"/>
        <v>4</v>
      </c>
      <c r="S1848" s="191" t="s">
        <v>70</v>
      </c>
      <c r="T1848" s="199" t="s">
        <v>58</v>
      </c>
      <c r="U1848" s="200">
        <v>44736</v>
      </c>
      <c r="V1848" s="200">
        <v>44741</v>
      </c>
      <c r="W1848" s="201">
        <v>1</v>
      </c>
      <c r="X1848" s="202"/>
      <c r="Y1848" s="196">
        <f t="shared" si="421"/>
        <v>0.8571428571428571</v>
      </c>
      <c r="Z1848" s="219">
        <v>135</v>
      </c>
      <c r="AA1848" s="219">
        <v>12.25</v>
      </c>
      <c r="AB1848" s="197">
        <f t="shared" si="422"/>
        <v>540</v>
      </c>
      <c r="AC1848" s="197">
        <f t="shared" si="423"/>
        <v>49</v>
      </c>
      <c r="AD1848" s="197">
        <f t="shared" si="424"/>
        <v>378</v>
      </c>
      <c r="AE1848" s="197">
        <f t="shared" si="426"/>
        <v>162</v>
      </c>
      <c r="AF1848" s="197">
        <f t="shared" si="425"/>
        <v>42</v>
      </c>
      <c r="AG1848" s="197">
        <f t="shared" si="428"/>
        <v>582</v>
      </c>
      <c r="AH1848" s="197">
        <v>582</v>
      </c>
      <c r="AI1848" s="197">
        <f t="shared" si="429"/>
        <v>0</v>
      </c>
      <c r="AJ1848" s="158"/>
      <c r="AK1848" s="265"/>
      <c r="AL1848" s="272"/>
      <c r="AM1848" s="272"/>
    </row>
    <row r="1849" spans="1:39" s="111" customFormat="1" ht="30" customHeight="1" x14ac:dyDescent="0.25">
      <c r="A1849" s="186"/>
      <c r="B1849" s="221">
        <v>29</v>
      </c>
      <c r="C1849" s="187">
        <v>572</v>
      </c>
      <c r="D1849" s="136">
        <v>12812</v>
      </c>
      <c r="E1849" s="136">
        <v>6727</v>
      </c>
      <c r="F1849" s="188"/>
      <c r="G1849" s="186" t="s">
        <v>109</v>
      </c>
      <c r="H1849" s="186" t="s">
        <v>94</v>
      </c>
      <c r="I1849" s="186"/>
      <c r="J1849" s="186" t="s">
        <v>69</v>
      </c>
      <c r="K1849" s="188">
        <v>2.5</v>
      </c>
      <c r="L1849" s="188">
        <v>1.3</v>
      </c>
      <c r="M1849" s="188">
        <v>4</v>
      </c>
      <c r="N1849" s="188">
        <v>1</v>
      </c>
      <c r="O1849" s="188">
        <f t="shared" si="430"/>
        <v>3</v>
      </c>
      <c r="P1849" s="188"/>
      <c r="Q1849" s="188"/>
      <c r="R1849" s="188">
        <f t="shared" si="427"/>
        <v>3</v>
      </c>
      <c r="S1849" s="191" t="s">
        <v>70</v>
      </c>
      <c r="T1849" s="199" t="s">
        <v>58</v>
      </c>
      <c r="U1849" s="200">
        <v>44768</v>
      </c>
      <c r="V1849" s="200">
        <v>44831</v>
      </c>
      <c r="W1849" s="201">
        <v>1</v>
      </c>
      <c r="X1849" s="202"/>
      <c r="Y1849" s="196">
        <f t="shared" si="421"/>
        <v>9.1428571428571423</v>
      </c>
      <c r="Z1849" s="219">
        <v>135</v>
      </c>
      <c r="AA1849" s="219">
        <v>12.25</v>
      </c>
      <c r="AB1849" s="197">
        <f t="shared" si="422"/>
        <v>405</v>
      </c>
      <c r="AC1849" s="197">
        <f t="shared" si="423"/>
        <v>36.75</v>
      </c>
      <c r="AD1849" s="197">
        <f t="shared" si="424"/>
        <v>283.49999999999994</v>
      </c>
      <c r="AE1849" s="197">
        <f t="shared" si="426"/>
        <v>121.49999999999999</v>
      </c>
      <c r="AF1849" s="197">
        <f t="shared" si="425"/>
        <v>336</v>
      </c>
      <c r="AG1849" s="197">
        <f t="shared" si="428"/>
        <v>741</v>
      </c>
      <c r="AH1849" s="197">
        <v>741</v>
      </c>
      <c r="AI1849" s="197">
        <f t="shared" si="429"/>
        <v>0</v>
      </c>
      <c r="AJ1849" s="158"/>
      <c r="AK1849" s="265"/>
      <c r="AL1849" s="272"/>
      <c r="AM1849" s="272"/>
    </row>
    <row r="1850" spans="1:39" s="111" customFormat="1" ht="30" customHeight="1" x14ac:dyDescent="0.25">
      <c r="A1850" s="186"/>
      <c r="B1850" s="221">
        <v>29</v>
      </c>
      <c r="C1850" s="187">
        <v>573</v>
      </c>
      <c r="D1850" s="136">
        <v>12813</v>
      </c>
      <c r="E1850" s="136">
        <v>6727</v>
      </c>
      <c r="F1850" s="188"/>
      <c r="G1850" s="186" t="s">
        <v>215</v>
      </c>
      <c r="H1850" s="186" t="s">
        <v>94</v>
      </c>
      <c r="I1850" s="186"/>
      <c r="J1850" s="186" t="s">
        <v>69</v>
      </c>
      <c r="K1850" s="188">
        <v>2.5</v>
      </c>
      <c r="L1850" s="188">
        <v>1.3</v>
      </c>
      <c r="M1850" s="188">
        <v>4</v>
      </c>
      <c r="N1850" s="188">
        <v>1</v>
      </c>
      <c r="O1850" s="188">
        <f t="shared" si="430"/>
        <v>3</v>
      </c>
      <c r="P1850" s="188"/>
      <c r="Q1850" s="188"/>
      <c r="R1850" s="188">
        <f t="shared" si="427"/>
        <v>3</v>
      </c>
      <c r="S1850" s="191" t="s">
        <v>70</v>
      </c>
      <c r="T1850" s="199" t="s">
        <v>58</v>
      </c>
      <c r="U1850" s="200">
        <v>44768</v>
      </c>
      <c r="V1850" s="200">
        <v>44831</v>
      </c>
      <c r="W1850" s="201">
        <v>1</v>
      </c>
      <c r="X1850" s="202"/>
      <c r="Y1850" s="196">
        <f t="shared" si="421"/>
        <v>9.1428571428571423</v>
      </c>
      <c r="Z1850" s="219">
        <v>135</v>
      </c>
      <c r="AA1850" s="219">
        <v>12.25</v>
      </c>
      <c r="AB1850" s="197">
        <f t="shared" si="422"/>
        <v>405</v>
      </c>
      <c r="AC1850" s="197">
        <f t="shared" si="423"/>
        <v>36.75</v>
      </c>
      <c r="AD1850" s="197">
        <f t="shared" si="424"/>
        <v>283.49999999999994</v>
      </c>
      <c r="AE1850" s="197">
        <f t="shared" si="426"/>
        <v>121.49999999999999</v>
      </c>
      <c r="AF1850" s="197">
        <f t="shared" si="425"/>
        <v>336</v>
      </c>
      <c r="AG1850" s="197">
        <f t="shared" si="428"/>
        <v>741</v>
      </c>
      <c r="AH1850" s="197">
        <v>741</v>
      </c>
      <c r="AI1850" s="197">
        <f t="shared" si="429"/>
        <v>0</v>
      </c>
      <c r="AJ1850" s="158"/>
      <c r="AK1850" s="265"/>
      <c r="AL1850" s="272"/>
      <c r="AM1850" s="272"/>
    </row>
    <row r="1851" spans="1:39" s="111" customFormat="1" ht="30" customHeight="1" x14ac:dyDescent="0.25">
      <c r="A1851" s="216"/>
      <c r="B1851" s="221">
        <v>29</v>
      </c>
      <c r="C1851" s="243">
        <v>462</v>
      </c>
      <c r="D1851" s="378">
        <v>12618</v>
      </c>
      <c r="E1851" s="378">
        <v>7750</v>
      </c>
      <c r="F1851" s="215"/>
      <c r="G1851" s="216" t="s">
        <v>222</v>
      </c>
      <c r="H1851" s="216" t="s">
        <v>36</v>
      </c>
      <c r="I1851" s="216"/>
      <c r="J1851" s="216" t="s">
        <v>42</v>
      </c>
      <c r="K1851" s="215">
        <v>4</v>
      </c>
      <c r="L1851" s="215">
        <v>1.3</v>
      </c>
      <c r="M1851" s="215">
        <v>15</v>
      </c>
      <c r="N1851" s="188">
        <v>1</v>
      </c>
      <c r="O1851" s="188">
        <f t="shared" si="430"/>
        <v>14</v>
      </c>
      <c r="P1851" s="215"/>
      <c r="Q1851" s="215"/>
      <c r="R1851" s="188">
        <f t="shared" si="427"/>
        <v>56</v>
      </c>
      <c r="S1851" s="243" t="s">
        <v>41</v>
      </c>
      <c r="T1851" s="252" t="s">
        <v>58</v>
      </c>
      <c r="U1851" s="253">
        <v>44748</v>
      </c>
      <c r="V1851" s="253">
        <v>44774</v>
      </c>
      <c r="W1851" s="254">
        <v>1</v>
      </c>
      <c r="X1851" s="255"/>
      <c r="Y1851" s="196">
        <f t="shared" si="421"/>
        <v>3.8571428571428572</v>
      </c>
      <c r="Z1851" s="220">
        <v>14</v>
      </c>
      <c r="AA1851" s="220">
        <v>0.84</v>
      </c>
      <c r="AB1851" s="197">
        <f t="shared" si="422"/>
        <v>784</v>
      </c>
      <c r="AC1851" s="197">
        <f t="shared" si="423"/>
        <v>47.04</v>
      </c>
      <c r="AD1851" s="197">
        <f t="shared" si="424"/>
        <v>548.79999999999995</v>
      </c>
      <c r="AE1851" s="197">
        <f t="shared" si="426"/>
        <v>235.20000000000002</v>
      </c>
      <c r="AF1851" s="197">
        <f t="shared" si="425"/>
        <v>181.44</v>
      </c>
      <c r="AG1851" s="197">
        <f t="shared" si="428"/>
        <v>965.44</v>
      </c>
      <c r="AH1851" s="197">
        <v>965.44</v>
      </c>
      <c r="AI1851" s="197">
        <f t="shared" si="429"/>
        <v>0</v>
      </c>
      <c r="AJ1851" s="158"/>
      <c r="AK1851" s="265"/>
      <c r="AL1851" s="272"/>
      <c r="AM1851" s="272"/>
    </row>
    <row r="1852" spans="1:39" s="111" customFormat="1" ht="30" customHeight="1" x14ac:dyDescent="0.25">
      <c r="A1852" s="216"/>
      <c r="B1852" s="221">
        <v>29</v>
      </c>
      <c r="C1852" s="243"/>
      <c r="D1852" s="378">
        <v>12753</v>
      </c>
      <c r="E1852" s="378">
        <v>6726</v>
      </c>
      <c r="F1852" s="215"/>
      <c r="G1852" s="216" t="s">
        <v>109</v>
      </c>
      <c r="H1852" s="216" t="s">
        <v>36</v>
      </c>
      <c r="I1852" s="216"/>
      <c r="J1852" s="216" t="s">
        <v>42</v>
      </c>
      <c r="K1852" s="215">
        <v>4</v>
      </c>
      <c r="L1852" s="215">
        <v>1.3</v>
      </c>
      <c r="M1852" s="215">
        <v>4</v>
      </c>
      <c r="N1852" s="188">
        <v>1</v>
      </c>
      <c r="O1852" s="188">
        <f t="shared" si="430"/>
        <v>3</v>
      </c>
      <c r="P1852" s="215"/>
      <c r="Q1852" s="215"/>
      <c r="R1852" s="188">
        <f t="shared" si="427"/>
        <v>12</v>
      </c>
      <c r="S1852" s="243" t="s">
        <v>41</v>
      </c>
      <c r="T1852" s="252" t="s">
        <v>58</v>
      </c>
      <c r="U1852" s="253">
        <v>44754</v>
      </c>
      <c r="V1852" s="253">
        <v>44830</v>
      </c>
      <c r="W1852" s="254">
        <v>1</v>
      </c>
      <c r="X1852" s="255"/>
      <c r="Y1852" s="196">
        <f t="shared" si="421"/>
        <v>11</v>
      </c>
      <c r="Z1852" s="220">
        <v>14</v>
      </c>
      <c r="AA1852" s="220">
        <v>0.84</v>
      </c>
      <c r="AB1852" s="197">
        <f t="shared" si="422"/>
        <v>168</v>
      </c>
      <c r="AC1852" s="197">
        <f t="shared" si="423"/>
        <v>10.08</v>
      </c>
      <c r="AD1852" s="197">
        <f t="shared" si="424"/>
        <v>117.59999999999998</v>
      </c>
      <c r="AE1852" s="197">
        <f t="shared" si="426"/>
        <v>50.399999999999991</v>
      </c>
      <c r="AF1852" s="197">
        <f t="shared" si="425"/>
        <v>110.88</v>
      </c>
      <c r="AG1852" s="197">
        <f t="shared" si="428"/>
        <v>278.88</v>
      </c>
      <c r="AH1852" s="197">
        <v>278.88</v>
      </c>
      <c r="AI1852" s="197">
        <f t="shared" si="429"/>
        <v>0</v>
      </c>
      <c r="AJ1852" s="158"/>
      <c r="AK1852" s="265"/>
      <c r="AL1852" s="272"/>
      <c r="AM1852" s="272"/>
    </row>
    <row r="1853" spans="1:39" s="111" customFormat="1" ht="30" customHeight="1" x14ac:dyDescent="0.25">
      <c r="A1853" s="216"/>
      <c r="B1853" s="221">
        <v>29</v>
      </c>
      <c r="C1853" s="243">
        <v>574</v>
      </c>
      <c r="D1853" s="378">
        <v>12814</v>
      </c>
      <c r="E1853" s="378">
        <v>7804</v>
      </c>
      <c r="F1853" s="215"/>
      <c r="G1853" s="216" t="s">
        <v>109</v>
      </c>
      <c r="H1853" s="216" t="s">
        <v>36</v>
      </c>
      <c r="I1853" s="216"/>
      <c r="J1853" s="216" t="s">
        <v>42</v>
      </c>
      <c r="K1853" s="215">
        <v>7.5</v>
      </c>
      <c r="L1853" s="215">
        <v>1</v>
      </c>
      <c r="M1853" s="215">
        <v>4</v>
      </c>
      <c r="N1853" s="188">
        <v>1</v>
      </c>
      <c r="O1853" s="188">
        <f t="shared" si="430"/>
        <v>3</v>
      </c>
      <c r="P1853" s="215"/>
      <c r="Q1853" s="215"/>
      <c r="R1853" s="188">
        <f t="shared" si="427"/>
        <v>22.5</v>
      </c>
      <c r="S1853" s="243" t="s">
        <v>41</v>
      </c>
      <c r="T1853" s="252" t="s">
        <v>58</v>
      </c>
      <c r="U1853" s="253">
        <v>44768</v>
      </c>
      <c r="V1853" s="253">
        <v>44776</v>
      </c>
      <c r="W1853" s="254">
        <v>1</v>
      </c>
      <c r="X1853" s="255"/>
      <c r="Y1853" s="196">
        <f t="shared" si="421"/>
        <v>1.2857142857142858</v>
      </c>
      <c r="Z1853" s="220">
        <v>14</v>
      </c>
      <c r="AA1853" s="220">
        <v>0.84</v>
      </c>
      <c r="AB1853" s="197">
        <f t="shared" si="422"/>
        <v>315</v>
      </c>
      <c r="AC1853" s="197">
        <f t="shared" si="423"/>
        <v>18.899999999999999</v>
      </c>
      <c r="AD1853" s="197">
        <f t="shared" si="424"/>
        <v>220.49999999999997</v>
      </c>
      <c r="AE1853" s="197">
        <f t="shared" si="426"/>
        <v>94.5</v>
      </c>
      <c r="AF1853" s="197">
        <f t="shared" si="425"/>
        <v>24.3</v>
      </c>
      <c r="AG1853" s="197">
        <f t="shared" si="428"/>
        <v>339.3</v>
      </c>
      <c r="AH1853" s="197">
        <v>339.3</v>
      </c>
      <c r="AI1853" s="197">
        <f t="shared" si="429"/>
        <v>0</v>
      </c>
      <c r="AJ1853" s="158"/>
      <c r="AK1853" s="265"/>
      <c r="AL1853" s="272"/>
      <c r="AM1853" s="272"/>
    </row>
    <row r="1854" spans="1:39" s="111" customFormat="1" ht="30" customHeight="1" x14ac:dyDescent="0.25">
      <c r="A1854" s="216"/>
      <c r="B1854" s="221">
        <v>29</v>
      </c>
      <c r="C1854" s="243">
        <v>569</v>
      </c>
      <c r="D1854" s="378">
        <v>12798</v>
      </c>
      <c r="E1854" s="378">
        <v>7839</v>
      </c>
      <c r="F1854" s="215"/>
      <c r="G1854" s="216" t="s">
        <v>109</v>
      </c>
      <c r="H1854" s="216" t="s">
        <v>36</v>
      </c>
      <c r="I1854" s="216"/>
      <c r="J1854" s="216" t="s">
        <v>42</v>
      </c>
      <c r="K1854" s="215">
        <v>8</v>
      </c>
      <c r="L1854" s="215">
        <v>1.3</v>
      </c>
      <c r="M1854" s="215">
        <v>5.5</v>
      </c>
      <c r="N1854" s="188">
        <v>1</v>
      </c>
      <c r="O1854" s="188">
        <f t="shared" si="430"/>
        <v>4.5</v>
      </c>
      <c r="P1854" s="215"/>
      <c r="Q1854" s="215"/>
      <c r="R1854" s="188">
        <f t="shared" si="427"/>
        <v>36</v>
      </c>
      <c r="S1854" s="243" t="s">
        <v>41</v>
      </c>
      <c r="T1854" s="252" t="s">
        <v>58</v>
      </c>
      <c r="U1854" s="253">
        <v>44766</v>
      </c>
      <c r="V1854" s="253">
        <v>44796</v>
      </c>
      <c r="W1854" s="254">
        <v>1</v>
      </c>
      <c r="X1854" s="255"/>
      <c r="Y1854" s="196">
        <f t="shared" si="421"/>
        <v>4.4285714285714288</v>
      </c>
      <c r="Z1854" s="220">
        <v>14</v>
      </c>
      <c r="AA1854" s="220">
        <v>0.84</v>
      </c>
      <c r="AB1854" s="197">
        <f t="shared" si="422"/>
        <v>504</v>
      </c>
      <c r="AC1854" s="197">
        <f t="shared" si="423"/>
        <v>30.24</v>
      </c>
      <c r="AD1854" s="197">
        <f t="shared" si="424"/>
        <v>352.8</v>
      </c>
      <c r="AE1854" s="197">
        <f t="shared" si="426"/>
        <v>151.19999999999999</v>
      </c>
      <c r="AF1854" s="197">
        <f t="shared" si="425"/>
        <v>133.92000000000002</v>
      </c>
      <c r="AG1854" s="197">
        <f t="shared" si="428"/>
        <v>637.92000000000007</v>
      </c>
      <c r="AH1854" s="197">
        <v>637.92000000000007</v>
      </c>
      <c r="AI1854" s="197">
        <f t="shared" si="429"/>
        <v>0</v>
      </c>
      <c r="AJ1854" s="158"/>
      <c r="AK1854" s="265"/>
      <c r="AL1854" s="272"/>
      <c r="AM1854" s="272"/>
    </row>
    <row r="1855" spans="1:39" s="111" customFormat="1" ht="30" customHeight="1" x14ac:dyDescent="0.25">
      <c r="A1855" s="186"/>
      <c r="B1855" s="221">
        <v>29</v>
      </c>
      <c r="C1855" s="187">
        <v>741</v>
      </c>
      <c r="D1855" s="136">
        <v>12999</v>
      </c>
      <c r="E1855" s="136">
        <v>7869</v>
      </c>
      <c r="F1855" s="188"/>
      <c r="G1855" s="186" t="s">
        <v>215</v>
      </c>
      <c r="H1855" s="186" t="s">
        <v>36</v>
      </c>
      <c r="I1855" s="186"/>
      <c r="J1855" s="186" t="s">
        <v>69</v>
      </c>
      <c r="K1855" s="188">
        <v>1.3</v>
      </c>
      <c r="L1855" s="188">
        <v>1.3</v>
      </c>
      <c r="M1855" s="188">
        <v>4</v>
      </c>
      <c r="N1855" s="188">
        <v>1</v>
      </c>
      <c r="O1855" s="188">
        <f t="shared" si="430"/>
        <v>3</v>
      </c>
      <c r="P1855" s="188"/>
      <c r="Q1855" s="188"/>
      <c r="R1855" s="188">
        <f t="shared" si="427"/>
        <v>3</v>
      </c>
      <c r="S1855" s="191" t="s">
        <v>70</v>
      </c>
      <c r="T1855" s="199" t="s">
        <v>58</v>
      </c>
      <c r="U1855" s="200">
        <v>44788</v>
      </c>
      <c r="V1855" s="200">
        <v>44807</v>
      </c>
      <c r="W1855" s="201">
        <v>1</v>
      </c>
      <c r="X1855" s="202"/>
      <c r="Y1855" s="196">
        <f t="shared" si="421"/>
        <v>2.8571428571428572</v>
      </c>
      <c r="Z1855" s="220">
        <v>135</v>
      </c>
      <c r="AA1855" s="219"/>
      <c r="AB1855" s="197">
        <f t="shared" si="422"/>
        <v>405</v>
      </c>
      <c r="AC1855" s="197">
        <f t="shared" si="423"/>
        <v>0</v>
      </c>
      <c r="AD1855" s="197">
        <f t="shared" si="424"/>
        <v>283.49999999999994</v>
      </c>
      <c r="AE1855" s="197">
        <f t="shared" si="426"/>
        <v>121.49999999999999</v>
      </c>
      <c r="AF1855" s="197">
        <f t="shared" si="425"/>
        <v>0</v>
      </c>
      <c r="AG1855" s="197">
        <f t="shared" si="428"/>
        <v>404.99999999999994</v>
      </c>
      <c r="AH1855" s="197">
        <v>404.99999999999994</v>
      </c>
      <c r="AI1855" s="197">
        <f t="shared" si="429"/>
        <v>0</v>
      </c>
      <c r="AJ1855" s="158"/>
      <c r="AK1855" s="265"/>
      <c r="AL1855" s="272"/>
      <c r="AM1855" s="272"/>
    </row>
    <row r="1856" spans="1:39" s="111" customFormat="1" ht="30" customHeight="1" x14ac:dyDescent="0.25">
      <c r="A1856" s="186"/>
      <c r="B1856" s="221">
        <v>29</v>
      </c>
      <c r="C1856" s="187">
        <v>599</v>
      </c>
      <c r="D1856" s="136">
        <v>12820</v>
      </c>
      <c r="E1856" s="136">
        <v>7744</v>
      </c>
      <c r="F1856" s="188"/>
      <c r="G1856" s="186" t="s">
        <v>215</v>
      </c>
      <c r="H1856" s="186" t="s">
        <v>36</v>
      </c>
      <c r="I1856" s="186"/>
      <c r="J1856" s="186" t="s">
        <v>69</v>
      </c>
      <c r="K1856" s="188">
        <v>2.5</v>
      </c>
      <c r="L1856" s="188">
        <v>1.3</v>
      </c>
      <c r="M1856" s="188">
        <v>4</v>
      </c>
      <c r="N1856" s="188">
        <v>1</v>
      </c>
      <c r="O1856" s="188">
        <f t="shared" si="430"/>
        <v>3</v>
      </c>
      <c r="P1856" s="188"/>
      <c r="Q1856" s="188"/>
      <c r="R1856" s="188">
        <f t="shared" si="427"/>
        <v>3</v>
      </c>
      <c r="S1856" s="191" t="s">
        <v>70</v>
      </c>
      <c r="T1856" s="199" t="s">
        <v>58</v>
      </c>
      <c r="U1856" s="200">
        <v>44769</v>
      </c>
      <c r="V1856" s="200">
        <v>44771</v>
      </c>
      <c r="W1856" s="201">
        <v>1</v>
      </c>
      <c r="X1856" s="202"/>
      <c r="Y1856" s="196">
        <f t="shared" si="421"/>
        <v>0.42857142857142855</v>
      </c>
      <c r="Z1856" s="220">
        <v>135</v>
      </c>
      <c r="AA1856" s="219">
        <v>12.25</v>
      </c>
      <c r="AB1856" s="197">
        <f t="shared" si="422"/>
        <v>405</v>
      </c>
      <c r="AC1856" s="197">
        <f t="shared" si="423"/>
        <v>36.75</v>
      </c>
      <c r="AD1856" s="197">
        <f t="shared" si="424"/>
        <v>283.49999999999994</v>
      </c>
      <c r="AE1856" s="197">
        <f t="shared" si="426"/>
        <v>121.49999999999999</v>
      </c>
      <c r="AF1856" s="197">
        <f t="shared" si="425"/>
        <v>15.749999999999998</v>
      </c>
      <c r="AG1856" s="197">
        <f t="shared" si="428"/>
        <v>420.74999999999994</v>
      </c>
      <c r="AH1856" s="197">
        <v>420.74999999999994</v>
      </c>
      <c r="AI1856" s="197">
        <f t="shared" si="429"/>
        <v>0</v>
      </c>
      <c r="AJ1856" s="158"/>
      <c r="AK1856" s="265"/>
      <c r="AL1856" s="272"/>
      <c r="AM1856" s="272"/>
    </row>
    <row r="1857" spans="1:39" s="111" customFormat="1" ht="30" customHeight="1" x14ac:dyDescent="0.25">
      <c r="A1857" s="186"/>
      <c r="B1857" s="221">
        <v>29</v>
      </c>
      <c r="C1857" s="187">
        <v>600</v>
      </c>
      <c r="D1857" s="136">
        <v>12820</v>
      </c>
      <c r="E1857" s="136">
        <v>7744</v>
      </c>
      <c r="F1857" s="188"/>
      <c r="G1857" s="186" t="s">
        <v>215</v>
      </c>
      <c r="H1857" s="186" t="s">
        <v>36</v>
      </c>
      <c r="I1857" s="186"/>
      <c r="J1857" s="186" t="s">
        <v>69</v>
      </c>
      <c r="K1857" s="188">
        <v>2.5</v>
      </c>
      <c r="L1857" s="188">
        <v>1.3</v>
      </c>
      <c r="M1857" s="188">
        <v>4</v>
      </c>
      <c r="N1857" s="188">
        <v>1</v>
      </c>
      <c r="O1857" s="188">
        <f t="shared" si="430"/>
        <v>3</v>
      </c>
      <c r="P1857" s="188"/>
      <c r="Q1857" s="188"/>
      <c r="R1857" s="188">
        <f t="shared" si="427"/>
        <v>3</v>
      </c>
      <c r="S1857" s="191" t="s">
        <v>70</v>
      </c>
      <c r="T1857" s="199" t="s">
        <v>58</v>
      </c>
      <c r="U1857" s="200">
        <v>44769</v>
      </c>
      <c r="V1857" s="200">
        <v>44771</v>
      </c>
      <c r="W1857" s="201">
        <v>1</v>
      </c>
      <c r="X1857" s="202"/>
      <c r="Y1857" s="196">
        <f t="shared" si="421"/>
        <v>0.42857142857142855</v>
      </c>
      <c r="Z1857" s="220">
        <v>135</v>
      </c>
      <c r="AA1857" s="219">
        <v>12.25</v>
      </c>
      <c r="AB1857" s="197">
        <f t="shared" si="422"/>
        <v>405</v>
      </c>
      <c r="AC1857" s="197">
        <f t="shared" si="423"/>
        <v>36.75</v>
      </c>
      <c r="AD1857" s="197">
        <f t="shared" si="424"/>
        <v>283.49999999999994</v>
      </c>
      <c r="AE1857" s="197">
        <f t="shared" si="426"/>
        <v>121.49999999999999</v>
      </c>
      <c r="AF1857" s="197">
        <f t="shared" si="425"/>
        <v>15.749999999999998</v>
      </c>
      <c r="AG1857" s="197">
        <f t="shared" si="428"/>
        <v>420.74999999999994</v>
      </c>
      <c r="AH1857" s="197">
        <v>420.74999999999994</v>
      </c>
      <c r="AI1857" s="197">
        <f t="shared" si="429"/>
        <v>0</v>
      </c>
      <c r="AJ1857" s="158"/>
      <c r="AK1857" s="265"/>
      <c r="AL1857" s="272"/>
      <c r="AM1857" s="272"/>
    </row>
    <row r="1858" spans="1:39" s="111" customFormat="1" ht="30" customHeight="1" x14ac:dyDescent="0.25">
      <c r="A1858" s="186"/>
      <c r="B1858" s="221">
        <v>29</v>
      </c>
      <c r="C1858" s="187">
        <v>636</v>
      </c>
      <c r="D1858" s="136">
        <v>12859</v>
      </c>
      <c r="E1858" s="136">
        <v>7804</v>
      </c>
      <c r="F1858" s="188"/>
      <c r="G1858" s="186" t="s">
        <v>215</v>
      </c>
      <c r="H1858" s="186" t="s">
        <v>36</v>
      </c>
      <c r="I1858" s="186"/>
      <c r="J1858" s="186" t="s">
        <v>69</v>
      </c>
      <c r="K1858" s="188">
        <v>1.8</v>
      </c>
      <c r="L1858" s="188">
        <v>1.8</v>
      </c>
      <c r="M1858" s="188">
        <v>3.5</v>
      </c>
      <c r="N1858" s="188">
        <v>1</v>
      </c>
      <c r="O1858" s="188">
        <f t="shared" si="430"/>
        <v>2.5</v>
      </c>
      <c r="P1858" s="188"/>
      <c r="Q1858" s="188"/>
      <c r="R1858" s="188">
        <f t="shared" si="427"/>
        <v>2.5</v>
      </c>
      <c r="S1858" s="191" t="s">
        <v>70</v>
      </c>
      <c r="T1858" s="199" t="s">
        <v>58</v>
      </c>
      <c r="U1858" s="200">
        <v>44774</v>
      </c>
      <c r="V1858" s="200">
        <v>44776</v>
      </c>
      <c r="W1858" s="201">
        <v>1</v>
      </c>
      <c r="X1858" s="202"/>
      <c r="Y1858" s="196">
        <f t="shared" si="421"/>
        <v>0.42857142857142855</v>
      </c>
      <c r="Z1858" s="220">
        <v>135</v>
      </c>
      <c r="AA1858" s="219">
        <v>12.25</v>
      </c>
      <c r="AB1858" s="197">
        <f t="shared" si="422"/>
        <v>337.5</v>
      </c>
      <c r="AC1858" s="197">
        <f t="shared" si="423"/>
        <v>30.625</v>
      </c>
      <c r="AD1858" s="197">
        <f t="shared" si="424"/>
        <v>236.25</v>
      </c>
      <c r="AE1858" s="197">
        <f t="shared" si="426"/>
        <v>101.25</v>
      </c>
      <c r="AF1858" s="197">
        <f t="shared" si="425"/>
        <v>13.125</v>
      </c>
      <c r="AG1858" s="197">
        <f t="shared" si="428"/>
        <v>350.625</v>
      </c>
      <c r="AH1858" s="197">
        <v>350.625</v>
      </c>
      <c r="AI1858" s="197">
        <f t="shared" si="429"/>
        <v>0</v>
      </c>
      <c r="AJ1858" s="158"/>
      <c r="AK1858" s="265"/>
      <c r="AL1858" s="272"/>
      <c r="AM1858" s="272"/>
    </row>
    <row r="1859" spans="1:39" s="111" customFormat="1" ht="30" customHeight="1" x14ac:dyDescent="0.25">
      <c r="A1859" s="186"/>
      <c r="B1859" s="221">
        <v>29</v>
      </c>
      <c r="C1859" s="187">
        <v>715</v>
      </c>
      <c r="D1859" s="136">
        <v>12979</v>
      </c>
      <c r="E1859" s="136">
        <v>7869</v>
      </c>
      <c r="F1859" s="188"/>
      <c r="G1859" s="186" t="s">
        <v>215</v>
      </c>
      <c r="H1859" s="186" t="s">
        <v>36</v>
      </c>
      <c r="I1859" s="186"/>
      <c r="J1859" s="186" t="s">
        <v>69</v>
      </c>
      <c r="K1859" s="188">
        <v>2.5</v>
      </c>
      <c r="L1859" s="188">
        <v>1.3</v>
      </c>
      <c r="M1859" s="188">
        <v>4</v>
      </c>
      <c r="N1859" s="188">
        <v>1</v>
      </c>
      <c r="O1859" s="188">
        <f t="shared" si="430"/>
        <v>3</v>
      </c>
      <c r="P1859" s="188"/>
      <c r="Q1859" s="188"/>
      <c r="R1859" s="188">
        <f t="shared" si="427"/>
        <v>3</v>
      </c>
      <c r="S1859" s="191" t="s">
        <v>70</v>
      </c>
      <c r="T1859" s="199" t="s">
        <v>58</v>
      </c>
      <c r="U1859" s="200">
        <v>44785</v>
      </c>
      <c r="V1859" s="200">
        <v>44807</v>
      </c>
      <c r="W1859" s="201">
        <v>1</v>
      </c>
      <c r="X1859" s="202"/>
      <c r="Y1859" s="196">
        <f t="shared" si="421"/>
        <v>3.2857142857142856</v>
      </c>
      <c r="Z1859" s="220">
        <v>135</v>
      </c>
      <c r="AA1859" s="219">
        <v>12.25</v>
      </c>
      <c r="AB1859" s="197">
        <f t="shared" si="422"/>
        <v>405</v>
      </c>
      <c r="AC1859" s="197">
        <f t="shared" si="423"/>
        <v>36.75</v>
      </c>
      <c r="AD1859" s="197">
        <f t="shared" si="424"/>
        <v>283.49999999999994</v>
      </c>
      <c r="AE1859" s="197">
        <f t="shared" si="426"/>
        <v>121.49999999999999</v>
      </c>
      <c r="AF1859" s="197">
        <f t="shared" si="425"/>
        <v>120.75</v>
      </c>
      <c r="AG1859" s="197">
        <f t="shared" si="428"/>
        <v>525.75</v>
      </c>
      <c r="AH1859" s="197">
        <v>525.75</v>
      </c>
      <c r="AI1859" s="197">
        <f t="shared" si="429"/>
        <v>0</v>
      </c>
      <c r="AJ1859" s="158"/>
      <c r="AK1859" s="265"/>
      <c r="AL1859" s="272"/>
      <c r="AM1859" s="272"/>
    </row>
    <row r="1860" spans="1:39" s="111" customFormat="1" ht="30" customHeight="1" x14ac:dyDescent="0.25">
      <c r="A1860" s="186"/>
      <c r="B1860" s="221">
        <v>29</v>
      </c>
      <c r="C1860" s="187">
        <v>757</v>
      </c>
      <c r="D1860" s="136">
        <v>13022</v>
      </c>
      <c r="E1860" s="136">
        <v>7866</v>
      </c>
      <c r="F1860" s="188"/>
      <c r="G1860" s="186" t="s">
        <v>215</v>
      </c>
      <c r="H1860" s="186" t="s">
        <v>36</v>
      </c>
      <c r="I1860" s="186"/>
      <c r="J1860" s="186" t="s">
        <v>69</v>
      </c>
      <c r="K1860" s="188">
        <v>1.8</v>
      </c>
      <c r="L1860" s="188">
        <v>1.3</v>
      </c>
      <c r="M1860" s="188">
        <v>3.5</v>
      </c>
      <c r="N1860" s="188">
        <v>1</v>
      </c>
      <c r="O1860" s="188">
        <f t="shared" si="430"/>
        <v>2.5</v>
      </c>
      <c r="P1860" s="188"/>
      <c r="Q1860" s="188"/>
      <c r="R1860" s="188">
        <f t="shared" si="427"/>
        <v>2.5</v>
      </c>
      <c r="S1860" s="191" t="s">
        <v>70</v>
      </c>
      <c r="T1860" s="199" t="s">
        <v>58</v>
      </c>
      <c r="U1860" s="200">
        <v>44790</v>
      </c>
      <c r="V1860" s="200">
        <v>44807</v>
      </c>
      <c r="W1860" s="201">
        <v>1</v>
      </c>
      <c r="X1860" s="202"/>
      <c r="Y1860" s="196">
        <f t="shared" si="421"/>
        <v>2.5714285714285716</v>
      </c>
      <c r="Z1860" s="220">
        <v>135</v>
      </c>
      <c r="AA1860" s="219">
        <v>12.25</v>
      </c>
      <c r="AB1860" s="197">
        <f t="shared" si="422"/>
        <v>337.5</v>
      </c>
      <c r="AC1860" s="197">
        <f t="shared" si="423"/>
        <v>30.625</v>
      </c>
      <c r="AD1860" s="197">
        <f t="shared" si="424"/>
        <v>236.25</v>
      </c>
      <c r="AE1860" s="197">
        <f t="shared" si="426"/>
        <v>101.25</v>
      </c>
      <c r="AF1860" s="197">
        <f t="shared" si="425"/>
        <v>78.75</v>
      </c>
      <c r="AG1860" s="197">
        <f t="shared" si="428"/>
        <v>416.25</v>
      </c>
      <c r="AH1860" s="197">
        <v>416.25</v>
      </c>
      <c r="AI1860" s="197">
        <f t="shared" si="429"/>
        <v>0</v>
      </c>
      <c r="AJ1860" s="158"/>
      <c r="AK1860" s="265"/>
      <c r="AL1860" s="272"/>
      <c r="AM1860" s="272"/>
    </row>
    <row r="1861" spans="1:39" s="111" customFormat="1" ht="30" customHeight="1" x14ac:dyDescent="0.25">
      <c r="A1861" s="186"/>
      <c r="B1861" s="221">
        <v>29</v>
      </c>
      <c r="C1861" s="187">
        <v>771</v>
      </c>
      <c r="D1861" s="136">
        <v>13033</v>
      </c>
      <c r="E1861" s="136">
        <v>7871</v>
      </c>
      <c r="F1861" s="188"/>
      <c r="G1861" s="186" t="s">
        <v>215</v>
      </c>
      <c r="H1861" s="186" t="s">
        <v>36</v>
      </c>
      <c r="I1861" s="186"/>
      <c r="J1861" s="186" t="s">
        <v>69</v>
      </c>
      <c r="K1861" s="188">
        <v>2.5</v>
      </c>
      <c r="L1861" s="188">
        <v>1.3</v>
      </c>
      <c r="M1861" s="188">
        <v>3</v>
      </c>
      <c r="N1861" s="188">
        <v>1</v>
      </c>
      <c r="O1861" s="188">
        <f t="shared" si="430"/>
        <v>2</v>
      </c>
      <c r="P1861" s="188"/>
      <c r="Q1861" s="188"/>
      <c r="R1861" s="188">
        <f t="shared" si="427"/>
        <v>2</v>
      </c>
      <c r="S1861" s="191" t="s">
        <v>70</v>
      </c>
      <c r="T1861" s="199" t="s">
        <v>58</v>
      </c>
      <c r="U1861" s="200">
        <v>44792</v>
      </c>
      <c r="V1861" s="200">
        <v>44809</v>
      </c>
      <c r="W1861" s="201">
        <v>1</v>
      </c>
      <c r="X1861" s="202"/>
      <c r="Y1861" s="196">
        <f t="shared" si="421"/>
        <v>2.5714285714285716</v>
      </c>
      <c r="Z1861" s="220">
        <v>135</v>
      </c>
      <c r="AA1861" s="219">
        <v>12.25</v>
      </c>
      <c r="AB1861" s="197">
        <f t="shared" si="422"/>
        <v>270</v>
      </c>
      <c r="AC1861" s="197">
        <f t="shared" si="423"/>
        <v>24.5</v>
      </c>
      <c r="AD1861" s="197">
        <f t="shared" si="424"/>
        <v>189</v>
      </c>
      <c r="AE1861" s="197">
        <f t="shared" si="426"/>
        <v>81</v>
      </c>
      <c r="AF1861" s="197">
        <f t="shared" si="425"/>
        <v>63.000000000000007</v>
      </c>
      <c r="AG1861" s="197">
        <f t="shared" si="428"/>
        <v>333</v>
      </c>
      <c r="AH1861" s="197">
        <v>333</v>
      </c>
      <c r="AI1861" s="197">
        <f t="shared" si="429"/>
        <v>0</v>
      </c>
      <c r="AJ1861" s="158"/>
      <c r="AK1861" s="265"/>
      <c r="AL1861" s="272"/>
      <c r="AM1861" s="272"/>
    </row>
    <row r="1862" spans="1:39" s="111" customFormat="1" ht="30" customHeight="1" x14ac:dyDescent="0.25">
      <c r="A1862" s="186"/>
      <c r="B1862" s="221">
        <v>29</v>
      </c>
      <c r="C1862" s="187">
        <v>716</v>
      </c>
      <c r="D1862" s="136">
        <v>12981</v>
      </c>
      <c r="E1862" s="136">
        <v>7841</v>
      </c>
      <c r="F1862" s="188"/>
      <c r="G1862" s="186" t="s">
        <v>215</v>
      </c>
      <c r="H1862" s="186" t="s">
        <v>36</v>
      </c>
      <c r="I1862" s="186"/>
      <c r="J1862" s="186" t="s">
        <v>69</v>
      </c>
      <c r="K1862" s="188">
        <v>2.5</v>
      </c>
      <c r="L1862" s="188">
        <v>1.3</v>
      </c>
      <c r="M1862" s="188">
        <v>4</v>
      </c>
      <c r="N1862" s="188">
        <v>1</v>
      </c>
      <c r="O1862" s="188">
        <f t="shared" si="430"/>
        <v>3</v>
      </c>
      <c r="P1862" s="188"/>
      <c r="Q1862" s="188"/>
      <c r="R1862" s="188">
        <f t="shared" si="427"/>
        <v>3</v>
      </c>
      <c r="S1862" s="191" t="s">
        <v>70</v>
      </c>
      <c r="T1862" s="199" t="s">
        <v>58</v>
      </c>
      <c r="U1862" s="200">
        <v>44795</v>
      </c>
      <c r="V1862" s="200">
        <v>44795</v>
      </c>
      <c r="W1862" s="201">
        <v>1</v>
      </c>
      <c r="X1862" s="202"/>
      <c r="Y1862" s="196">
        <f t="shared" si="421"/>
        <v>0.14285714285714285</v>
      </c>
      <c r="Z1862" s="220">
        <v>135</v>
      </c>
      <c r="AA1862" s="219">
        <v>12.25</v>
      </c>
      <c r="AB1862" s="197">
        <f t="shared" si="422"/>
        <v>405</v>
      </c>
      <c r="AC1862" s="197">
        <f t="shared" si="423"/>
        <v>36.75</v>
      </c>
      <c r="AD1862" s="197">
        <f t="shared" si="424"/>
        <v>283.49999999999994</v>
      </c>
      <c r="AE1862" s="197">
        <f t="shared" si="426"/>
        <v>121.49999999999999</v>
      </c>
      <c r="AF1862" s="197">
        <f t="shared" si="425"/>
        <v>5.25</v>
      </c>
      <c r="AG1862" s="197">
        <f t="shared" si="428"/>
        <v>410.24999999999994</v>
      </c>
      <c r="AH1862" s="197">
        <v>410.24999999999994</v>
      </c>
      <c r="AI1862" s="197">
        <f t="shared" si="429"/>
        <v>0</v>
      </c>
      <c r="AJ1862" s="158"/>
      <c r="AK1862" s="265"/>
      <c r="AL1862" s="272"/>
      <c r="AM1862" s="272"/>
    </row>
    <row r="1863" spans="1:39" s="111" customFormat="1" ht="30" customHeight="1" x14ac:dyDescent="0.25">
      <c r="A1863" s="189"/>
      <c r="B1863" s="221">
        <v>29</v>
      </c>
      <c r="C1863" s="159">
        <v>836</v>
      </c>
      <c r="D1863" s="376">
        <v>13105</v>
      </c>
      <c r="E1863" s="376">
        <v>7853</v>
      </c>
      <c r="F1863" s="190"/>
      <c r="G1863" s="189" t="s">
        <v>215</v>
      </c>
      <c r="H1863" s="189" t="s">
        <v>94</v>
      </c>
      <c r="I1863" s="189"/>
      <c r="J1863" s="189" t="s">
        <v>69</v>
      </c>
      <c r="K1863" s="190">
        <v>2.5</v>
      </c>
      <c r="L1863" s="190">
        <v>1.3</v>
      </c>
      <c r="M1863" s="190">
        <v>2.5</v>
      </c>
      <c r="N1863" s="190"/>
      <c r="O1863" s="190">
        <v>2.5</v>
      </c>
      <c r="P1863" s="190"/>
      <c r="Q1863" s="190"/>
      <c r="R1863" s="188">
        <f t="shared" si="427"/>
        <v>2.5</v>
      </c>
      <c r="S1863" s="191" t="s">
        <v>70</v>
      </c>
      <c r="T1863" s="192" t="s">
        <v>58</v>
      </c>
      <c r="U1863" s="193">
        <v>44799</v>
      </c>
      <c r="V1863" s="193">
        <v>44802</v>
      </c>
      <c r="W1863" s="194">
        <v>1</v>
      </c>
      <c r="X1863" s="195"/>
      <c r="Y1863" s="196">
        <f t="shared" si="421"/>
        <v>0.5714285714285714</v>
      </c>
      <c r="Z1863" s="219">
        <v>135</v>
      </c>
      <c r="AA1863" s="219">
        <v>12.25</v>
      </c>
      <c r="AB1863" s="197">
        <f t="shared" si="422"/>
        <v>337.5</v>
      </c>
      <c r="AC1863" s="197">
        <f t="shared" si="423"/>
        <v>30.625</v>
      </c>
      <c r="AD1863" s="197">
        <f t="shared" si="424"/>
        <v>236.25</v>
      </c>
      <c r="AE1863" s="197">
        <f t="shared" si="426"/>
        <v>101.25</v>
      </c>
      <c r="AF1863" s="197">
        <f t="shared" si="425"/>
        <v>17.499999999999996</v>
      </c>
      <c r="AG1863" s="197">
        <f t="shared" si="428"/>
        <v>355</v>
      </c>
      <c r="AH1863" s="198">
        <v>355</v>
      </c>
      <c r="AI1863" s="197">
        <f t="shared" si="429"/>
        <v>0</v>
      </c>
      <c r="AJ1863" s="158"/>
      <c r="AK1863" s="265"/>
      <c r="AL1863" s="272"/>
      <c r="AM1863" s="272"/>
    </row>
    <row r="1864" spans="1:39" s="111" customFormat="1" ht="30" customHeight="1" x14ac:dyDescent="0.25">
      <c r="A1864" s="189"/>
      <c r="B1864" s="221">
        <v>29</v>
      </c>
      <c r="C1864" s="159">
        <v>837</v>
      </c>
      <c r="D1864" s="376">
        <v>13105</v>
      </c>
      <c r="E1864" s="376">
        <v>7853</v>
      </c>
      <c r="F1864" s="190"/>
      <c r="G1864" s="189" t="s">
        <v>215</v>
      </c>
      <c r="H1864" s="189" t="s">
        <v>94</v>
      </c>
      <c r="I1864" s="189"/>
      <c r="J1864" s="189" t="s">
        <v>69</v>
      </c>
      <c r="K1864" s="190">
        <v>2.5</v>
      </c>
      <c r="L1864" s="190">
        <v>1.3</v>
      </c>
      <c r="M1864" s="190">
        <v>2.5</v>
      </c>
      <c r="N1864" s="190"/>
      <c r="O1864" s="190">
        <v>2.5</v>
      </c>
      <c r="P1864" s="190"/>
      <c r="Q1864" s="190"/>
      <c r="R1864" s="188">
        <f t="shared" si="427"/>
        <v>2.5</v>
      </c>
      <c r="S1864" s="191" t="s">
        <v>70</v>
      </c>
      <c r="T1864" s="192" t="s">
        <v>58</v>
      </c>
      <c r="U1864" s="193">
        <v>44799</v>
      </c>
      <c r="V1864" s="193">
        <v>44802</v>
      </c>
      <c r="W1864" s="194">
        <v>1</v>
      </c>
      <c r="X1864" s="195"/>
      <c r="Y1864" s="196">
        <f t="shared" si="421"/>
        <v>0.5714285714285714</v>
      </c>
      <c r="Z1864" s="219">
        <v>135</v>
      </c>
      <c r="AA1864" s="219">
        <v>12.25</v>
      </c>
      <c r="AB1864" s="197">
        <f t="shared" si="422"/>
        <v>337.5</v>
      </c>
      <c r="AC1864" s="197">
        <f t="shared" si="423"/>
        <v>30.625</v>
      </c>
      <c r="AD1864" s="197">
        <f t="shared" si="424"/>
        <v>236.25</v>
      </c>
      <c r="AE1864" s="197">
        <f t="shared" si="426"/>
        <v>101.25</v>
      </c>
      <c r="AF1864" s="197">
        <f t="shared" si="425"/>
        <v>17.499999999999996</v>
      </c>
      <c r="AG1864" s="197">
        <f t="shared" si="428"/>
        <v>355</v>
      </c>
      <c r="AH1864" s="198">
        <v>355</v>
      </c>
      <c r="AI1864" s="197">
        <f t="shared" si="429"/>
        <v>0</v>
      </c>
      <c r="AJ1864" s="158"/>
      <c r="AK1864" s="265"/>
      <c r="AL1864" s="272"/>
      <c r="AM1864" s="272"/>
    </row>
    <row r="1865" spans="1:39" s="111" customFormat="1" ht="30" customHeight="1" x14ac:dyDescent="0.25">
      <c r="A1865" s="189"/>
      <c r="B1865" s="221">
        <v>29</v>
      </c>
      <c r="C1865" s="159">
        <v>860</v>
      </c>
      <c r="D1865" s="376">
        <v>13131</v>
      </c>
      <c r="E1865" s="376">
        <v>7874</v>
      </c>
      <c r="F1865" s="190"/>
      <c r="G1865" s="189" t="s">
        <v>215</v>
      </c>
      <c r="H1865" s="189" t="s">
        <v>36</v>
      </c>
      <c r="I1865" s="189"/>
      <c r="J1865" s="189" t="s">
        <v>435</v>
      </c>
      <c r="K1865" s="190">
        <v>10</v>
      </c>
      <c r="L1865" s="190">
        <v>1.3</v>
      </c>
      <c r="M1865" s="190">
        <v>3.5</v>
      </c>
      <c r="N1865" s="190"/>
      <c r="O1865" s="190">
        <v>3.5</v>
      </c>
      <c r="P1865" s="190"/>
      <c r="Q1865" s="190"/>
      <c r="R1865" s="188">
        <f t="shared" si="427"/>
        <v>35</v>
      </c>
      <c r="S1865" s="159" t="s">
        <v>41</v>
      </c>
      <c r="T1865" s="192" t="s">
        <v>58</v>
      </c>
      <c r="U1865" s="193">
        <v>44803</v>
      </c>
      <c r="V1865" s="193">
        <v>44810</v>
      </c>
      <c r="W1865" s="194">
        <v>1</v>
      </c>
      <c r="X1865" s="195"/>
      <c r="Y1865" s="196">
        <f t="shared" si="421"/>
        <v>1.1428571428571428</v>
      </c>
      <c r="Z1865" s="203">
        <v>14</v>
      </c>
      <c r="AA1865" s="203">
        <v>0.84</v>
      </c>
      <c r="AB1865" s="197">
        <f t="shared" si="422"/>
        <v>490</v>
      </c>
      <c r="AC1865" s="197">
        <f t="shared" si="423"/>
        <v>29.4</v>
      </c>
      <c r="AD1865" s="197">
        <f t="shared" si="424"/>
        <v>343</v>
      </c>
      <c r="AE1865" s="197">
        <f t="shared" si="426"/>
        <v>147</v>
      </c>
      <c r="AF1865" s="197">
        <f t="shared" si="425"/>
        <v>33.6</v>
      </c>
      <c r="AG1865" s="197">
        <f t="shared" si="428"/>
        <v>523.6</v>
      </c>
      <c r="AH1865" s="198">
        <v>523.6</v>
      </c>
      <c r="AI1865" s="197">
        <f t="shared" si="429"/>
        <v>0</v>
      </c>
      <c r="AJ1865" s="158"/>
      <c r="AK1865" s="265"/>
      <c r="AL1865" s="272"/>
      <c r="AM1865" s="272"/>
    </row>
    <row r="1866" spans="1:39" s="111" customFormat="1" ht="30" customHeight="1" x14ac:dyDescent="0.25">
      <c r="A1866" s="189"/>
      <c r="B1866" s="221">
        <v>29</v>
      </c>
      <c r="C1866" s="159">
        <v>855</v>
      </c>
      <c r="D1866" s="376">
        <v>13126</v>
      </c>
      <c r="E1866" s="376">
        <v>8147</v>
      </c>
      <c r="F1866" s="190"/>
      <c r="G1866" s="189" t="s">
        <v>215</v>
      </c>
      <c r="H1866" s="189" t="s">
        <v>36</v>
      </c>
      <c r="I1866" s="189"/>
      <c r="J1866" s="189" t="s">
        <v>435</v>
      </c>
      <c r="K1866" s="190">
        <v>3</v>
      </c>
      <c r="L1866" s="190">
        <v>1</v>
      </c>
      <c r="M1866" s="190">
        <v>2</v>
      </c>
      <c r="N1866" s="190"/>
      <c r="O1866" s="190">
        <v>2</v>
      </c>
      <c r="P1866" s="190"/>
      <c r="Q1866" s="190"/>
      <c r="R1866" s="188">
        <f t="shared" si="427"/>
        <v>6</v>
      </c>
      <c r="S1866" s="159" t="s">
        <v>41</v>
      </c>
      <c r="T1866" s="192" t="s">
        <v>58</v>
      </c>
      <c r="U1866" s="193">
        <v>44803</v>
      </c>
      <c r="V1866" s="193">
        <v>44859</v>
      </c>
      <c r="W1866" s="194">
        <v>1</v>
      </c>
      <c r="X1866" s="195"/>
      <c r="Y1866" s="196">
        <f t="shared" si="421"/>
        <v>8.1428571428571423</v>
      </c>
      <c r="Z1866" s="203">
        <v>14</v>
      </c>
      <c r="AA1866" s="203">
        <v>0.84</v>
      </c>
      <c r="AB1866" s="197">
        <f t="shared" si="422"/>
        <v>84</v>
      </c>
      <c r="AC1866" s="197">
        <f t="shared" si="423"/>
        <v>5.04</v>
      </c>
      <c r="AD1866" s="197">
        <f t="shared" si="424"/>
        <v>58.79999999999999</v>
      </c>
      <c r="AE1866" s="197">
        <f t="shared" si="426"/>
        <v>25.199999999999996</v>
      </c>
      <c r="AF1866" s="197">
        <f t="shared" si="425"/>
        <v>41.04</v>
      </c>
      <c r="AG1866" s="197">
        <f t="shared" si="428"/>
        <v>125.03999999999999</v>
      </c>
      <c r="AH1866" s="198">
        <v>125.03999999999999</v>
      </c>
      <c r="AI1866" s="197">
        <f t="shared" si="429"/>
        <v>0</v>
      </c>
      <c r="AJ1866" s="158"/>
      <c r="AK1866" s="265"/>
      <c r="AL1866" s="272"/>
      <c r="AM1866" s="272"/>
    </row>
    <row r="1867" spans="1:39" s="111" customFormat="1" ht="30" customHeight="1" x14ac:dyDescent="0.25">
      <c r="A1867" s="189"/>
      <c r="B1867" s="221">
        <v>29</v>
      </c>
      <c r="C1867" s="159">
        <v>904</v>
      </c>
      <c r="D1867" s="376">
        <v>13278</v>
      </c>
      <c r="E1867" s="376">
        <v>8189</v>
      </c>
      <c r="F1867" s="190"/>
      <c r="G1867" s="189" t="s">
        <v>215</v>
      </c>
      <c r="H1867" s="189" t="s">
        <v>36</v>
      </c>
      <c r="I1867" s="189"/>
      <c r="J1867" s="189" t="s">
        <v>435</v>
      </c>
      <c r="K1867" s="190">
        <v>3</v>
      </c>
      <c r="L1867" s="190">
        <v>1.8</v>
      </c>
      <c r="M1867" s="190">
        <v>3</v>
      </c>
      <c r="N1867" s="190"/>
      <c r="O1867" s="190">
        <v>3</v>
      </c>
      <c r="P1867" s="190"/>
      <c r="Q1867" s="190"/>
      <c r="R1867" s="188">
        <f t="shared" si="427"/>
        <v>9</v>
      </c>
      <c r="S1867" s="159" t="s">
        <v>41</v>
      </c>
      <c r="T1867" s="192" t="s">
        <v>58</v>
      </c>
      <c r="U1867" s="193">
        <v>44811</v>
      </c>
      <c r="V1867" s="193">
        <v>44868</v>
      </c>
      <c r="W1867" s="194">
        <v>1</v>
      </c>
      <c r="X1867" s="195"/>
      <c r="Y1867" s="196">
        <f t="shared" si="421"/>
        <v>8.2857142857142865</v>
      </c>
      <c r="Z1867" s="203">
        <v>18</v>
      </c>
      <c r="AA1867" s="203">
        <v>1.05</v>
      </c>
      <c r="AB1867" s="197">
        <f t="shared" si="422"/>
        <v>162</v>
      </c>
      <c r="AC1867" s="197">
        <f t="shared" si="423"/>
        <v>9.4500000000000011</v>
      </c>
      <c r="AD1867" s="197">
        <f t="shared" si="424"/>
        <v>113.39999999999999</v>
      </c>
      <c r="AE1867" s="197">
        <f t="shared" si="426"/>
        <v>48.599999999999994</v>
      </c>
      <c r="AF1867" s="197">
        <f t="shared" si="425"/>
        <v>78.300000000000011</v>
      </c>
      <c r="AG1867" s="197">
        <f t="shared" si="428"/>
        <v>240.3</v>
      </c>
      <c r="AH1867" s="198">
        <v>240.3</v>
      </c>
      <c r="AI1867" s="197">
        <f t="shared" si="429"/>
        <v>0</v>
      </c>
      <c r="AJ1867" s="158"/>
      <c r="AK1867" s="265"/>
      <c r="AL1867" s="272"/>
      <c r="AM1867" s="272"/>
    </row>
    <row r="1868" spans="1:39" s="111" customFormat="1" ht="30" customHeight="1" x14ac:dyDescent="0.25">
      <c r="A1868" s="186"/>
      <c r="B1868" s="221">
        <v>29</v>
      </c>
      <c r="C1868" s="187">
        <v>1029</v>
      </c>
      <c r="D1868" s="136">
        <v>13466</v>
      </c>
      <c r="E1868" s="136">
        <v>8052</v>
      </c>
      <c r="F1868" s="188"/>
      <c r="G1868" s="186" t="s">
        <v>102</v>
      </c>
      <c r="H1868" s="189" t="s">
        <v>94</v>
      </c>
      <c r="I1868" s="189"/>
      <c r="J1868" s="189" t="s">
        <v>69</v>
      </c>
      <c r="K1868" s="190">
        <v>2.5</v>
      </c>
      <c r="L1868" s="190">
        <v>1.3</v>
      </c>
      <c r="M1868" s="190">
        <v>2.5</v>
      </c>
      <c r="N1868" s="190"/>
      <c r="O1868" s="190">
        <v>2.5</v>
      </c>
      <c r="P1868" s="190"/>
      <c r="Q1868" s="190"/>
      <c r="R1868" s="188">
        <f t="shared" si="427"/>
        <v>2.5</v>
      </c>
      <c r="S1868" s="191" t="s">
        <v>70</v>
      </c>
      <c r="T1868" s="192" t="s">
        <v>58</v>
      </c>
      <c r="U1868" s="193">
        <v>44827</v>
      </c>
      <c r="V1868" s="193">
        <v>44835</v>
      </c>
      <c r="W1868" s="194">
        <v>1</v>
      </c>
      <c r="X1868" s="195"/>
      <c r="Y1868" s="196">
        <f t="shared" si="421"/>
        <v>1.2857142857142858</v>
      </c>
      <c r="Z1868" s="219">
        <v>135</v>
      </c>
      <c r="AA1868" s="219">
        <v>12.25</v>
      </c>
      <c r="AB1868" s="197">
        <f t="shared" si="422"/>
        <v>337.5</v>
      </c>
      <c r="AC1868" s="197">
        <f t="shared" si="423"/>
        <v>30.625</v>
      </c>
      <c r="AD1868" s="197">
        <f t="shared" si="424"/>
        <v>236.25</v>
      </c>
      <c r="AE1868" s="197">
        <f t="shared" si="426"/>
        <v>101.25</v>
      </c>
      <c r="AF1868" s="197">
        <f t="shared" si="425"/>
        <v>39.375</v>
      </c>
      <c r="AG1868" s="197">
        <f t="shared" si="428"/>
        <v>376.875</v>
      </c>
      <c r="AH1868" s="198">
        <v>376.875</v>
      </c>
      <c r="AI1868" s="197">
        <f t="shared" si="429"/>
        <v>0</v>
      </c>
      <c r="AJ1868" s="158"/>
      <c r="AK1868" s="265"/>
      <c r="AL1868" s="272"/>
      <c r="AM1868" s="272"/>
    </row>
    <row r="1869" spans="1:39" s="111" customFormat="1" ht="30" customHeight="1" x14ac:dyDescent="0.25">
      <c r="A1869" s="186"/>
      <c r="B1869" s="221">
        <v>29</v>
      </c>
      <c r="C1869" s="187">
        <v>1037</v>
      </c>
      <c r="D1869" s="136">
        <v>13474</v>
      </c>
      <c r="E1869" s="136">
        <v>6714</v>
      </c>
      <c r="F1869" s="188"/>
      <c r="G1869" s="186" t="s">
        <v>102</v>
      </c>
      <c r="H1869" s="189" t="s">
        <v>94</v>
      </c>
      <c r="I1869" s="189"/>
      <c r="J1869" s="189" t="s">
        <v>69</v>
      </c>
      <c r="K1869" s="190">
        <v>2.5</v>
      </c>
      <c r="L1869" s="190">
        <v>1.3</v>
      </c>
      <c r="M1869" s="190">
        <v>4</v>
      </c>
      <c r="N1869" s="190"/>
      <c r="O1869" s="190">
        <v>4</v>
      </c>
      <c r="P1869" s="190"/>
      <c r="Q1869" s="190"/>
      <c r="R1869" s="188">
        <f t="shared" si="427"/>
        <v>4</v>
      </c>
      <c r="S1869" s="191" t="s">
        <v>70</v>
      </c>
      <c r="T1869" s="192" t="s">
        <v>58</v>
      </c>
      <c r="U1869" s="193">
        <v>44827</v>
      </c>
      <c r="V1869" s="193">
        <v>44828</v>
      </c>
      <c r="W1869" s="194">
        <v>1</v>
      </c>
      <c r="X1869" s="195"/>
      <c r="Y1869" s="196">
        <f t="shared" si="421"/>
        <v>0.2857142857142857</v>
      </c>
      <c r="Z1869" s="219">
        <v>135</v>
      </c>
      <c r="AA1869" s="219">
        <v>12.25</v>
      </c>
      <c r="AB1869" s="197">
        <f t="shared" si="422"/>
        <v>540</v>
      </c>
      <c r="AC1869" s="197">
        <f t="shared" si="423"/>
        <v>49</v>
      </c>
      <c r="AD1869" s="197">
        <f t="shared" si="424"/>
        <v>378</v>
      </c>
      <c r="AE1869" s="197">
        <f t="shared" si="426"/>
        <v>162</v>
      </c>
      <c r="AF1869" s="197">
        <f t="shared" si="425"/>
        <v>14</v>
      </c>
      <c r="AG1869" s="197">
        <f t="shared" si="428"/>
        <v>554</v>
      </c>
      <c r="AH1869" s="198">
        <v>554</v>
      </c>
      <c r="AI1869" s="197">
        <f t="shared" si="429"/>
        <v>0</v>
      </c>
      <c r="AJ1869" s="158"/>
      <c r="AK1869" s="265"/>
      <c r="AL1869" s="272"/>
      <c r="AM1869" s="272"/>
    </row>
    <row r="1870" spans="1:39" s="111" customFormat="1" ht="30" customHeight="1" x14ac:dyDescent="0.25">
      <c r="A1870" s="186"/>
      <c r="B1870" s="221">
        <v>29</v>
      </c>
      <c r="C1870" s="187">
        <v>1038</v>
      </c>
      <c r="D1870" s="136">
        <v>13475</v>
      </c>
      <c r="E1870" s="136">
        <v>8079</v>
      </c>
      <c r="F1870" s="188"/>
      <c r="G1870" s="186" t="s">
        <v>102</v>
      </c>
      <c r="H1870" s="189" t="s">
        <v>94</v>
      </c>
      <c r="I1870" s="189"/>
      <c r="J1870" s="189" t="s">
        <v>69</v>
      </c>
      <c r="K1870" s="190">
        <v>2.5</v>
      </c>
      <c r="L1870" s="190">
        <v>1.8</v>
      </c>
      <c r="M1870" s="190">
        <v>2.5</v>
      </c>
      <c r="N1870" s="190"/>
      <c r="O1870" s="190">
        <v>2.5</v>
      </c>
      <c r="P1870" s="190"/>
      <c r="Q1870" s="190"/>
      <c r="R1870" s="188">
        <f t="shared" si="427"/>
        <v>2.5</v>
      </c>
      <c r="S1870" s="191" t="s">
        <v>70</v>
      </c>
      <c r="T1870" s="192" t="s">
        <v>58</v>
      </c>
      <c r="U1870" s="193">
        <v>44827</v>
      </c>
      <c r="V1870" s="193">
        <v>44841</v>
      </c>
      <c r="W1870" s="194">
        <v>1</v>
      </c>
      <c r="X1870" s="195"/>
      <c r="Y1870" s="196">
        <f t="shared" si="421"/>
        <v>2.1428571428571428</v>
      </c>
      <c r="Z1870" s="219">
        <v>135</v>
      </c>
      <c r="AA1870" s="219">
        <v>12.25</v>
      </c>
      <c r="AB1870" s="197">
        <f t="shared" si="422"/>
        <v>337.5</v>
      </c>
      <c r="AC1870" s="197">
        <f t="shared" si="423"/>
        <v>30.625</v>
      </c>
      <c r="AD1870" s="197">
        <f t="shared" si="424"/>
        <v>236.25</v>
      </c>
      <c r="AE1870" s="197">
        <f t="shared" si="426"/>
        <v>101.25</v>
      </c>
      <c r="AF1870" s="197">
        <f t="shared" si="425"/>
        <v>65.625</v>
      </c>
      <c r="AG1870" s="197">
        <f t="shared" si="428"/>
        <v>403.125</v>
      </c>
      <c r="AH1870" s="198">
        <v>403.125</v>
      </c>
      <c r="AI1870" s="197">
        <f t="shared" si="429"/>
        <v>0</v>
      </c>
      <c r="AJ1870" s="158"/>
      <c r="AK1870" s="265"/>
      <c r="AL1870" s="272"/>
      <c r="AM1870" s="272"/>
    </row>
    <row r="1871" spans="1:39" s="111" customFormat="1" ht="30" customHeight="1" x14ac:dyDescent="0.25">
      <c r="A1871" s="186"/>
      <c r="B1871" s="221">
        <v>29</v>
      </c>
      <c r="C1871" s="187">
        <v>991</v>
      </c>
      <c r="D1871" s="136">
        <v>13371</v>
      </c>
      <c r="E1871" s="136">
        <v>6704</v>
      </c>
      <c r="F1871" s="188"/>
      <c r="G1871" s="186" t="s">
        <v>215</v>
      </c>
      <c r="H1871" s="189" t="s">
        <v>94</v>
      </c>
      <c r="I1871" s="189"/>
      <c r="J1871" s="189" t="s">
        <v>69</v>
      </c>
      <c r="K1871" s="190">
        <v>1.8</v>
      </c>
      <c r="L1871" s="190">
        <v>1.8</v>
      </c>
      <c r="M1871" s="190">
        <v>3</v>
      </c>
      <c r="N1871" s="190"/>
      <c r="O1871" s="190">
        <v>3</v>
      </c>
      <c r="P1871" s="190"/>
      <c r="Q1871" s="190"/>
      <c r="R1871" s="188">
        <f t="shared" si="427"/>
        <v>3</v>
      </c>
      <c r="S1871" s="191" t="s">
        <v>70</v>
      </c>
      <c r="T1871" s="192" t="s">
        <v>58</v>
      </c>
      <c r="U1871" s="193">
        <v>44821</v>
      </c>
      <c r="V1871" s="193">
        <v>44825</v>
      </c>
      <c r="W1871" s="194">
        <v>1</v>
      </c>
      <c r="X1871" s="195"/>
      <c r="Y1871" s="196">
        <f t="shared" si="421"/>
        <v>0.7142857142857143</v>
      </c>
      <c r="Z1871" s="219">
        <v>135</v>
      </c>
      <c r="AA1871" s="219">
        <v>12.25</v>
      </c>
      <c r="AB1871" s="197">
        <f t="shared" si="422"/>
        <v>405</v>
      </c>
      <c r="AC1871" s="197">
        <f t="shared" si="423"/>
        <v>36.75</v>
      </c>
      <c r="AD1871" s="197">
        <f t="shared" si="424"/>
        <v>283.49999999999994</v>
      </c>
      <c r="AE1871" s="197">
        <f t="shared" si="426"/>
        <v>121.49999999999999</v>
      </c>
      <c r="AF1871" s="197">
        <f t="shared" si="425"/>
        <v>26.25</v>
      </c>
      <c r="AG1871" s="197">
        <f t="shared" si="428"/>
        <v>431.24999999999994</v>
      </c>
      <c r="AH1871" s="198">
        <v>431.24999999999994</v>
      </c>
      <c r="AI1871" s="197">
        <f t="shared" si="429"/>
        <v>0</v>
      </c>
      <c r="AJ1871" s="158"/>
      <c r="AK1871" s="265"/>
      <c r="AL1871" s="272"/>
      <c r="AM1871" s="272"/>
    </row>
    <row r="1872" spans="1:39" s="111" customFormat="1" ht="30" customHeight="1" x14ac:dyDescent="0.25">
      <c r="A1872" s="186"/>
      <c r="B1872" s="221">
        <v>29</v>
      </c>
      <c r="C1872" s="187">
        <v>1007</v>
      </c>
      <c r="D1872" s="136">
        <v>13391</v>
      </c>
      <c r="E1872" s="136">
        <v>6707</v>
      </c>
      <c r="F1872" s="188"/>
      <c r="G1872" s="186" t="s">
        <v>215</v>
      </c>
      <c r="H1872" s="189" t="s">
        <v>94</v>
      </c>
      <c r="I1872" s="189"/>
      <c r="J1872" s="189" t="s">
        <v>69</v>
      </c>
      <c r="K1872" s="190">
        <v>1.3</v>
      </c>
      <c r="L1872" s="190">
        <v>0.6</v>
      </c>
      <c r="M1872" s="190">
        <v>3.5</v>
      </c>
      <c r="N1872" s="190"/>
      <c r="O1872" s="190">
        <v>3.5</v>
      </c>
      <c r="P1872" s="190"/>
      <c r="Q1872" s="190"/>
      <c r="R1872" s="188">
        <f t="shared" si="427"/>
        <v>3.5</v>
      </c>
      <c r="S1872" s="191" t="s">
        <v>70</v>
      </c>
      <c r="T1872" s="192" t="s">
        <v>58</v>
      </c>
      <c r="U1872" s="193">
        <v>44825</v>
      </c>
      <c r="V1872" s="193">
        <v>44825</v>
      </c>
      <c r="W1872" s="194">
        <v>1</v>
      </c>
      <c r="X1872" s="195"/>
      <c r="Y1872" s="196">
        <f t="shared" si="421"/>
        <v>0.14285714285714285</v>
      </c>
      <c r="Z1872" s="219">
        <v>135</v>
      </c>
      <c r="AA1872" s="219">
        <v>12.25</v>
      </c>
      <c r="AB1872" s="197">
        <f t="shared" si="422"/>
        <v>472.5</v>
      </c>
      <c r="AC1872" s="197">
        <f t="shared" si="423"/>
        <v>42.875</v>
      </c>
      <c r="AD1872" s="197">
        <f t="shared" si="424"/>
        <v>330.74999999999994</v>
      </c>
      <c r="AE1872" s="197">
        <f t="shared" si="426"/>
        <v>141.75</v>
      </c>
      <c r="AF1872" s="197">
        <f t="shared" si="425"/>
        <v>6.125</v>
      </c>
      <c r="AG1872" s="197">
        <f t="shared" si="428"/>
        <v>478.62499999999994</v>
      </c>
      <c r="AH1872" s="198">
        <v>478.62499999999994</v>
      </c>
      <c r="AI1872" s="197">
        <f t="shared" si="429"/>
        <v>0</v>
      </c>
      <c r="AJ1872" s="158"/>
      <c r="AK1872" s="265"/>
      <c r="AL1872" s="272"/>
      <c r="AM1872" s="272"/>
    </row>
    <row r="1873" spans="1:39" s="111" customFormat="1" ht="30" customHeight="1" x14ac:dyDescent="0.25">
      <c r="A1873" s="186"/>
      <c r="B1873" s="221">
        <v>29</v>
      </c>
      <c r="C1873" s="187">
        <v>956</v>
      </c>
      <c r="D1873" s="136">
        <v>13332</v>
      </c>
      <c r="E1873" s="136">
        <v>8306</v>
      </c>
      <c r="F1873" s="188"/>
      <c r="G1873" s="186" t="s">
        <v>215</v>
      </c>
      <c r="H1873" s="189" t="s">
        <v>94</v>
      </c>
      <c r="I1873" s="189"/>
      <c r="J1873" s="189" t="s">
        <v>69</v>
      </c>
      <c r="K1873" s="190">
        <v>2.5</v>
      </c>
      <c r="L1873" s="190">
        <v>1.3</v>
      </c>
      <c r="M1873" s="190">
        <v>3</v>
      </c>
      <c r="N1873" s="190"/>
      <c r="O1873" s="190">
        <v>3</v>
      </c>
      <c r="P1873" s="190"/>
      <c r="Q1873" s="190"/>
      <c r="R1873" s="188">
        <f t="shared" si="427"/>
        <v>3</v>
      </c>
      <c r="S1873" s="191" t="s">
        <v>70</v>
      </c>
      <c r="T1873" s="192" t="s">
        <v>58</v>
      </c>
      <c r="U1873" s="193">
        <v>44818</v>
      </c>
      <c r="V1873" s="193">
        <v>44901</v>
      </c>
      <c r="W1873" s="194">
        <v>1</v>
      </c>
      <c r="X1873" s="195"/>
      <c r="Y1873" s="196">
        <f t="shared" si="421"/>
        <v>12</v>
      </c>
      <c r="Z1873" s="219">
        <v>135</v>
      </c>
      <c r="AA1873" s="219">
        <v>12.25</v>
      </c>
      <c r="AB1873" s="197">
        <f t="shared" si="422"/>
        <v>405</v>
      </c>
      <c r="AC1873" s="197">
        <f t="shared" si="423"/>
        <v>36.75</v>
      </c>
      <c r="AD1873" s="197">
        <f t="shared" si="424"/>
        <v>283.49999999999994</v>
      </c>
      <c r="AE1873" s="197">
        <f t="shared" si="426"/>
        <v>121.49999999999999</v>
      </c>
      <c r="AF1873" s="197">
        <f t="shared" si="425"/>
        <v>441</v>
      </c>
      <c r="AG1873" s="197">
        <f t="shared" ref="AG1873:AG1904" si="431">AD1873+AE1873+AF1873</f>
        <v>846</v>
      </c>
      <c r="AH1873" s="198">
        <v>846</v>
      </c>
      <c r="AI1873" s="197">
        <f t="shared" ref="AI1873:AI1904" si="432">AG1873-AH1873</f>
        <v>0</v>
      </c>
      <c r="AJ1873" s="158"/>
      <c r="AK1873" s="265"/>
      <c r="AL1873" s="272"/>
      <c r="AM1873" s="272"/>
    </row>
    <row r="1874" spans="1:39" s="111" customFormat="1" ht="30" customHeight="1" x14ac:dyDescent="0.25">
      <c r="A1874" s="186"/>
      <c r="B1874" s="221">
        <v>29</v>
      </c>
      <c r="C1874" s="187">
        <v>1008</v>
      </c>
      <c r="D1874" s="136">
        <v>13392</v>
      </c>
      <c r="E1874" s="136">
        <v>6726</v>
      </c>
      <c r="F1874" s="188"/>
      <c r="G1874" s="186" t="s">
        <v>102</v>
      </c>
      <c r="H1874" s="189" t="s">
        <v>36</v>
      </c>
      <c r="I1874" s="189"/>
      <c r="J1874" s="189" t="s">
        <v>435</v>
      </c>
      <c r="K1874" s="190">
        <v>7</v>
      </c>
      <c r="L1874" s="190">
        <v>1.3</v>
      </c>
      <c r="M1874" s="190">
        <v>5</v>
      </c>
      <c r="N1874" s="190"/>
      <c r="O1874" s="190">
        <v>5</v>
      </c>
      <c r="P1874" s="190"/>
      <c r="Q1874" s="190"/>
      <c r="R1874" s="188">
        <f t="shared" si="427"/>
        <v>35</v>
      </c>
      <c r="S1874" s="159" t="s">
        <v>41</v>
      </c>
      <c r="T1874" s="192" t="s">
        <v>58</v>
      </c>
      <c r="U1874" s="193">
        <v>44825</v>
      </c>
      <c r="V1874" s="193">
        <v>44830</v>
      </c>
      <c r="W1874" s="194">
        <v>1</v>
      </c>
      <c r="X1874" s="195"/>
      <c r="Y1874" s="196">
        <f t="shared" si="421"/>
        <v>0.8571428571428571</v>
      </c>
      <c r="Z1874" s="203">
        <v>14</v>
      </c>
      <c r="AA1874" s="203">
        <v>0.84</v>
      </c>
      <c r="AB1874" s="197">
        <f t="shared" si="422"/>
        <v>490</v>
      </c>
      <c r="AC1874" s="197">
        <f t="shared" si="423"/>
        <v>29.4</v>
      </c>
      <c r="AD1874" s="197">
        <f t="shared" si="424"/>
        <v>343</v>
      </c>
      <c r="AE1874" s="197">
        <f t="shared" si="426"/>
        <v>147</v>
      </c>
      <c r="AF1874" s="197">
        <f t="shared" si="425"/>
        <v>25.2</v>
      </c>
      <c r="AG1874" s="197">
        <f t="shared" si="431"/>
        <v>515.20000000000005</v>
      </c>
      <c r="AH1874" s="198">
        <v>515.20000000000005</v>
      </c>
      <c r="AI1874" s="197">
        <f t="shared" si="432"/>
        <v>0</v>
      </c>
      <c r="AJ1874" s="158"/>
      <c r="AK1874" s="265"/>
      <c r="AL1874" s="272"/>
      <c r="AM1874" s="272"/>
    </row>
    <row r="1875" spans="1:39" s="111" customFormat="1" ht="30" customHeight="1" x14ac:dyDescent="0.25">
      <c r="A1875" s="186"/>
      <c r="B1875" s="221">
        <v>29</v>
      </c>
      <c r="C1875" s="187">
        <v>627</v>
      </c>
      <c r="D1875" s="136">
        <v>13365</v>
      </c>
      <c r="E1875" s="136">
        <v>8265</v>
      </c>
      <c r="F1875" s="188"/>
      <c r="G1875" s="186" t="s">
        <v>102</v>
      </c>
      <c r="H1875" s="189" t="s">
        <v>36</v>
      </c>
      <c r="I1875" s="189"/>
      <c r="J1875" s="189" t="s">
        <v>435</v>
      </c>
      <c r="K1875" s="190">
        <v>25</v>
      </c>
      <c r="L1875" s="190">
        <v>1.3</v>
      </c>
      <c r="M1875" s="190">
        <v>2</v>
      </c>
      <c r="N1875" s="190"/>
      <c r="O1875" s="190">
        <v>2</v>
      </c>
      <c r="P1875" s="190"/>
      <c r="Q1875" s="190"/>
      <c r="R1875" s="188">
        <f t="shared" si="427"/>
        <v>50</v>
      </c>
      <c r="S1875" s="159" t="s">
        <v>41</v>
      </c>
      <c r="T1875" s="192" t="s">
        <v>58</v>
      </c>
      <c r="U1875" s="193">
        <v>44821</v>
      </c>
      <c r="V1875" s="193">
        <v>44887</v>
      </c>
      <c r="W1875" s="194">
        <v>1</v>
      </c>
      <c r="X1875" s="195"/>
      <c r="Y1875" s="196">
        <f t="shared" si="421"/>
        <v>9.5714285714285712</v>
      </c>
      <c r="Z1875" s="203">
        <v>14</v>
      </c>
      <c r="AA1875" s="203">
        <v>0.84</v>
      </c>
      <c r="AB1875" s="197">
        <f t="shared" si="422"/>
        <v>700</v>
      </c>
      <c r="AC1875" s="197">
        <f t="shared" si="423"/>
        <v>42</v>
      </c>
      <c r="AD1875" s="197">
        <f t="shared" si="424"/>
        <v>490</v>
      </c>
      <c r="AE1875" s="197">
        <f t="shared" si="426"/>
        <v>210</v>
      </c>
      <c r="AF1875" s="197">
        <f t="shared" si="425"/>
        <v>401.99999999999994</v>
      </c>
      <c r="AG1875" s="197">
        <f t="shared" si="431"/>
        <v>1102</v>
      </c>
      <c r="AH1875" s="198">
        <v>1102</v>
      </c>
      <c r="AI1875" s="197">
        <f t="shared" si="432"/>
        <v>0</v>
      </c>
      <c r="AJ1875" s="158"/>
      <c r="AK1875" s="265"/>
      <c r="AL1875" s="272"/>
      <c r="AM1875" s="272"/>
    </row>
    <row r="1876" spans="1:39" s="111" customFormat="1" ht="30" customHeight="1" x14ac:dyDescent="0.25">
      <c r="A1876" s="186"/>
      <c r="B1876" s="221">
        <v>29</v>
      </c>
      <c r="C1876" s="187">
        <v>1195</v>
      </c>
      <c r="D1876" s="136">
        <v>13680</v>
      </c>
      <c r="E1876" s="136">
        <v>8112</v>
      </c>
      <c r="F1876" s="188"/>
      <c r="G1876" s="186" t="s">
        <v>215</v>
      </c>
      <c r="H1876" s="186" t="s">
        <v>94</v>
      </c>
      <c r="I1876" s="186"/>
      <c r="J1876" s="186" t="s">
        <v>69</v>
      </c>
      <c r="K1876" s="188">
        <v>1.8</v>
      </c>
      <c r="L1876" s="188">
        <v>1</v>
      </c>
      <c r="M1876" s="188">
        <v>3</v>
      </c>
      <c r="N1876" s="188"/>
      <c r="O1876" s="188">
        <f>M1876-N1876</f>
        <v>3</v>
      </c>
      <c r="P1876" s="188"/>
      <c r="Q1876" s="188"/>
      <c r="R1876" s="188">
        <f t="shared" si="427"/>
        <v>3</v>
      </c>
      <c r="S1876" s="191" t="s">
        <v>70</v>
      </c>
      <c r="T1876" s="199" t="s">
        <v>58</v>
      </c>
      <c r="U1876" s="200">
        <v>44846</v>
      </c>
      <c r="V1876" s="200">
        <v>44851</v>
      </c>
      <c r="W1876" s="201">
        <v>1</v>
      </c>
      <c r="X1876" s="202"/>
      <c r="Y1876" s="196">
        <f t="shared" si="421"/>
        <v>0.8571428571428571</v>
      </c>
      <c r="Z1876" s="197">
        <v>135</v>
      </c>
      <c r="AA1876" s="197">
        <v>12.25</v>
      </c>
      <c r="AB1876" s="197">
        <f t="shared" si="422"/>
        <v>405</v>
      </c>
      <c r="AC1876" s="197">
        <f t="shared" si="423"/>
        <v>36.75</v>
      </c>
      <c r="AD1876" s="197">
        <f t="shared" si="424"/>
        <v>283.49999999999994</v>
      </c>
      <c r="AE1876" s="197">
        <f t="shared" si="426"/>
        <v>121.49999999999999</v>
      </c>
      <c r="AF1876" s="197">
        <f t="shared" si="425"/>
        <v>31.499999999999996</v>
      </c>
      <c r="AG1876" s="197">
        <f t="shared" si="431"/>
        <v>436.49999999999994</v>
      </c>
      <c r="AH1876" s="197">
        <v>436.49999999999994</v>
      </c>
      <c r="AI1876" s="197">
        <f t="shared" si="432"/>
        <v>0</v>
      </c>
      <c r="AJ1876" s="158"/>
      <c r="AK1876" s="265"/>
      <c r="AL1876" s="272"/>
      <c r="AM1876" s="272"/>
    </row>
    <row r="1877" spans="1:39" s="111" customFormat="1" ht="30" customHeight="1" x14ac:dyDescent="0.25">
      <c r="A1877" s="186"/>
      <c r="B1877" s="221">
        <v>29</v>
      </c>
      <c r="C1877" s="187">
        <v>1159</v>
      </c>
      <c r="D1877" s="136">
        <v>13644</v>
      </c>
      <c r="E1877" s="136">
        <v>8106</v>
      </c>
      <c r="F1877" s="188"/>
      <c r="G1877" s="186" t="s">
        <v>215</v>
      </c>
      <c r="H1877" s="186" t="s">
        <v>94</v>
      </c>
      <c r="I1877" s="186"/>
      <c r="J1877" s="186" t="s">
        <v>69</v>
      </c>
      <c r="K1877" s="188">
        <v>2.5</v>
      </c>
      <c r="L1877" s="188">
        <v>1</v>
      </c>
      <c r="M1877" s="188">
        <v>2.5</v>
      </c>
      <c r="N1877" s="188"/>
      <c r="O1877" s="188">
        <f>M1877-N1877</f>
        <v>2.5</v>
      </c>
      <c r="P1877" s="188"/>
      <c r="Q1877" s="188"/>
      <c r="R1877" s="188">
        <f t="shared" si="427"/>
        <v>2.5</v>
      </c>
      <c r="S1877" s="191" t="s">
        <v>70</v>
      </c>
      <c r="T1877" s="199" t="s">
        <v>58</v>
      </c>
      <c r="U1877" s="200">
        <v>44844</v>
      </c>
      <c r="V1877" s="200">
        <v>44848</v>
      </c>
      <c r="W1877" s="201">
        <v>1</v>
      </c>
      <c r="X1877" s="202"/>
      <c r="Y1877" s="196">
        <f t="shared" si="421"/>
        <v>0.7142857142857143</v>
      </c>
      <c r="Z1877" s="197">
        <v>135</v>
      </c>
      <c r="AA1877" s="197">
        <v>12.25</v>
      </c>
      <c r="AB1877" s="197">
        <f t="shared" si="422"/>
        <v>337.5</v>
      </c>
      <c r="AC1877" s="197">
        <f t="shared" si="423"/>
        <v>30.625</v>
      </c>
      <c r="AD1877" s="197">
        <f t="shared" si="424"/>
        <v>236.25</v>
      </c>
      <c r="AE1877" s="197">
        <f t="shared" si="426"/>
        <v>101.25</v>
      </c>
      <c r="AF1877" s="197">
        <f t="shared" si="425"/>
        <v>21.875</v>
      </c>
      <c r="AG1877" s="197">
        <f t="shared" si="431"/>
        <v>359.375</v>
      </c>
      <c r="AH1877" s="197">
        <v>359.375</v>
      </c>
      <c r="AI1877" s="197">
        <f t="shared" si="432"/>
        <v>0</v>
      </c>
      <c r="AJ1877" s="158"/>
      <c r="AK1877" s="265"/>
      <c r="AL1877" s="272"/>
      <c r="AM1877" s="272"/>
    </row>
    <row r="1878" spans="1:39" s="111" customFormat="1" ht="30" customHeight="1" x14ac:dyDescent="0.25">
      <c r="A1878" s="186"/>
      <c r="B1878" s="221">
        <v>29</v>
      </c>
      <c r="C1878" s="187">
        <v>1079</v>
      </c>
      <c r="D1878" s="136">
        <v>13512</v>
      </c>
      <c r="E1878" s="136">
        <v>8054</v>
      </c>
      <c r="F1878" s="188"/>
      <c r="G1878" s="186" t="s">
        <v>215</v>
      </c>
      <c r="H1878" s="186" t="s">
        <v>94</v>
      </c>
      <c r="I1878" s="186"/>
      <c r="J1878" s="186" t="s">
        <v>69</v>
      </c>
      <c r="K1878" s="188">
        <v>1.8</v>
      </c>
      <c r="L1878" s="188">
        <v>1.3</v>
      </c>
      <c r="M1878" s="188">
        <v>2</v>
      </c>
      <c r="N1878" s="188"/>
      <c r="O1878" s="188">
        <f>M1878-N1878</f>
        <v>2</v>
      </c>
      <c r="P1878" s="188"/>
      <c r="Q1878" s="188"/>
      <c r="R1878" s="188">
        <f t="shared" si="427"/>
        <v>2</v>
      </c>
      <c r="S1878" s="191" t="s">
        <v>70</v>
      </c>
      <c r="T1878" s="199" t="s">
        <v>58</v>
      </c>
      <c r="U1878" s="200">
        <v>44832</v>
      </c>
      <c r="V1878" s="200">
        <v>44835</v>
      </c>
      <c r="W1878" s="201">
        <v>1</v>
      </c>
      <c r="X1878" s="202"/>
      <c r="Y1878" s="196">
        <f t="shared" si="421"/>
        <v>0.5714285714285714</v>
      </c>
      <c r="Z1878" s="197">
        <v>135</v>
      </c>
      <c r="AA1878" s="197">
        <v>12.25</v>
      </c>
      <c r="AB1878" s="197">
        <f t="shared" si="422"/>
        <v>270</v>
      </c>
      <c r="AC1878" s="197">
        <f t="shared" si="423"/>
        <v>24.5</v>
      </c>
      <c r="AD1878" s="197">
        <f t="shared" si="424"/>
        <v>189</v>
      </c>
      <c r="AE1878" s="197">
        <f t="shared" si="426"/>
        <v>81</v>
      </c>
      <c r="AF1878" s="197">
        <f t="shared" si="425"/>
        <v>14</v>
      </c>
      <c r="AG1878" s="197">
        <f t="shared" si="431"/>
        <v>284</v>
      </c>
      <c r="AH1878" s="197">
        <v>284</v>
      </c>
      <c r="AI1878" s="197">
        <f t="shared" si="432"/>
        <v>0</v>
      </c>
      <c r="AJ1878" s="158"/>
      <c r="AK1878" s="265"/>
      <c r="AL1878" s="272"/>
      <c r="AM1878" s="272"/>
    </row>
    <row r="1879" spans="1:39" s="111" customFormat="1" ht="30" customHeight="1" x14ac:dyDescent="0.25">
      <c r="A1879" s="189"/>
      <c r="B1879" s="223">
        <v>29</v>
      </c>
      <c r="C1879" s="159">
        <v>1099</v>
      </c>
      <c r="D1879" s="376">
        <v>13532</v>
      </c>
      <c r="E1879" s="376">
        <v>8073</v>
      </c>
      <c r="F1879" s="190"/>
      <c r="G1879" s="189" t="s">
        <v>215</v>
      </c>
      <c r="H1879" s="186" t="s">
        <v>94</v>
      </c>
      <c r="I1879" s="186"/>
      <c r="J1879" s="186" t="s">
        <v>69</v>
      </c>
      <c r="K1879" s="188">
        <v>2.5</v>
      </c>
      <c r="L1879" s="188">
        <v>1.3</v>
      </c>
      <c r="M1879" s="188">
        <v>3</v>
      </c>
      <c r="N1879" s="188"/>
      <c r="O1879" s="188">
        <f>M1879-N1879</f>
        <v>3</v>
      </c>
      <c r="P1879" s="188"/>
      <c r="Q1879" s="188"/>
      <c r="R1879" s="188">
        <f t="shared" si="427"/>
        <v>3</v>
      </c>
      <c r="S1879" s="191" t="s">
        <v>70</v>
      </c>
      <c r="T1879" s="199" t="s">
        <v>58</v>
      </c>
      <c r="U1879" s="200">
        <v>44834</v>
      </c>
      <c r="V1879" s="200">
        <v>44839</v>
      </c>
      <c r="W1879" s="201">
        <v>1</v>
      </c>
      <c r="X1879" s="202"/>
      <c r="Y1879" s="196">
        <f t="shared" si="421"/>
        <v>0.8571428571428571</v>
      </c>
      <c r="Z1879" s="197">
        <v>135</v>
      </c>
      <c r="AA1879" s="197">
        <v>12.25</v>
      </c>
      <c r="AB1879" s="197">
        <f t="shared" si="422"/>
        <v>405</v>
      </c>
      <c r="AC1879" s="197">
        <f t="shared" si="423"/>
        <v>36.75</v>
      </c>
      <c r="AD1879" s="197">
        <f t="shared" si="424"/>
        <v>283.49999999999994</v>
      </c>
      <c r="AE1879" s="197">
        <f t="shared" si="426"/>
        <v>121.49999999999999</v>
      </c>
      <c r="AF1879" s="197">
        <f t="shared" si="425"/>
        <v>31.499999999999996</v>
      </c>
      <c r="AG1879" s="197">
        <f t="shared" si="431"/>
        <v>436.49999999999994</v>
      </c>
      <c r="AH1879" s="197">
        <v>436.49999999999994</v>
      </c>
      <c r="AI1879" s="197">
        <f t="shared" si="432"/>
        <v>0</v>
      </c>
      <c r="AJ1879" s="158"/>
      <c r="AK1879" s="265"/>
      <c r="AL1879" s="272"/>
      <c r="AM1879" s="272"/>
    </row>
    <row r="1880" spans="1:39" s="111" customFormat="1" ht="30" customHeight="1" x14ac:dyDescent="0.25">
      <c r="A1880" s="189"/>
      <c r="B1880" s="223">
        <v>29</v>
      </c>
      <c r="C1880" s="159">
        <v>1218</v>
      </c>
      <c r="D1880" s="376">
        <v>13754</v>
      </c>
      <c r="E1880" s="376">
        <v>8138</v>
      </c>
      <c r="F1880" s="190"/>
      <c r="G1880" s="189" t="s">
        <v>102</v>
      </c>
      <c r="H1880" s="186" t="s">
        <v>94</v>
      </c>
      <c r="I1880" s="186"/>
      <c r="J1880" s="186" t="s">
        <v>69</v>
      </c>
      <c r="K1880" s="188">
        <v>1.8</v>
      </c>
      <c r="L1880" s="188">
        <v>1.3</v>
      </c>
      <c r="M1880" s="188">
        <v>5</v>
      </c>
      <c r="N1880" s="188"/>
      <c r="O1880" s="188">
        <f>M1880-N1880</f>
        <v>5</v>
      </c>
      <c r="P1880" s="188"/>
      <c r="Q1880" s="188"/>
      <c r="R1880" s="188">
        <f t="shared" si="427"/>
        <v>5</v>
      </c>
      <c r="S1880" s="191" t="s">
        <v>70</v>
      </c>
      <c r="T1880" s="199" t="s">
        <v>58</v>
      </c>
      <c r="U1880" s="200">
        <v>44849</v>
      </c>
      <c r="V1880" s="200">
        <v>44858</v>
      </c>
      <c r="W1880" s="201">
        <v>1</v>
      </c>
      <c r="X1880" s="202"/>
      <c r="Y1880" s="196">
        <f t="shared" si="421"/>
        <v>1.4285714285714286</v>
      </c>
      <c r="Z1880" s="197">
        <v>135</v>
      </c>
      <c r="AA1880" s="197">
        <v>12.25</v>
      </c>
      <c r="AB1880" s="197">
        <f t="shared" si="422"/>
        <v>675</v>
      </c>
      <c r="AC1880" s="197">
        <f t="shared" si="423"/>
        <v>61.25</v>
      </c>
      <c r="AD1880" s="197">
        <f t="shared" si="424"/>
        <v>472.5</v>
      </c>
      <c r="AE1880" s="197">
        <f t="shared" si="426"/>
        <v>202.5</v>
      </c>
      <c r="AF1880" s="197">
        <f t="shared" si="425"/>
        <v>87.5</v>
      </c>
      <c r="AG1880" s="197">
        <f t="shared" si="431"/>
        <v>762.5</v>
      </c>
      <c r="AH1880" s="197">
        <v>762.5</v>
      </c>
      <c r="AI1880" s="197">
        <f t="shared" si="432"/>
        <v>0</v>
      </c>
      <c r="AJ1880" s="158"/>
      <c r="AK1880" s="265"/>
      <c r="AL1880" s="272"/>
      <c r="AM1880" s="272"/>
    </row>
    <row r="1881" spans="1:39" s="111" customFormat="1" ht="30" customHeight="1" x14ac:dyDescent="0.25">
      <c r="A1881" s="189"/>
      <c r="B1881" s="223">
        <v>29</v>
      </c>
      <c r="C1881" s="159">
        <v>1198</v>
      </c>
      <c r="D1881" s="376">
        <v>13684</v>
      </c>
      <c r="E1881" s="376">
        <v>8499</v>
      </c>
      <c r="F1881" s="190"/>
      <c r="G1881" s="189" t="s">
        <v>102</v>
      </c>
      <c r="H1881" s="189" t="s">
        <v>36</v>
      </c>
      <c r="I1881" s="189"/>
      <c r="J1881" s="189" t="s">
        <v>435</v>
      </c>
      <c r="K1881" s="190">
        <v>15.5</v>
      </c>
      <c r="L1881" s="190">
        <v>1.3</v>
      </c>
      <c r="M1881" s="190">
        <v>3.5</v>
      </c>
      <c r="N1881" s="190"/>
      <c r="O1881" s="190">
        <v>3.5</v>
      </c>
      <c r="P1881" s="190"/>
      <c r="Q1881" s="190"/>
      <c r="R1881" s="188">
        <f t="shared" si="427"/>
        <v>54.25</v>
      </c>
      <c r="S1881" s="159" t="s">
        <v>41</v>
      </c>
      <c r="T1881" s="192" t="s">
        <v>58</v>
      </c>
      <c r="U1881" s="193">
        <v>44847</v>
      </c>
      <c r="V1881" s="193">
        <v>44932</v>
      </c>
      <c r="W1881" s="194">
        <v>1</v>
      </c>
      <c r="X1881" s="195"/>
      <c r="Y1881" s="196">
        <f t="shared" si="421"/>
        <v>12.285714285714286</v>
      </c>
      <c r="Z1881" s="198">
        <v>14</v>
      </c>
      <c r="AA1881" s="198">
        <v>0.84</v>
      </c>
      <c r="AB1881" s="197">
        <f t="shared" si="422"/>
        <v>759.5</v>
      </c>
      <c r="AC1881" s="197">
        <f t="shared" si="423"/>
        <v>45.57</v>
      </c>
      <c r="AD1881" s="197">
        <f t="shared" si="424"/>
        <v>531.64999999999986</v>
      </c>
      <c r="AE1881" s="197">
        <f t="shared" si="426"/>
        <v>227.84999999999997</v>
      </c>
      <c r="AF1881" s="197">
        <f t="shared" si="425"/>
        <v>559.86</v>
      </c>
      <c r="AG1881" s="197">
        <f t="shared" si="431"/>
        <v>1319.3599999999997</v>
      </c>
      <c r="AH1881" s="198">
        <v>1319.3599999999997</v>
      </c>
      <c r="AI1881" s="197">
        <f t="shared" si="432"/>
        <v>0</v>
      </c>
      <c r="AJ1881" s="158"/>
      <c r="AK1881" s="265"/>
      <c r="AL1881" s="272"/>
      <c r="AM1881" s="272"/>
    </row>
    <row r="1882" spans="1:39" s="111" customFormat="1" ht="30" customHeight="1" x14ac:dyDescent="0.25">
      <c r="A1882" s="189"/>
      <c r="B1882" s="223">
        <v>29</v>
      </c>
      <c r="C1882" s="159">
        <v>1253</v>
      </c>
      <c r="D1882" s="376">
        <v>13791</v>
      </c>
      <c r="E1882" s="376">
        <v>8420</v>
      </c>
      <c r="F1882" s="190"/>
      <c r="G1882" s="189" t="s">
        <v>579</v>
      </c>
      <c r="H1882" s="189" t="s">
        <v>36</v>
      </c>
      <c r="I1882" s="189"/>
      <c r="J1882" s="189" t="s">
        <v>435</v>
      </c>
      <c r="K1882" s="190">
        <v>17</v>
      </c>
      <c r="L1882" s="190">
        <v>1.3</v>
      </c>
      <c r="M1882" s="190">
        <v>2</v>
      </c>
      <c r="N1882" s="190"/>
      <c r="O1882" s="190">
        <v>2</v>
      </c>
      <c r="P1882" s="190"/>
      <c r="Q1882" s="190"/>
      <c r="R1882" s="188">
        <f t="shared" si="427"/>
        <v>34</v>
      </c>
      <c r="S1882" s="159" t="s">
        <v>41</v>
      </c>
      <c r="T1882" s="192" t="s">
        <v>58</v>
      </c>
      <c r="U1882" s="193">
        <v>44853</v>
      </c>
      <c r="V1882" s="193">
        <v>44939</v>
      </c>
      <c r="W1882" s="194">
        <v>1</v>
      </c>
      <c r="X1882" s="195"/>
      <c r="Y1882" s="196">
        <f t="shared" si="421"/>
        <v>12.428571428571429</v>
      </c>
      <c r="Z1882" s="198">
        <v>14</v>
      </c>
      <c r="AA1882" s="198">
        <v>0.84</v>
      </c>
      <c r="AB1882" s="197">
        <f t="shared" si="422"/>
        <v>476</v>
      </c>
      <c r="AC1882" s="197">
        <f t="shared" si="423"/>
        <v>28.56</v>
      </c>
      <c r="AD1882" s="197">
        <f t="shared" si="424"/>
        <v>333.19999999999993</v>
      </c>
      <c r="AE1882" s="197">
        <f t="shared" si="426"/>
        <v>142.79999999999998</v>
      </c>
      <c r="AF1882" s="197">
        <f t="shared" si="425"/>
        <v>354.96</v>
      </c>
      <c r="AG1882" s="197">
        <f t="shared" si="431"/>
        <v>830.95999999999981</v>
      </c>
      <c r="AH1882" s="198">
        <v>830.95999999999981</v>
      </c>
      <c r="AI1882" s="197">
        <f t="shared" si="432"/>
        <v>0</v>
      </c>
      <c r="AJ1882" s="158"/>
      <c r="AK1882" s="265"/>
      <c r="AL1882" s="272"/>
      <c r="AM1882" s="272"/>
    </row>
    <row r="1883" spans="1:39" s="111" customFormat="1" ht="30" customHeight="1" x14ac:dyDescent="0.25">
      <c r="A1883" s="186"/>
      <c r="B1883" s="221">
        <v>29</v>
      </c>
      <c r="C1883" s="187">
        <v>1310</v>
      </c>
      <c r="D1883" s="136">
        <v>13748</v>
      </c>
      <c r="E1883" s="136">
        <v>8183</v>
      </c>
      <c r="F1883" s="188"/>
      <c r="G1883" s="186" t="s">
        <v>215</v>
      </c>
      <c r="H1883" s="186" t="s">
        <v>94</v>
      </c>
      <c r="I1883" s="186"/>
      <c r="J1883" s="186" t="s">
        <v>69</v>
      </c>
      <c r="K1883" s="188">
        <v>2.5</v>
      </c>
      <c r="L1883" s="188">
        <v>1</v>
      </c>
      <c r="M1883" s="188">
        <v>2.5</v>
      </c>
      <c r="N1883" s="188"/>
      <c r="O1883" s="188">
        <f t="shared" ref="O1883:O1890" si="433">M1883-N1883</f>
        <v>2.5</v>
      </c>
      <c r="P1883" s="188"/>
      <c r="Q1883" s="188"/>
      <c r="R1883" s="188">
        <f t="shared" si="427"/>
        <v>2.5</v>
      </c>
      <c r="S1883" s="191" t="s">
        <v>70</v>
      </c>
      <c r="T1883" s="199" t="s">
        <v>58</v>
      </c>
      <c r="U1883" s="200">
        <v>44862</v>
      </c>
      <c r="V1883" s="200">
        <v>44866</v>
      </c>
      <c r="W1883" s="201">
        <v>1</v>
      </c>
      <c r="X1883" s="202"/>
      <c r="Y1883" s="196">
        <f t="shared" si="421"/>
        <v>0.7142857142857143</v>
      </c>
      <c r="Z1883" s="219">
        <v>135</v>
      </c>
      <c r="AA1883" s="219">
        <v>12.25</v>
      </c>
      <c r="AB1883" s="197">
        <f t="shared" si="422"/>
        <v>337.5</v>
      </c>
      <c r="AC1883" s="197">
        <f t="shared" si="423"/>
        <v>30.625</v>
      </c>
      <c r="AD1883" s="197">
        <f t="shared" si="424"/>
        <v>236.25</v>
      </c>
      <c r="AE1883" s="197">
        <f t="shared" si="426"/>
        <v>101.25</v>
      </c>
      <c r="AF1883" s="197">
        <f t="shared" si="425"/>
        <v>21.875</v>
      </c>
      <c r="AG1883" s="197">
        <f t="shared" si="431"/>
        <v>359.375</v>
      </c>
      <c r="AH1883" s="197">
        <v>359.375</v>
      </c>
      <c r="AI1883" s="197">
        <f t="shared" si="432"/>
        <v>0</v>
      </c>
      <c r="AJ1883" s="158"/>
      <c r="AK1883" s="265"/>
      <c r="AL1883" s="272"/>
      <c r="AM1883" s="272"/>
    </row>
    <row r="1884" spans="1:39" s="111" customFormat="1" ht="30" customHeight="1" x14ac:dyDescent="0.25">
      <c r="A1884" s="186"/>
      <c r="B1884" s="221">
        <v>29</v>
      </c>
      <c r="C1884" s="187">
        <v>1449</v>
      </c>
      <c r="D1884" s="136">
        <v>13937</v>
      </c>
      <c r="E1884" s="136">
        <v>8265</v>
      </c>
      <c r="F1884" s="188"/>
      <c r="G1884" s="186" t="s">
        <v>102</v>
      </c>
      <c r="H1884" s="186" t="s">
        <v>94</v>
      </c>
      <c r="I1884" s="186"/>
      <c r="J1884" s="186" t="s">
        <v>69</v>
      </c>
      <c r="K1884" s="188">
        <v>1.8</v>
      </c>
      <c r="L1884" s="188">
        <v>1</v>
      </c>
      <c r="M1884" s="188">
        <v>4</v>
      </c>
      <c r="N1884" s="188"/>
      <c r="O1884" s="188">
        <f t="shared" si="433"/>
        <v>4</v>
      </c>
      <c r="P1884" s="188"/>
      <c r="Q1884" s="188"/>
      <c r="R1884" s="188">
        <f t="shared" si="427"/>
        <v>4</v>
      </c>
      <c r="S1884" s="191" t="s">
        <v>70</v>
      </c>
      <c r="T1884" s="199" t="s">
        <v>58</v>
      </c>
      <c r="U1884" s="200">
        <v>44882</v>
      </c>
      <c r="V1884" s="200">
        <v>44887</v>
      </c>
      <c r="W1884" s="201">
        <v>1</v>
      </c>
      <c r="X1884" s="202"/>
      <c r="Y1884" s="196">
        <f t="shared" si="421"/>
        <v>0.8571428571428571</v>
      </c>
      <c r="Z1884" s="219">
        <v>135</v>
      </c>
      <c r="AA1884" s="219">
        <v>12.25</v>
      </c>
      <c r="AB1884" s="197">
        <f t="shared" si="422"/>
        <v>540</v>
      </c>
      <c r="AC1884" s="197">
        <f t="shared" si="423"/>
        <v>49</v>
      </c>
      <c r="AD1884" s="197">
        <f t="shared" si="424"/>
        <v>378</v>
      </c>
      <c r="AE1884" s="197">
        <f t="shared" si="426"/>
        <v>162</v>
      </c>
      <c r="AF1884" s="197">
        <f t="shared" si="425"/>
        <v>42</v>
      </c>
      <c r="AG1884" s="197">
        <f t="shared" si="431"/>
        <v>582</v>
      </c>
      <c r="AH1884" s="197">
        <v>582</v>
      </c>
      <c r="AI1884" s="197">
        <f t="shared" si="432"/>
        <v>0</v>
      </c>
      <c r="AJ1884" s="158"/>
      <c r="AK1884" s="265"/>
      <c r="AL1884" s="272"/>
      <c r="AM1884" s="272"/>
    </row>
    <row r="1885" spans="1:39" s="111" customFormat="1" ht="30" customHeight="1" x14ac:dyDescent="0.25">
      <c r="A1885" s="186"/>
      <c r="B1885" s="221">
        <v>29</v>
      </c>
      <c r="C1885" s="187">
        <v>1364</v>
      </c>
      <c r="D1885" s="136">
        <v>13852</v>
      </c>
      <c r="E1885" s="136">
        <v>8401</v>
      </c>
      <c r="F1885" s="188"/>
      <c r="G1885" s="186" t="s">
        <v>595</v>
      </c>
      <c r="H1885" s="216" t="s">
        <v>36</v>
      </c>
      <c r="I1885" s="216"/>
      <c r="J1885" s="216" t="s">
        <v>42</v>
      </c>
      <c r="K1885" s="215">
        <v>31.5</v>
      </c>
      <c r="L1885" s="215">
        <v>1.3</v>
      </c>
      <c r="M1885" s="215">
        <v>4</v>
      </c>
      <c r="N1885" s="188"/>
      <c r="O1885" s="188">
        <f t="shared" si="433"/>
        <v>4</v>
      </c>
      <c r="P1885" s="215"/>
      <c r="Q1885" s="215"/>
      <c r="R1885" s="188">
        <f t="shared" si="427"/>
        <v>126</v>
      </c>
      <c r="S1885" s="243" t="s">
        <v>41</v>
      </c>
      <c r="T1885" s="199" t="s">
        <v>58</v>
      </c>
      <c r="U1885" s="253">
        <v>44869</v>
      </c>
      <c r="V1885" s="253">
        <v>44933</v>
      </c>
      <c r="W1885" s="254">
        <v>1</v>
      </c>
      <c r="X1885" s="255"/>
      <c r="Y1885" s="196">
        <f t="shared" ref="Y1885:Y1948" si="434">IF(T1885="on hire",$C$5-U1885+1,IF(T1885="off hired",V1885-U1885+1,0))/7</f>
        <v>9.2857142857142865</v>
      </c>
      <c r="Z1885" s="220">
        <v>14</v>
      </c>
      <c r="AA1885" s="220">
        <v>0.84</v>
      </c>
      <c r="AB1885" s="197">
        <f t="shared" ref="AB1885:AB1948" si="435">Z1885*R1885</f>
        <v>1764</v>
      </c>
      <c r="AC1885" s="197">
        <f t="shared" ref="AC1885:AC1948" si="436">AA1885*R1885</f>
        <v>105.83999999999999</v>
      </c>
      <c r="AD1885" s="197">
        <f t="shared" ref="AD1885:AD1948" si="437">0.7*R1885*Z1885</f>
        <v>1234.7999999999997</v>
      </c>
      <c r="AE1885" s="197">
        <f t="shared" si="426"/>
        <v>529.19999999999993</v>
      </c>
      <c r="AF1885" s="197">
        <f t="shared" ref="AF1885:AF1948" si="438">IF(Y1885&gt;X1885,(Y1885-X1885)*R1885*AA1885,0)</f>
        <v>982.8</v>
      </c>
      <c r="AG1885" s="197">
        <f t="shared" si="431"/>
        <v>2746.7999999999993</v>
      </c>
      <c r="AH1885" s="197">
        <v>2746.7999999999993</v>
      </c>
      <c r="AI1885" s="197">
        <f t="shared" si="432"/>
        <v>0</v>
      </c>
      <c r="AJ1885" s="158"/>
      <c r="AK1885" s="265"/>
      <c r="AL1885" s="272"/>
      <c r="AM1885" s="272"/>
    </row>
    <row r="1886" spans="1:39" s="111" customFormat="1" ht="30" customHeight="1" x14ac:dyDescent="0.25">
      <c r="A1886" s="186"/>
      <c r="B1886" s="221">
        <v>29</v>
      </c>
      <c r="C1886" s="187">
        <v>1404</v>
      </c>
      <c r="D1886" s="136">
        <v>13892</v>
      </c>
      <c r="E1886" s="136">
        <v>8279</v>
      </c>
      <c r="F1886" s="188"/>
      <c r="G1886" s="186" t="s">
        <v>102</v>
      </c>
      <c r="H1886" s="216" t="s">
        <v>36</v>
      </c>
      <c r="I1886" s="216"/>
      <c r="J1886" s="216" t="s">
        <v>42</v>
      </c>
      <c r="K1886" s="215">
        <v>11.8</v>
      </c>
      <c r="L1886" s="215">
        <v>1.3</v>
      </c>
      <c r="M1886" s="215">
        <v>3</v>
      </c>
      <c r="N1886" s="188"/>
      <c r="O1886" s="188">
        <f t="shared" si="433"/>
        <v>3</v>
      </c>
      <c r="P1886" s="215"/>
      <c r="Q1886" s="215"/>
      <c r="R1886" s="188">
        <f t="shared" si="427"/>
        <v>35.400000000000006</v>
      </c>
      <c r="S1886" s="243" t="s">
        <v>41</v>
      </c>
      <c r="T1886" s="199" t="s">
        <v>58</v>
      </c>
      <c r="U1886" s="253">
        <v>44875</v>
      </c>
      <c r="V1886" s="253">
        <v>44891</v>
      </c>
      <c r="W1886" s="254">
        <v>1</v>
      </c>
      <c r="X1886" s="255"/>
      <c r="Y1886" s="196">
        <f t="shared" si="434"/>
        <v>2.4285714285714284</v>
      </c>
      <c r="Z1886" s="220">
        <v>14</v>
      </c>
      <c r="AA1886" s="220">
        <v>0.84</v>
      </c>
      <c r="AB1886" s="197">
        <f t="shared" si="435"/>
        <v>495.60000000000008</v>
      </c>
      <c r="AC1886" s="197">
        <f t="shared" si="436"/>
        <v>29.736000000000004</v>
      </c>
      <c r="AD1886" s="197">
        <f t="shared" si="437"/>
        <v>346.92</v>
      </c>
      <c r="AE1886" s="197">
        <f t="shared" si="426"/>
        <v>148.68</v>
      </c>
      <c r="AF1886" s="197">
        <f t="shared" si="438"/>
        <v>72.215999999999994</v>
      </c>
      <c r="AG1886" s="197">
        <f t="shared" si="431"/>
        <v>567.81600000000003</v>
      </c>
      <c r="AH1886" s="197">
        <v>567.81600000000003</v>
      </c>
      <c r="AI1886" s="197">
        <f t="shared" si="432"/>
        <v>0</v>
      </c>
      <c r="AJ1886" s="158"/>
      <c r="AK1886" s="265"/>
      <c r="AL1886" s="272"/>
      <c r="AM1886" s="272"/>
    </row>
    <row r="1887" spans="1:39" s="111" customFormat="1" ht="30" customHeight="1" x14ac:dyDescent="0.25">
      <c r="A1887" s="186"/>
      <c r="B1887" s="221">
        <v>29</v>
      </c>
      <c r="C1887" s="187">
        <v>1448</v>
      </c>
      <c r="D1887" s="136">
        <v>13936</v>
      </c>
      <c r="E1887" s="136">
        <v>8401</v>
      </c>
      <c r="F1887" s="188"/>
      <c r="G1887" s="186" t="s">
        <v>102</v>
      </c>
      <c r="H1887" s="216" t="s">
        <v>36</v>
      </c>
      <c r="I1887" s="216"/>
      <c r="J1887" s="216" t="s">
        <v>42</v>
      </c>
      <c r="K1887" s="215">
        <v>11.8</v>
      </c>
      <c r="L1887" s="215">
        <v>1.3</v>
      </c>
      <c r="M1887" s="215">
        <v>3.5</v>
      </c>
      <c r="N1887" s="188"/>
      <c r="O1887" s="188">
        <f t="shared" si="433"/>
        <v>3.5</v>
      </c>
      <c r="P1887" s="215"/>
      <c r="Q1887" s="215"/>
      <c r="R1887" s="188">
        <f t="shared" si="427"/>
        <v>41.300000000000004</v>
      </c>
      <c r="S1887" s="243" t="s">
        <v>41</v>
      </c>
      <c r="T1887" s="199" t="s">
        <v>58</v>
      </c>
      <c r="U1887" s="253">
        <v>44882</v>
      </c>
      <c r="V1887" s="253">
        <v>44933</v>
      </c>
      <c r="W1887" s="254">
        <v>1</v>
      </c>
      <c r="X1887" s="255"/>
      <c r="Y1887" s="196">
        <f t="shared" si="434"/>
        <v>7.4285714285714288</v>
      </c>
      <c r="Z1887" s="220">
        <v>14</v>
      </c>
      <c r="AA1887" s="220">
        <v>0.84</v>
      </c>
      <c r="AB1887" s="197">
        <f t="shared" si="435"/>
        <v>578.20000000000005</v>
      </c>
      <c r="AC1887" s="197">
        <f t="shared" si="436"/>
        <v>34.692</v>
      </c>
      <c r="AD1887" s="197">
        <f t="shared" si="437"/>
        <v>404.74</v>
      </c>
      <c r="AE1887" s="197">
        <f t="shared" si="426"/>
        <v>173.46</v>
      </c>
      <c r="AF1887" s="197">
        <f t="shared" si="438"/>
        <v>257.71200000000005</v>
      </c>
      <c r="AG1887" s="197">
        <f t="shared" si="431"/>
        <v>835.91200000000003</v>
      </c>
      <c r="AH1887" s="197">
        <v>835.91200000000003</v>
      </c>
      <c r="AI1887" s="197">
        <f t="shared" si="432"/>
        <v>0</v>
      </c>
      <c r="AJ1887" s="158"/>
      <c r="AK1887" s="265"/>
      <c r="AL1887" s="272"/>
      <c r="AM1887" s="272"/>
    </row>
    <row r="1888" spans="1:39" s="111" customFormat="1" ht="30" customHeight="1" x14ac:dyDescent="0.25">
      <c r="A1888" s="186"/>
      <c r="B1888" s="221">
        <v>29</v>
      </c>
      <c r="C1888" s="187">
        <v>1500</v>
      </c>
      <c r="D1888" s="136">
        <v>13987</v>
      </c>
      <c r="E1888" s="136">
        <v>8305</v>
      </c>
      <c r="F1888" s="188"/>
      <c r="G1888" s="186" t="s">
        <v>102</v>
      </c>
      <c r="H1888" s="186" t="s">
        <v>94</v>
      </c>
      <c r="I1888" s="186"/>
      <c r="J1888" s="186" t="s">
        <v>69</v>
      </c>
      <c r="K1888" s="188">
        <v>1.3</v>
      </c>
      <c r="L1888" s="188">
        <v>1</v>
      </c>
      <c r="M1888" s="188">
        <v>2</v>
      </c>
      <c r="N1888" s="188"/>
      <c r="O1888" s="188">
        <f t="shared" si="433"/>
        <v>2</v>
      </c>
      <c r="P1888" s="188"/>
      <c r="Q1888" s="188"/>
      <c r="R1888" s="188">
        <f t="shared" si="427"/>
        <v>2</v>
      </c>
      <c r="S1888" s="191" t="s">
        <v>70</v>
      </c>
      <c r="T1888" s="199" t="s">
        <v>58</v>
      </c>
      <c r="U1888" s="200">
        <v>44891</v>
      </c>
      <c r="V1888" s="200">
        <v>44901</v>
      </c>
      <c r="W1888" s="201">
        <v>1</v>
      </c>
      <c r="X1888" s="202"/>
      <c r="Y1888" s="196">
        <f t="shared" si="434"/>
        <v>1.5714285714285714</v>
      </c>
      <c r="Z1888" s="197">
        <v>135</v>
      </c>
      <c r="AA1888" s="197">
        <v>12.25</v>
      </c>
      <c r="AB1888" s="197">
        <f t="shared" si="435"/>
        <v>270</v>
      </c>
      <c r="AC1888" s="197">
        <f t="shared" si="436"/>
        <v>24.5</v>
      </c>
      <c r="AD1888" s="197">
        <f t="shared" si="437"/>
        <v>189</v>
      </c>
      <c r="AE1888" s="197">
        <f t="shared" si="426"/>
        <v>81</v>
      </c>
      <c r="AF1888" s="197">
        <f t="shared" si="438"/>
        <v>38.5</v>
      </c>
      <c r="AG1888" s="197">
        <f t="shared" si="431"/>
        <v>308.5</v>
      </c>
      <c r="AH1888" s="197">
        <v>308.5</v>
      </c>
      <c r="AI1888" s="197">
        <f t="shared" si="432"/>
        <v>0</v>
      </c>
      <c r="AJ1888" s="158"/>
      <c r="AK1888" s="265"/>
      <c r="AL1888" s="272"/>
      <c r="AM1888" s="272"/>
    </row>
    <row r="1889" spans="1:47" ht="30" customHeight="1" x14ac:dyDescent="0.25">
      <c r="A1889" s="186"/>
      <c r="B1889" s="221">
        <v>29</v>
      </c>
      <c r="C1889" s="187">
        <v>1595</v>
      </c>
      <c r="D1889" s="136">
        <v>14130</v>
      </c>
      <c r="E1889" s="136">
        <v>8489</v>
      </c>
      <c r="F1889" s="188"/>
      <c r="G1889" s="186" t="s">
        <v>416</v>
      </c>
      <c r="H1889" s="216" t="s">
        <v>36</v>
      </c>
      <c r="I1889" s="216"/>
      <c r="J1889" s="216" t="s">
        <v>42</v>
      </c>
      <c r="K1889" s="215">
        <v>5</v>
      </c>
      <c r="L1889" s="215">
        <v>1.3</v>
      </c>
      <c r="M1889" s="215">
        <v>2</v>
      </c>
      <c r="N1889" s="188"/>
      <c r="O1889" s="188">
        <f t="shared" si="433"/>
        <v>2</v>
      </c>
      <c r="P1889" s="215"/>
      <c r="Q1889" s="215"/>
      <c r="R1889" s="188">
        <f t="shared" si="427"/>
        <v>10</v>
      </c>
      <c r="S1889" s="243" t="s">
        <v>41</v>
      </c>
      <c r="T1889" s="199" t="s">
        <v>58</v>
      </c>
      <c r="U1889" s="253">
        <v>44909</v>
      </c>
      <c r="V1889" s="253">
        <v>44929</v>
      </c>
      <c r="W1889" s="254">
        <v>1</v>
      </c>
      <c r="X1889" s="255"/>
      <c r="Y1889" s="196">
        <f t="shared" si="434"/>
        <v>3</v>
      </c>
      <c r="Z1889" s="220">
        <v>14</v>
      </c>
      <c r="AA1889" s="220">
        <v>0.84</v>
      </c>
      <c r="AB1889" s="197">
        <f t="shared" si="435"/>
        <v>140</v>
      </c>
      <c r="AC1889" s="197">
        <f t="shared" si="436"/>
        <v>8.4</v>
      </c>
      <c r="AD1889" s="197">
        <f t="shared" si="437"/>
        <v>98</v>
      </c>
      <c r="AE1889" s="197">
        <f t="shared" si="426"/>
        <v>42</v>
      </c>
      <c r="AF1889" s="197">
        <f t="shared" si="438"/>
        <v>25.2</v>
      </c>
      <c r="AG1889" s="197">
        <f t="shared" si="431"/>
        <v>165.2</v>
      </c>
      <c r="AH1889" s="197">
        <v>165.2</v>
      </c>
      <c r="AI1889" s="197">
        <f t="shared" si="432"/>
        <v>0</v>
      </c>
      <c r="AJ1889" s="158"/>
      <c r="AR1889" s="111"/>
      <c r="AS1889" s="111"/>
      <c r="AT1889" s="111"/>
    </row>
    <row r="1890" spans="1:47" ht="30" customHeight="1" x14ac:dyDescent="0.25">
      <c r="A1890" s="186"/>
      <c r="B1890" s="221">
        <v>29</v>
      </c>
      <c r="C1890" s="187">
        <v>1666</v>
      </c>
      <c r="D1890" s="136">
        <v>14252</v>
      </c>
      <c r="E1890" s="136"/>
      <c r="F1890" s="188"/>
      <c r="G1890" s="186" t="s">
        <v>416</v>
      </c>
      <c r="H1890" s="216" t="s">
        <v>36</v>
      </c>
      <c r="I1890" s="216"/>
      <c r="J1890" s="216" t="s">
        <v>42</v>
      </c>
      <c r="K1890" s="215">
        <v>7.3</v>
      </c>
      <c r="L1890" s="215">
        <v>1</v>
      </c>
      <c r="M1890" s="215">
        <v>1</v>
      </c>
      <c r="N1890" s="188"/>
      <c r="O1890" s="188">
        <f t="shared" si="433"/>
        <v>1</v>
      </c>
      <c r="P1890" s="215"/>
      <c r="Q1890" s="215"/>
      <c r="R1890" s="188">
        <f t="shared" si="427"/>
        <v>7.3</v>
      </c>
      <c r="S1890" s="243" t="s">
        <v>41</v>
      </c>
      <c r="T1890" s="199" t="s">
        <v>86</v>
      </c>
      <c r="U1890" s="253">
        <v>44919</v>
      </c>
      <c r="V1890" s="253"/>
      <c r="W1890" s="254">
        <v>1</v>
      </c>
      <c r="X1890" s="255"/>
      <c r="Y1890" s="196">
        <f t="shared" si="434"/>
        <v>14</v>
      </c>
      <c r="Z1890" s="220">
        <v>14</v>
      </c>
      <c r="AA1890" s="220">
        <v>0.84</v>
      </c>
      <c r="AB1890" s="197">
        <f t="shared" si="435"/>
        <v>102.2</v>
      </c>
      <c r="AC1890" s="197">
        <f t="shared" si="436"/>
        <v>6.1319999999999997</v>
      </c>
      <c r="AD1890" s="197">
        <f t="shared" si="437"/>
        <v>71.539999999999992</v>
      </c>
      <c r="AE1890" s="197">
        <f t="shared" si="426"/>
        <v>0</v>
      </c>
      <c r="AF1890" s="197">
        <f t="shared" si="438"/>
        <v>85.847999999999999</v>
      </c>
      <c r="AG1890" s="197">
        <f t="shared" si="431"/>
        <v>157.38799999999998</v>
      </c>
      <c r="AH1890" s="197">
        <v>130.23199999999997</v>
      </c>
      <c r="AI1890" s="197">
        <f t="shared" si="432"/>
        <v>27.156000000000006</v>
      </c>
      <c r="AJ1890" s="158"/>
      <c r="AR1890" s="363">
        <f>SUMIF('[27]Sc Shedule '!$D$3:$D$2546,D1890,'[27]Sc Shedule '!$AC$3:$AC$2546)</f>
        <v>157.38799999999998</v>
      </c>
      <c r="AS1890" s="363">
        <f ca="1">SUMIF($D$91:$D$2561,D1890,$AG$91:$AG$2559)</f>
        <v>157.38799999999998</v>
      </c>
      <c r="AT1890" s="363">
        <f ca="1">AR1890-AS1890</f>
        <v>0</v>
      </c>
      <c r="AU1890" s="365"/>
    </row>
    <row r="1891" spans="1:47" ht="30" customHeight="1" x14ac:dyDescent="0.25">
      <c r="A1891" s="186"/>
      <c r="B1891" s="221">
        <v>29</v>
      </c>
      <c r="C1891" s="187">
        <v>1500</v>
      </c>
      <c r="D1891" s="136">
        <v>13987</v>
      </c>
      <c r="E1891" s="136">
        <v>8305</v>
      </c>
      <c r="F1891" s="188"/>
      <c r="G1891" s="186" t="s">
        <v>102</v>
      </c>
      <c r="H1891" s="186" t="s">
        <v>240</v>
      </c>
      <c r="I1891" s="216"/>
      <c r="J1891" s="186" t="s">
        <v>80</v>
      </c>
      <c r="K1891" s="188">
        <v>1.3</v>
      </c>
      <c r="L1891" s="188">
        <v>1</v>
      </c>
      <c r="M1891" s="188"/>
      <c r="N1891" s="188"/>
      <c r="O1891" s="188"/>
      <c r="P1891" s="188">
        <v>1</v>
      </c>
      <c r="Q1891" s="188"/>
      <c r="R1891" s="188">
        <f t="shared" si="427"/>
        <v>1.3</v>
      </c>
      <c r="S1891" s="191" t="s">
        <v>150</v>
      </c>
      <c r="T1891" s="199" t="s">
        <v>58</v>
      </c>
      <c r="U1891" s="200">
        <v>44891</v>
      </c>
      <c r="V1891" s="200">
        <v>44901</v>
      </c>
      <c r="W1891" s="201">
        <v>1</v>
      </c>
      <c r="X1891" s="202"/>
      <c r="Y1891" s="196">
        <f t="shared" si="434"/>
        <v>1.5714285714285714</v>
      </c>
      <c r="Z1891" s="219">
        <v>36.5</v>
      </c>
      <c r="AA1891" s="219">
        <v>3.15</v>
      </c>
      <c r="AB1891" s="197">
        <f t="shared" si="435"/>
        <v>47.45</v>
      </c>
      <c r="AC1891" s="197">
        <f t="shared" si="436"/>
        <v>4.0949999999999998</v>
      </c>
      <c r="AD1891" s="197">
        <f t="shared" si="437"/>
        <v>33.214999999999996</v>
      </c>
      <c r="AE1891" s="197">
        <f t="shared" si="426"/>
        <v>14.235000000000001</v>
      </c>
      <c r="AF1891" s="197">
        <f t="shared" si="438"/>
        <v>6.4349999999999996</v>
      </c>
      <c r="AG1891" s="197">
        <f t="shared" si="431"/>
        <v>53.884999999999998</v>
      </c>
      <c r="AH1891" s="197">
        <v>53.884999999999998</v>
      </c>
      <c r="AI1891" s="197">
        <f t="shared" si="432"/>
        <v>0</v>
      </c>
      <c r="AJ1891" s="158"/>
      <c r="AR1891" s="111"/>
      <c r="AS1891" s="111"/>
      <c r="AT1891" s="111"/>
    </row>
    <row r="1892" spans="1:47" ht="30" customHeight="1" x14ac:dyDescent="0.25">
      <c r="A1892" s="216"/>
      <c r="B1892" s="221">
        <v>30</v>
      </c>
      <c r="C1892" s="243">
        <v>533</v>
      </c>
      <c r="D1892" s="378">
        <v>12744</v>
      </c>
      <c r="E1892" s="378">
        <v>8262</v>
      </c>
      <c r="F1892" s="215"/>
      <c r="G1892" s="216" t="s">
        <v>511</v>
      </c>
      <c r="H1892" s="216" t="s">
        <v>36</v>
      </c>
      <c r="I1892" s="216"/>
      <c r="J1892" s="216" t="s">
        <v>42</v>
      </c>
      <c r="K1892" s="215">
        <v>4</v>
      </c>
      <c r="L1892" s="215">
        <v>1.3</v>
      </c>
      <c r="M1892" s="215">
        <v>3</v>
      </c>
      <c r="N1892" s="188">
        <v>1</v>
      </c>
      <c r="O1892" s="188">
        <f t="shared" ref="O1892:O1912" si="439">M1892-N1892</f>
        <v>2</v>
      </c>
      <c r="P1892" s="215"/>
      <c r="Q1892" s="215"/>
      <c r="R1892" s="188">
        <f t="shared" si="427"/>
        <v>8</v>
      </c>
      <c r="S1892" s="243" t="s">
        <v>41</v>
      </c>
      <c r="T1892" s="252" t="s">
        <v>58</v>
      </c>
      <c r="U1892" s="253">
        <v>44759</v>
      </c>
      <c r="V1892" s="253">
        <v>44887</v>
      </c>
      <c r="W1892" s="254">
        <v>1</v>
      </c>
      <c r="X1892" s="255"/>
      <c r="Y1892" s="196">
        <f t="shared" si="434"/>
        <v>18.428571428571427</v>
      </c>
      <c r="Z1892" s="220">
        <v>14</v>
      </c>
      <c r="AA1892" s="220">
        <v>0.84</v>
      </c>
      <c r="AB1892" s="197">
        <f t="shared" si="435"/>
        <v>112</v>
      </c>
      <c r="AC1892" s="197">
        <f t="shared" si="436"/>
        <v>6.72</v>
      </c>
      <c r="AD1892" s="197">
        <f t="shared" si="437"/>
        <v>78.399999999999991</v>
      </c>
      <c r="AE1892" s="197">
        <f t="shared" ref="AE1892:AE1955" si="440">IF(T1892="off hired",0.3*R1892*Z1892*W1892,0)</f>
        <v>33.6</v>
      </c>
      <c r="AF1892" s="197">
        <f t="shared" si="438"/>
        <v>123.83999999999999</v>
      </c>
      <c r="AG1892" s="197">
        <f t="shared" si="431"/>
        <v>235.83999999999997</v>
      </c>
      <c r="AH1892" s="197">
        <v>235.83999999999997</v>
      </c>
      <c r="AI1892" s="197">
        <f t="shared" si="432"/>
        <v>0</v>
      </c>
      <c r="AJ1892" s="158"/>
      <c r="AR1892" s="111"/>
      <c r="AS1892" s="111"/>
      <c r="AT1892" s="111"/>
    </row>
    <row r="1893" spans="1:47" ht="30" customHeight="1" x14ac:dyDescent="0.25">
      <c r="A1893" s="186"/>
      <c r="B1893" s="221">
        <v>30</v>
      </c>
      <c r="C1893" s="187">
        <v>254</v>
      </c>
      <c r="D1893" s="136">
        <v>12368</v>
      </c>
      <c r="E1893" s="136">
        <v>6723</v>
      </c>
      <c r="F1893" s="188"/>
      <c r="G1893" s="186" t="s">
        <v>93</v>
      </c>
      <c r="H1893" s="186" t="s">
        <v>94</v>
      </c>
      <c r="I1893" s="186"/>
      <c r="J1893" s="186" t="s">
        <v>69</v>
      </c>
      <c r="K1893" s="188">
        <v>1.8</v>
      </c>
      <c r="L1893" s="188">
        <v>1.3</v>
      </c>
      <c r="M1893" s="188">
        <v>4</v>
      </c>
      <c r="N1893" s="188">
        <v>1</v>
      </c>
      <c r="O1893" s="188">
        <f t="shared" si="439"/>
        <v>3</v>
      </c>
      <c r="P1893" s="188"/>
      <c r="Q1893" s="188"/>
      <c r="R1893" s="188">
        <f t="shared" si="427"/>
        <v>3</v>
      </c>
      <c r="S1893" s="191" t="s">
        <v>70</v>
      </c>
      <c r="T1893" s="199" t="s">
        <v>58</v>
      </c>
      <c r="U1893" s="200">
        <v>44728</v>
      </c>
      <c r="V1893" s="200">
        <v>44830</v>
      </c>
      <c r="W1893" s="201">
        <v>1</v>
      </c>
      <c r="X1893" s="202"/>
      <c r="Y1893" s="196">
        <f t="shared" si="434"/>
        <v>14.714285714285714</v>
      </c>
      <c r="Z1893" s="219">
        <v>135</v>
      </c>
      <c r="AA1893" s="219">
        <v>12.25</v>
      </c>
      <c r="AB1893" s="197">
        <f t="shared" si="435"/>
        <v>405</v>
      </c>
      <c r="AC1893" s="197">
        <f t="shared" si="436"/>
        <v>36.75</v>
      </c>
      <c r="AD1893" s="197">
        <f t="shared" si="437"/>
        <v>283.49999999999994</v>
      </c>
      <c r="AE1893" s="197">
        <f t="shared" si="440"/>
        <v>121.49999999999999</v>
      </c>
      <c r="AF1893" s="197">
        <f t="shared" si="438"/>
        <v>540.75</v>
      </c>
      <c r="AG1893" s="197">
        <f t="shared" si="431"/>
        <v>945.75</v>
      </c>
      <c r="AH1893" s="197">
        <v>945.75</v>
      </c>
      <c r="AI1893" s="197">
        <f t="shared" si="432"/>
        <v>0</v>
      </c>
      <c r="AJ1893" s="158"/>
      <c r="AR1893" s="111"/>
      <c r="AS1893" s="111"/>
      <c r="AT1893" s="111"/>
    </row>
    <row r="1894" spans="1:47" ht="30" customHeight="1" x14ac:dyDescent="0.25">
      <c r="A1894" s="186"/>
      <c r="B1894" s="221">
        <v>30</v>
      </c>
      <c r="C1894" s="187">
        <v>262</v>
      </c>
      <c r="D1894" s="136">
        <v>12376</v>
      </c>
      <c r="E1894" s="136">
        <v>7746</v>
      </c>
      <c r="F1894" s="188"/>
      <c r="G1894" s="186" t="s">
        <v>93</v>
      </c>
      <c r="H1894" s="186" t="s">
        <v>94</v>
      </c>
      <c r="I1894" s="186"/>
      <c r="J1894" s="186" t="s">
        <v>69</v>
      </c>
      <c r="K1894" s="188">
        <v>1.8</v>
      </c>
      <c r="L1894" s="188">
        <v>1.3</v>
      </c>
      <c r="M1894" s="188">
        <v>4</v>
      </c>
      <c r="N1894" s="188">
        <v>1</v>
      </c>
      <c r="O1894" s="188">
        <f t="shared" si="439"/>
        <v>3</v>
      </c>
      <c r="P1894" s="188"/>
      <c r="Q1894" s="188"/>
      <c r="R1894" s="188">
        <f t="shared" si="427"/>
        <v>3</v>
      </c>
      <c r="S1894" s="191" t="s">
        <v>70</v>
      </c>
      <c r="T1894" s="199" t="s">
        <v>58</v>
      </c>
      <c r="U1894" s="200">
        <v>44729</v>
      </c>
      <c r="V1894" s="200">
        <v>44773</v>
      </c>
      <c r="W1894" s="201">
        <v>1</v>
      </c>
      <c r="X1894" s="202"/>
      <c r="Y1894" s="196">
        <f t="shared" si="434"/>
        <v>6.4285714285714288</v>
      </c>
      <c r="Z1894" s="219">
        <v>135</v>
      </c>
      <c r="AA1894" s="219">
        <v>12.25</v>
      </c>
      <c r="AB1894" s="197">
        <f t="shared" si="435"/>
        <v>405</v>
      </c>
      <c r="AC1894" s="197">
        <f t="shared" si="436"/>
        <v>36.75</v>
      </c>
      <c r="AD1894" s="197">
        <f t="shared" si="437"/>
        <v>283.49999999999994</v>
      </c>
      <c r="AE1894" s="197">
        <f t="shared" si="440"/>
        <v>121.49999999999999</v>
      </c>
      <c r="AF1894" s="197">
        <f t="shared" si="438"/>
        <v>236.25</v>
      </c>
      <c r="AG1894" s="197">
        <f t="shared" si="431"/>
        <v>641.25</v>
      </c>
      <c r="AH1894" s="197">
        <v>641.25</v>
      </c>
      <c r="AI1894" s="197">
        <f t="shared" si="432"/>
        <v>0</v>
      </c>
      <c r="AJ1894" s="158"/>
      <c r="AR1894" s="111"/>
      <c r="AS1894" s="111"/>
      <c r="AT1894" s="111"/>
    </row>
    <row r="1895" spans="1:47" ht="30" customHeight="1" x14ac:dyDescent="0.25">
      <c r="A1895" s="186"/>
      <c r="B1895" s="221">
        <v>30</v>
      </c>
      <c r="C1895" s="187">
        <v>357</v>
      </c>
      <c r="D1895" s="136">
        <v>12518</v>
      </c>
      <c r="E1895" s="136">
        <v>6723</v>
      </c>
      <c r="F1895" s="188"/>
      <c r="G1895" s="186" t="s">
        <v>108</v>
      </c>
      <c r="H1895" s="186" t="s">
        <v>94</v>
      </c>
      <c r="I1895" s="186"/>
      <c r="J1895" s="186" t="s">
        <v>69</v>
      </c>
      <c r="K1895" s="188">
        <v>1.8</v>
      </c>
      <c r="L1895" s="188">
        <v>1.3</v>
      </c>
      <c r="M1895" s="188">
        <v>4</v>
      </c>
      <c r="N1895" s="188">
        <v>1</v>
      </c>
      <c r="O1895" s="188">
        <f t="shared" si="439"/>
        <v>3</v>
      </c>
      <c r="P1895" s="188"/>
      <c r="Q1895" s="188"/>
      <c r="R1895" s="188">
        <f t="shared" si="427"/>
        <v>3</v>
      </c>
      <c r="S1895" s="191" t="s">
        <v>70</v>
      </c>
      <c r="T1895" s="199" t="s">
        <v>58</v>
      </c>
      <c r="U1895" s="200">
        <v>44739</v>
      </c>
      <c r="V1895" s="200">
        <v>44830</v>
      </c>
      <c r="W1895" s="201">
        <v>1</v>
      </c>
      <c r="X1895" s="202"/>
      <c r="Y1895" s="196">
        <f t="shared" si="434"/>
        <v>13.142857142857142</v>
      </c>
      <c r="Z1895" s="219">
        <v>135</v>
      </c>
      <c r="AA1895" s="219">
        <v>12.25</v>
      </c>
      <c r="AB1895" s="197">
        <f t="shared" si="435"/>
        <v>405</v>
      </c>
      <c r="AC1895" s="197">
        <f t="shared" si="436"/>
        <v>36.75</v>
      </c>
      <c r="AD1895" s="197">
        <f t="shared" si="437"/>
        <v>283.49999999999994</v>
      </c>
      <c r="AE1895" s="197">
        <f t="shared" si="440"/>
        <v>121.49999999999999</v>
      </c>
      <c r="AF1895" s="197">
        <f t="shared" si="438"/>
        <v>483</v>
      </c>
      <c r="AG1895" s="197">
        <f t="shared" si="431"/>
        <v>888</v>
      </c>
      <c r="AH1895" s="197">
        <v>888</v>
      </c>
      <c r="AI1895" s="197">
        <f t="shared" si="432"/>
        <v>0</v>
      </c>
      <c r="AJ1895" s="158"/>
      <c r="AR1895" s="111"/>
      <c r="AS1895" s="111"/>
      <c r="AT1895" s="111"/>
    </row>
    <row r="1896" spans="1:47" ht="30" customHeight="1" x14ac:dyDescent="0.25">
      <c r="A1896" s="186"/>
      <c r="B1896" s="221">
        <v>30</v>
      </c>
      <c r="C1896" s="187">
        <v>366</v>
      </c>
      <c r="D1896" s="136">
        <v>12521</v>
      </c>
      <c r="E1896" s="136">
        <v>7822</v>
      </c>
      <c r="F1896" s="188"/>
      <c r="G1896" s="186" t="s">
        <v>108</v>
      </c>
      <c r="H1896" s="186" t="s">
        <v>94</v>
      </c>
      <c r="I1896" s="186"/>
      <c r="J1896" s="186" t="s">
        <v>69</v>
      </c>
      <c r="K1896" s="188">
        <v>2.5</v>
      </c>
      <c r="L1896" s="188">
        <v>1.3</v>
      </c>
      <c r="M1896" s="188">
        <v>4</v>
      </c>
      <c r="N1896" s="188">
        <v>1</v>
      </c>
      <c r="O1896" s="188">
        <f t="shared" si="439"/>
        <v>3</v>
      </c>
      <c r="P1896" s="188"/>
      <c r="Q1896" s="188"/>
      <c r="R1896" s="188">
        <f t="shared" si="427"/>
        <v>3</v>
      </c>
      <c r="S1896" s="191" t="s">
        <v>70</v>
      </c>
      <c r="T1896" s="199" t="s">
        <v>58</v>
      </c>
      <c r="U1896" s="200">
        <v>44739</v>
      </c>
      <c r="V1896" s="200">
        <v>44781</v>
      </c>
      <c r="W1896" s="201">
        <v>1</v>
      </c>
      <c r="X1896" s="202"/>
      <c r="Y1896" s="196">
        <f t="shared" si="434"/>
        <v>6.1428571428571432</v>
      </c>
      <c r="Z1896" s="219">
        <v>135</v>
      </c>
      <c r="AA1896" s="219">
        <v>12.25</v>
      </c>
      <c r="AB1896" s="197">
        <f t="shared" si="435"/>
        <v>405</v>
      </c>
      <c r="AC1896" s="197">
        <f t="shared" si="436"/>
        <v>36.75</v>
      </c>
      <c r="AD1896" s="197">
        <f t="shared" si="437"/>
        <v>283.49999999999994</v>
      </c>
      <c r="AE1896" s="197">
        <f t="shared" si="440"/>
        <v>121.49999999999999</v>
      </c>
      <c r="AF1896" s="197">
        <f t="shared" si="438"/>
        <v>225.75000000000003</v>
      </c>
      <c r="AG1896" s="197">
        <f t="shared" si="431"/>
        <v>630.75</v>
      </c>
      <c r="AH1896" s="197">
        <v>630.75</v>
      </c>
      <c r="AI1896" s="197">
        <f t="shared" si="432"/>
        <v>0</v>
      </c>
      <c r="AJ1896" s="158"/>
      <c r="AR1896" s="111"/>
      <c r="AS1896" s="111"/>
      <c r="AT1896" s="111"/>
    </row>
    <row r="1897" spans="1:47" ht="30" customHeight="1" x14ac:dyDescent="0.25">
      <c r="A1897" s="186"/>
      <c r="B1897" s="221">
        <v>30</v>
      </c>
      <c r="C1897" s="187" t="s">
        <v>111</v>
      </c>
      <c r="D1897" s="136">
        <v>12522</v>
      </c>
      <c r="E1897" s="136">
        <v>7822</v>
      </c>
      <c r="F1897" s="188"/>
      <c r="G1897" s="186" t="s">
        <v>108</v>
      </c>
      <c r="H1897" s="186" t="s">
        <v>94</v>
      </c>
      <c r="I1897" s="186"/>
      <c r="J1897" s="186" t="s">
        <v>69</v>
      </c>
      <c r="K1897" s="188">
        <v>1.8</v>
      </c>
      <c r="L1897" s="188">
        <v>1.3</v>
      </c>
      <c r="M1897" s="188">
        <v>4</v>
      </c>
      <c r="N1897" s="188">
        <v>1</v>
      </c>
      <c r="O1897" s="188">
        <f t="shared" si="439"/>
        <v>3</v>
      </c>
      <c r="P1897" s="188"/>
      <c r="Q1897" s="188"/>
      <c r="R1897" s="188">
        <f t="shared" si="427"/>
        <v>3</v>
      </c>
      <c r="S1897" s="191" t="s">
        <v>70</v>
      </c>
      <c r="T1897" s="199" t="s">
        <v>58</v>
      </c>
      <c r="U1897" s="200">
        <v>44739</v>
      </c>
      <c r="V1897" s="200">
        <v>44781</v>
      </c>
      <c r="W1897" s="201">
        <v>1</v>
      </c>
      <c r="X1897" s="202"/>
      <c r="Y1897" s="196">
        <f t="shared" si="434"/>
        <v>6.1428571428571432</v>
      </c>
      <c r="Z1897" s="219">
        <v>135</v>
      </c>
      <c r="AA1897" s="219">
        <v>12.25</v>
      </c>
      <c r="AB1897" s="197">
        <f t="shared" si="435"/>
        <v>405</v>
      </c>
      <c r="AC1897" s="197">
        <f t="shared" si="436"/>
        <v>36.75</v>
      </c>
      <c r="AD1897" s="197">
        <f t="shared" si="437"/>
        <v>283.49999999999994</v>
      </c>
      <c r="AE1897" s="197">
        <f t="shared" si="440"/>
        <v>121.49999999999999</v>
      </c>
      <c r="AF1897" s="197">
        <f t="shared" si="438"/>
        <v>225.75000000000003</v>
      </c>
      <c r="AG1897" s="197">
        <f t="shared" si="431"/>
        <v>630.75</v>
      </c>
      <c r="AH1897" s="197">
        <v>630.75</v>
      </c>
      <c r="AI1897" s="197">
        <f t="shared" si="432"/>
        <v>0</v>
      </c>
      <c r="AJ1897" s="158"/>
      <c r="AR1897" s="111"/>
      <c r="AS1897" s="111"/>
      <c r="AT1897" s="111"/>
    </row>
    <row r="1898" spans="1:47" ht="30" customHeight="1" x14ac:dyDescent="0.25">
      <c r="A1898" s="186"/>
      <c r="B1898" s="221">
        <v>30</v>
      </c>
      <c r="C1898" s="187">
        <v>345</v>
      </c>
      <c r="D1898" s="136">
        <v>12447</v>
      </c>
      <c r="E1898" s="136">
        <v>7590</v>
      </c>
      <c r="F1898" s="188"/>
      <c r="G1898" s="186" t="s">
        <v>108</v>
      </c>
      <c r="H1898" s="186" t="s">
        <v>94</v>
      </c>
      <c r="I1898" s="186"/>
      <c r="J1898" s="186" t="s">
        <v>69</v>
      </c>
      <c r="K1898" s="188">
        <v>1.3</v>
      </c>
      <c r="L1898" s="188">
        <v>1.3</v>
      </c>
      <c r="M1898" s="188">
        <v>4</v>
      </c>
      <c r="N1898" s="188">
        <v>1</v>
      </c>
      <c r="O1898" s="188">
        <f t="shared" si="439"/>
        <v>3</v>
      </c>
      <c r="P1898" s="188"/>
      <c r="Q1898" s="188"/>
      <c r="R1898" s="188">
        <f t="shared" si="427"/>
        <v>3</v>
      </c>
      <c r="S1898" s="191" t="s">
        <v>70</v>
      </c>
      <c r="T1898" s="199" t="s">
        <v>58</v>
      </c>
      <c r="U1898" s="200">
        <v>44736</v>
      </c>
      <c r="V1898" s="200">
        <v>44740</v>
      </c>
      <c r="W1898" s="201">
        <v>1</v>
      </c>
      <c r="X1898" s="202"/>
      <c r="Y1898" s="196">
        <f t="shared" si="434"/>
        <v>0.7142857142857143</v>
      </c>
      <c r="Z1898" s="219">
        <v>135</v>
      </c>
      <c r="AA1898" s="219">
        <v>12.25</v>
      </c>
      <c r="AB1898" s="197">
        <f t="shared" si="435"/>
        <v>405</v>
      </c>
      <c r="AC1898" s="197">
        <f t="shared" si="436"/>
        <v>36.75</v>
      </c>
      <c r="AD1898" s="197">
        <f t="shared" si="437"/>
        <v>283.49999999999994</v>
      </c>
      <c r="AE1898" s="197">
        <f t="shared" si="440"/>
        <v>121.49999999999999</v>
      </c>
      <c r="AF1898" s="197">
        <f t="shared" si="438"/>
        <v>26.25</v>
      </c>
      <c r="AG1898" s="197">
        <f t="shared" si="431"/>
        <v>431.24999999999994</v>
      </c>
      <c r="AH1898" s="197">
        <v>431.24999999999994</v>
      </c>
      <c r="AI1898" s="197">
        <f t="shared" si="432"/>
        <v>0</v>
      </c>
      <c r="AJ1898" s="158"/>
      <c r="AR1898" s="111"/>
      <c r="AS1898" s="111"/>
      <c r="AT1898" s="111"/>
    </row>
    <row r="1899" spans="1:47" ht="30" customHeight="1" x14ac:dyDescent="0.25">
      <c r="A1899" s="186"/>
      <c r="B1899" s="221">
        <v>30</v>
      </c>
      <c r="C1899" s="187">
        <v>117</v>
      </c>
      <c r="D1899" s="136">
        <v>12148</v>
      </c>
      <c r="E1899" s="136">
        <v>6724</v>
      </c>
      <c r="F1899" s="188"/>
      <c r="G1899" s="186" t="s">
        <v>108</v>
      </c>
      <c r="H1899" s="186" t="s">
        <v>36</v>
      </c>
      <c r="I1899" s="186"/>
      <c r="J1899" s="186" t="s">
        <v>42</v>
      </c>
      <c r="K1899" s="188">
        <v>4</v>
      </c>
      <c r="L1899" s="188">
        <v>1.3</v>
      </c>
      <c r="M1899" s="188">
        <v>4</v>
      </c>
      <c r="N1899" s="188">
        <v>1</v>
      </c>
      <c r="O1899" s="188">
        <f t="shared" si="439"/>
        <v>3</v>
      </c>
      <c r="P1899" s="188"/>
      <c r="Q1899" s="188"/>
      <c r="R1899" s="188">
        <f t="shared" si="427"/>
        <v>12</v>
      </c>
      <c r="S1899" s="191" t="s">
        <v>41</v>
      </c>
      <c r="T1899" s="199" t="s">
        <v>58</v>
      </c>
      <c r="U1899" s="200">
        <v>44714</v>
      </c>
      <c r="V1899" s="200">
        <v>44830</v>
      </c>
      <c r="W1899" s="201">
        <v>1</v>
      </c>
      <c r="X1899" s="202"/>
      <c r="Y1899" s="196">
        <f t="shared" si="434"/>
        <v>16.714285714285715</v>
      </c>
      <c r="Z1899" s="219">
        <v>14</v>
      </c>
      <c r="AA1899" s="219"/>
      <c r="AB1899" s="197">
        <f t="shared" si="435"/>
        <v>168</v>
      </c>
      <c r="AC1899" s="197">
        <f t="shared" si="436"/>
        <v>0</v>
      </c>
      <c r="AD1899" s="197">
        <f t="shared" si="437"/>
        <v>117.59999999999998</v>
      </c>
      <c r="AE1899" s="197">
        <f t="shared" si="440"/>
        <v>50.399999999999991</v>
      </c>
      <c r="AF1899" s="197">
        <f t="shared" si="438"/>
        <v>0</v>
      </c>
      <c r="AG1899" s="197">
        <f t="shared" si="431"/>
        <v>167.99999999999997</v>
      </c>
      <c r="AH1899" s="197">
        <v>167.99999999999997</v>
      </c>
      <c r="AI1899" s="197">
        <f t="shared" si="432"/>
        <v>0</v>
      </c>
      <c r="AJ1899" s="158"/>
      <c r="AR1899" s="111"/>
      <c r="AS1899" s="111"/>
      <c r="AT1899" s="111"/>
    </row>
    <row r="1900" spans="1:47" ht="30" customHeight="1" x14ac:dyDescent="0.25">
      <c r="A1900" s="186"/>
      <c r="B1900" s="221">
        <v>30</v>
      </c>
      <c r="C1900" s="187">
        <v>179</v>
      </c>
      <c r="D1900" s="136">
        <v>12175</v>
      </c>
      <c r="E1900" s="136">
        <v>7575</v>
      </c>
      <c r="F1900" s="188"/>
      <c r="G1900" s="186" t="s">
        <v>121</v>
      </c>
      <c r="H1900" s="186" t="s">
        <v>36</v>
      </c>
      <c r="I1900" s="186"/>
      <c r="J1900" s="186" t="s">
        <v>42</v>
      </c>
      <c r="K1900" s="188">
        <v>1.8</v>
      </c>
      <c r="L1900" s="188">
        <v>1.3</v>
      </c>
      <c r="M1900" s="188">
        <v>3</v>
      </c>
      <c r="N1900" s="188">
        <v>1</v>
      </c>
      <c r="O1900" s="188">
        <f t="shared" si="439"/>
        <v>2</v>
      </c>
      <c r="P1900" s="188"/>
      <c r="Q1900" s="188"/>
      <c r="R1900" s="188">
        <f t="shared" si="427"/>
        <v>3.6</v>
      </c>
      <c r="S1900" s="191" t="s">
        <v>41</v>
      </c>
      <c r="T1900" s="199" t="s">
        <v>58</v>
      </c>
      <c r="U1900" s="200">
        <v>44720</v>
      </c>
      <c r="V1900" s="200">
        <v>44731</v>
      </c>
      <c r="W1900" s="201">
        <v>1</v>
      </c>
      <c r="X1900" s="202"/>
      <c r="Y1900" s="196">
        <f t="shared" si="434"/>
        <v>1.7142857142857142</v>
      </c>
      <c r="Z1900" s="219">
        <v>14</v>
      </c>
      <c r="AA1900" s="219"/>
      <c r="AB1900" s="197">
        <f t="shared" si="435"/>
        <v>50.4</v>
      </c>
      <c r="AC1900" s="197">
        <f t="shared" si="436"/>
        <v>0</v>
      </c>
      <c r="AD1900" s="197">
        <f t="shared" si="437"/>
        <v>35.28</v>
      </c>
      <c r="AE1900" s="197">
        <f t="shared" si="440"/>
        <v>15.120000000000001</v>
      </c>
      <c r="AF1900" s="197">
        <f t="shared" si="438"/>
        <v>0</v>
      </c>
      <c r="AG1900" s="197">
        <f t="shared" si="431"/>
        <v>50.400000000000006</v>
      </c>
      <c r="AH1900" s="197">
        <v>50.400000000000006</v>
      </c>
      <c r="AI1900" s="197">
        <f t="shared" si="432"/>
        <v>0</v>
      </c>
      <c r="AJ1900" s="158"/>
      <c r="AR1900" s="111"/>
      <c r="AS1900" s="111"/>
      <c r="AT1900" s="111"/>
    </row>
    <row r="1901" spans="1:47" ht="30" customHeight="1" x14ac:dyDescent="0.25">
      <c r="A1901" s="186"/>
      <c r="B1901" s="221">
        <v>30</v>
      </c>
      <c r="C1901" s="187">
        <v>215</v>
      </c>
      <c r="D1901" s="136">
        <v>12312</v>
      </c>
      <c r="E1901" s="136">
        <v>7575</v>
      </c>
      <c r="F1901" s="188"/>
      <c r="G1901" s="186" t="s">
        <v>108</v>
      </c>
      <c r="H1901" s="186" t="s">
        <v>36</v>
      </c>
      <c r="I1901" s="186"/>
      <c r="J1901" s="186" t="s">
        <v>42</v>
      </c>
      <c r="K1901" s="188">
        <v>4</v>
      </c>
      <c r="L1901" s="188">
        <v>1.3</v>
      </c>
      <c r="M1901" s="188">
        <v>2.5</v>
      </c>
      <c r="N1901" s="188">
        <v>1</v>
      </c>
      <c r="O1901" s="188">
        <f t="shared" si="439"/>
        <v>1.5</v>
      </c>
      <c r="P1901" s="188"/>
      <c r="Q1901" s="188"/>
      <c r="R1901" s="188">
        <f t="shared" si="427"/>
        <v>6</v>
      </c>
      <c r="S1901" s="191" t="s">
        <v>41</v>
      </c>
      <c r="T1901" s="199" t="s">
        <v>58</v>
      </c>
      <c r="U1901" s="200">
        <v>44724</v>
      </c>
      <c r="V1901" s="200">
        <v>44731</v>
      </c>
      <c r="W1901" s="201">
        <v>1</v>
      </c>
      <c r="X1901" s="202"/>
      <c r="Y1901" s="196">
        <f t="shared" si="434"/>
        <v>1.1428571428571428</v>
      </c>
      <c r="Z1901" s="219">
        <v>14</v>
      </c>
      <c r="AA1901" s="219"/>
      <c r="AB1901" s="197">
        <f t="shared" si="435"/>
        <v>84</v>
      </c>
      <c r="AC1901" s="197">
        <f t="shared" si="436"/>
        <v>0</v>
      </c>
      <c r="AD1901" s="197">
        <f t="shared" si="437"/>
        <v>58.79999999999999</v>
      </c>
      <c r="AE1901" s="197">
        <f t="shared" si="440"/>
        <v>25.199999999999996</v>
      </c>
      <c r="AF1901" s="197">
        <f t="shared" si="438"/>
        <v>0</v>
      </c>
      <c r="AG1901" s="197">
        <f t="shared" si="431"/>
        <v>83.999999999999986</v>
      </c>
      <c r="AH1901" s="197">
        <v>83.999999999999986</v>
      </c>
      <c r="AI1901" s="197">
        <f t="shared" si="432"/>
        <v>0</v>
      </c>
      <c r="AJ1901" s="158"/>
      <c r="AR1901" s="111"/>
      <c r="AS1901" s="111"/>
      <c r="AT1901" s="111"/>
    </row>
    <row r="1902" spans="1:47" ht="30" customHeight="1" x14ac:dyDescent="0.25">
      <c r="A1902" s="186"/>
      <c r="B1902" s="221">
        <v>30</v>
      </c>
      <c r="C1902" s="187">
        <v>216</v>
      </c>
      <c r="D1902" s="136">
        <v>12313</v>
      </c>
      <c r="E1902" s="136">
        <v>7575</v>
      </c>
      <c r="F1902" s="188"/>
      <c r="G1902" s="186" t="s">
        <v>108</v>
      </c>
      <c r="H1902" s="186" t="s">
        <v>36</v>
      </c>
      <c r="I1902" s="186"/>
      <c r="J1902" s="186" t="s">
        <v>42</v>
      </c>
      <c r="K1902" s="188">
        <v>5</v>
      </c>
      <c r="L1902" s="188">
        <v>1.3</v>
      </c>
      <c r="M1902" s="188">
        <v>3</v>
      </c>
      <c r="N1902" s="188">
        <v>1</v>
      </c>
      <c r="O1902" s="188">
        <f t="shared" si="439"/>
        <v>2</v>
      </c>
      <c r="P1902" s="188"/>
      <c r="Q1902" s="188"/>
      <c r="R1902" s="188">
        <f t="shared" ref="R1902:R1965" si="441">IF(S1902="m3",K1902*L1902*O1902,IF(S1902="m2-LxH",K1902*O1902,IF(S1902="m2-LxW",K1902*L1902*P1902,IF(S1902="rm",O1902,IF(S1902="lm",K1902,IF(S1902="unit",Q1902,))))))</f>
        <v>10</v>
      </c>
      <c r="S1902" s="191" t="s">
        <v>41</v>
      </c>
      <c r="T1902" s="199" t="s">
        <v>58</v>
      </c>
      <c r="U1902" s="200">
        <v>44724</v>
      </c>
      <c r="V1902" s="200">
        <v>44731</v>
      </c>
      <c r="W1902" s="201">
        <v>1</v>
      </c>
      <c r="X1902" s="202"/>
      <c r="Y1902" s="196">
        <f t="shared" si="434"/>
        <v>1.1428571428571428</v>
      </c>
      <c r="Z1902" s="219">
        <v>14</v>
      </c>
      <c r="AA1902" s="219"/>
      <c r="AB1902" s="197">
        <f t="shared" si="435"/>
        <v>140</v>
      </c>
      <c r="AC1902" s="197">
        <f t="shared" si="436"/>
        <v>0</v>
      </c>
      <c r="AD1902" s="197">
        <f t="shared" si="437"/>
        <v>98</v>
      </c>
      <c r="AE1902" s="197">
        <f t="shared" si="440"/>
        <v>42</v>
      </c>
      <c r="AF1902" s="197">
        <f t="shared" si="438"/>
        <v>0</v>
      </c>
      <c r="AG1902" s="197">
        <f t="shared" si="431"/>
        <v>140</v>
      </c>
      <c r="AH1902" s="197">
        <v>140</v>
      </c>
      <c r="AI1902" s="197">
        <f t="shared" si="432"/>
        <v>0</v>
      </c>
      <c r="AJ1902" s="158"/>
      <c r="AR1902" s="111"/>
      <c r="AS1902" s="111"/>
      <c r="AT1902" s="111"/>
    </row>
    <row r="1903" spans="1:47" ht="30" customHeight="1" x14ac:dyDescent="0.25">
      <c r="A1903" s="186"/>
      <c r="B1903" s="221">
        <v>30</v>
      </c>
      <c r="C1903" s="187">
        <v>343</v>
      </c>
      <c r="D1903" s="136">
        <v>12445</v>
      </c>
      <c r="E1903" s="136">
        <v>7835</v>
      </c>
      <c r="F1903" s="188"/>
      <c r="G1903" s="186" t="s">
        <v>108</v>
      </c>
      <c r="H1903" s="186" t="s">
        <v>36</v>
      </c>
      <c r="I1903" s="186"/>
      <c r="J1903" s="186" t="s">
        <v>42</v>
      </c>
      <c r="K1903" s="188">
        <v>4</v>
      </c>
      <c r="L1903" s="188">
        <v>1.3</v>
      </c>
      <c r="M1903" s="188">
        <v>4</v>
      </c>
      <c r="N1903" s="188">
        <v>1</v>
      </c>
      <c r="O1903" s="188">
        <f t="shared" si="439"/>
        <v>3</v>
      </c>
      <c r="P1903" s="188"/>
      <c r="Q1903" s="188"/>
      <c r="R1903" s="188">
        <f t="shared" si="441"/>
        <v>12</v>
      </c>
      <c r="S1903" s="191" t="s">
        <v>41</v>
      </c>
      <c r="T1903" s="199" t="s">
        <v>58</v>
      </c>
      <c r="U1903" s="200">
        <v>44736</v>
      </c>
      <c r="V1903" s="200">
        <v>44792</v>
      </c>
      <c r="W1903" s="201">
        <v>1</v>
      </c>
      <c r="X1903" s="202"/>
      <c r="Y1903" s="196">
        <f t="shared" si="434"/>
        <v>8.1428571428571423</v>
      </c>
      <c r="Z1903" s="219">
        <v>14</v>
      </c>
      <c r="AA1903" s="219"/>
      <c r="AB1903" s="197">
        <f t="shared" si="435"/>
        <v>168</v>
      </c>
      <c r="AC1903" s="197">
        <f t="shared" si="436"/>
        <v>0</v>
      </c>
      <c r="AD1903" s="197">
        <f t="shared" si="437"/>
        <v>117.59999999999998</v>
      </c>
      <c r="AE1903" s="197">
        <f t="shared" si="440"/>
        <v>50.399999999999991</v>
      </c>
      <c r="AF1903" s="197">
        <f t="shared" si="438"/>
        <v>0</v>
      </c>
      <c r="AG1903" s="197">
        <f t="shared" si="431"/>
        <v>167.99999999999997</v>
      </c>
      <c r="AH1903" s="197">
        <v>167.99999999999997</v>
      </c>
      <c r="AI1903" s="197">
        <f t="shared" si="432"/>
        <v>0</v>
      </c>
      <c r="AJ1903" s="158"/>
      <c r="AR1903" s="111"/>
      <c r="AS1903" s="111"/>
      <c r="AT1903" s="111"/>
    </row>
    <row r="1904" spans="1:47" ht="30" customHeight="1" x14ac:dyDescent="0.25">
      <c r="A1904" s="186"/>
      <c r="B1904" s="221">
        <v>30</v>
      </c>
      <c r="C1904" s="187">
        <v>230</v>
      </c>
      <c r="D1904" s="136">
        <v>12334</v>
      </c>
      <c r="E1904" s="136">
        <v>7587</v>
      </c>
      <c r="F1904" s="188"/>
      <c r="G1904" s="186" t="s">
        <v>108</v>
      </c>
      <c r="H1904" s="186" t="s">
        <v>36</v>
      </c>
      <c r="I1904" s="186"/>
      <c r="J1904" s="186" t="s">
        <v>42</v>
      </c>
      <c r="K1904" s="188">
        <v>7.5</v>
      </c>
      <c r="L1904" s="188">
        <v>1.3</v>
      </c>
      <c r="M1904" s="188">
        <v>3</v>
      </c>
      <c r="N1904" s="188">
        <v>1</v>
      </c>
      <c r="O1904" s="188">
        <f t="shared" si="439"/>
        <v>2</v>
      </c>
      <c r="P1904" s="188"/>
      <c r="Q1904" s="188"/>
      <c r="R1904" s="188">
        <f t="shared" si="441"/>
        <v>15</v>
      </c>
      <c r="S1904" s="191" t="s">
        <v>41</v>
      </c>
      <c r="T1904" s="199" t="s">
        <v>58</v>
      </c>
      <c r="U1904" s="200">
        <v>44726</v>
      </c>
      <c r="V1904" s="200">
        <v>44739</v>
      </c>
      <c r="W1904" s="201">
        <v>1</v>
      </c>
      <c r="X1904" s="202"/>
      <c r="Y1904" s="196">
        <f t="shared" si="434"/>
        <v>2</v>
      </c>
      <c r="Z1904" s="219">
        <v>14</v>
      </c>
      <c r="AA1904" s="219">
        <v>0.84</v>
      </c>
      <c r="AB1904" s="197">
        <f t="shared" si="435"/>
        <v>210</v>
      </c>
      <c r="AC1904" s="197">
        <f t="shared" si="436"/>
        <v>12.6</v>
      </c>
      <c r="AD1904" s="197">
        <f t="shared" si="437"/>
        <v>147</v>
      </c>
      <c r="AE1904" s="197">
        <f t="shared" si="440"/>
        <v>63</v>
      </c>
      <c r="AF1904" s="197">
        <f t="shared" si="438"/>
        <v>25.2</v>
      </c>
      <c r="AG1904" s="197">
        <f t="shared" si="431"/>
        <v>235.2</v>
      </c>
      <c r="AH1904" s="197">
        <v>235.2</v>
      </c>
      <c r="AI1904" s="197">
        <f t="shared" si="432"/>
        <v>0</v>
      </c>
      <c r="AJ1904" s="158"/>
      <c r="AR1904" s="111"/>
      <c r="AS1904" s="111"/>
      <c r="AT1904" s="111"/>
    </row>
    <row r="1905" spans="1:39" s="111" customFormat="1" ht="30" customHeight="1" x14ac:dyDescent="0.25">
      <c r="A1905" s="186"/>
      <c r="B1905" s="221">
        <v>30</v>
      </c>
      <c r="C1905" s="187">
        <v>318</v>
      </c>
      <c r="D1905" s="136">
        <v>12419</v>
      </c>
      <c r="E1905" s="136">
        <v>7590</v>
      </c>
      <c r="F1905" s="188"/>
      <c r="G1905" s="186" t="s">
        <v>108</v>
      </c>
      <c r="H1905" s="186" t="s">
        <v>36</v>
      </c>
      <c r="I1905" s="186"/>
      <c r="J1905" s="186" t="s">
        <v>42</v>
      </c>
      <c r="K1905" s="188">
        <v>3</v>
      </c>
      <c r="L1905" s="188">
        <v>1.3</v>
      </c>
      <c r="M1905" s="188">
        <v>4</v>
      </c>
      <c r="N1905" s="188">
        <v>1</v>
      </c>
      <c r="O1905" s="188">
        <f t="shared" si="439"/>
        <v>3</v>
      </c>
      <c r="P1905" s="188"/>
      <c r="Q1905" s="188"/>
      <c r="R1905" s="188">
        <f t="shared" si="441"/>
        <v>9</v>
      </c>
      <c r="S1905" s="191" t="s">
        <v>41</v>
      </c>
      <c r="T1905" s="199" t="s">
        <v>58</v>
      </c>
      <c r="U1905" s="200">
        <v>44733</v>
      </c>
      <c r="V1905" s="200">
        <v>44740</v>
      </c>
      <c r="W1905" s="201">
        <v>1</v>
      </c>
      <c r="X1905" s="202"/>
      <c r="Y1905" s="196">
        <f t="shared" si="434"/>
        <v>1.1428571428571428</v>
      </c>
      <c r="Z1905" s="219">
        <v>14</v>
      </c>
      <c r="AA1905" s="219">
        <v>0.84</v>
      </c>
      <c r="AB1905" s="197">
        <f t="shared" si="435"/>
        <v>126</v>
      </c>
      <c r="AC1905" s="197">
        <f t="shared" si="436"/>
        <v>7.56</v>
      </c>
      <c r="AD1905" s="197">
        <f t="shared" si="437"/>
        <v>88.2</v>
      </c>
      <c r="AE1905" s="197">
        <f t="shared" si="440"/>
        <v>37.799999999999997</v>
      </c>
      <c r="AF1905" s="197">
        <f t="shared" si="438"/>
        <v>8.6399999999999988</v>
      </c>
      <c r="AG1905" s="197">
        <f t="shared" ref="AG1905:AG1936" si="442">AD1905+AE1905+AF1905</f>
        <v>134.63999999999999</v>
      </c>
      <c r="AH1905" s="197">
        <v>134.63999999999999</v>
      </c>
      <c r="AI1905" s="197">
        <f t="shared" ref="AI1905:AI1936" si="443">AG1905-AH1905</f>
        <v>0</v>
      </c>
      <c r="AJ1905" s="158"/>
      <c r="AK1905" s="265"/>
      <c r="AL1905" s="272"/>
      <c r="AM1905" s="272"/>
    </row>
    <row r="1906" spans="1:39" s="111" customFormat="1" ht="30" customHeight="1" x14ac:dyDescent="0.25">
      <c r="A1906" s="186"/>
      <c r="B1906" s="221">
        <v>30</v>
      </c>
      <c r="C1906" s="187">
        <v>401</v>
      </c>
      <c r="D1906" s="136">
        <v>12562</v>
      </c>
      <c r="E1906" s="136">
        <v>7899</v>
      </c>
      <c r="F1906" s="188"/>
      <c r="G1906" s="186" t="s">
        <v>209</v>
      </c>
      <c r="H1906" s="186" t="s">
        <v>94</v>
      </c>
      <c r="I1906" s="186"/>
      <c r="J1906" s="186" t="s">
        <v>69</v>
      </c>
      <c r="K1906" s="188">
        <v>1.3</v>
      </c>
      <c r="L1906" s="188">
        <v>1</v>
      </c>
      <c r="M1906" s="188">
        <v>4</v>
      </c>
      <c r="N1906" s="188">
        <v>1</v>
      </c>
      <c r="O1906" s="188">
        <f t="shared" si="439"/>
        <v>3</v>
      </c>
      <c r="P1906" s="188"/>
      <c r="Q1906" s="188"/>
      <c r="R1906" s="188">
        <f t="shared" si="441"/>
        <v>3</v>
      </c>
      <c r="S1906" s="191" t="s">
        <v>70</v>
      </c>
      <c r="T1906" s="199" t="s">
        <v>58</v>
      </c>
      <c r="U1906" s="200">
        <v>44741</v>
      </c>
      <c r="V1906" s="200">
        <v>44823</v>
      </c>
      <c r="W1906" s="201">
        <v>1</v>
      </c>
      <c r="X1906" s="202"/>
      <c r="Y1906" s="196">
        <f t="shared" si="434"/>
        <v>11.857142857142858</v>
      </c>
      <c r="Z1906" s="219">
        <v>135</v>
      </c>
      <c r="AA1906" s="219">
        <v>12.25</v>
      </c>
      <c r="AB1906" s="197">
        <f t="shared" si="435"/>
        <v>405</v>
      </c>
      <c r="AC1906" s="197">
        <f t="shared" si="436"/>
        <v>36.75</v>
      </c>
      <c r="AD1906" s="197">
        <f t="shared" si="437"/>
        <v>283.49999999999994</v>
      </c>
      <c r="AE1906" s="197">
        <f t="shared" si="440"/>
        <v>121.49999999999999</v>
      </c>
      <c r="AF1906" s="197">
        <f t="shared" si="438"/>
        <v>435.75</v>
      </c>
      <c r="AG1906" s="197">
        <f t="shared" si="442"/>
        <v>840.75</v>
      </c>
      <c r="AH1906" s="197">
        <v>840.75</v>
      </c>
      <c r="AI1906" s="197">
        <f t="shared" si="443"/>
        <v>0</v>
      </c>
      <c r="AJ1906" s="158"/>
      <c r="AK1906" s="265"/>
      <c r="AL1906" s="272"/>
      <c r="AM1906" s="272"/>
    </row>
    <row r="1907" spans="1:39" s="111" customFormat="1" ht="30" customHeight="1" x14ac:dyDescent="0.25">
      <c r="A1907" s="186"/>
      <c r="B1907" s="221">
        <v>30</v>
      </c>
      <c r="C1907" s="187">
        <v>487</v>
      </c>
      <c r="D1907" s="136">
        <v>12639</v>
      </c>
      <c r="E1907" s="136">
        <v>6724</v>
      </c>
      <c r="F1907" s="188"/>
      <c r="G1907" s="186" t="s">
        <v>209</v>
      </c>
      <c r="H1907" s="186" t="s">
        <v>94</v>
      </c>
      <c r="I1907" s="186"/>
      <c r="J1907" s="186" t="s">
        <v>69</v>
      </c>
      <c r="K1907" s="188">
        <v>1.8</v>
      </c>
      <c r="L1907" s="188">
        <v>1.3</v>
      </c>
      <c r="M1907" s="188">
        <v>4</v>
      </c>
      <c r="N1907" s="188">
        <v>1</v>
      </c>
      <c r="O1907" s="188">
        <f t="shared" si="439"/>
        <v>3</v>
      </c>
      <c r="P1907" s="188"/>
      <c r="Q1907" s="188"/>
      <c r="R1907" s="188">
        <f t="shared" si="441"/>
        <v>3</v>
      </c>
      <c r="S1907" s="191" t="s">
        <v>70</v>
      </c>
      <c r="T1907" s="199" t="s">
        <v>58</v>
      </c>
      <c r="U1907" s="200">
        <v>44748</v>
      </c>
      <c r="V1907" s="200">
        <v>44830</v>
      </c>
      <c r="W1907" s="201">
        <v>1</v>
      </c>
      <c r="X1907" s="202"/>
      <c r="Y1907" s="196">
        <f t="shared" si="434"/>
        <v>11.857142857142858</v>
      </c>
      <c r="Z1907" s="219">
        <v>135</v>
      </c>
      <c r="AA1907" s="219">
        <v>12.25</v>
      </c>
      <c r="AB1907" s="197">
        <f t="shared" si="435"/>
        <v>405</v>
      </c>
      <c r="AC1907" s="197">
        <f t="shared" si="436"/>
        <v>36.75</v>
      </c>
      <c r="AD1907" s="197">
        <f t="shared" si="437"/>
        <v>283.49999999999994</v>
      </c>
      <c r="AE1907" s="197">
        <f t="shared" si="440"/>
        <v>121.49999999999999</v>
      </c>
      <c r="AF1907" s="197">
        <f t="shared" si="438"/>
        <v>435.75</v>
      </c>
      <c r="AG1907" s="197">
        <f t="shared" si="442"/>
        <v>840.75</v>
      </c>
      <c r="AH1907" s="197">
        <v>840.75</v>
      </c>
      <c r="AI1907" s="197">
        <f t="shared" si="443"/>
        <v>0</v>
      </c>
      <c r="AJ1907" s="158"/>
      <c r="AK1907" s="265"/>
      <c r="AL1907" s="272"/>
      <c r="AM1907" s="272"/>
    </row>
    <row r="1908" spans="1:39" s="111" customFormat="1" ht="30" customHeight="1" x14ac:dyDescent="0.25">
      <c r="A1908" s="186"/>
      <c r="B1908" s="221">
        <v>30</v>
      </c>
      <c r="C1908" s="187">
        <v>463</v>
      </c>
      <c r="D1908" s="136">
        <v>12620</v>
      </c>
      <c r="E1908" s="136">
        <v>7803</v>
      </c>
      <c r="F1908" s="188"/>
      <c r="G1908" s="186" t="s">
        <v>108</v>
      </c>
      <c r="H1908" s="186" t="s">
        <v>94</v>
      </c>
      <c r="I1908" s="186"/>
      <c r="J1908" s="186" t="s">
        <v>69</v>
      </c>
      <c r="K1908" s="188">
        <v>2.5</v>
      </c>
      <c r="L1908" s="188">
        <v>1.3</v>
      </c>
      <c r="M1908" s="188">
        <v>4</v>
      </c>
      <c r="N1908" s="188">
        <v>1</v>
      </c>
      <c r="O1908" s="188">
        <f t="shared" si="439"/>
        <v>3</v>
      </c>
      <c r="P1908" s="188"/>
      <c r="Q1908" s="188"/>
      <c r="R1908" s="188">
        <f t="shared" si="441"/>
        <v>3</v>
      </c>
      <c r="S1908" s="191" t="s">
        <v>70</v>
      </c>
      <c r="T1908" s="199" t="s">
        <v>58</v>
      </c>
      <c r="U1908" s="200">
        <v>44749</v>
      </c>
      <c r="V1908" s="200">
        <v>44776</v>
      </c>
      <c r="W1908" s="201">
        <v>1</v>
      </c>
      <c r="X1908" s="202"/>
      <c r="Y1908" s="196">
        <f t="shared" si="434"/>
        <v>4</v>
      </c>
      <c r="Z1908" s="219">
        <v>135</v>
      </c>
      <c r="AA1908" s="219">
        <v>12.25</v>
      </c>
      <c r="AB1908" s="197">
        <f t="shared" si="435"/>
        <v>405</v>
      </c>
      <c r="AC1908" s="197">
        <f t="shared" si="436"/>
        <v>36.75</v>
      </c>
      <c r="AD1908" s="197">
        <f t="shared" si="437"/>
        <v>283.49999999999994</v>
      </c>
      <c r="AE1908" s="197">
        <f t="shared" si="440"/>
        <v>121.49999999999999</v>
      </c>
      <c r="AF1908" s="197">
        <f t="shared" si="438"/>
        <v>147</v>
      </c>
      <c r="AG1908" s="197">
        <f t="shared" si="442"/>
        <v>552</v>
      </c>
      <c r="AH1908" s="197">
        <v>552</v>
      </c>
      <c r="AI1908" s="197">
        <f t="shared" si="443"/>
        <v>0</v>
      </c>
      <c r="AJ1908" s="158"/>
      <c r="AK1908" s="265"/>
      <c r="AL1908" s="272"/>
      <c r="AM1908" s="272"/>
    </row>
    <row r="1909" spans="1:39" s="111" customFormat="1" ht="30" customHeight="1" x14ac:dyDescent="0.25">
      <c r="A1909" s="186"/>
      <c r="B1909" s="221">
        <v>30</v>
      </c>
      <c r="C1909" s="187">
        <v>538</v>
      </c>
      <c r="D1909" s="136">
        <v>12748</v>
      </c>
      <c r="E1909" s="136">
        <v>7869</v>
      </c>
      <c r="F1909" s="188"/>
      <c r="G1909" s="186" t="s">
        <v>108</v>
      </c>
      <c r="H1909" s="186" t="s">
        <v>94</v>
      </c>
      <c r="I1909" s="186"/>
      <c r="J1909" s="186" t="s">
        <v>69</v>
      </c>
      <c r="K1909" s="188">
        <v>2.5</v>
      </c>
      <c r="L1909" s="188">
        <v>1.3</v>
      </c>
      <c r="M1909" s="188">
        <v>4</v>
      </c>
      <c r="N1909" s="188">
        <v>1</v>
      </c>
      <c r="O1909" s="188">
        <f t="shared" si="439"/>
        <v>3</v>
      </c>
      <c r="P1909" s="188"/>
      <c r="Q1909" s="188"/>
      <c r="R1909" s="188">
        <f t="shared" si="441"/>
        <v>3</v>
      </c>
      <c r="S1909" s="191" t="s">
        <v>70</v>
      </c>
      <c r="T1909" s="199" t="s">
        <v>58</v>
      </c>
      <c r="U1909" s="200">
        <v>44759</v>
      </c>
      <c r="V1909" s="200">
        <v>44807</v>
      </c>
      <c r="W1909" s="201">
        <v>1</v>
      </c>
      <c r="X1909" s="202"/>
      <c r="Y1909" s="196">
        <f t="shared" si="434"/>
        <v>7</v>
      </c>
      <c r="Z1909" s="219">
        <v>135</v>
      </c>
      <c r="AA1909" s="219">
        <v>12.25</v>
      </c>
      <c r="AB1909" s="197">
        <f t="shared" si="435"/>
        <v>405</v>
      </c>
      <c r="AC1909" s="197">
        <f t="shared" si="436"/>
        <v>36.75</v>
      </c>
      <c r="AD1909" s="197">
        <f t="shared" si="437"/>
        <v>283.49999999999994</v>
      </c>
      <c r="AE1909" s="197">
        <f t="shared" si="440"/>
        <v>121.49999999999999</v>
      </c>
      <c r="AF1909" s="197">
        <f t="shared" si="438"/>
        <v>257.25</v>
      </c>
      <c r="AG1909" s="197">
        <f t="shared" si="442"/>
        <v>662.25</v>
      </c>
      <c r="AH1909" s="197">
        <v>662.25</v>
      </c>
      <c r="AI1909" s="197">
        <f t="shared" si="443"/>
        <v>0</v>
      </c>
      <c r="AJ1909" s="158"/>
      <c r="AK1909" s="265"/>
      <c r="AL1909" s="272"/>
      <c r="AM1909" s="272"/>
    </row>
    <row r="1910" spans="1:39" s="111" customFormat="1" ht="30" customHeight="1" x14ac:dyDescent="0.25">
      <c r="A1910" s="216"/>
      <c r="B1910" s="221">
        <v>30</v>
      </c>
      <c r="C1910" s="243">
        <v>417</v>
      </c>
      <c r="D1910" s="378">
        <v>12577</v>
      </c>
      <c r="E1910" s="378">
        <v>6727</v>
      </c>
      <c r="F1910" s="215"/>
      <c r="G1910" s="216" t="s">
        <v>93</v>
      </c>
      <c r="H1910" s="216" t="s">
        <v>36</v>
      </c>
      <c r="I1910" s="216"/>
      <c r="J1910" s="216" t="s">
        <v>42</v>
      </c>
      <c r="K1910" s="215">
        <v>4</v>
      </c>
      <c r="L1910" s="215">
        <v>1.3</v>
      </c>
      <c r="M1910" s="215">
        <v>4</v>
      </c>
      <c r="N1910" s="188">
        <v>1</v>
      </c>
      <c r="O1910" s="188">
        <f t="shared" si="439"/>
        <v>3</v>
      </c>
      <c r="P1910" s="215"/>
      <c r="Q1910" s="215"/>
      <c r="R1910" s="188">
        <f t="shared" si="441"/>
        <v>12</v>
      </c>
      <c r="S1910" s="243" t="s">
        <v>41</v>
      </c>
      <c r="T1910" s="252" t="s">
        <v>58</v>
      </c>
      <c r="U1910" s="253">
        <v>44743</v>
      </c>
      <c r="V1910" s="253">
        <v>44831</v>
      </c>
      <c r="W1910" s="254">
        <v>1</v>
      </c>
      <c r="X1910" s="255"/>
      <c r="Y1910" s="196">
        <f t="shared" si="434"/>
        <v>12.714285714285714</v>
      </c>
      <c r="Z1910" s="220">
        <v>14</v>
      </c>
      <c r="AA1910" s="220">
        <v>0.84</v>
      </c>
      <c r="AB1910" s="197">
        <f t="shared" si="435"/>
        <v>168</v>
      </c>
      <c r="AC1910" s="197">
        <f t="shared" si="436"/>
        <v>10.08</v>
      </c>
      <c r="AD1910" s="197">
        <f t="shared" si="437"/>
        <v>117.59999999999998</v>
      </c>
      <c r="AE1910" s="197">
        <f t="shared" si="440"/>
        <v>50.399999999999991</v>
      </c>
      <c r="AF1910" s="197">
        <f t="shared" si="438"/>
        <v>128.15999999999997</v>
      </c>
      <c r="AG1910" s="197">
        <f t="shared" si="442"/>
        <v>296.15999999999997</v>
      </c>
      <c r="AH1910" s="197">
        <v>296.15999999999997</v>
      </c>
      <c r="AI1910" s="197">
        <f t="shared" si="443"/>
        <v>0</v>
      </c>
      <c r="AJ1910" s="158"/>
      <c r="AK1910" s="265"/>
      <c r="AL1910" s="272"/>
      <c r="AM1910" s="272"/>
    </row>
    <row r="1911" spans="1:39" s="111" customFormat="1" ht="30" customHeight="1" x14ac:dyDescent="0.25">
      <c r="A1911" s="216"/>
      <c r="B1911" s="221">
        <v>30</v>
      </c>
      <c r="C1911" s="243">
        <v>505</v>
      </c>
      <c r="D1911" s="378">
        <v>12710</v>
      </c>
      <c r="E1911" s="378">
        <v>6729</v>
      </c>
      <c r="F1911" s="215"/>
      <c r="G1911" s="216" t="s">
        <v>93</v>
      </c>
      <c r="H1911" s="216" t="s">
        <v>36</v>
      </c>
      <c r="I1911" s="216"/>
      <c r="J1911" s="216" t="s">
        <v>42</v>
      </c>
      <c r="K1911" s="215">
        <v>4</v>
      </c>
      <c r="L1911" s="215">
        <v>1.3</v>
      </c>
      <c r="M1911" s="215">
        <v>4</v>
      </c>
      <c r="N1911" s="188">
        <v>1</v>
      </c>
      <c r="O1911" s="188">
        <f t="shared" si="439"/>
        <v>3</v>
      </c>
      <c r="P1911" s="215"/>
      <c r="Q1911" s="215"/>
      <c r="R1911" s="188">
        <f t="shared" si="441"/>
        <v>12</v>
      </c>
      <c r="S1911" s="243" t="s">
        <v>41</v>
      </c>
      <c r="T1911" s="252" t="s">
        <v>58</v>
      </c>
      <c r="U1911" s="253">
        <v>44755</v>
      </c>
      <c r="V1911" s="253">
        <v>44831</v>
      </c>
      <c r="W1911" s="254">
        <v>1</v>
      </c>
      <c r="X1911" s="255"/>
      <c r="Y1911" s="196">
        <f t="shared" si="434"/>
        <v>11</v>
      </c>
      <c r="Z1911" s="220">
        <v>14</v>
      </c>
      <c r="AA1911" s="220">
        <v>0.84</v>
      </c>
      <c r="AB1911" s="197">
        <f t="shared" si="435"/>
        <v>168</v>
      </c>
      <c r="AC1911" s="197">
        <f t="shared" si="436"/>
        <v>10.08</v>
      </c>
      <c r="AD1911" s="197">
        <f t="shared" si="437"/>
        <v>117.59999999999998</v>
      </c>
      <c r="AE1911" s="197">
        <f t="shared" si="440"/>
        <v>50.399999999999991</v>
      </c>
      <c r="AF1911" s="197">
        <f t="shared" si="438"/>
        <v>110.88</v>
      </c>
      <c r="AG1911" s="197">
        <f t="shared" si="442"/>
        <v>278.88</v>
      </c>
      <c r="AH1911" s="197">
        <v>278.88</v>
      </c>
      <c r="AI1911" s="197">
        <f t="shared" si="443"/>
        <v>0</v>
      </c>
      <c r="AJ1911" s="158"/>
      <c r="AK1911" s="265"/>
      <c r="AL1911" s="272"/>
      <c r="AM1911" s="272"/>
    </row>
    <row r="1912" spans="1:39" s="111" customFormat="1" ht="30" customHeight="1" x14ac:dyDescent="0.25">
      <c r="A1912" s="216"/>
      <c r="B1912" s="221">
        <v>30</v>
      </c>
      <c r="C1912" s="243">
        <v>527</v>
      </c>
      <c r="D1912" s="378">
        <v>12735</v>
      </c>
      <c r="E1912" s="378">
        <v>7864</v>
      </c>
      <c r="F1912" s="215"/>
      <c r="G1912" s="216" t="s">
        <v>93</v>
      </c>
      <c r="H1912" s="216" t="s">
        <v>36</v>
      </c>
      <c r="I1912" s="216"/>
      <c r="J1912" s="216" t="s">
        <v>42</v>
      </c>
      <c r="K1912" s="215">
        <v>20</v>
      </c>
      <c r="L1912" s="215">
        <v>1.3</v>
      </c>
      <c r="M1912" s="215">
        <v>9</v>
      </c>
      <c r="N1912" s="188">
        <v>1</v>
      </c>
      <c r="O1912" s="188">
        <f t="shared" si="439"/>
        <v>8</v>
      </c>
      <c r="P1912" s="215"/>
      <c r="Q1912" s="215"/>
      <c r="R1912" s="188">
        <f t="shared" si="441"/>
        <v>160</v>
      </c>
      <c r="S1912" s="243" t="s">
        <v>41</v>
      </c>
      <c r="T1912" s="252" t="s">
        <v>58</v>
      </c>
      <c r="U1912" s="253">
        <v>44757</v>
      </c>
      <c r="V1912" s="253">
        <v>44800</v>
      </c>
      <c r="W1912" s="254">
        <v>1</v>
      </c>
      <c r="X1912" s="255"/>
      <c r="Y1912" s="196">
        <f t="shared" si="434"/>
        <v>6.2857142857142856</v>
      </c>
      <c r="Z1912" s="220">
        <v>14</v>
      </c>
      <c r="AA1912" s="220">
        <v>0.84</v>
      </c>
      <c r="AB1912" s="197">
        <f t="shared" si="435"/>
        <v>2240</v>
      </c>
      <c r="AC1912" s="197">
        <f t="shared" si="436"/>
        <v>134.4</v>
      </c>
      <c r="AD1912" s="197">
        <f t="shared" si="437"/>
        <v>1568</v>
      </c>
      <c r="AE1912" s="197">
        <f t="shared" si="440"/>
        <v>672</v>
      </c>
      <c r="AF1912" s="197">
        <f t="shared" si="438"/>
        <v>844.8</v>
      </c>
      <c r="AG1912" s="197">
        <f t="shared" si="442"/>
        <v>3084.8</v>
      </c>
      <c r="AH1912" s="197">
        <v>3084.8</v>
      </c>
      <c r="AI1912" s="197">
        <f t="shared" si="443"/>
        <v>0</v>
      </c>
      <c r="AJ1912" s="158"/>
      <c r="AK1912" s="265"/>
      <c r="AL1912" s="272"/>
      <c r="AM1912" s="272"/>
    </row>
    <row r="1913" spans="1:39" s="111" customFormat="1" ht="30" customHeight="1" x14ac:dyDescent="0.25">
      <c r="A1913" s="186"/>
      <c r="B1913" s="221">
        <v>30</v>
      </c>
      <c r="C1913" s="187">
        <v>527</v>
      </c>
      <c r="D1913" s="136">
        <v>12735</v>
      </c>
      <c r="E1913" s="136">
        <v>7864</v>
      </c>
      <c r="F1913" s="188"/>
      <c r="G1913" s="186" t="s">
        <v>108</v>
      </c>
      <c r="H1913" s="186" t="s">
        <v>240</v>
      </c>
      <c r="I1913" s="186"/>
      <c r="J1913" s="186" t="s">
        <v>80</v>
      </c>
      <c r="K1913" s="188">
        <v>20</v>
      </c>
      <c r="L1913" s="188">
        <v>0.6</v>
      </c>
      <c r="M1913" s="188"/>
      <c r="N1913" s="188"/>
      <c r="O1913" s="188"/>
      <c r="P1913" s="188">
        <v>1</v>
      </c>
      <c r="Q1913" s="188"/>
      <c r="R1913" s="188">
        <f t="shared" si="441"/>
        <v>12</v>
      </c>
      <c r="S1913" s="191" t="s">
        <v>150</v>
      </c>
      <c r="T1913" s="199" t="s">
        <v>58</v>
      </c>
      <c r="U1913" s="200">
        <v>44757</v>
      </c>
      <c r="V1913" s="200">
        <v>44800</v>
      </c>
      <c r="W1913" s="201">
        <v>1</v>
      </c>
      <c r="X1913" s="202"/>
      <c r="Y1913" s="196">
        <f t="shared" si="434"/>
        <v>6.2857142857142856</v>
      </c>
      <c r="Z1913" s="219">
        <v>36.5</v>
      </c>
      <c r="AA1913" s="219">
        <v>3.15</v>
      </c>
      <c r="AB1913" s="197">
        <f t="shared" si="435"/>
        <v>438</v>
      </c>
      <c r="AC1913" s="197">
        <f t="shared" si="436"/>
        <v>37.799999999999997</v>
      </c>
      <c r="AD1913" s="197">
        <f t="shared" si="437"/>
        <v>306.59999999999997</v>
      </c>
      <c r="AE1913" s="197">
        <f t="shared" si="440"/>
        <v>131.39999999999998</v>
      </c>
      <c r="AF1913" s="197">
        <f t="shared" si="438"/>
        <v>237.6</v>
      </c>
      <c r="AG1913" s="197">
        <f t="shared" si="442"/>
        <v>675.59999999999991</v>
      </c>
      <c r="AH1913" s="197">
        <v>675.59999999999991</v>
      </c>
      <c r="AI1913" s="197">
        <f t="shared" si="443"/>
        <v>0</v>
      </c>
      <c r="AJ1913" s="158"/>
      <c r="AK1913" s="265"/>
      <c r="AL1913" s="272"/>
      <c r="AM1913" s="272"/>
    </row>
    <row r="1914" spans="1:39" s="111" customFormat="1" ht="30" customHeight="1" x14ac:dyDescent="0.25">
      <c r="A1914" s="186"/>
      <c r="B1914" s="221">
        <v>30</v>
      </c>
      <c r="C1914" s="187"/>
      <c r="D1914" s="136">
        <v>12714</v>
      </c>
      <c r="E1914" s="136">
        <v>6729</v>
      </c>
      <c r="F1914" s="188"/>
      <c r="G1914" s="186" t="s">
        <v>108</v>
      </c>
      <c r="H1914" s="186" t="s">
        <v>242</v>
      </c>
      <c r="I1914" s="186"/>
      <c r="J1914" s="186" t="s">
        <v>243</v>
      </c>
      <c r="K1914" s="188">
        <v>6</v>
      </c>
      <c r="L1914" s="188"/>
      <c r="M1914" s="188">
        <v>3</v>
      </c>
      <c r="N1914" s="188">
        <v>1</v>
      </c>
      <c r="O1914" s="188">
        <f t="shared" ref="O1914:O1921" si="444">M1914-N1914</f>
        <v>2</v>
      </c>
      <c r="P1914" s="188"/>
      <c r="Q1914" s="188"/>
      <c r="R1914" s="188">
        <f t="shared" si="441"/>
        <v>12</v>
      </c>
      <c r="S1914" s="191" t="s">
        <v>41</v>
      </c>
      <c r="T1914" s="199" t="s">
        <v>58</v>
      </c>
      <c r="U1914" s="200">
        <v>44753</v>
      </c>
      <c r="V1914" s="200">
        <v>44831</v>
      </c>
      <c r="W1914" s="201">
        <v>1</v>
      </c>
      <c r="X1914" s="202"/>
      <c r="Y1914" s="196">
        <f t="shared" si="434"/>
        <v>11.285714285714286</v>
      </c>
      <c r="Z1914" s="219">
        <v>4.5</v>
      </c>
      <c r="AA1914" s="219"/>
      <c r="AB1914" s="197">
        <f t="shared" si="435"/>
        <v>54</v>
      </c>
      <c r="AC1914" s="197">
        <f t="shared" si="436"/>
        <v>0</v>
      </c>
      <c r="AD1914" s="197">
        <f t="shared" si="437"/>
        <v>37.799999999999997</v>
      </c>
      <c r="AE1914" s="197">
        <f t="shared" si="440"/>
        <v>16.2</v>
      </c>
      <c r="AF1914" s="197">
        <f t="shared" si="438"/>
        <v>0</v>
      </c>
      <c r="AG1914" s="197">
        <f t="shared" si="442"/>
        <v>54</v>
      </c>
      <c r="AH1914" s="197">
        <v>54</v>
      </c>
      <c r="AI1914" s="197">
        <f t="shared" si="443"/>
        <v>0</v>
      </c>
      <c r="AJ1914" s="158"/>
      <c r="AK1914" s="265"/>
      <c r="AL1914" s="272"/>
      <c r="AM1914" s="272"/>
    </row>
    <row r="1915" spans="1:39" s="111" customFormat="1" ht="30" customHeight="1" x14ac:dyDescent="0.25">
      <c r="A1915" s="186"/>
      <c r="B1915" s="221">
        <v>30</v>
      </c>
      <c r="C1915" s="187"/>
      <c r="D1915" s="136">
        <v>12714</v>
      </c>
      <c r="E1915" s="136">
        <v>6729</v>
      </c>
      <c r="F1915" s="188"/>
      <c r="G1915" s="186" t="s">
        <v>108</v>
      </c>
      <c r="H1915" s="186" t="s">
        <v>242</v>
      </c>
      <c r="I1915" s="186"/>
      <c r="J1915" s="186" t="s">
        <v>243</v>
      </c>
      <c r="K1915" s="188">
        <v>15</v>
      </c>
      <c r="L1915" s="188"/>
      <c r="M1915" s="188">
        <v>3</v>
      </c>
      <c r="N1915" s="188">
        <v>1</v>
      </c>
      <c r="O1915" s="188">
        <f t="shared" si="444"/>
        <v>2</v>
      </c>
      <c r="P1915" s="188"/>
      <c r="Q1915" s="188"/>
      <c r="R1915" s="188">
        <f t="shared" si="441"/>
        <v>30</v>
      </c>
      <c r="S1915" s="191" t="s">
        <v>41</v>
      </c>
      <c r="T1915" s="199" t="s">
        <v>58</v>
      </c>
      <c r="U1915" s="200">
        <v>44753</v>
      </c>
      <c r="V1915" s="200">
        <v>44831</v>
      </c>
      <c r="W1915" s="201">
        <v>1</v>
      </c>
      <c r="X1915" s="202"/>
      <c r="Y1915" s="196">
        <f t="shared" si="434"/>
        <v>11.285714285714286</v>
      </c>
      <c r="Z1915" s="219">
        <v>4.5</v>
      </c>
      <c r="AA1915" s="219"/>
      <c r="AB1915" s="197">
        <f t="shared" si="435"/>
        <v>135</v>
      </c>
      <c r="AC1915" s="197">
        <f t="shared" si="436"/>
        <v>0</v>
      </c>
      <c r="AD1915" s="197">
        <f t="shared" si="437"/>
        <v>94.5</v>
      </c>
      <c r="AE1915" s="197">
        <f t="shared" si="440"/>
        <v>40.5</v>
      </c>
      <c r="AF1915" s="197">
        <f t="shared" si="438"/>
        <v>0</v>
      </c>
      <c r="AG1915" s="197">
        <f t="shared" si="442"/>
        <v>135</v>
      </c>
      <c r="AH1915" s="197">
        <v>135</v>
      </c>
      <c r="AI1915" s="197">
        <f t="shared" si="443"/>
        <v>0</v>
      </c>
      <c r="AJ1915" s="158"/>
      <c r="AK1915" s="265"/>
      <c r="AL1915" s="272"/>
      <c r="AM1915" s="272"/>
    </row>
    <row r="1916" spans="1:39" s="111" customFormat="1" ht="30" customHeight="1" x14ac:dyDescent="0.25">
      <c r="A1916" s="186"/>
      <c r="B1916" s="221">
        <v>30</v>
      </c>
      <c r="C1916" s="187"/>
      <c r="D1916" s="136">
        <v>12714</v>
      </c>
      <c r="E1916" s="136">
        <v>6729</v>
      </c>
      <c r="F1916" s="188"/>
      <c r="G1916" s="186" t="s">
        <v>108</v>
      </c>
      <c r="H1916" s="186" t="s">
        <v>242</v>
      </c>
      <c r="I1916" s="186"/>
      <c r="J1916" s="186" t="s">
        <v>243</v>
      </c>
      <c r="K1916" s="188">
        <v>18</v>
      </c>
      <c r="L1916" s="188"/>
      <c r="M1916" s="188">
        <v>2</v>
      </c>
      <c r="N1916" s="188">
        <v>1</v>
      </c>
      <c r="O1916" s="188">
        <f t="shared" si="444"/>
        <v>1</v>
      </c>
      <c r="P1916" s="188"/>
      <c r="Q1916" s="188"/>
      <c r="R1916" s="188">
        <f t="shared" si="441"/>
        <v>18</v>
      </c>
      <c r="S1916" s="191" t="s">
        <v>41</v>
      </c>
      <c r="T1916" s="199" t="s">
        <v>58</v>
      </c>
      <c r="U1916" s="200">
        <v>44753</v>
      </c>
      <c r="V1916" s="200">
        <v>44831</v>
      </c>
      <c r="W1916" s="201">
        <v>1</v>
      </c>
      <c r="X1916" s="202"/>
      <c r="Y1916" s="196">
        <f t="shared" si="434"/>
        <v>11.285714285714286</v>
      </c>
      <c r="Z1916" s="219">
        <v>4.5</v>
      </c>
      <c r="AA1916" s="219"/>
      <c r="AB1916" s="197">
        <f t="shared" si="435"/>
        <v>81</v>
      </c>
      <c r="AC1916" s="197">
        <f t="shared" si="436"/>
        <v>0</v>
      </c>
      <c r="AD1916" s="197">
        <f t="shared" si="437"/>
        <v>56.699999999999996</v>
      </c>
      <c r="AE1916" s="197">
        <f t="shared" si="440"/>
        <v>24.299999999999997</v>
      </c>
      <c r="AF1916" s="197">
        <f t="shared" si="438"/>
        <v>0</v>
      </c>
      <c r="AG1916" s="197">
        <f t="shared" si="442"/>
        <v>81</v>
      </c>
      <c r="AH1916" s="197">
        <v>81</v>
      </c>
      <c r="AI1916" s="197">
        <f t="shared" si="443"/>
        <v>0</v>
      </c>
      <c r="AJ1916" s="158"/>
      <c r="AK1916" s="265"/>
      <c r="AL1916" s="272"/>
      <c r="AM1916" s="272"/>
    </row>
    <row r="1917" spans="1:39" s="111" customFormat="1" ht="30" customHeight="1" x14ac:dyDescent="0.25">
      <c r="A1917" s="186"/>
      <c r="B1917" s="221">
        <v>30</v>
      </c>
      <c r="C1917" s="187">
        <v>621</v>
      </c>
      <c r="D1917" s="136">
        <v>12843</v>
      </c>
      <c r="E1917" s="136">
        <v>7874</v>
      </c>
      <c r="F1917" s="188"/>
      <c r="G1917" s="186" t="s">
        <v>93</v>
      </c>
      <c r="H1917" s="186" t="s">
        <v>36</v>
      </c>
      <c r="I1917" s="186"/>
      <c r="J1917" s="186" t="s">
        <v>69</v>
      </c>
      <c r="K1917" s="188">
        <v>2.5</v>
      </c>
      <c r="L1917" s="188">
        <v>1.3</v>
      </c>
      <c r="M1917" s="188">
        <v>3</v>
      </c>
      <c r="N1917" s="188">
        <v>1</v>
      </c>
      <c r="O1917" s="188">
        <f t="shared" si="444"/>
        <v>2</v>
      </c>
      <c r="P1917" s="188"/>
      <c r="Q1917" s="188"/>
      <c r="R1917" s="188">
        <f t="shared" si="441"/>
        <v>2</v>
      </c>
      <c r="S1917" s="191" t="s">
        <v>70</v>
      </c>
      <c r="T1917" s="199" t="s">
        <v>58</v>
      </c>
      <c r="U1917" s="200">
        <v>44771</v>
      </c>
      <c r="V1917" s="200">
        <v>44810</v>
      </c>
      <c r="W1917" s="201">
        <v>1</v>
      </c>
      <c r="X1917" s="202"/>
      <c r="Y1917" s="196">
        <f t="shared" si="434"/>
        <v>5.7142857142857144</v>
      </c>
      <c r="Z1917" s="220">
        <v>135</v>
      </c>
      <c r="AA1917" s="219"/>
      <c r="AB1917" s="197">
        <f t="shared" si="435"/>
        <v>270</v>
      </c>
      <c r="AC1917" s="197">
        <f t="shared" si="436"/>
        <v>0</v>
      </c>
      <c r="AD1917" s="197">
        <f t="shared" si="437"/>
        <v>189</v>
      </c>
      <c r="AE1917" s="197">
        <f t="shared" si="440"/>
        <v>81</v>
      </c>
      <c r="AF1917" s="197">
        <f t="shared" si="438"/>
        <v>0</v>
      </c>
      <c r="AG1917" s="197">
        <f t="shared" si="442"/>
        <v>270</v>
      </c>
      <c r="AH1917" s="197">
        <v>270</v>
      </c>
      <c r="AI1917" s="197">
        <f t="shared" si="443"/>
        <v>0</v>
      </c>
      <c r="AJ1917" s="158"/>
      <c r="AK1917" s="265"/>
      <c r="AL1917" s="272"/>
      <c r="AM1917" s="272"/>
    </row>
    <row r="1918" spans="1:39" s="111" customFormat="1" ht="30" customHeight="1" x14ac:dyDescent="0.25">
      <c r="A1918" s="186"/>
      <c r="B1918" s="221">
        <v>30</v>
      </c>
      <c r="C1918" s="187">
        <v>813</v>
      </c>
      <c r="D1918" s="136">
        <v>13076</v>
      </c>
      <c r="E1918" s="136">
        <v>7879</v>
      </c>
      <c r="F1918" s="188"/>
      <c r="G1918" s="186" t="s">
        <v>108</v>
      </c>
      <c r="H1918" s="186" t="s">
        <v>36</v>
      </c>
      <c r="I1918" s="186"/>
      <c r="J1918" s="186" t="s">
        <v>69</v>
      </c>
      <c r="K1918" s="188">
        <v>1.3</v>
      </c>
      <c r="L1918" s="188">
        <v>0.6</v>
      </c>
      <c r="M1918" s="188">
        <v>2.5</v>
      </c>
      <c r="N1918" s="188"/>
      <c r="O1918" s="188">
        <f t="shared" si="444"/>
        <v>2.5</v>
      </c>
      <c r="P1918" s="188"/>
      <c r="Q1918" s="188"/>
      <c r="R1918" s="188">
        <f t="shared" si="441"/>
        <v>2.5</v>
      </c>
      <c r="S1918" s="191" t="s">
        <v>70</v>
      </c>
      <c r="T1918" s="199" t="s">
        <v>58</v>
      </c>
      <c r="U1918" s="200">
        <v>44797</v>
      </c>
      <c r="V1918" s="200">
        <v>44814</v>
      </c>
      <c r="W1918" s="201">
        <v>1</v>
      </c>
      <c r="X1918" s="202"/>
      <c r="Y1918" s="196">
        <f t="shared" si="434"/>
        <v>2.5714285714285716</v>
      </c>
      <c r="Z1918" s="220">
        <v>135</v>
      </c>
      <c r="AA1918" s="219">
        <v>12.25</v>
      </c>
      <c r="AB1918" s="197">
        <f t="shared" si="435"/>
        <v>337.5</v>
      </c>
      <c r="AC1918" s="197">
        <f t="shared" si="436"/>
        <v>30.625</v>
      </c>
      <c r="AD1918" s="197">
        <f t="shared" si="437"/>
        <v>236.25</v>
      </c>
      <c r="AE1918" s="197">
        <f t="shared" si="440"/>
        <v>101.25</v>
      </c>
      <c r="AF1918" s="197">
        <f t="shared" si="438"/>
        <v>78.75</v>
      </c>
      <c r="AG1918" s="197">
        <f t="shared" si="442"/>
        <v>416.25</v>
      </c>
      <c r="AH1918" s="197">
        <v>416.25</v>
      </c>
      <c r="AI1918" s="197">
        <f t="shared" si="443"/>
        <v>0</v>
      </c>
      <c r="AJ1918" s="158"/>
      <c r="AK1918" s="265"/>
      <c r="AL1918" s="272"/>
      <c r="AM1918" s="272"/>
    </row>
    <row r="1919" spans="1:39" s="111" customFormat="1" ht="30" customHeight="1" x14ac:dyDescent="0.25">
      <c r="A1919" s="186"/>
      <c r="B1919" s="221">
        <v>30</v>
      </c>
      <c r="C1919" s="187">
        <v>772</v>
      </c>
      <c r="D1919" s="136">
        <v>13034</v>
      </c>
      <c r="E1919" s="136">
        <v>6736</v>
      </c>
      <c r="F1919" s="188"/>
      <c r="G1919" s="186" t="s">
        <v>108</v>
      </c>
      <c r="H1919" s="186" t="s">
        <v>36</v>
      </c>
      <c r="I1919" s="186"/>
      <c r="J1919" s="186" t="s">
        <v>435</v>
      </c>
      <c r="K1919" s="188">
        <v>4</v>
      </c>
      <c r="L1919" s="188">
        <v>1.3</v>
      </c>
      <c r="M1919" s="188">
        <v>4</v>
      </c>
      <c r="N1919" s="188">
        <v>1</v>
      </c>
      <c r="O1919" s="188">
        <f t="shared" si="444"/>
        <v>3</v>
      </c>
      <c r="P1919" s="188"/>
      <c r="Q1919" s="188"/>
      <c r="R1919" s="188">
        <f t="shared" si="441"/>
        <v>12</v>
      </c>
      <c r="S1919" s="191" t="s">
        <v>41</v>
      </c>
      <c r="T1919" s="199" t="s">
        <v>58</v>
      </c>
      <c r="U1919" s="200">
        <v>44792</v>
      </c>
      <c r="V1919" s="200">
        <v>44833</v>
      </c>
      <c r="W1919" s="201">
        <v>1</v>
      </c>
      <c r="X1919" s="202"/>
      <c r="Y1919" s="196">
        <f t="shared" si="434"/>
        <v>6</v>
      </c>
      <c r="Z1919" s="219">
        <v>14</v>
      </c>
      <c r="AA1919" s="219">
        <v>0.84</v>
      </c>
      <c r="AB1919" s="197">
        <f t="shared" si="435"/>
        <v>168</v>
      </c>
      <c r="AC1919" s="197">
        <f t="shared" si="436"/>
        <v>10.08</v>
      </c>
      <c r="AD1919" s="197">
        <f t="shared" si="437"/>
        <v>117.59999999999998</v>
      </c>
      <c r="AE1919" s="197">
        <f t="shared" si="440"/>
        <v>50.399999999999991</v>
      </c>
      <c r="AF1919" s="197">
        <f t="shared" si="438"/>
        <v>60.48</v>
      </c>
      <c r="AG1919" s="197">
        <f t="shared" si="442"/>
        <v>228.47999999999996</v>
      </c>
      <c r="AH1919" s="197">
        <v>228.47999999999996</v>
      </c>
      <c r="AI1919" s="197">
        <f t="shared" si="443"/>
        <v>0</v>
      </c>
      <c r="AJ1919" s="158"/>
      <c r="AK1919" s="265"/>
      <c r="AL1919" s="272"/>
      <c r="AM1919" s="272"/>
    </row>
    <row r="1920" spans="1:39" s="111" customFormat="1" ht="30" customHeight="1" x14ac:dyDescent="0.25">
      <c r="A1920" s="186"/>
      <c r="B1920" s="221">
        <v>30</v>
      </c>
      <c r="C1920" s="187"/>
      <c r="D1920" s="136">
        <v>12882</v>
      </c>
      <c r="E1920" s="136">
        <v>6730</v>
      </c>
      <c r="F1920" s="188"/>
      <c r="G1920" s="186" t="s">
        <v>108</v>
      </c>
      <c r="H1920" s="186" t="s">
        <v>242</v>
      </c>
      <c r="I1920" s="186"/>
      <c r="J1920" s="186" t="s">
        <v>243</v>
      </c>
      <c r="K1920" s="188">
        <v>10</v>
      </c>
      <c r="L1920" s="188"/>
      <c r="M1920" s="188">
        <v>4</v>
      </c>
      <c r="N1920" s="188">
        <v>1</v>
      </c>
      <c r="O1920" s="188">
        <f t="shared" si="444"/>
        <v>3</v>
      </c>
      <c r="P1920" s="188"/>
      <c r="Q1920" s="188"/>
      <c r="R1920" s="188">
        <f t="shared" si="441"/>
        <v>30</v>
      </c>
      <c r="S1920" s="191" t="s">
        <v>41</v>
      </c>
      <c r="T1920" s="199" t="s">
        <v>58</v>
      </c>
      <c r="U1920" s="200">
        <v>44773</v>
      </c>
      <c r="V1920" s="200">
        <v>44832</v>
      </c>
      <c r="W1920" s="201">
        <v>1</v>
      </c>
      <c r="X1920" s="202"/>
      <c r="Y1920" s="196">
        <f t="shared" si="434"/>
        <v>8.5714285714285712</v>
      </c>
      <c r="Z1920" s="219">
        <v>4.5</v>
      </c>
      <c r="AA1920" s="219"/>
      <c r="AB1920" s="197">
        <f t="shared" si="435"/>
        <v>135</v>
      </c>
      <c r="AC1920" s="197">
        <f t="shared" si="436"/>
        <v>0</v>
      </c>
      <c r="AD1920" s="197">
        <f t="shared" si="437"/>
        <v>94.5</v>
      </c>
      <c r="AE1920" s="197">
        <f t="shared" si="440"/>
        <v>40.5</v>
      </c>
      <c r="AF1920" s="197">
        <f t="shared" si="438"/>
        <v>0</v>
      </c>
      <c r="AG1920" s="197">
        <f t="shared" si="442"/>
        <v>135</v>
      </c>
      <c r="AH1920" s="197">
        <v>135</v>
      </c>
      <c r="AI1920" s="197">
        <f t="shared" si="443"/>
        <v>0</v>
      </c>
      <c r="AJ1920" s="158"/>
      <c r="AK1920" s="265"/>
      <c r="AL1920" s="272"/>
      <c r="AM1920" s="272"/>
    </row>
    <row r="1921" spans="1:39" s="111" customFormat="1" ht="30" customHeight="1" x14ac:dyDescent="0.25">
      <c r="A1921" s="186"/>
      <c r="B1921" s="221">
        <v>30</v>
      </c>
      <c r="C1921" s="187"/>
      <c r="D1921" s="136">
        <v>12882</v>
      </c>
      <c r="E1921" s="136">
        <v>6730</v>
      </c>
      <c r="F1921" s="188"/>
      <c r="G1921" s="186" t="s">
        <v>108</v>
      </c>
      <c r="H1921" s="186" t="s">
        <v>242</v>
      </c>
      <c r="I1921" s="186"/>
      <c r="J1921" s="186" t="s">
        <v>243</v>
      </c>
      <c r="K1921" s="188">
        <v>10</v>
      </c>
      <c r="L1921" s="188"/>
      <c r="M1921" s="188">
        <v>4</v>
      </c>
      <c r="N1921" s="188">
        <v>1</v>
      </c>
      <c r="O1921" s="188">
        <f t="shared" si="444"/>
        <v>3</v>
      </c>
      <c r="P1921" s="188"/>
      <c r="Q1921" s="188"/>
      <c r="R1921" s="188">
        <f t="shared" si="441"/>
        <v>30</v>
      </c>
      <c r="S1921" s="191" t="s">
        <v>41</v>
      </c>
      <c r="T1921" s="199" t="s">
        <v>58</v>
      </c>
      <c r="U1921" s="200">
        <v>44773</v>
      </c>
      <c r="V1921" s="200">
        <v>44832</v>
      </c>
      <c r="W1921" s="201">
        <v>1</v>
      </c>
      <c r="X1921" s="202"/>
      <c r="Y1921" s="196">
        <f t="shared" si="434"/>
        <v>8.5714285714285712</v>
      </c>
      <c r="Z1921" s="219">
        <v>4.5</v>
      </c>
      <c r="AA1921" s="219"/>
      <c r="AB1921" s="197">
        <f t="shared" si="435"/>
        <v>135</v>
      </c>
      <c r="AC1921" s="197">
        <f t="shared" si="436"/>
        <v>0</v>
      </c>
      <c r="AD1921" s="197">
        <f t="shared" si="437"/>
        <v>94.5</v>
      </c>
      <c r="AE1921" s="197">
        <f t="shared" si="440"/>
        <v>40.5</v>
      </c>
      <c r="AF1921" s="197">
        <f t="shared" si="438"/>
        <v>0</v>
      </c>
      <c r="AG1921" s="197">
        <f t="shared" si="442"/>
        <v>135</v>
      </c>
      <c r="AH1921" s="197">
        <v>135</v>
      </c>
      <c r="AI1921" s="197">
        <f t="shared" si="443"/>
        <v>0</v>
      </c>
      <c r="AJ1921" s="158"/>
      <c r="AK1921" s="265"/>
      <c r="AL1921" s="272"/>
      <c r="AM1921" s="272"/>
    </row>
    <row r="1922" spans="1:39" s="111" customFormat="1" ht="30" customHeight="1" x14ac:dyDescent="0.25">
      <c r="A1922" s="189"/>
      <c r="B1922" s="221">
        <v>30</v>
      </c>
      <c r="C1922" s="159">
        <v>854</v>
      </c>
      <c r="D1922" s="376">
        <v>13125</v>
      </c>
      <c r="E1922" s="376">
        <v>7870</v>
      </c>
      <c r="F1922" s="190"/>
      <c r="G1922" s="189" t="s">
        <v>458</v>
      </c>
      <c r="H1922" s="189" t="s">
        <v>94</v>
      </c>
      <c r="I1922" s="189"/>
      <c r="J1922" s="189" t="s">
        <v>69</v>
      </c>
      <c r="K1922" s="190">
        <v>1.5</v>
      </c>
      <c r="L1922" s="190">
        <v>1.3</v>
      </c>
      <c r="M1922" s="190">
        <v>2.5</v>
      </c>
      <c r="N1922" s="190"/>
      <c r="O1922" s="190">
        <v>2.5</v>
      </c>
      <c r="P1922" s="190"/>
      <c r="Q1922" s="190"/>
      <c r="R1922" s="188">
        <f t="shared" si="441"/>
        <v>2.5</v>
      </c>
      <c r="S1922" s="191" t="s">
        <v>70</v>
      </c>
      <c r="T1922" s="192" t="s">
        <v>58</v>
      </c>
      <c r="U1922" s="193">
        <v>44802</v>
      </c>
      <c r="V1922" s="193">
        <v>44807</v>
      </c>
      <c r="W1922" s="194">
        <v>1</v>
      </c>
      <c r="X1922" s="195"/>
      <c r="Y1922" s="196">
        <f t="shared" si="434"/>
        <v>0.8571428571428571</v>
      </c>
      <c r="Z1922" s="219">
        <v>135</v>
      </c>
      <c r="AA1922" s="219">
        <v>12.25</v>
      </c>
      <c r="AB1922" s="197">
        <f t="shared" si="435"/>
        <v>337.5</v>
      </c>
      <c r="AC1922" s="197">
        <f t="shared" si="436"/>
        <v>30.625</v>
      </c>
      <c r="AD1922" s="197">
        <f t="shared" si="437"/>
        <v>236.25</v>
      </c>
      <c r="AE1922" s="197">
        <f t="shared" si="440"/>
        <v>101.25</v>
      </c>
      <c r="AF1922" s="197">
        <f t="shared" si="438"/>
        <v>26.25</v>
      </c>
      <c r="AG1922" s="197">
        <f t="shared" si="442"/>
        <v>363.75</v>
      </c>
      <c r="AH1922" s="198">
        <v>363.75</v>
      </c>
      <c r="AI1922" s="197">
        <f t="shared" si="443"/>
        <v>0</v>
      </c>
      <c r="AJ1922" s="158"/>
      <c r="AK1922" s="265"/>
      <c r="AL1922" s="272"/>
      <c r="AM1922" s="272"/>
    </row>
    <row r="1923" spans="1:39" s="111" customFormat="1" ht="30" customHeight="1" x14ac:dyDescent="0.25">
      <c r="A1923" s="189"/>
      <c r="B1923" s="221">
        <v>30</v>
      </c>
      <c r="C1923" s="159">
        <v>852</v>
      </c>
      <c r="D1923" s="376">
        <v>13124</v>
      </c>
      <c r="E1923" s="376">
        <v>7865</v>
      </c>
      <c r="F1923" s="190"/>
      <c r="G1923" s="189" t="s">
        <v>458</v>
      </c>
      <c r="H1923" s="189" t="s">
        <v>94</v>
      </c>
      <c r="I1923" s="189"/>
      <c r="J1923" s="189" t="s">
        <v>69</v>
      </c>
      <c r="K1923" s="190">
        <v>2</v>
      </c>
      <c r="L1923" s="190">
        <v>1.3</v>
      </c>
      <c r="M1923" s="190">
        <v>3</v>
      </c>
      <c r="N1923" s="190"/>
      <c r="O1923" s="190">
        <v>3</v>
      </c>
      <c r="P1923" s="190"/>
      <c r="Q1923" s="190"/>
      <c r="R1923" s="188">
        <f t="shared" si="441"/>
        <v>3</v>
      </c>
      <c r="S1923" s="191" t="s">
        <v>70</v>
      </c>
      <c r="T1923" s="192" t="s">
        <v>58</v>
      </c>
      <c r="U1923" s="193">
        <v>44802</v>
      </c>
      <c r="V1923" s="193">
        <v>44807</v>
      </c>
      <c r="W1923" s="194">
        <v>1</v>
      </c>
      <c r="X1923" s="195"/>
      <c r="Y1923" s="196">
        <f t="shared" si="434"/>
        <v>0.8571428571428571</v>
      </c>
      <c r="Z1923" s="219">
        <v>135</v>
      </c>
      <c r="AA1923" s="219">
        <v>12.25</v>
      </c>
      <c r="AB1923" s="197">
        <f t="shared" si="435"/>
        <v>405</v>
      </c>
      <c r="AC1923" s="197">
        <f t="shared" si="436"/>
        <v>36.75</v>
      </c>
      <c r="AD1923" s="197">
        <f t="shared" si="437"/>
        <v>283.49999999999994</v>
      </c>
      <c r="AE1923" s="197">
        <f t="shared" si="440"/>
        <v>121.49999999999999</v>
      </c>
      <c r="AF1923" s="197">
        <f t="shared" si="438"/>
        <v>31.499999999999996</v>
      </c>
      <c r="AG1923" s="197">
        <f t="shared" si="442"/>
        <v>436.49999999999994</v>
      </c>
      <c r="AH1923" s="198">
        <v>436.49999999999994</v>
      </c>
      <c r="AI1923" s="197">
        <f t="shared" si="443"/>
        <v>0</v>
      </c>
      <c r="AJ1923" s="158"/>
      <c r="AK1923" s="265"/>
      <c r="AL1923" s="272"/>
      <c r="AM1923" s="272"/>
    </row>
    <row r="1924" spans="1:39" s="111" customFormat="1" ht="30" customHeight="1" x14ac:dyDescent="0.25">
      <c r="A1924" s="189"/>
      <c r="B1924" s="221">
        <v>30</v>
      </c>
      <c r="C1924" s="159">
        <v>850</v>
      </c>
      <c r="D1924" s="376">
        <v>13122</v>
      </c>
      <c r="E1924" s="376">
        <v>7865</v>
      </c>
      <c r="F1924" s="190"/>
      <c r="G1924" s="189" t="s">
        <v>458</v>
      </c>
      <c r="H1924" s="189" t="s">
        <v>94</v>
      </c>
      <c r="I1924" s="189"/>
      <c r="J1924" s="189" t="s">
        <v>69</v>
      </c>
      <c r="K1924" s="190">
        <v>2.5</v>
      </c>
      <c r="L1924" s="190">
        <v>1.3</v>
      </c>
      <c r="M1924" s="190">
        <v>3</v>
      </c>
      <c r="N1924" s="190"/>
      <c r="O1924" s="190">
        <v>3</v>
      </c>
      <c r="P1924" s="190"/>
      <c r="Q1924" s="190"/>
      <c r="R1924" s="188">
        <f t="shared" si="441"/>
        <v>3</v>
      </c>
      <c r="S1924" s="191" t="s">
        <v>70</v>
      </c>
      <c r="T1924" s="192" t="s">
        <v>58</v>
      </c>
      <c r="U1924" s="193">
        <v>44802</v>
      </c>
      <c r="V1924" s="193">
        <v>44807</v>
      </c>
      <c r="W1924" s="194">
        <v>1</v>
      </c>
      <c r="X1924" s="195"/>
      <c r="Y1924" s="196">
        <f t="shared" si="434"/>
        <v>0.8571428571428571</v>
      </c>
      <c r="Z1924" s="219">
        <v>135</v>
      </c>
      <c r="AA1924" s="219">
        <v>12.25</v>
      </c>
      <c r="AB1924" s="197">
        <f t="shared" si="435"/>
        <v>405</v>
      </c>
      <c r="AC1924" s="197">
        <f t="shared" si="436"/>
        <v>36.75</v>
      </c>
      <c r="AD1924" s="197">
        <f t="shared" si="437"/>
        <v>283.49999999999994</v>
      </c>
      <c r="AE1924" s="197">
        <f t="shared" si="440"/>
        <v>121.49999999999999</v>
      </c>
      <c r="AF1924" s="197">
        <f t="shared" si="438"/>
        <v>31.499999999999996</v>
      </c>
      <c r="AG1924" s="197">
        <f t="shared" si="442"/>
        <v>436.49999999999994</v>
      </c>
      <c r="AH1924" s="198">
        <v>436.49999999999994</v>
      </c>
      <c r="AI1924" s="197">
        <f t="shared" si="443"/>
        <v>0</v>
      </c>
      <c r="AJ1924" s="158"/>
      <c r="AK1924" s="265"/>
      <c r="AL1924" s="272"/>
      <c r="AM1924" s="272"/>
    </row>
    <row r="1925" spans="1:39" s="111" customFormat="1" ht="30" customHeight="1" x14ac:dyDescent="0.25">
      <c r="A1925" s="189"/>
      <c r="B1925" s="221">
        <v>30</v>
      </c>
      <c r="C1925" s="159">
        <v>872</v>
      </c>
      <c r="D1925" s="376">
        <v>13143</v>
      </c>
      <c r="E1925" s="376">
        <v>8187</v>
      </c>
      <c r="F1925" s="190"/>
      <c r="G1925" s="189" t="s">
        <v>459</v>
      </c>
      <c r="H1925" s="189" t="s">
        <v>94</v>
      </c>
      <c r="I1925" s="189"/>
      <c r="J1925" s="189" t="s">
        <v>69</v>
      </c>
      <c r="K1925" s="190">
        <v>2.5</v>
      </c>
      <c r="L1925" s="190">
        <v>1.3</v>
      </c>
      <c r="M1925" s="190">
        <v>2.5</v>
      </c>
      <c r="N1925" s="190"/>
      <c r="O1925" s="190">
        <v>2.5</v>
      </c>
      <c r="P1925" s="190"/>
      <c r="Q1925" s="190"/>
      <c r="R1925" s="188">
        <f t="shared" si="441"/>
        <v>2.5</v>
      </c>
      <c r="S1925" s="191" t="s">
        <v>70</v>
      </c>
      <c r="T1925" s="192" t="s">
        <v>58</v>
      </c>
      <c r="U1925" s="193">
        <v>44805</v>
      </c>
      <c r="V1925" s="193">
        <v>44868</v>
      </c>
      <c r="W1925" s="194">
        <v>1</v>
      </c>
      <c r="X1925" s="195"/>
      <c r="Y1925" s="196">
        <f t="shared" si="434"/>
        <v>9.1428571428571423</v>
      </c>
      <c r="Z1925" s="219">
        <v>135</v>
      </c>
      <c r="AA1925" s="219">
        <v>12.25</v>
      </c>
      <c r="AB1925" s="197">
        <f t="shared" si="435"/>
        <v>337.5</v>
      </c>
      <c r="AC1925" s="197">
        <f t="shared" si="436"/>
        <v>30.625</v>
      </c>
      <c r="AD1925" s="197">
        <f t="shared" si="437"/>
        <v>236.25</v>
      </c>
      <c r="AE1925" s="197">
        <f t="shared" si="440"/>
        <v>101.25</v>
      </c>
      <c r="AF1925" s="197">
        <f t="shared" si="438"/>
        <v>279.99999999999994</v>
      </c>
      <c r="AG1925" s="197">
        <f t="shared" si="442"/>
        <v>617.5</v>
      </c>
      <c r="AH1925" s="198">
        <v>617.5</v>
      </c>
      <c r="AI1925" s="197">
        <f t="shared" si="443"/>
        <v>0</v>
      </c>
      <c r="AJ1925" s="158"/>
      <c r="AK1925" s="265"/>
      <c r="AL1925" s="272"/>
      <c r="AM1925" s="272"/>
    </row>
    <row r="1926" spans="1:39" s="111" customFormat="1" ht="30" customHeight="1" x14ac:dyDescent="0.25">
      <c r="A1926" s="189"/>
      <c r="B1926" s="221">
        <v>30</v>
      </c>
      <c r="C1926" s="159">
        <v>896</v>
      </c>
      <c r="D1926" s="376">
        <v>13267</v>
      </c>
      <c r="E1926" s="376">
        <v>7899</v>
      </c>
      <c r="F1926" s="190"/>
      <c r="G1926" s="189" t="s">
        <v>108</v>
      </c>
      <c r="H1926" s="189" t="s">
        <v>94</v>
      </c>
      <c r="I1926" s="189"/>
      <c r="J1926" s="189" t="s">
        <v>69</v>
      </c>
      <c r="K1926" s="190">
        <v>4</v>
      </c>
      <c r="L1926" s="190">
        <v>1.3</v>
      </c>
      <c r="M1926" s="190">
        <v>3</v>
      </c>
      <c r="N1926" s="190"/>
      <c r="O1926" s="190">
        <v>3</v>
      </c>
      <c r="P1926" s="190"/>
      <c r="Q1926" s="190"/>
      <c r="R1926" s="188">
        <f t="shared" si="441"/>
        <v>3</v>
      </c>
      <c r="S1926" s="191" t="s">
        <v>70</v>
      </c>
      <c r="T1926" s="192" t="s">
        <v>58</v>
      </c>
      <c r="U1926" s="193">
        <v>44810</v>
      </c>
      <c r="V1926" s="193">
        <v>44823</v>
      </c>
      <c r="W1926" s="194">
        <v>1</v>
      </c>
      <c r="X1926" s="195"/>
      <c r="Y1926" s="196">
        <f t="shared" si="434"/>
        <v>2</v>
      </c>
      <c r="Z1926" s="219">
        <v>135</v>
      </c>
      <c r="AA1926" s="219">
        <v>12.25</v>
      </c>
      <c r="AB1926" s="197">
        <f t="shared" si="435"/>
        <v>405</v>
      </c>
      <c r="AC1926" s="197">
        <f t="shared" si="436"/>
        <v>36.75</v>
      </c>
      <c r="AD1926" s="197">
        <f t="shared" si="437"/>
        <v>283.49999999999994</v>
      </c>
      <c r="AE1926" s="197">
        <f t="shared" si="440"/>
        <v>121.49999999999999</v>
      </c>
      <c r="AF1926" s="197">
        <f t="shared" si="438"/>
        <v>73.5</v>
      </c>
      <c r="AG1926" s="197">
        <f t="shared" si="442"/>
        <v>478.49999999999994</v>
      </c>
      <c r="AH1926" s="198">
        <v>478.49999999999994</v>
      </c>
      <c r="AI1926" s="197">
        <f t="shared" si="443"/>
        <v>0</v>
      </c>
      <c r="AJ1926" s="158"/>
      <c r="AK1926" s="265"/>
      <c r="AL1926" s="272"/>
      <c r="AM1926" s="272"/>
    </row>
    <row r="1927" spans="1:39" s="111" customFormat="1" ht="30" customHeight="1" x14ac:dyDescent="0.25">
      <c r="A1927" s="189"/>
      <c r="B1927" s="221">
        <v>30</v>
      </c>
      <c r="C1927" s="159">
        <v>896</v>
      </c>
      <c r="D1927" s="376">
        <v>13267</v>
      </c>
      <c r="E1927" s="376">
        <v>7899</v>
      </c>
      <c r="F1927" s="190"/>
      <c r="G1927" s="189" t="s">
        <v>108</v>
      </c>
      <c r="H1927" s="189" t="s">
        <v>94</v>
      </c>
      <c r="I1927" s="189"/>
      <c r="J1927" s="189" t="s">
        <v>69</v>
      </c>
      <c r="K1927" s="190">
        <v>4</v>
      </c>
      <c r="L1927" s="190">
        <v>1.3</v>
      </c>
      <c r="M1927" s="190">
        <v>3</v>
      </c>
      <c r="N1927" s="190"/>
      <c r="O1927" s="190">
        <v>3</v>
      </c>
      <c r="P1927" s="190"/>
      <c r="Q1927" s="190"/>
      <c r="R1927" s="188">
        <f t="shared" si="441"/>
        <v>3</v>
      </c>
      <c r="S1927" s="191" t="s">
        <v>70</v>
      </c>
      <c r="T1927" s="192" t="s">
        <v>58</v>
      </c>
      <c r="U1927" s="193">
        <v>44810</v>
      </c>
      <c r="V1927" s="193">
        <v>44823</v>
      </c>
      <c r="W1927" s="194">
        <v>1</v>
      </c>
      <c r="X1927" s="195"/>
      <c r="Y1927" s="196">
        <f t="shared" si="434"/>
        <v>2</v>
      </c>
      <c r="Z1927" s="219">
        <v>135</v>
      </c>
      <c r="AA1927" s="219">
        <v>12.25</v>
      </c>
      <c r="AB1927" s="197">
        <f t="shared" si="435"/>
        <v>405</v>
      </c>
      <c r="AC1927" s="197">
        <f t="shared" si="436"/>
        <v>36.75</v>
      </c>
      <c r="AD1927" s="197">
        <f t="shared" si="437"/>
        <v>283.49999999999994</v>
      </c>
      <c r="AE1927" s="197">
        <f t="shared" si="440"/>
        <v>121.49999999999999</v>
      </c>
      <c r="AF1927" s="197">
        <f t="shared" si="438"/>
        <v>73.5</v>
      </c>
      <c r="AG1927" s="197">
        <f t="shared" si="442"/>
        <v>478.49999999999994</v>
      </c>
      <c r="AH1927" s="198">
        <v>478.49999999999994</v>
      </c>
      <c r="AI1927" s="197">
        <f t="shared" si="443"/>
        <v>0</v>
      </c>
      <c r="AJ1927" s="158"/>
      <c r="AK1927" s="265"/>
      <c r="AL1927" s="272"/>
      <c r="AM1927" s="272"/>
    </row>
    <row r="1928" spans="1:39" s="111" customFormat="1" ht="30" customHeight="1" x14ac:dyDescent="0.25">
      <c r="A1928" s="189"/>
      <c r="B1928" s="221">
        <v>30</v>
      </c>
      <c r="C1928" s="159">
        <v>896</v>
      </c>
      <c r="D1928" s="376">
        <v>13267</v>
      </c>
      <c r="E1928" s="376">
        <v>7899</v>
      </c>
      <c r="F1928" s="190"/>
      <c r="G1928" s="189" t="s">
        <v>108</v>
      </c>
      <c r="H1928" s="189" t="s">
        <v>94</v>
      </c>
      <c r="I1928" s="189"/>
      <c r="J1928" s="189" t="s">
        <v>69</v>
      </c>
      <c r="K1928" s="190">
        <v>2.5</v>
      </c>
      <c r="L1928" s="190">
        <v>1.3</v>
      </c>
      <c r="M1928" s="190">
        <v>3</v>
      </c>
      <c r="N1928" s="190"/>
      <c r="O1928" s="190">
        <v>3</v>
      </c>
      <c r="P1928" s="190"/>
      <c r="Q1928" s="190"/>
      <c r="R1928" s="188">
        <f t="shared" si="441"/>
        <v>3</v>
      </c>
      <c r="S1928" s="191" t="s">
        <v>70</v>
      </c>
      <c r="T1928" s="192" t="s">
        <v>58</v>
      </c>
      <c r="U1928" s="193">
        <v>44810</v>
      </c>
      <c r="V1928" s="193">
        <v>44823</v>
      </c>
      <c r="W1928" s="194">
        <v>1</v>
      </c>
      <c r="X1928" s="195"/>
      <c r="Y1928" s="196">
        <f t="shared" si="434"/>
        <v>2</v>
      </c>
      <c r="Z1928" s="219">
        <v>135</v>
      </c>
      <c r="AA1928" s="219">
        <v>12.25</v>
      </c>
      <c r="AB1928" s="197">
        <f t="shared" si="435"/>
        <v>405</v>
      </c>
      <c r="AC1928" s="197">
        <f t="shared" si="436"/>
        <v>36.75</v>
      </c>
      <c r="AD1928" s="197">
        <f t="shared" si="437"/>
        <v>283.49999999999994</v>
      </c>
      <c r="AE1928" s="197">
        <f t="shared" si="440"/>
        <v>121.49999999999999</v>
      </c>
      <c r="AF1928" s="197">
        <f t="shared" si="438"/>
        <v>73.5</v>
      </c>
      <c r="AG1928" s="197">
        <f t="shared" si="442"/>
        <v>478.49999999999994</v>
      </c>
      <c r="AH1928" s="198">
        <v>478.49999999999994</v>
      </c>
      <c r="AI1928" s="197">
        <f t="shared" si="443"/>
        <v>0</v>
      </c>
      <c r="AJ1928" s="158"/>
      <c r="AK1928" s="265"/>
      <c r="AL1928" s="272"/>
      <c r="AM1928" s="272"/>
    </row>
    <row r="1929" spans="1:39" s="111" customFormat="1" ht="30" customHeight="1" x14ac:dyDescent="0.25">
      <c r="A1929" s="189"/>
      <c r="B1929" s="221">
        <v>30</v>
      </c>
      <c r="C1929" s="159">
        <v>942</v>
      </c>
      <c r="D1929" s="376">
        <v>13315</v>
      </c>
      <c r="E1929" s="376">
        <v>6713</v>
      </c>
      <c r="F1929" s="190"/>
      <c r="G1929" s="189" t="s">
        <v>458</v>
      </c>
      <c r="H1929" s="189" t="s">
        <v>94</v>
      </c>
      <c r="I1929" s="189"/>
      <c r="J1929" s="189" t="s">
        <v>69</v>
      </c>
      <c r="K1929" s="190">
        <v>2.5</v>
      </c>
      <c r="L1929" s="190">
        <v>1.3</v>
      </c>
      <c r="M1929" s="190">
        <v>4</v>
      </c>
      <c r="N1929" s="190"/>
      <c r="O1929" s="190">
        <v>4</v>
      </c>
      <c r="P1929" s="190"/>
      <c r="Q1929" s="190"/>
      <c r="R1929" s="188">
        <f t="shared" si="441"/>
        <v>4</v>
      </c>
      <c r="S1929" s="191" t="s">
        <v>70</v>
      </c>
      <c r="T1929" s="192" t="s">
        <v>58</v>
      </c>
      <c r="U1929" s="193">
        <v>44816</v>
      </c>
      <c r="V1929" s="193">
        <v>44828</v>
      </c>
      <c r="W1929" s="194">
        <v>1</v>
      </c>
      <c r="X1929" s="195"/>
      <c r="Y1929" s="196">
        <f t="shared" si="434"/>
        <v>1.8571428571428572</v>
      </c>
      <c r="Z1929" s="219">
        <v>135</v>
      </c>
      <c r="AA1929" s="219">
        <v>12.25</v>
      </c>
      <c r="AB1929" s="197">
        <f t="shared" si="435"/>
        <v>540</v>
      </c>
      <c r="AC1929" s="197">
        <f t="shared" si="436"/>
        <v>49</v>
      </c>
      <c r="AD1929" s="197">
        <f t="shared" si="437"/>
        <v>378</v>
      </c>
      <c r="AE1929" s="197">
        <f t="shared" si="440"/>
        <v>162</v>
      </c>
      <c r="AF1929" s="197">
        <f t="shared" si="438"/>
        <v>91</v>
      </c>
      <c r="AG1929" s="197">
        <f t="shared" si="442"/>
        <v>631</v>
      </c>
      <c r="AH1929" s="198">
        <v>631</v>
      </c>
      <c r="AI1929" s="197">
        <f t="shared" si="443"/>
        <v>0</v>
      </c>
      <c r="AJ1929" s="158"/>
      <c r="AK1929" s="265"/>
      <c r="AL1929" s="272"/>
      <c r="AM1929" s="272"/>
    </row>
    <row r="1930" spans="1:39" s="111" customFormat="1" ht="30" customHeight="1" x14ac:dyDescent="0.25">
      <c r="A1930" s="186"/>
      <c r="B1930" s="221">
        <v>30</v>
      </c>
      <c r="C1930" s="187">
        <v>993</v>
      </c>
      <c r="D1930" s="136">
        <v>13377</v>
      </c>
      <c r="E1930" s="136">
        <v>8435</v>
      </c>
      <c r="F1930" s="188"/>
      <c r="G1930" s="186" t="s">
        <v>511</v>
      </c>
      <c r="H1930" s="189" t="s">
        <v>94</v>
      </c>
      <c r="I1930" s="189"/>
      <c r="J1930" s="189" t="s">
        <v>69</v>
      </c>
      <c r="K1930" s="190">
        <v>1.3</v>
      </c>
      <c r="L1930" s="190">
        <v>1.3</v>
      </c>
      <c r="M1930" s="190">
        <v>6</v>
      </c>
      <c r="N1930" s="190"/>
      <c r="O1930" s="190">
        <v>6</v>
      </c>
      <c r="P1930" s="190"/>
      <c r="Q1930" s="190"/>
      <c r="R1930" s="188">
        <f t="shared" si="441"/>
        <v>6</v>
      </c>
      <c r="S1930" s="191" t="s">
        <v>70</v>
      </c>
      <c r="T1930" s="192" t="s">
        <v>58</v>
      </c>
      <c r="U1930" s="193">
        <v>44823</v>
      </c>
      <c r="V1930" s="193">
        <v>44943</v>
      </c>
      <c r="W1930" s="194">
        <v>1</v>
      </c>
      <c r="X1930" s="195"/>
      <c r="Y1930" s="196">
        <f t="shared" si="434"/>
        <v>17.285714285714285</v>
      </c>
      <c r="Z1930" s="219">
        <v>135</v>
      </c>
      <c r="AA1930" s="219">
        <v>12.25</v>
      </c>
      <c r="AB1930" s="197">
        <f t="shared" si="435"/>
        <v>810</v>
      </c>
      <c r="AC1930" s="197">
        <f t="shared" si="436"/>
        <v>73.5</v>
      </c>
      <c r="AD1930" s="197">
        <f t="shared" si="437"/>
        <v>566.99999999999989</v>
      </c>
      <c r="AE1930" s="197">
        <f t="shared" si="440"/>
        <v>242.99999999999997</v>
      </c>
      <c r="AF1930" s="197">
        <f t="shared" si="438"/>
        <v>1270.5</v>
      </c>
      <c r="AG1930" s="197">
        <f t="shared" si="442"/>
        <v>2080.5</v>
      </c>
      <c r="AH1930" s="198">
        <v>2080.5</v>
      </c>
      <c r="AI1930" s="197">
        <f t="shared" si="443"/>
        <v>0</v>
      </c>
      <c r="AJ1930" s="158"/>
      <c r="AK1930" s="265"/>
      <c r="AL1930" s="272"/>
      <c r="AM1930" s="272"/>
    </row>
    <row r="1931" spans="1:39" s="111" customFormat="1" ht="30" customHeight="1" x14ac:dyDescent="0.25">
      <c r="A1931" s="186"/>
      <c r="B1931" s="221">
        <v>30</v>
      </c>
      <c r="C1931" s="187">
        <v>965</v>
      </c>
      <c r="D1931" s="136">
        <v>13340</v>
      </c>
      <c r="E1931" s="136">
        <v>7899</v>
      </c>
      <c r="F1931" s="188"/>
      <c r="G1931" s="186" t="s">
        <v>108</v>
      </c>
      <c r="H1931" s="189" t="s">
        <v>94</v>
      </c>
      <c r="I1931" s="189"/>
      <c r="J1931" s="189" t="s">
        <v>69</v>
      </c>
      <c r="K1931" s="190">
        <v>2.5</v>
      </c>
      <c r="L1931" s="190">
        <v>1.8</v>
      </c>
      <c r="M1931" s="190">
        <v>3</v>
      </c>
      <c r="N1931" s="190"/>
      <c r="O1931" s="190">
        <v>3</v>
      </c>
      <c r="P1931" s="190"/>
      <c r="Q1931" s="190"/>
      <c r="R1931" s="188">
        <f t="shared" si="441"/>
        <v>3</v>
      </c>
      <c r="S1931" s="191" t="s">
        <v>70</v>
      </c>
      <c r="T1931" s="192" t="s">
        <v>58</v>
      </c>
      <c r="U1931" s="193">
        <v>44819</v>
      </c>
      <c r="V1931" s="193">
        <v>44823</v>
      </c>
      <c r="W1931" s="194">
        <v>1</v>
      </c>
      <c r="X1931" s="195"/>
      <c r="Y1931" s="196">
        <f t="shared" si="434"/>
        <v>0.7142857142857143</v>
      </c>
      <c r="Z1931" s="219">
        <v>135</v>
      </c>
      <c r="AA1931" s="219">
        <v>12.25</v>
      </c>
      <c r="AB1931" s="197">
        <f t="shared" si="435"/>
        <v>405</v>
      </c>
      <c r="AC1931" s="197">
        <f t="shared" si="436"/>
        <v>36.75</v>
      </c>
      <c r="AD1931" s="197">
        <f t="shared" si="437"/>
        <v>283.49999999999994</v>
      </c>
      <c r="AE1931" s="197">
        <f t="shared" si="440"/>
        <v>121.49999999999999</v>
      </c>
      <c r="AF1931" s="197">
        <f t="shared" si="438"/>
        <v>26.25</v>
      </c>
      <c r="AG1931" s="197">
        <f t="shared" si="442"/>
        <v>431.24999999999994</v>
      </c>
      <c r="AH1931" s="198">
        <v>431.24999999999994</v>
      </c>
      <c r="AI1931" s="197">
        <f t="shared" si="443"/>
        <v>0</v>
      </c>
      <c r="AJ1931" s="158"/>
      <c r="AK1931" s="265"/>
      <c r="AL1931" s="272"/>
      <c r="AM1931" s="272"/>
    </row>
    <row r="1932" spans="1:39" s="111" customFormat="1" ht="30" customHeight="1" x14ac:dyDescent="0.25">
      <c r="A1932" s="186"/>
      <c r="B1932" s="221">
        <v>30</v>
      </c>
      <c r="C1932" s="187">
        <v>973</v>
      </c>
      <c r="D1932" s="136">
        <v>13349</v>
      </c>
      <c r="E1932" s="136">
        <v>8178</v>
      </c>
      <c r="F1932" s="188"/>
      <c r="G1932" s="186" t="s">
        <v>108</v>
      </c>
      <c r="H1932" s="189" t="s">
        <v>94</v>
      </c>
      <c r="I1932" s="189"/>
      <c r="J1932" s="189" t="s">
        <v>69</v>
      </c>
      <c r="K1932" s="190">
        <v>1.3</v>
      </c>
      <c r="L1932" s="190">
        <v>1.3</v>
      </c>
      <c r="M1932" s="190">
        <v>3</v>
      </c>
      <c r="N1932" s="190"/>
      <c r="O1932" s="190">
        <v>3</v>
      </c>
      <c r="P1932" s="190"/>
      <c r="Q1932" s="190"/>
      <c r="R1932" s="188">
        <f t="shared" si="441"/>
        <v>3</v>
      </c>
      <c r="S1932" s="191" t="s">
        <v>70</v>
      </c>
      <c r="T1932" s="192" t="s">
        <v>58</v>
      </c>
      <c r="U1932" s="193">
        <v>44820</v>
      </c>
      <c r="V1932" s="193">
        <v>44866</v>
      </c>
      <c r="W1932" s="194">
        <v>1</v>
      </c>
      <c r="X1932" s="195"/>
      <c r="Y1932" s="196">
        <f t="shared" si="434"/>
        <v>6.7142857142857144</v>
      </c>
      <c r="Z1932" s="219">
        <v>135</v>
      </c>
      <c r="AA1932" s="219">
        <v>12.25</v>
      </c>
      <c r="AB1932" s="197">
        <f t="shared" si="435"/>
        <v>405</v>
      </c>
      <c r="AC1932" s="197">
        <f t="shared" si="436"/>
        <v>36.75</v>
      </c>
      <c r="AD1932" s="197">
        <f t="shared" si="437"/>
        <v>283.49999999999994</v>
      </c>
      <c r="AE1932" s="197">
        <f t="shared" si="440"/>
        <v>121.49999999999999</v>
      </c>
      <c r="AF1932" s="197">
        <f t="shared" si="438"/>
        <v>246.75</v>
      </c>
      <c r="AG1932" s="197">
        <f t="shared" si="442"/>
        <v>651.75</v>
      </c>
      <c r="AH1932" s="198">
        <v>651.75</v>
      </c>
      <c r="AI1932" s="197">
        <f t="shared" si="443"/>
        <v>0</v>
      </c>
      <c r="AJ1932" s="158"/>
      <c r="AK1932" s="265"/>
      <c r="AL1932" s="272"/>
      <c r="AM1932" s="272"/>
    </row>
    <row r="1933" spans="1:39" s="111" customFormat="1" ht="30" customHeight="1" x14ac:dyDescent="0.25">
      <c r="A1933" s="186"/>
      <c r="B1933" s="221">
        <v>30</v>
      </c>
      <c r="C1933" s="187">
        <v>1122</v>
      </c>
      <c r="D1933" s="136">
        <v>13606</v>
      </c>
      <c r="E1933" s="136">
        <v>8098</v>
      </c>
      <c r="F1933" s="188"/>
      <c r="G1933" s="186" t="s">
        <v>558</v>
      </c>
      <c r="H1933" s="186" t="s">
        <v>94</v>
      </c>
      <c r="I1933" s="186"/>
      <c r="J1933" s="186" t="s">
        <v>69</v>
      </c>
      <c r="K1933" s="188">
        <v>1.3</v>
      </c>
      <c r="L1933" s="188">
        <v>1.3</v>
      </c>
      <c r="M1933" s="188">
        <v>2</v>
      </c>
      <c r="N1933" s="188"/>
      <c r="O1933" s="188">
        <f t="shared" ref="O1933:O1938" si="445">M1933-N1933</f>
        <v>2</v>
      </c>
      <c r="P1933" s="188"/>
      <c r="Q1933" s="188"/>
      <c r="R1933" s="188">
        <f t="shared" si="441"/>
        <v>2</v>
      </c>
      <c r="S1933" s="191" t="s">
        <v>70</v>
      </c>
      <c r="T1933" s="199" t="s">
        <v>58</v>
      </c>
      <c r="U1933" s="200">
        <v>44838</v>
      </c>
      <c r="V1933" s="200">
        <v>44846</v>
      </c>
      <c r="W1933" s="201">
        <v>1</v>
      </c>
      <c r="X1933" s="202"/>
      <c r="Y1933" s="196">
        <f t="shared" si="434"/>
        <v>1.2857142857142858</v>
      </c>
      <c r="Z1933" s="197">
        <v>135</v>
      </c>
      <c r="AA1933" s="197">
        <v>12.25</v>
      </c>
      <c r="AB1933" s="197">
        <f t="shared" si="435"/>
        <v>270</v>
      </c>
      <c r="AC1933" s="197">
        <f t="shared" si="436"/>
        <v>24.5</v>
      </c>
      <c r="AD1933" s="197">
        <f t="shared" si="437"/>
        <v>189</v>
      </c>
      <c r="AE1933" s="197">
        <f t="shared" si="440"/>
        <v>81</v>
      </c>
      <c r="AF1933" s="197">
        <f t="shared" si="438"/>
        <v>31.500000000000004</v>
      </c>
      <c r="AG1933" s="197">
        <f t="shared" si="442"/>
        <v>301.5</v>
      </c>
      <c r="AH1933" s="197">
        <v>301.5</v>
      </c>
      <c r="AI1933" s="197">
        <f t="shared" si="443"/>
        <v>0</v>
      </c>
      <c r="AJ1933" s="158"/>
      <c r="AK1933" s="265"/>
      <c r="AL1933" s="272"/>
      <c r="AM1933" s="272"/>
    </row>
    <row r="1934" spans="1:39" s="111" customFormat="1" ht="30" customHeight="1" x14ac:dyDescent="0.25">
      <c r="A1934" s="186"/>
      <c r="B1934" s="221">
        <v>30</v>
      </c>
      <c r="C1934" s="187">
        <v>1065</v>
      </c>
      <c r="D1934" s="136">
        <v>13502</v>
      </c>
      <c r="E1934" s="136">
        <v>8052</v>
      </c>
      <c r="F1934" s="188"/>
      <c r="G1934" s="186" t="s">
        <v>558</v>
      </c>
      <c r="H1934" s="186" t="s">
        <v>94</v>
      </c>
      <c r="I1934" s="186"/>
      <c r="J1934" s="186" t="s">
        <v>69</v>
      </c>
      <c r="K1934" s="188">
        <v>2.5</v>
      </c>
      <c r="L1934" s="188">
        <v>1.3</v>
      </c>
      <c r="M1934" s="188">
        <v>4</v>
      </c>
      <c r="N1934" s="188"/>
      <c r="O1934" s="188">
        <f t="shared" si="445"/>
        <v>4</v>
      </c>
      <c r="P1934" s="188"/>
      <c r="Q1934" s="188"/>
      <c r="R1934" s="188">
        <f t="shared" si="441"/>
        <v>4</v>
      </c>
      <c r="S1934" s="191" t="s">
        <v>70</v>
      </c>
      <c r="T1934" s="199" t="s">
        <v>58</v>
      </c>
      <c r="U1934" s="200">
        <v>44831</v>
      </c>
      <c r="V1934" s="200">
        <v>44835</v>
      </c>
      <c r="W1934" s="201">
        <v>1</v>
      </c>
      <c r="X1934" s="202"/>
      <c r="Y1934" s="196">
        <f t="shared" si="434"/>
        <v>0.7142857142857143</v>
      </c>
      <c r="Z1934" s="197">
        <v>135</v>
      </c>
      <c r="AA1934" s="197">
        <v>12.25</v>
      </c>
      <c r="AB1934" s="197">
        <f t="shared" si="435"/>
        <v>540</v>
      </c>
      <c r="AC1934" s="197">
        <f t="shared" si="436"/>
        <v>49</v>
      </c>
      <c r="AD1934" s="197">
        <f t="shared" si="437"/>
        <v>378</v>
      </c>
      <c r="AE1934" s="197">
        <f t="shared" si="440"/>
        <v>162</v>
      </c>
      <c r="AF1934" s="197">
        <f t="shared" si="438"/>
        <v>35</v>
      </c>
      <c r="AG1934" s="197">
        <f t="shared" si="442"/>
        <v>575</v>
      </c>
      <c r="AH1934" s="197">
        <v>575</v>
      </c>
      <c r="AI1934" s="197">
        <f t="shared" si="443"/>
        <v>0</v>
      </c>
      <c r="AJ1934" s="158"/>
      <c r="AK1934" s="265"/>
      <c r="AL1934" s="272"/>
      <c r="AM1934" s="272"/>
    </row>
    <row r="1935" spans="1:39" s="111" customFormat="1" ht="30" customHeight="1" x14ac:dyDescent="0.25">
      <c r="A1935" s="186"/>
      <c r="B1935" s="221">
        <v>30</v>
      </c>
      <c r="C1935" s="187">
        <v>1080</v>
      </c>
      <c r="D1935" s="136">
        <v>13513</v>
      </c>
      <c r="E1935" s="136">
        <v>8054</v>
      </c>
      <c r="F1935" s="188"/>
      <c r="G1935" s="186" t="s">
        <v>108</v>
      </c>
      <c r="H1935" s="186" t="s">
        <v>94</v>
      </c>
      <c r="I1935" s="186"/>
      <c r="J1935" s="186" t="s">
        <v>69</v>
      </c>
      <c r="K1935" s="188">
        <v>2.5</v>
      </c>
      <c r="L1935" s="188">
        <v>1.3</v>
      </c>
      <c r="M1935" s="188">
        <v>3</v>
      </c>
      <c r="N1935" s="188"/>
      <c r="O1935" s="188">
        <f t="shared" si="445"/>
        <v>3</v>
      </c>
      <c r="P1935" s="188"/>
      <c r="Q1935" s="188"/>
      <c r="R1935" s="188">
        <f t="shared" si="441"/>
        <v>3</v>
      </c>
      <c r="S1935" s="191" t="s">
        <v>70</v>
      </c>
      <c r="T1935" s="199" t="s">
        <v>58</v>
      </c>
      <c r="U1935" s="200">
        <v>44832</v>
      </c>
      <c r="V1935" s="200">
        <v>44835</v>
      </c>
      <c r="W1935" s="201">
        <v>1</v>
      </c>
      <c r="X1935" s="202"/>
      <c r="Y1935" s="196">
        <f t="shared" si="434"/>
        <v>0.5714285714285714</v>
      </c>
      <c r="Z1935" s="197">
        <v>135</v>
      </c>
      <c r="AA1935" s="197">
        <v>12.25</v>
      </c>
      <c r="AB1935" s="197">
        <f t="shared" si="435"/>
        <v>405</v>
      </c>
      <c r="AC1935" s="197">
        <f t="shared" si="436"/>
        <v>36.75</v>
      </c>
      <c r="AD1935" s="197">
        <f t="shared" si="437"/>
        <v>283.49999999999994</v>
      </c>
      <c r="AE1935" s="197">
        <f t="shared" si="440"/>
        <v>121.49999999999999</v>
      </c>
      <c r="AF1935" s="197">
        <f t="shared" si="438"/>
        <v>21</v>
      </c>
      <c r="AG1935" s="197">
        <f t="shared" si="442"/>
        <v>425.99999999999994</v>
      </c>
      <c r="AH1935" s="197">
        <v>425.99999999999994</v>
      </c>
      <c r="AI1935" s="197">
        <f t="shared" si="443"/>
        <v>0</v>
      </c>
      <c r="AJ1935" s="158"/>
      <c r="AK1935" s="265"/>
      <c r="AL1935" s="272"/>
      <c r="AM1935" s="272"/>
    </row>
    <row r="1936" spans="1:39" s="111" customFormat="1" ht="30" customHeight="1" x14ac:dyDescent="0.25">
      <c r="A1936" s="189"/>
      <c r="B1936" s="223">
        <v>30</v>
      </c>
      <c r="C1936" s="159">
        <v>1138</v>
      </c>
      <c r="D1936" s="376">
        <v>13622</v>
      </c>
      <c r="E1936" s="376">
        <v>8106</v>
      </c>
      <c r="F1936" s="190"/>
      <c r="G1936" s="189" t="s">
        <v>108</v>
      </c>
      <c r="H1936" s="186" t="s">
        <v>94</v>
      </c>
      <c r="I1936" s="186"/>
      <c r="J1936" s="186" t="s">
        <v>69</v>
      </c>
      <c r="K1936" s="188">
        <v>2</v>
      </c>
      <c r="L1936" s="188">
        <v>1</v>
      </c>
      <c r="M1936" s="188">
        <v>3</v>
      </c>
      <c r="N1936" s="188"/>
      <c r="O1936" s="188">
        <f t="shared" si="445"/>
        <v>3</v>
      </c>
      <c r="P1936" s="188"/>
      <c r="Q1936" s="188"/>
      <c r="R1936" s="188">
        <f t="shared" si="441"/>
        <v>3</v>
      </c>
      <c r="S1936" s="191" t="s">
        <v>70</v>
      </c>
      <c r="T1936" s="199" t="s">
        <v>58</v>
      </c>
      <c r="U1936" s="200">
        <v>44840</v>
      </c>
      <c r="V1936" s="200">
        <v>44848</v>
      </c>
      <c r="W1936" s="201">
        <v>1</v>
      </c>
      <c r="X1936" s="202"/>
      <c r="Y1936" s="196">
        <f t="shared" si="434"/>
        <v>1.2857142857142858</v>
      </c>
      <c r="Z1936" s="197">
        <v>135</v>
      </c>
      <c r="AA1936" s="197">
        <v>12.25</v>
      </c>
      <c r="AB1936" s="197">
        <f t="shared" si="435"/>
        <v>405</v>
      </c>
      <c r="AC1936" s="197">
        <f t="shared" si="436"/>
        <v>36.75</v>
      </c>
      <c r="AD1936" s="197">
        <f t="shared" si="437"/>
        <v>283.49999999999994</v>
      </c>
      <c r="AE1936" s="197">
        <f t="shared" si="440"/>
        <v>121.49999999999999</v>
      </c>
      <c r="AF1936" s="197">
        <f t="shared" si="438"/>
        <v>47.250000000000007</v>
      </c>
      <c r="AG1936" s="197">
        <f t="shared" si="442"/>
        <v>452.24999999999994</v>
      </c>
      <c r="AH1936" s="197">
        <v>452.24999999999994</v>
      </c>
      <c r="AI1936" s="197">
        <f t="shared" si="443"/>
        <v>0</v>
      </c>
      <c r="AJ1936" s="158"/>
      <c r="AK1936" s="265"/>
      <c r="AL1936" s="272"/>
      <c r="AM1936" s="272"/>
    </row>
    <row r="1937" spans="1:47" ht="30" customHeight="1" x14ac:dyDescent="0.25">
      <c r="A1937" s="189"/>
      <c r="B1937" s="223">
        <v>30</v>
      </c>
      <c r="C1937" s="159">
        <v>1136</v>
      </c>
      <c r="D1937" s="376">
        <v>13620</v>
      </c>
      <c r="E1937" s="376">
        <v>8121</v>
      </c>
      <c r="F1937" s="190"/>
      <c r="G1937" s="189" t="s">
        <v>108</v>
      </c>
      <c r="H1937" s="186" t="s">
        <v>94</v>
      </c>
      <c r="I1937" s="186"/>
      <c r="J1937" s="186" t="s">
        <v>69</v>
      </c>
      <c r="K1937" s="188">
        <v>2</v>
      </c>
      <c r="L1937" s="188">
        <v>2</v>
      </c>
      <c r="M1937" s="188">
        <v>2.5</v>
      </c>
      <c r="N1937" s="188"/>
      <c r="O1937" s="188">
        <f t="shared" si="445"/>
        <v>2.5</v>
      </c>
      <c r="P1937" s="188"/>
      <c r="Q1937" s="188"/>
      <c r="R1937" s="188">
        <f t="shared" si="441"/>
        <v>2.5</v>
      </c>
      <c r="S1937" s="191" t="s">
        <v>70</v>
      </c>
      <c r="T1937" s="199" t="s">
        <v>58</v>
      </c>
      <c r="U1937" s="200">
        <v>44840</v>
      </c>
      <c r="V1937" s="200">
        <v>44853</v>
      </c>
      <c r="W1937" s="201">
        <v>1</v>
      </c>
      <c r="X1937" s="202"/>
      <c r="Y1937" s="196">
        <f t="shared" si="434"/>
        <v>2</v>
      </c>
      <c r="Z1937" s="197">
        <v>135</v>
      </c>
      <c r="AA1937" s="197">
        <v>12.25</v>
      </c>
      <c r="AB1937" s="197">
        <f t="shared" si="435"/>
        <v>337.5</v>
      </c>
      <c r="AC1937" s="197">
        <f t="shared" si="436"/>
        <v>30.625</v>
      </c>
      <c r="AD1937" s="197">
        <f t="shared" si="437"/>
        <v>236.25</v>
      </c>
      <c r="AE1937" s="197">
        <f t="shared" si="440"/>
        <v>101.25</v>
      </c>
      <c r="AF1937" s="197">
        <f t="shared" si="438"/>
        <v>61.25</v>
      </c>
      <c r="AG1937" s="197">
        <f t="shared" ref="AG1937:AG1963" si="446">AD1937+AE1937+AF1937</f>
        <v>398.75</v>
      </c>
      <c r="AH1937" s="197">
        <v>398.75</v>
      </c>
      <c r="AI1937" s="197">
        <f t="shared" ref="AI1937:AI1963" si="447">AG1937-AH1937</f>
        <v>0</v>
      </c>
      <c r="AJ1937" s="158"/>
      <c r="AR1937" s="111"/>
      <c r="AS1937" s="111"/>
      <c r="AT1937" s="111"/>
    </row>
    <row r="1938" spans="1:47" ht="30" customHeight="1" x14ac:dyDescent="0.25">
      <c r="A1938" s="189"/>
      <c r="B1938" s="223">
        <v>30</v>
      </c>
      <c r="C1938" s="159">
        <v>1294</v>
      </c>
      <c r="D1938" s="376">
        <v>13733</v>
      </c>
      <c r="E1938" s="376">
        <v>8178</v>
      </c>
      <c r="F1938" s="190"/>
      <c r="G1938" s="189" t="s">
        <v>108</v>
      </c>
      <c r="H1938" s="186" t="s">
        <v>94</v>
      </c>
      <c r="I1938" s="186"/>
      <c r="J1938" s="186" t="s">
        <v>69</v>
      </c>
      <c r="K1938" s="188">
        <v>1.3</v>
      </c>
      <c r="L1938" s="188">
        <v>0.6</v>
      </c>
      <c r="M1938" s="188">
        <v>2</v>
      </c>
      <c r="N1938" s="188"/>
      <c r="O1938" s="188">
        <f t="shared" si="445"/>
        <v>2</v>
      </c>
      <c r="P1938" s="188"/>
      <c r="Q1938" s="188"/>
      <c r="R1938" s="188">
        <f t="shared" si="441"/>
        <v>2</v>
      </c>
      <c r="S1938" s="191" t="s">
        <v>70</v>
      </c>
      <c r="T1938" s="199" t="s">
        <v>58</v>
      </c>
      <c r="U1938" s="200">
        <v>44859</v>
      </c>
      <c r="V1938" s="200">
        <v>44866</v>
      </c>
      <c r="W1938" s="201">
        <v>1</v>
      </c>
      <c r="X1938" s="202"/>
      <c r="Y1938" s="196">
        <f t="shared" si="434"/>
        <v>1.1428571428571428</v>
      </c>
      <c r="Z1938" s="197">
        <v>135</v>
      </c>
      <c r="AA1938" s="197">
        <v>12.25</v>
      </c>
      <c r="AB1938" s="197">
        <f t="shared" si="435"/>
        <v>270</v>
      </c>
      <c r="AC1938" s="197">
        <f t="shared" si="436"/>
        <v>24.5</v>
      </c>
      <c r="AD1938" s="197">
        <f t="shared" si="437"/>
        <v>189</v>
      </c>
      <c r="AE1938" s="197">
        <f t="shared" si="440"/>
        <v>81</v>
      </c>
      <c r="AF1938" s="197">
        <f t="shared" si="438"/>
        <v>28</v>
      </c>
      <c r="AG1938" s="197">
        <f t="shared" si="446"/>
        <v>298</v>
      </c>
      <c r="AH1938" s="197">
        <v>298</v>
      </c>
      <c r="AI1938" s="197">
        <f t="shared" si="447"/>
        <v>0</v>
      </c>
      <c r="AJ1938" s="158"/>
      <c r="AR1938" s="111"/>
      <c r="AS1938" s="111"/>
      <c r="AT1938" s="111"/>
    </row>
    <row r="1939" spans="1:47" ht="30" customHeight="1" x14ac:dyDescent="0.25">
      <c r="A1939" s="189"/>
      <c r="B1939" s="223">
        <v>30</v>
      </c>
      <c r="C1939" s="159">
        <v>1137</v>
      </c>
      <c r="D1939" s="376">
        <v>13621</v>
      </c>
      <c r="E1939" s="376">
        <v>8082</v>
      </c>
      <c r="F1939" s="190"/>
      <c r="G1939" s="189" t="s">
        <v>108</v>
      </c>
      <c r="H1939" s="189" t="s">
        <v>36</v>
      </c>
      <c r="I1939" s="189"/>
      <c r="J1939" s="189" t="s">
        <v>435</v>
      </c>
      <c r="K1939" s="190">
        <v>2</v>
      </c>
      <c r="L1939" s="190">
        <v>0.6</v>
      </c>
      <c r="M1939" s="190">
        <v>2.5</v>
      </c>
      <c r="N1939" s="190"/>
      <c r="O1939" s="190">
        <v>2.5</v>
      </c>
      <c r="P1939" s="190"/>
      <c r="Q1939" s="190"/>
      <c r="R1939" s="188">
        <f t="shared" si="441"/>
        <v>5</v>
      </c>
      <c r="S1939" s="159" t="s">
        <v>41</v>
      </c>
      <c r="T1939" s="192" t="s">
        <v>58</v>
      </c>
      <c r="U1939" s="193">
        <v>44840</v>
      </c>
      <c r="V1939" s="193">
        <v>44841</v>
      </c>
      <c r="W1939" s="194">
        <v>1</v>
      </c>
      <c r="X1939" s="195"/>
      <c r="Y1939" s="196">
        <f t="shared" si="434"/>
        <v>0.2857142857142857</v>
      </c>
      <c r="Z1939" s="198">
        <v>14</v>
      </c>
      <c r="AA1939" s="198">
        <v>0.84</v>
      </c>
      <c r="AB1939" s="197">
        <f t="shared" si="435"/>
        <v>70</v>
      </c>
      <c r="AC1939" s="197">
        <f t="shared" si="436"/>
        <v>4.2</v>
      </c>
      <c r="AD1939" s="197">
        <f t="shared" si="437"/>
        <v>49</v>
      </c>
      <c r="AE1939" s="197">
        <f t="shared" si="440"/>
        <v>21</v>
      </c>
      <c r="AF1939" s="197">
        <f t="shared" si="438"/>
        <v>1.1999999999999997</v>
      </c>
      <c r="AG1939" s="197">
        <f t="shared" si="446"/>
        <v>71.2</v>
      </c>
      <c r="AH1939" s="198">
        <v>71.2</v>
      </c>
      <c r="AI1939" s="197">
        <f t="shared" si="447"/>
        <v>0</v>
      </c>
      <c r="AJ1939" s="158"/>
      <c r="AR1939" s="111"/>
      <c r="AS1939" s="111"/>
      <c r="AT1939" s="111"/>
    </row>
    <row r="1940" spans="1:47" ht="30" customHeight="1" x14ac:dyDescent="0.25">
      <c r="A1940" s="189"/>
      <c r="B1940" s="223">
        <v>30</v>
      </c>
      <c r="C1940" s="159">
        <v>1150</v>
      </c>
      <c r="D1940" s="376">
        <v>13634</v>
      </c>
      <c r="E1940" s="376">
        <v>8091</v>
      </c>
      <c r="F1940" s="190"/>
      <c r="G1940" s="189" t="s">
        <v>511</v>
      </c>
      <c r="H1940" s="189" t="s">
        <v>36</v>
      </c>
      <c r="I1940" s="189"/>
      <c r="J1940" s="189" t="s">
        <v>435</v>
      </c>
      <c r="K1940" s="190">
        <v>3</v>
      </c>
      <c r="L1940" s="190">
        <v>1.8</v>
      </c>
      <c r="M1940" s="190">
        <v>2</v>
      </c>
      <c r="N1940" s="190"/>
      <c r="O1940" s="190">
        <v>2</v>
      </c>
      <c r="P1940" s="190"/>
      <c r="Q1940" s="190"/>
      <c r="R1940" s="188">
        <f t="shared" si="441"/>
        <v>6</v>
      </c>
      <c r="S1940" s="159" t="s">
        <v>41</v>
      </c>
      <c r="T1940" s="192" t="s">
        <v>58</v>
      </c>
      <c r="U1940" s="193">
        <v>44841</v>
      </c>
      <c r="V1940" s="193">
        <v>44844</v>
      </c>
      <c r="W1940" s="194">
        <v>1</v>
      </c>
      <c r="X1940" s="195"/>
      <c r="Y1940" s="196">
        <f t="shared" si="434"/>
        <v>0.5714285714285714</v>
      </c>
      <c r="Z1940" s="203">
        <v>18</v>
      </c>
      <c r="AA1940" s="203">
        <v>1.05</v>
      </c>
      <c r="AB1940" s="197">
        <f t="shared" si="435"/>
        <v>108</v>
      </c>
      <c r="AC1940" s="197">
        <f t="shared" si="436"/>
        <v>6.3000000000000007</v>
      </c>
      <c r="AD1940" s="197">
        <f t="shared" si="437"/>
        <v>75.599999999999994</v>
      </c>
      <c r="AE1940" s="197">
        <f t="shared" si="440"/>
        <v>32.4</v>
      </c>
      <c r="AF1940" s="197">
        <f t="shared" si="438"/>
        <v>3.6</v>
      </c>
      <c r="AG1940" s="197">
        <f t="shared" si="446"/>
        <v>111.6</v>
      </c>
      <c r="AH1940" s="198">
        <v>111.6</v>
      </c>
      <c r="AI1940" s="197">
        <f t="shared" si="447"/>
        <v>0</v>
      </c>
      <c r="AJ1940" s="158"/>
      <c r="AR1940" s="111"/>
      <c r="AS1940" s="111"/>
      <c r="AT1940" s="111"/>
    </row>
    <row r="1941" spans="1:47" ht="30" customHeight="1" x14ac:dyDescent="0.25">
      <c r="A1941" s="189"/>
      <c r="B1941" s="223">
        <v>30</v>
      </c>
      <c r="C1941" s="159">
        <v>1055</v>
      </c>
      <c r="D1941" s="376">
        <v>13494</v>
      </c>
      <c r="E1941" s="376">
        <v>8306</v>
      </c>
      <c r="F1941" s="190"/>
      <c r="G1941" s="189" t="s">
        <v>108</v>
      </c>
      <c r="H1941" s="189" t="s">
        <v>36</v>
      </c>
      <c r="I1941" s="189"/>
      <c r="J1941" s="189" t="s">
        <v>80</v>
      </c>
      <c r="K1941" s="190">
        <v>6</v>
      </c>
      <c r="L1941" s="190">
        <v>2</v>
      </c>
      <c r="M1941" s="190">
        <v>6</v>
      </c>
      <c r="N1941" s="190"/>
      <c r="O1941" s="190"/>
      <c r="P1941" s="190"/>
      <c r="Q1941" s="190">
        <v>1</v>
      </c>
      <c r="R1941" s="188">
        <f t="shared" si="441"/>
        <v>1</v>
      </c>
      <c r="S1941" s="159" t="s">
        <v>246</v>
      </c>
      <c r="T1941" s="192" t="s">
        <v>58</v>
      </c>
      <c r="U1941" s="193">
        <v>44830</v>
      </c>
      <c r="V1941" s="200">
        <v>44901</v>
      </c>
      <c r="W1941" s="201">
        <v>1</v>
      </c>
      <c r="X1941" s="196"/>
      <c r="Y1941" s="196">
        <f t="shared" si="434"/>
        <v>10.285714285714286</v>
      </c>
      <c r="Z1941" s="203">
        <v>3000</v>
      </c>
      <c r="AA1941" s="203">
        <v>350</v>
      </c>
      <c r="AB1941" s="197">
        <f t="shared" si="435"/>
        <v>3000</v>
      </c>
      <c r="AC1941" s="197">
        <f t="shared" si="436"/>
        <v>350</v>
      </c>
      <c r="AD1941" s="197">
        <f t="shared" si="437"/>
        <v>2100</v>
      </c>
      <c r="AE1941" s="197">
        <f t="shared" si="440"/>
        <v>900</v>
      </c>
      <c r="AF1941" s="197">
        <f t="shared" si="438"/>
        <v>3600.0000000000005</v>
      </c>
      <c r="AG1941" s="197">
        <f t="shared" si="446"/>
        <v>6600</v>
      </c>
      <c r="AH1941" s="198">
        <v>6600</v>
      </c>
      <c r="AI1941" s="197">
        <f t="shared" si="447"/>
        <v>0</v>
      </c>
      <c r="AJ1941" s="158"/>
      <c r="AR1941" s="111"/>
      <c r="AS1941" s="111"/>
      <c r="AT1941" s="111"/>
    </row>
    <row r="1942" spans="1:47" ht="30" customHeight="1" x14ac:dyDescent="0.25">
      <c r="A1942" s="186"/>
      <c r="B1942" s="221">
        <v>30</v>
      </c>
      <c r="C1942" s="187">
        <v>1334</v>
      </c>
      <c r="D1942" s="136">
        <v>13822</v>
      </c>
      <c r="E1942" s="136">
        <v>8333</v>
      </c>
      <c r="F1942" s="188"/>
      <c r="G1942" s="186" t="s">
        <v>108</v>
      </c>
      <c r="H1942" s="186" t="s">
        <v>94</v>
      </c>
      <c r="I1942" s="186"/>
      <c r="J1942" s="186" t="s">
        <v>69</v>
      </c>
      <c r="K1942" s="188">
        <v>2.2999999999999998</v>
      </c>
      <c r="L1942" s="188">
        <v>1</v>
      </c>
      <c r="M1942" s="188">
        <v>2</v>
      </c>
      <c r="N1942" s="188"/>
      <c r="O1942" s="188">
        <f>M1942-N1942</f>
        <v>2</v>
      </c>
      <c r="P1942" s="188"/>
      <c r="Q1942" s="188"/>
      <c r="R1942" s="188">
        <f t="shared" si="441"/>
        <v>2</v>
      </c>
      <c r="S1942" s="191" t="s">
        <v>70</v>
      </c>
      <c r="T1942" s="199" t="s">
        <v>58</v>
      </c>
      <c r="U1942" s="200">
        <v>44866</v>
      </c>
      <c r="V1942" s="200">
        <v>44910</v>
      </c>
      <c r="W1942" s="201">
        <v>1</v>
      </c>
      <c r="X1942" s="202"/>
      <c r="Y1942" s="196">
        <f t="shared" si="434"/>
        <v>6.4285714285714288</v>
      </c>
      <c r="Z1942" s="219">
        <v>135</v>
      </c>
      <c r="AA1942" s="219">
        <v>12.25</v>
      </c>
      <c r="AB1942" s="197">
        <f t="shared" si="435"/>
        <v>270</v>
      </c>
      <c r="AC1942" s="197">
        <f t="shared" si="436"/>
        <v>24.5</v>
      </c>
      <c r="AD1942" s="197">
        <f t="shared" si="437"/>
        <v>189</v>
      </c>
      <c r="AE1942" s="197">
        <f t="shared" si="440"/>
        <v>81</v>
      </c>
      <c r="AF1942" s="197">
        <f t="shared" si="438"/>
        <v>157.5</v>
      </c>
      <c r="AG1942" s="197">
        <f t="shared" si="446"/>
        <v>427.5</v>
      </c>
      <c r="AH1942" s="197">
        <v>427.5</v>
      </c>
      <c r="AI1942" s="197">
        <f t="shared" si="447"/>
        <v>0</v>
      </c>
      <c r="AJ1942" s="158"/>
      <c r="AR1942" s="111"/>
      <c r="AS1942" s="111"/>
      <c r="AT1942" s="111"/>
    </row>
    <row r="1943" spans="1:47" ht="30" customHeight="1" x14ac:dyDescent="0.25">
      <c r="A1943" s="186"/>
      <c r="B1943" s="221">
        <v>30</v>
      </c>
      <c r="C1943" s="187">
        <v>1480</v>
      </c>
      <c r="D1943" s="136">
        <v>13968</v>
      </c>
      <c r="E1943" s="136">
        <v>8757</v>
      </c>
      <c r="F1943" s="188"/>
      <c r="G1943" s="186" t="s">
        <v>511</v>
      </c>
      <c r="H1943" s="186" t="s">
        <v>94</v>
      </c>
      <c r="I1943" s="186"/>
      <c r="J1943" s="186" t="s">
        <v>69</v>
      </c>
      <c r="K1943" s="188">
        <v>2.5</v>
      </c>
      <c r="L1943" s="188">
        <v>1.3</v>
      </c>
      <c r="M1943" s="188">
        <v>2</v>
      </c>
      <c r="N1943" s="188"/>
      <c r="O1943" s="188">
        <f>M1943-N1943</f>
        <v>2</v>
      </c>
      <c r="P1943" s="188"/>
      <c r="Q1943" s="188"/>
      <c r="R1943" s="188">
        <f t="shared" si="441"/>
        <v>2</v>
      </c>
      <c r="S1943" s="191" t="s">
        <v>70</v>
      </c>
      <c r="T1943" s="199" t="s">
        <v>58</v>
      </c>
      <c r="U1943" s="200">
        <v>44888</v>
      </c>
      <c r="V1943" s="200">
        <v>44986</v>
      </c>
      <c r="W1943" s="201">
        <v>1</v>
      </c>
      <c r="X1943" s="202"/>
      <c r="Y1943" s="196">
        <f t="shared" si="434"/>
        <v>14.142857142857142</v>
      </c>
      <c r="Z1943" s="219">
        <v>135</v>
      </c>
      <c r="AA1943" s="219">
        <v>12.25</v>
      </c>
      <c r="AB1943" s="197">
        <f t="shared" si="435"/>
        <v>270</v>
      </c>
      <c r="AC1943" s="197">
        <f t="shared" si="436"/>
        <v>24.5</v>
      </c>
      <c r="AD1943" s="197">
        <f t="shared" si="437"/>
        <v>189</v>
      </c>
      <c r="AE1943" s="197">
        <f t="shared" si="440"/>
        <v>81</v>
      </c>
      <c r="AF1943" s="197">
        <f t="shared" si="438"/>
        <v>346.5</v>
      </c>
      <c r="AG1943" s="197">
        <f t="shared" si="446"/>
        <v>616.5</v>
      </c>
      <c r="AH1943" s="197">
        <v>532</v>
      </c>
      <c r="AI1943" s="197">
        <f t="shared" si="447"/>
        <v>84.5</v>
      </c>
      <c r="AJ1943" s="158"/>
      <c r="AR1943" s="363">
        <f>SUMIF('[27]Sc Shedule '!$D$3:$D$2546,D1943,'[27]Sc Shedule '!$AC$3:$AC$2546)</f>
        <v>1387.125</v>
      </c>
      <c r="AS1943" s="363">
        <f t="shared" ref="AS1943:AS1944" ca="1" si="448">SUMIF($D$91:$D$2561,D1943,$AG$91:$AG$2559)</f>
        <v>1387.125</v>
      </c>
      <c r="AT1943" s="363">
        <f t="shared" ref="AT1943:AT1944" ca="1" si="449">AR1943-AS1943</f>
        <v>0</v>
      </c>
      <c r="AU1943" s="365"/>
    </row>
    <row r="1944" spans="1:47" ht="30" customHeight="1" x14ac:dyDescent="0.25">
      <c r="A1944" s="186"/>
      <c r="B1944" s="221">
        <v>30</v>
      </c>
      <c r="C1944" s="187">
        <v>1480</v>
      </c>
      <c r="D1944" s="136">
        <v>13968</v>
      </c>
      <c r="E1944" s="136">
        <v>8757</v>
      </c>
      <c r="F1944" s="188"/>
      <c r="G1944" s="186" t="s">
        <v>511</v>
      </c>
      <c r="H1944" s="186" t="s">
        <v>94</v>
      </c>
      <c r="I1944" s="186"/>
      <c r="J1944" s="186" t="s">
        <v>69</v>
      </c>
      <c r="K1944" s="188">
        <v>2.5</v>
      </c>
      <c r="L1944" s="188">
        <v>1.8</v>
      </c>
      <c r="M1944" s="188">
        <v>2.5</v>
      </c>
      <c r="N1944" s="188"/>
      <c r="O1944" s="188">
        <f>M1944-N1944</f>
        <v>2.5</v>
      </c>
      <c r="P1944" s="188"/>
      <c r="Q1944" s="188"/>
      <c r="R1944" s="188">
        <f t="shared" si="441"/>
        <v>2.5</v>
      </c>
      <c r="S1944" s="191" t="s">
        <v>70</v>
      </c>
      <c r="T1944" s="199" t="s">
        <v>58</v>
      </c>
      <c r="U1944" s="200">
        <v>44888</v>
      </c>
      <c r="V1944" s="200">
        <v>44986</v>
      </c>
      <c r="W1944" s="201">
        <v>1</v>
      </c>
      <c r="X1944" s="202"/>
      <c r="Y1944" s="196">
        <f t="shared" si="434"/>
        <v>14.142857142857142</v>
      </c>
      <c r="Z1944" s="219">
        <v>135</v>
      </c>
      <c r="AA1944" s="219">
        <v>12.25</v>
      </c>
      <c r="AB1944" s="197">
        <f t="shared" si="435"/>
        <v>337.5</v>
      </c>
      <c r="AC1944" s="197">
        <f t="shared" si="436"/>
        <v>30.625</v>
      </c>
      <c r="AD1944" s="197">
        <f t="shared" si="437"/>
        <v>236.25</v>
      </c>
      <c r="AE1944" s="197">
        <f t="shared" si="440"/>
        <v>101.25</v>
      </c>
      <c r="AF1944" s="197">
        <f t="shared" si="438"/>
        <v>433.12499999999994</v>
      </c>
      <c r="AG1944" s="197">
        <f t="shared" si="446"/>
        <v>770.625</v>
      </c>
      <c r="AH1944" s="197">
        <v>665</v>
      </c>
      <c r="AI1944" s="197">
        <f t="shared" si="447"/>
        <v>105.625</v>
      </c>
      <c r="AJ1944" s="158"/>
      <c r="AR1944" s="363">
        <f>SUMIF('[27]Sc Shedule '!$D$3:$D$2546,D1944,'[27]Sc Shedule '!$AC$3:$AC$2546)</f>
        <v>1387.125</v>
      </c>
      <c r="AS1944" s="363">
        <f t="shared" ca="1" si="448"/>
        <v>1387.125</v>
      </c>
      <c r="AT1944" s="363">
        <f t="shared" ca="1" si="449"/>
        <v>0</v>
      </c>
      <c r="AU1944" s="365"/>
    </row>
    <row r="1945" spans="1:47" ht="30" customHeight="1" x14ac:dyDescent="0.25">
      <c r="A1945" s="186"/>
      <c r="B1945" s="221">
        <v>30</v>
      </c>
      <c r="C1945" s="187">
        <v>1385</v>
      </c>
      <c r="D1945" s="136">
        <v>13873</v>
      </c>
      <c r="E1945" s="136">
        <v>8448</v>
      </c>
      <c r="F1945" s="188"/>
      <c r="G1945" s="186" t="s">
        <v>108</v>
      </c>
      <c r="H1945" s="186" t="s">
        <v>94</v>
      </c>
      <c r="I1945" s="186"/>
      <c r="J1945" s="186" t="s">
        <v>69</v>
      </c>
      <c r="K1945" s="188">
        <v>1.3</v>
      </c>
      <c r="L1945" s="188">
        <v>0.6</v>
      </c>
      <c r="M1945" s="188">
        <v>2</v>
      </c>
      <c r="N1945" s="188"/>
      <c r="O1945" s="188">
        <f>M1945-N1945</f>
        <v>2</v>
      </c>
      <c r="P1945" s="188"/>
      <c r="Q1945" s="188"/>
      <c r="R1945" s="188">
        <f t="shared" si="441"/>
        <v>2</v>
      </c>
      <c r="S1945" s="191" t="s">
        <v>70</v>
      </c>
      <c r="T1945" s="199" t="s">
        <v>58</v>
      </c>
      <c r="U1945" s="200">
        <v>44873</v>
      </c>
      <c r="V1945" s="200">
        <v>44949</v>
      </c>
      <c r="W1945" s="201">
        <v>1</v>
      </c>
      <c r="X1945" s="202"/>
      <c r="Y1945" s="196">
        <f t="shared" si="434"/>
        <v>11</v>
      </c>
      <c r="Z1945" s="219">
        <v>135</v>
      </c>
      <c r="AA1945" s="219">
        <v>12.25</v>
      </c>
      <c r="AB1945" s="197">
        <f t="shared" si="435"/>
        <v>270</v>
      </c>
      <c r="AC1945" s="197">
        <f t="shared" si="436"/>
        <v>24.5</v>
      </c>
      <c r="AD1945" s="197">
        <f t="shared" si="437"/>
        <v>189</v>
      </c>
      <c r="AE1945" s="197">
        <f t="shared" si="440"/>
        <v>81</v>
      </c>
      <c r="AF1945" s="197">
        <f t="shared" si="438"/>
        <v>269.5</v>
      </c>
      <c r="AG1945" s="197">
        <f t="shared" si="446"/>
        <v>539.5</v>
      </c>
      <c r="AH1945" s="197">
        <v>539.5</v>
      </c>
      <c r="AI1945" s="197">
        <f t="shared" si="447"/>
        <v>0</v>
      </c>
      <c r="AJ1945" s="158"/>
      <c r="AR1945" s="111"/>
      <c r="AS1945" s="111"/>
      <c r="AT1945" s="111"/>
    </row>
    <row r="1946" spans="1:47" ht="30" customHeight="1" x14ac:dyDescent="0.25">
      <c r="A1946" s="186"/>
      <c r="B1946" s="221">
        <v>30</v>
      </c>
      <c r="C1946" s="187">
        <v>1630</v>
      </c>
      <c r="D1946" s="136">
        <v>14167</v>
      </c>
      <c r="E1946" s="136">
        <v>8568</v>
      </c>
      <c r="F1946" s="188"/>
      <c r="G1946" s="186" t="s">
        <v>108</v>
      </c>
      <c r="H1946" s="189" t="s">
        <v>36</v>
      </c>
      <c r="I1946" s="189"/>
      <c r="J1946" s="189" t="s">
        <v>435</v>
      </c>
      <c r="K1946" s="190">
        <v>5</v>
      </c>
      <c r="L1946" s="190">
        <v>1.8</v>
      </c>
      <c r="M1946" s="190">
        <v>2</v>
      </c>
      <c r="N1946" s="190"/>
      <c r="O1946" s="190">
        <v>2</v>
      </c>
      <c r="P1946" s="190"/>
      <c r="Q1946" s="190"/>
      <c r="R1946" s="188">
        <f t="shared" si="441"/>
        <v>10</v>
      </c>
      <c r="S1946" s="159" t="s">
        <v>41</v>
      </c>
      <c r="T1946" s="199" t="s">
        <v>58</v>
      </c>
      <c r="U1946" s="193">
        <v>44914</v>
      </c>
      <c r="V1946" s="193">
        <v>44972</v>
      </c>
      <c r="W1946" s="194">
        <v>1</v>
      </c>
      <c r="X1946" s="195"/>
      <c r="Y1946" s="196">
        <f t="shared" si="434"/>
        <v>8.4285714285714288</v>
      </c>
      <c r="Z1946" s="203">
        <v>18</v>
      </c>
      <c r="AA1946" s="203">
        <v>1.05</v>
      </c>
      <c r="AB1946" s="197">
        <f t="shared" si="435"/>
        <v>180</v>
      </c>
      <c r="AC1946" s="197">
        <f t="shared" si="436"/>
        <v>10.5</v>
      </c>
      <c r="AD1946" s="197">
        <f t="shared" si="437"/>
        <v>126</v>
      </c>
      <c r="AE1946" s="197">
        <f t="shared" si="440"/>
        <v>54</v>
      </c>
      <c r="AF1946" s="197">
        <f t="shared" si="438"/>
        <v>88.500000000000014</v>
      </c>
      <c r="AG1946" s="197">
        <f t="shared" si="446"/>
        <v>268.5</v>
      </c>
      <c r="AH1946" s="198">
        <v>268.5</v>
      </c>
      <c r="AI1946" s="197">
        <f t="shared" si="447"/>
        <v>0</v>
      </c>
      <c r="AJ1946" s="158"/>
      <c r="AT1946" s="111"/>
      <c r="AU1946" s="365"/>
    </row>
    <row r="1947" spans="1:47" ht="30" customHeight="1" x14ac:dyDescent="0.25">
      <c r="A1947" s="186"/>
      <c r="B1947" s="221">
        <v>30</v>
      </c>
      <c r="C1947" s="187">
        <v>1501</v>
      </c>
      <c r="D1947" s="136">
        <v>13988</v>
      </c>
      <c r="E1947" s="136">
        <v>8577</v>
      </c>
      <c r="F1947" s="188"/>
      <c r="G1947" s="186" t="s">
        <v>511</v>
      </c>
      <c r="H1947" s="189" t="s">
        <v>36</v>
      </c>
      <c r="I1947" s="189"/>
      <c r="J1947" s="189" t="s">
        <v>435</v>
      </c>
      <c r="K1947" s="190">
        <v>5</v>
      </c>
      <c r="L1947" s="190">
        <v>1.8</v>
      </c>
      <c r="M1947" s="190">
        <v>2.5</v>
      </c>
      <c r="N1947" s="190"/>
      <c r="O1947" s="190">
        <v>2.5</v>
      </c>
      <c r="P1947" s="190"/>
      <c r="Q1947" s="190"/>
      <c r="R1947" s="188">
        <f t="shared" si="441"/>
        <v>12.5</v>
      </c>
      <c r="S1947" s="159" t="s">
        <v>41</v>
      </c>
      <c r="T1947" s="199" t="s">
        <v>58</v>
      </c>
      <c r="U1947" s="193">
        <v>44891</v>
      </c>
      <c r="V1947" s="193">
        <v>44977</v>
      </c>
      <c r="W1947" s="194">
        <v>1</v>
      </c>
      <c r="X1947" s="195"/>
      <c r="Y1947" s="196">
        <f t="shared" si="434"/>
        <v>12.428571428571429</v>
      </c>
      <c r="Z1947" s="203">
        <v>18</v>
      </c>
      <c r="AA1947" s="203">
        <v>1.05</v>
      </c>
      <c r="AB1947" s="197">
        <f t="shared" si="435"/>
        <v>225</v>
      </c>
      <c r="AC1947" s="197">
        <f t="shared" si="436"/>
        <v>13.125</v>
      </c>
      <c r="AD1947" s="197">
        <f t="shared" si="437"/>
        <v>157.5</v>
      </c>
      <c r="AE1947" s="197">
        <f t="shared" si="440"/>
        <v>67.5</v>
      </c>
      <c r="AF1947" s="197">
        <f t="shared" si="438"/>
        <v>163.125</v>
      </c>
      <c r="AG1947" s="197">
        <f t="shared" si="446"/>
        <v>388.125</v>
      </c>
      <c r="AH1947" s="198">
        <v>388.125</v>
      </c>
      <c r="AI1947" s="197">
        <f t="shared" si="447"/>
        <v>0</v>
      </c>
      <c r="AJ1947" s="158"/>
      <c r="AT1947" s="111"/>
      <c r="AU1947" s="365"/>
    </row>
    <row r="1948" spans="1:47" ht="30" customHeight="1" x14ac:dyDescent="0.25">
      <c r="A1948" s="186"/>
      <c r="B1948" s="221">
        <v>31</v>
      </c>
      <c r="C1948" s="187">
        <v>322</v>
      </c>
      <c r="D1948" s="136">
        <v>12434</v>
      </c>
      <c r="E1948" s="136">
        <v>8133</v>
      </c>
      <c r="F1948" s="188"/>
      <c r="G1948" s="186" t="s">
        <v>85</v>
      </c>
      <c r="H1948" s="186" t="s">
        <v>94</v>
      </c>
      <c r="I1948" s="186"/>
      <c r="J1948" s="186" t="s">
        <v>69</v>
      </c>
      <c r="K1948" s="188">
        <v>1.8</v>
      </c>
      <c r="L1948" s="188">
        <v>1.3</v>
      </c>
      <c r="M1948" s="188">
        <v>3</v>
      </c>
      <c r="N1948" s="188">
        <v>1</v>
      </c>
      <c r="O1948" s="188">
        <f t="shared" ref="O1948:O1957" si="450">M1948-N1948</f>
        <v>2</v>
      </c>
      <c r="P1948" s="188"/>
      <c r="Q1948" s="188"/>
      <c r="R1948" s="188">
        <f t="shared" si="441"/>
        <v>2</v>
      </c>
      <c r="S1948" s="191" t="s">
        <v>70</v>
      </c>
      <c r="T1948" s="199" t="s">
        <v>58</v>
      </c>
      <c r="U1948" s="200">
        <v>44733</v>
      </c>
      <c r="V1948" s="200">
        <v>44854</v>
      </c>
      <c r="W1948" s="201">
        <v>1</v>
      </c>
      <c r="X1948" s="202"/>
      <c r="Y1948" s="196">
        <f t="shared" si="434"/>
        <v>17.428571428571427</v>
      </c>
      <c r="Z1948" s="219">
        <v>135</v>
      </c>
      <c r="AA1948" s="219"/>
      <c r="AB1948" s="197">
        <f t="shared" si="435"/>
        <v>270</v>
      </c>
      <c r="AC1948" s="197">
        <f t="shared" si="436"/>
        <v>0</v>
      </c>
      <c r="AD1948" s="197">
        <f t="shared" si="437"/>
        <v>189</v>
      </c>
      <c r="AE1948" s="197">
        <f t="shared" si="440"/>
        <v>81</v>
      </c>
      <c r="AF1948" s="197">
        <f t="shared" si="438"/>
        <v>0</v>
      </c>
      <c r="AG1948" s="197">
        <f t="shared" si="446"/>
        <v>270</v>
      </c>
      <c r="AH1948" s="197">
        <v>270</v>
      </c>
      <c r="AI1948" s="197">
        <f t="shared" si="447"/>
        <v>0</v>
      </c>
      <c r="AJ1948" s="158"/>
      <c r="AR1948" s="111"/>
      <c r="AS1948" s="111"/>
      <c r="AT1948" s="111"/>
    </row>
    <row r="1949" spans="1:47" ht="30" customHeight="1" x14ac:dyDescent="0.25">
      <c r="A1949" s="186"/>
      <c r="B1949" s="221">
        <v>31</v>
      </c>
      <c r="C1949" s="187">
        <v>321</v>
      </c>
      <c r="D1949" s="136">
        <v>12433</v>
      </c>
      <c r="E1949" s="136">
        <v>7585</v>
      </c>
      <c r="F1949" s="188"/>
      <c r="G1949" s="186" t="s">
        <v>85</v>
      </c>
      <c r="H1949" s="186" t="s">
        <v>94</v>
      </c>
      <c r="I1949" s="186"/>
      <c r="J1949" s="186" t="s">
        <v>69</v>
      </c>
      <c r="K1949" s="188">
        <v>1.3</v>
      </c>
      <c r="L1949" s="188">
        <v>1.3</v>
      </c>
      <c r="M1949" s="188">
        <v>4</v>
      </c>
      <c r="N1949" s="188">
        <v>1</v>
      </c>
      <c r="O1949" s="188">
        <f t="shared" si="450"/>
        <v>3</v>
      </c>
      <c r="P1949" s="188"/>
      <c r="Q1949" s="188"/>
      <c r="R1949" s="188">
        <f t="shared" si="441"/>
        <v>3</v>
      </c>
      <c r="S1949" s="191" t="s">
        <v>70</v>
      </c>
      <c r="T1949" s="199" t="s">
        <v>58</v>
      </c>
      <c r="U1949" s="200">
        <v>44733</v>
      </c>
      <c r="V1949" s="200">
        <v>44738</v>
      </c>
      <c r="W1949" s="201">
        <v>1</v>
      </c>
      <c r="X1949" s="202"/>
      <c r="Y1949" s="196">
        <f t="shared" ref="Y1949:Y2012" si="451">IF(T1949="on hire",$C$5-U1949+1,IF(T1949="off hired",V1949-U1949+1,0))/7</f>
        <v>0.8571428571428571</v>
      </c>
      <c r="Z1949" s="219">
        <v>135</v>
      </c>
      <c r="AA1949" s="219">
        <v>12.25</v>
      </c>
      <c r="AB1949" s="197">
        <f t="shared" ref="AB1949:AB2012" si="452">Z1949*R1949</f>
        <v>405</v>
      </c>
      <c r="AC1949" s="197">
        <f t="shared" ref="AC1949:AC2012" si="453">AA1949*R1949</f>
        <v>36.75</v>
      </c>
      <c r="AD1949" s="197">
        <f t="shared" ref="AD1949:AD2012" si="454">0.7*R1949*Z1949</f>
        <v>283.49999999999994</v>
      </c>
      <c r="AE1949" s="197">
        <f t="shared" si="440"/>
        <v>121.49999999999999</v>
      </c>
      <c r="AF1949" s="197">
        <f t="shared" ref="AF1949:AF2012" si="455">IF(Y1949&gt;X1949,(Y1949-X1949)*R1949*AA1949,0)</f>
        <v>31.499999999999996</v>
      </c>
      <c r="AG1949" s="197">
        <f t="shared" si="446"/>
        <v>436.49999999999994</v>
      </c>
      <c r="AH1949" s="197">
        <v>436.49999999999994</v>
      </c>
      <c r="AI1949" s="197">
        <f t="shared" si="447"/>
        <v>0</v>
      </c>
      <c r="AJ1949" s="158"/>
      <c r="AR1949" s="111"/>
      <c r="AS1949" s="111"/>
      <c r="AT1949" s="111"/>
    </row>
    <row r="1950" spans="1:47" ht="30" customHeight="1" x14ac:dyDescent="0.25">
      <c r="A1950" s="186"/>
      <c r="B1950" s="221">
        <v>31</v>
      </c>
      <c r="C1950" s="187" t="s">
        <v>138</v>
      </c>
      <c r="D1950" s="136">
        <v>12223</v>
      </c>
      <c r="E1950" s="136">
        <v>7570</v>
      </c>
      <c r="F1950" s="188"/>
      <c r="G1950" s="186" t="s">
        <v>85</v>
      </c>
      <c r="H1950" s="186" t="s">
        <v>36</v>
      </c>
      <c r="I1950" s="186"/>
      <c r="J1950" s="186" t="s">
        <v>42</v>
      </c>
      <c r="K1950" s="188">
        <v>25</v>
      </c>
      <c r="L1950" s="188">
        <v>1.3</v>
      </c>
      <c r="M1950" s="188">
        <v>6</v>
      </c>
      <c r="N1950" s="188">
        <v>1</v>
      </c>
      <c r="O1950" s="188">
        <f t="shared" si="450"/>
        <v>5</v>
      </c>
      <c r="P1950" s="188"/>
      <c r="Q1950" s="188"/>
      <c r="R1950" s="188">
        <f t="shared" si="441"/>
        <v>125</v>
      </c>
      <c r="S1950" s="191" t="s">
        <v>41</v>
      </c>
      <c r="T1950" s="199" t="s">
        <v>58</v>
      </c>
      <c r="U1950" s="200">
        <v>44717</v>
      </c>
      <c r="V1950" s="200">
        <v>44724</v>
      </c>
      <c r="W1950" s="201">
        <v>1</v>
      </c>
      <c r="X1950" s="202"/>
      <c r="Y1950" s="196">
        <f t="shared" si="451"/>
        <v>1.1428571428571428</v>
      </c>
      <c r="Z1950" s="219">
        <v>14</v>
      </c>
      <c r="AA1950" s="219">
        <v>0.84</v>
      </c>
      <c r="AB1950" s="197">
        <f t="shared" si="452"/>
        <v>1750</v>
      </c>
      <c r="AC1950" s="197">
        <f t="shared" si="453"/>
        <v>105</v>
      </c>
      <c r="AD1950" s="197">
        <f t="shared" si="454"/>
        <v>1225</v>
      </c>
      <c r="AE1950" s="197">
        <f t="shared" si="440"/>
        <v>525</v>
      </c>
      <c r="AF1950" s="197">
        <f t="shared" si="455"/>
        <v>120</v>
      </c>
      <c r="AG1950" s="197">
        <f t="shared" si="446"/>
        <v>1870</v>
      </c>
      <c r="AH1950" s="197">
        <v>1870</v>
      </c>
      <c r="AI1950" s="197">
        <f t="shared" si="447"/>
        <v>0</v>
      </c>
      <c r="AJ1950" s="158"/>
      <c r="AR1950" s="111"/>
      <c r="AS1950" s="111"/>
      <c r="AT1950" s="111"/>
    </row>
    <row r="1951" spans="1:47" ht="30" customHeight="1" x14ac:dyDescent="0.25">
      <c r="A1951" s="186"/>
      <c r="B1951" s="221">
        <v>31</v>
      </c>
      <c r="C1951" s="187" t="s">
        <v>139</v>
      </c>
      <c r="D1951" s="136">
        <v>12225</v>
      </c>
      <c r="E1951" s="136">
        <v>7576</v>
      </c>
      <c r="F1951" s="188"/>
      <c r="G1951" s="186" t="s">
        <v>85</v>
      </c>
      <c r="H1951" s="186" t="s">
        <v>36</v>
      </c>
      <c r="I1951" s="186"/>
      <c r="J1951" s="186" t="s">
        <v>42</v>
      </c>
      <c r="K1951" s="188">
        <v>8</v>
      </c>
      <c r="L1951" s="188">
        <v>1.3</v>
      </c>
      <c r="M1951" s="188">
        <v>3</v>
      </c>
      <c r="N1951" s="188">
        <v>1</v>
      </c>
      <c r="O1951" s="188">
        <f t="shared" si="450"/>
        <v>2</v>
      </c>
      <c r="P1951" s="188"/>
      <c r="Q1951" s="188"/>
      <c r="R1951" s="188">
        <f t="shared" si="441"/>
        <v>16</v>
      </c>
      <c r="S1951" s="191" t="s">
        <v>41</v>
      </c>
      <c r="T1951" s="199" t="s">
        <v>58</v>
      </c>
      <c r="U1951" s="200">
        <v>44717</v>
      </c>
      <c r="V1951" s="200">
        <v>44734</v>
      </c>
      <c r="W1951" s="201">
        <v>1</v>
      </c>
      <c r="X1951" s="202"/>
      <c r="Y1951" s="196">
        <f t="shared" si="451"/>
        <v>2.5714285714285716</v>
      </c>
      <c r="Z1951" s="219">
        <v>14</v>
      </c>
      <c r="AA1951" s="219">
        <v>0.84</v>
      </c>
      <c r="AB1951" s="197">
        <f t="shared" si="452"/>
        <v>224</v>
      </c>
      <c r="AC1951" s="197">
        <f t="shared" si="453"/>
        <v>13.44</v>
      </c>
      <c r="AD1951" s="197">
        <f t="shared" si="454"/>
        <v>156.79999999999998</v>
      </c>
      <c r="AE1951" s="197">
        <f t="shared" si="440"/>
        <v>67.2</v>
      </c>
      <c r="AF1951" s="197">
        <f t="shared" si="455"/>
        <v>34.56</v>
      </c>
      <c r="AG1951" s="197">
        <f t="shared" si="446"/>
        <v>258.56</v>
      </c>
      <c r="AH1951" s="197">
        <v>258.56</v>
      </c>
      <c r="AI1951" s="197">
        <f t="shared" si="447"/>
        <v>0</v>
      </c>
      <c r="AJ1951" s="158"/>
      <c r="AR1951" s="111"/>
      <c r="AS1951" s="111"/>
      <c r="AT1951" s="111"/>
    </row>
    <row r="1952" spans="1:47" ht="30" customHeight="1" x14ac:dyDescent="0.25">
      <c r="A1952" s="186"/>
      <c r="B1952" s="221">
        <v>31</v>
      </c>
      <c r="C1952" s="187">
        <v>371</v>
      </c>
      <c r="D1952" s="136">
        <v>12528</v>
      </c>
      <c r="E1952" s="136">
        <v>6727</v>
      </c>
      <c r="F1952" s="188"/>
      <c r="G1952" s="186" t="s">
        <v>85</v>
      </c>
      <c r="H1952" s="186" t="s">
        <v>36</v>
      </c>
      <c r="I1952" s="186"/>
      <c r="J1952" s="186" t="s">
        <v>42</v>
      </c>
      <c r="K1952" s="188">
        <v>4</v>
      </c>
      <c r="L1952" s="188">
        <v>1.3</v>
      </c>
      <c r="M1952" s="188">
        <v>2</v>
      </c>
      <c r="N1952" s="188">
        <v>1</v>
      </c>
      <c r="O1952" s="188">
        <f t="shared" si="450"/>
        <v>1</v>
      </c>
      <c r="P1952" s="188"/>
      <c r="Q1952" s="188"/>
      <c r="R1952" s="188">
        <f t="shared" si="441"/>
        <v>4</v>
      </c>
      <c r="S1952" s="191" t="s">
        <v>41</v>
      </c>
      <c r="T1952" s="199" t="s">
        <v>58</v>
      </c>
      <c r="U1952" s="200">
        <v>44739</v>
      </c>
      <c r="V1952" s="200">
        <v>44831</v>
      </c>
      <c r="W1952" s="201">
        <v>1</v>
      </c>
      <c r="X1952" s="202"/>
      <c r="Y1952" s="196">
        <f t="shared" si="451"/>
        <v>13.285714285714286</v>
      </c>
      <c r="Z1952" s="219">
        <v>14</v>
      </c>
      <c r="AA1952" s="219">
        <v>0.84</v>
      </c>
      <c r="AB1952" s="197">
        <f t="shared" si="452"/>
        <v>56</v>
      </c>
      <c r="AC1952" s="197">
        <f t="shared" si="453"/>
        <v>3.36</v>
      </c>
      <c r="AD1952" s="197">
        <f t="shared" si="454"/>
        <v>39.199999999999996</v>
      </c>
      <c r="AE1952" s="197">
        <f t="shared" si="440"/>
        <v>16.8</v>
      </c>
      <c r="AF1952" s="197">
        <f t="shared" si="455"/>
        <v>44.64</v>
      </c>
      <c r="AG1952" s="197">
        <f t="shared" si="446"/>
        <v>100.64</v>
      </c>
      <c r="AH1952" s="197">
        <v>100.64</v>
      </c>
      <c r="AI1952" s="197">
        <f t="shared" si="447"/>
        <v>0</v>
      </c>
      <c r="AJ1952" s="158"/>
      <c r="AR1952" s="111"/>
      <c r="AS1952" s="111"/>
      <c r="AT1952" s="111"/>
    </row>
    <row r="1953" spans="1:39" s="111" customFormat="1" ht="30" customHeight="1" x14ac:dyDescent="0.25">
      <c r="A1953" s="186"/>
      <c r="B1953" s="221">
        <v>31</v>
      </c>
      <c r="C1953" s="187">
        <v>524</v>
      </c>
      <c r="D1953" s="136">
        <v>12732</v>
      </c>
      <c r="E1953" s="136">
        <v>8122</v>
      </c>
      <c r="F1953" s="188"/>
      <c r="G1953" s="186" t="s">
        <v>85</v>
      </c>
      <c r="H1953" s="186" t="s">
        <v>94</v>
      </c>
      <c r="I1953" s="186"/>
      <c r="J1953" s="186" t="s">
        <v>69</v>
      </c>
      <c r="K1953" s="188">
        <v>2.5</v>
      </c>
      <c r="L1953" s="188">
        <v>1.3</v>
      </c>
      <c r="M1953" s="188">
        <v>4</v>
      </c>
      <c r="N1953" s="188">
        <v>1</v>
      </c>
      <c r="O1953" s="188">
        <f t="shared" si="450"/>
        <v>3</v>
      </c>
      <c r="P1953" s="188"/>
      <c r="Q1953" s="188"/>
      <c r="R1953" s="188">
        <f t="shared" si="441"/>
        <v>3</v>
      </c>
      <c r="S1953" s="191" t="s">
        <v>70</v>
      </c>
      <c r="T1953" s="199" t="s">
        <v>58</v>
      </c>
      <c r="U1953" s="200">
        <v>44757</v>
      </c>
      <c r="V1953" s="200">
        <v>44849</v>
      </c>
      <c r="W1953" s="201">
        <v>1</v>
      </c>
      <c r="X1953" s="202"/>
      <c r="Y1953" s="196">
        <f t="shared" si="451"/>
        <v>13.285714285714286</v>
      </c>
      <c r="Z1953" s="219">
        <v>135</v>
      </c>
      <c r="AA1953" s="219">
        <v>12.25</v>
      </c>
      <c r="AB1953" s="197">
        <f t="shared" si="452"/>
        <v>405</v>
      </c>
      <c r="AC1953" s="197">
        <f t="shared" si="453"/>
        <v>36.75</v>
      </c>
      <c r="AD1953" s="197">
        <f t="shared" si="454"/>
        <v>283.49999999999994</v>
      </c>
      <c r="AE1953" s="197">
        <f t="shared" si="440"/>
        <v>121.49999999999999</v>
      </c>
      <c r="AF1953" s="197">
        <f t="shared" si="455"/>
        <v>488.25000000000006</v>
      </c>
      <c r="AG1953" s="197">
        <f t="shared" si="446"/>
        <v>893.25</v>
      </c>
      <c r="AH1953" s="197">
        <v>893.25</v>
      </c>
      <c r="AI1953" s="197">
        <f t="shared" si="447"/>
        <v>0</v>
      </c>
      <c r="AJ1953" s="158"/>
      <c r="AK1953" s="265"/>
      <c r="AL1953" s="272"/>
      <c r="AM1953" s="272"/>
    </row>
    <row r="1954" spans="1:39" s="111" customFormat="1" ht="30" customHeight="1" x14ac:dyDescent="0.25">
      <c r="A1954" s="186"/>
      <c r="B1954" s="221">
        <v>31</v>
      </c>
      <c r="C1954" s="187">
        <v>452</v>
      </c>
      <c r="D1954" s="136">
        <v>12619</v>
      </c>
      <c r="E1954" s="136">
        <v>8152</v>
      </c>
      <c r="F1954" s="188"/>
      <c r="G1954" s="186" t="s">
        <v>85</v>
      </c>
      <c r="H1954" s="186" t="s">
        <v>60</v>
      </c>
      <c r="I1954" s="186"/>
      <c r="J1954" s="186" t="s">
        <v>61</v>
      </c>
      <c r="K1954" s="188">
        <v>9</v>
      </c>
      <c r="L1954" s="188">
        <v>9</v>
      </c>
      <c r="M1954" s="188">
        <f>5</f>
        <v>5</v>
      </c>
      <c r="N1954" s="188">
        <v>1</v>
      </c>
      <c r="O1954" s="188">
        <f t="shared" si="450"/>
        <v>4</v>
      </c>
      <c r="P1954" s="188"/>
      <c r="Q1954" s="188"/>
      <c r="R1954" s="188">
        <f t="shared" si="441"/>
        <v>324</v>
      </c>
      <c r="S1954" s="191" t="s">
        <v>62</v>
      </c>
      <c r="T1954" s="199" t="s">
        <v>58</v>
      </c>
      <c r="U1954" s="200">
        <v>44748</v>
      </c>
      <c r="V1954" s="200">
        <v>44861</v>
      </c>
      <c r="W1954" s="201">
        <v>1</v>
      </c>
      <c r="X1954" s="202"/>
      <c r="Y1954" s="196">
        <f t="shared" si="451"/>
        <v>16.285714285714285</v>
      </c>
      <c r="Z1954" s="219">
        <v>7.5</v>
      </c>
      <c r="AA1954" s="219">
        <v>0.7</v>
      </c>
      <c r="AB1954" s="197">
        <f t="shared" si="452"/>
        <v>2430</v>
      </c>
      <c r="AC1954" s="197">
        <f t="shared" si="453"/>
        <v>226.79999999999998</v>
      </c>
      <c r="AD1954" s="197">
        <f t="shared" si="454"/>
        <v>1700.9999999999998</v>
      </c>
      <c r="AE1954" s="197">
        <f t="shared" si="440"/>
        <v>729</v>
      </c>
      <c r="AF1954" s="197">
        <f t="shared" si="455"/>
        <v>3693.5999999999995</v>
      </c>
      <c r="AG1954" s="197">
        <f t="shared" si="446"/>
        <v>6123.5999999999995</v>
      </c>
      <c r="AH1954" s="197">
        <v>6123.5999999999995</v>
      </c>
      <c r="AI1954" s="197">
        <f t="shared" si="447"/>
        <v>0</v>
      </c>
      <c r="AJ1954" s="158"/>
      <c r="AK1954" s="265"/>
      <c r="AL1954" s="272"/>
      <c r="AM1954" s="272"/>
    </row>
    <row r="1955" spans="1:39" s="111" customFormat="1" ht="30" customHeight="1" x14ac:dyDescent="0.25">
      <c r="A1955" s="186"/>
      <c r="B1955" s="221">
        <v>31</v>
      </c>
      <c r="C1955" s="187">
        <v>641</v>
      </c>
      <c r="D1955" s="136">
        <v>12864</v>
      </c>
      <c r="E1955" s="136">
        <v>6730</v>
      </c>
      <c r="F1955" s="188"/>
      <c r="G1955" s="186" t="s">
        <v>85</v>
      </c>
      <c r="H1955" s="186" t="s">
        <v>36</v>
      </c>
      <c r="I1955" s="186"/>
      <c r="J1955" s="186" t="s">
        <v>69</v>
      </c>
      <c r="K1955" s="188">
        <v>2.5</v>
      </c>
      <c r="L1955" s="188">
        <v>2</v>
      </c>
      <c r="M1955" s="188">
        <v>3</v>
      </c>
      <c r="N1955" s="188">
        <v>1</v>
      </c>
      <c r="O1955" s="188">
        <f t="shared" si="450"/>
        <v>2</v>
      </c>
      <c r="P1955" s="188"/>
      <c r="Q1955" s="188"/>
      <c r="R1955" s="188">
        <f t="shared" si="441"/>
        <v>2</v>
      </c>
      <c r="S1955" s="191" t="s">
        <v>70</v>
      </c>
      <c r="T1955" s="199" t="s">
        <v>58</v>
      </c>
      <c r="U1955" s="200">
        <v>44774</v>
      </c>
      <c r="V1955" s="200">
        <v>44832</v>
      </c>
      <c r="W1955" s="201">
        <v>1</v>
      </c>
      <c r="X1955" s="202"/>
      <c r="Y1955" s="196">
        <f t="shared" si="451"/>
        <v>8.4285714285714288</v>
      </c>
      <c r="Z1955" s="220">
        <v>135</v>
      </c>
      <c r="AA1955" s="219">
        <v>12.25</v>
      </c>
      <c r="AB1955" s="197">
        <f t="shared" si="452"/>
        <v>270</v>
      </c>
      <c r="AC1955" s="197">
        <f t="shared" si="453"/>
        <v>24.5</v>
      </c>
      <c r="AD1955" s="197">
        <f t="shared" si="454"/>
        <v>189</v>
      </c>
      <c r="AE1955" s="197">
        <f t="shared" si="440"/>
        <v>81</v>
      </c>
      <c r="AF1955" s="197">
        <f t="shared" si="455"/>
        <v>206.5</v>
      </c>
      <c r="AG1955" s="197">
        <f t="shared" si="446"/>
        <v>476.5</v>
      </c>
      <c r="AH1955" s="197">
        <v>476.5</v>
      </c>
      <c r="AI1955" s="197">
        <f t="shared" si="447"/>
        <v>0</v>
      </c>
      <c r="AJ1955" s="158"/>
      <c r="AK1955" s="265"/>
      <c r="AL1955" s="272"/>
      <c r="AM1955" s="272"/>
    </row>
    <row r="1956" spans="1:39" s="111" customFormat="1" ht="30" customHeight="1" x14ac:dyDescent="0.25">
      <c r="A1956" s="186"/>
      <c r="B1956" s="221">
        <v>31</v>
      </c>
      <c r="C1956" s="187">
        <v>622</v>
      </c>
      <c r="D1956" s="136">
        <v>12847</v>
      </c>
      <c r="E1956" s="136">
        <v>6707</v>
      </c>
      <c r="F1956" s="188"/>
      <c r="G1956" s="186" t="s">
        <v>85</v>
      </c>
      <c r="H1956" s="186" t="s">
        <v>36</v>
      </c>
      <c r="I1956" s="186"/>
      <c r="J1956" s="186" t="s">
        <v>435</v>
      </c>
      <c r="K1956" s="188">
        <v>4</v>
      </c>
      <c r="L1956" s="188">
        <v>1.3</v>
      </c>
      <c r="M1956" s="188">
        <v>4</v>
      </c>
      <c r="N1956" s="188">
        <v>1</v>
      </c>
      <c r="O1956" s="188">
        <f t="shared" si="450"/>
        <v>3</v>
      </c>
      <c r="P1956" s="188"/>
      <c r="Q1956" s="188"/>
      <c r="R1956" s="188">
        <f t="shared" si="441"/>
        <v>12</v>
      </c>
      <c r="S1956" s="191" t="s">
        <v>41</v>
      </c>
      <c r="T1956" s="199" t="s">
        <v>58</v>
      </c>
      <c r="U1956" s="200">
        <v>44771</v>
      </c>
      <c r="V1956" s="200">
        <v>44825</v>
      </c>
      <c r="W1956" s="201">
        <v>1</v>
      </c>
      <c r="X1956" s="202"/>
      <c r="Y1956" s="196">
        <f t="shared" si="451"/>
        <v>7.8571428571428568</v>
      </c>
      <c r="Z1956" s="219">
        <v>14</v>
      </c>
      <c r="AA1956" s="219">
        <v>0.84</v>
      </c>
      <c r="AB1956" s="197">
        <f t="shared" si="452"/>
        <v>168</v>
      </c>
      <c r="AC1956" s="197">
        <f t="shared" si="453"/>
        <v>10.08</v>
      </c>
      <c r="AD1956" s="197">
        <f t="shared" si="454"/>
        <v>117.59999999999998</v>
      </c>
      <c r="AE1956" s="197">
        <f t="shared" ref="AE1956:AE2019" si="456">IF(T1956="off hired",0.3*R1956*Z1956*W1956,0)</f>
        <v>50.399999999999991</v>
      </c>
      <c r="AF1956" s="197">
        <f t="shared" si="455"/>
        <v>79.199999999999989</v>
      </c>
      <c r="AG1956" s="197">
        <f t="shared" si="446"/>
        <v>247.19999999999996</v>
      </c>
      <c r="AH1956" s="197">
        <v>247.19999999999996</v>
      </c>
      <c r="AI1956" s="197">
        <f t="shared" si="447"/>
        <v>0</v>
      </c>
      <c r="AJ1956" s="158"/>
      <c r="AK1956" s="265"/>
      <c r="AL1956" s="272"/>
      <c r="AM1956" s="272"/>
    </row>
    <row r="1957" spans="1:39" s="111" customFormat="1" ht="30" customHeight="1" x14ac:dyDescent="0.25">
      <c r="A1957" s="186"/>
      <c r="B1957" s="221">
        <v>31</v>
      </c>
      <c r="C1957" s="187">
        <v>452</v>
      </c>
      <c r="D1957" s="136">
        <v>13039</v>
      </c>
      <c r="E1957" s="136">
        <v>8433</v>
      </c>
      <c r="F1957" s="188"/>
      <c r="G1957" s="186" t="s">
        <v>85</v>
      </c>
      <c r="H1957" s="186" t="s">
        <v>60</v>
      </c>
      <c r="I1957" s="186"/>
      <c r="J1957" s="186" t="s">
        <v>61</v>
      </c>
      <c r="K1957" s="188">
        <v>7.5</v>
      </c>
      <c r="L1957" s="188">
        <v>5</v>
      </c>
      <c r="M1957" s="188">
        <v>4</v>
      </c>
      <c r="N1957" s="188">
        <v>1</v>
      </c>
      <c r="O1957" s="188">
        <f t="shared" si="450"/>
        <v>3</v>
      </c>
      <c r="P1957" s="188"/>
      <c r="Q1957" s="188"/>
      <c r="R1957" s="188">
        <f t="shared" si="441"/>
        <v>112.5</v>
      </c>
      <c r="S1957" s="191" t="s">
        <v>62</v>
      </c>
      <c r="T1957" s="199" t="s">
        <v>58</v>
      </c>
      <c r="U1957" s="200">
        <v>44791</v>
      </c>
      <c r="V1957" s="200">
        <v>44942</v>
      </c>
      <c r="W1957" s="201">
        <v>1</v>
      </c>
      <c r="X1957" s="202"/>
      <c r="Y1957" s="196">
        <f t="shared" si="451"/>
        <v>21.714285714285715</v>
      </c>
      <c r="Z1957" s="219">
        <v>7.5</v>
      </c>
      <c r="AA1957" s="219">
        <v>0.7</v>
      </c>
      <c r="AB1957" s="197">
        <f t="shared" si="452"/>
        <v>843.75</v>
      </c>
      <c r="AC1957" s="197">
        <f t="shared" si="453"/>
        <v>78.75</v>
      </c>
      <c r="AD1957" s="197">
        <f t="shared" si="454"/>
        <v>590.625</v>
      </c>
      <c r="AE1957" s="197">
        <f t="shared" si="456"/>
        <v>253.125</v>
      </c>
      <c r="AF1957" s="197">
        <f t="shared" si="455"/>
        <v>1710</v>
      </c>
      <c r="AG1957" s="197">
        <f t="shared" si="446"/>
        <v>2553.75</v>
      </c>
      <c r="AH1957" s="197">
        <v>2553.75</v>
      </c>
      <c r="AI1957" s="197">
        <f t="shared" si="447"/>
        <v>0</v>
      </c>
      <c r="AJ1957" s="158"/>
      <c r="AK1957" s="265"/>
      <c r="AL1957" s="272"/>
      <c r="AM1957" s="272"/>
    </row>
    <row r="1958" spans="1:39" s="111" customFormat="1" ht="30" customHeight="1" x14ac:dyDescent="0.25">
      <c r="A1958" s="189"/>
      <c r="B1958" s="221">
        <v>31</v>
      </c>
      <c r="C1958" s="159">
        <v>831</v>
      </c>
      <c r="D1958" s="376">
        <v>13100</v>
      </c>
      <c r="E1958" s="376">
        <v>7853</v>
      </c>
      <c r="F1958" s="190"/>
      <c r="G1958" s="189" t="s">
        <v>85</v>
      </c>
      <c r="H1958" s="189" t="s">
        <v>94</v>
      </c>
      <c r="I1958" s="189"/>
      <c r="J1958" s="189" t="s">
        <v>69</v>
      </c>
      <c r="K1958" s="190">
        <v>2.5</v>
      </c>
      <c r="L1958" s="190">
        <v>1.3</v>
      </c>
      <c r="M1958" s="190">
        <v>4</v>
      </c>
      <c r="N1958" s="190"/>
      <c r="O1958" s="190">
        <v>4</v>
      </c>
      <c r="P1958" s="190"/>
      <c r="Q1958" s="190"/>
      <c r="R1958" s="188">
        <f t="shared" si="441"/>
        <v>4</v>
      </c>
      <c r="S1958" s="191" t="s">
        <v>70</v>
      </c>
      <c r="T1958" s="192" t="s">
        <v>58</v>
      </c>
      <c r="U1958" s="193">
        <v>44799</v>
      </c>
      <c r="V1958" s="193">
        <v>44802</v>
      </c>
      <c r="W1958" s="194">
        <v>1</v>
      </c>
      <c r="X1958" s="195"/>
      <c r="Y1958" s="196">
        <f t="shared" si="451"/>
        <v>0.5714285714285714</v>
      </c>
      <c r="Z1958" s="219">
        <v>135</v>
      </c>
      <c r="AA1958" s="203"/>
      <c r="AB1958" s="197">
        <f t="shared" si="452"/>
        <v>540</v>
      </c>
      <c r="AC1958" s="197">
        <f t="shared" si="453"/>
        <v>0</v>
      </c>
      <c r="AD1958" s="197">
        <f t="shared" si="454"/>
        <v>378</v>
      </c>
      <c r="AE1958" s="197">
        <f t="shared" si="456"/>
        <v>162</v>
      </c>
      <c r="AF1958" s="197">
        <f t="shared" si="455"/>
        <v>0</v>
      </c>
      <c r="AG1958" s="197">
        <f t="shared" si="446"/>
        <v>540</v>
      </c>
      <c r="AH1958" s="198">
        <v>540</v>
      </c>
      <c r="AI1958" s="197">
        <f t="shared" si="447"/>
        <v>0</v>
      </c>
      <c r="AJ1958" s="158"/>
      <c r="AK1958" s="265"/>
      <c r="AL1958" s="272"/>
      <c r="AM1958" s="272"/>
    </row>
    <row r="1959" spans="1:39" s="111" customFormat="1" ht="30" customHeight="1" x14ac:dyDescent="0.25">
      <c r="A1959" s="189"/>
      <c r="B1959" s="221">
        <v>31</v>
      </c>
      <c r="C1959" s="159">
        <v>894</v>
      </c>
      <c r="D1959" s="376">
        <v>13265</v>
      </c>
      <c r="E1959" s="376">
        <v>7879</v>
      </c>
      <c r="F1959" s="190"/>
      <c r="G1959" s="189" t="s">
        <v>85</v>
      </c>
      <c r="H1959" s="189" t="s">
        <v>36</v>
      </c>
      <c r="I1959" s="189"/>
      <c r="J1959" s="189" t="s">
        <v>435</v>
      </c>
      <c r="K1959" s="190">
        <v>9</v>
      </c>
      <c r="L1959" s="190">
        <v>1.3</v>
      </c>
      <c r="M1959" s="190">
        <v>3</v>
      </c>
      <c r="N1959" s="190"/>
      <c r="O1959" s="190">
        <v>3</v>
      </c>
      <c r="P1959" s="190"/>
      <c r="Q1959" s="190"/>
      <c r="R1959" s="188">
        <f t="shared" si="441"/>
        <v>27</v>
      </c>
      <c r="S1959" s="159" t="s">
        <v>41</v>
      </c>
      <c r="T1959" s="192" t="s">
        <v>58</v>
      </c>
      <c r="U1959" s="193">
        <v>44810</v>
      </c>
      <c r="V1959" s="193">
        <v>44814</v>
      </c>
      <c r="W1959" s="194">
        <v>1</v>
      </c>
      <c r="X1959" s="195"/>
      <c r="Y1959" s="196">
        <f t="shared" si="451"/>
        <v>0.7142857142857143</v>
      </c>
      <c r="Z1959" s="203">
        <v>14</v>
      </c>
      <c r="AA1959" s="203">
        <v>0.84</v>
      </c>
      <c r="AB1959" s="197">
        <f t="shared" si="452"/>
        <v>378</v>
      </c>
      <c r="AC1959" s="197">
        <f t="shared" si="453"/>
        <v>22.68</v>
      </c>
      <c r="AD1959" s="197">
        <f t="shared" si="454"/>
        <v>264.59999999999997</v>
      </c>
      <c r="AE1959" s="197">
        <f t="shared" si="456"/>
        <v>113.39999999999999</v>
      </c>
      <c r="AF1959" s="197">
        <f t="shared" si="455"/>
        <v>16.2</v>
      </c>
      <c r="AG1959" s="197">
        <f t="shared" si="446"/>
        <v>394.19999999999993</v>
      </c>
      <c r="AH1959" s="198">
        <v>394.19999999999993</v>
      </c>
      <c r="AI1959" s="197">
        <f t="shared" si="447"/>
        <v>0</v>
      </c>
      <c r="AJ1959" s="158"/>
      <c r="AK1959" s="265"/>
      <c r="AL1959" s="272"/>
      <c r="AM1959" s="272"/>
    </row>
    <row r="1960" spans="1:39" s="111" customFormat="1" ht="30" customHeight="1" x14ac:dyDescent="0.25">
      <c r="A1960" s="216"/>
      <c r="B1960" s="242">
        <v>31</v>
      </c>
      <c r="C1960" s="243">
        <v>592</v>
      </c>
      <c r="D1960" s="378">
        <v>12810</v>
      </c>
      <c r="E1960" s="378">
        <v>6736</v>
      </c>
      <c r="F1960" s="215"/>
      <c r="G1960" s="216" t="s">
        <v>85</v>
      </c>
      <c r="H1960" s="216" t="s">
        <v>36</v>
      </c>
      <c r="I1960" s="216"/>
      <c r="J1960" s="216" t="s">
        <v>42</v>
      </c>
      <c r="K1960" s="215">
        <v>5</v>
      </c>
      <c r="L1960" s="215">
        <v>1.3</v>
      </c>
      <c r="M1960" s="215">
        <v>5</v>
      </c>
      <c r="N1960" s="188">
        <v>1</v>
      </c>
      <c r="O1960" s="188">
        <f>M1960-N1960</f>
        <v>4</v>
      </c>
      <c r="P1960" s="215"/>
      <c r="Q1960" s="215"/>
      <c r="R1960" s="188">
        <f t="shared" si="441"/>
        <v>20</v>
      </c>
      <c r="S1960" s="243" t="s">
        <v>41</v>
      </c>
      <c r="T1960" s="252" t="s">
        <v>58</v>
      </c>
      <c r="U1960" s="253">
        <v>44768</v>
      </c>
      <c r="V1960" s="253">
        <v>44833</v>
      </c>
      <c r="W1960" s="254">
        <v>1</v>
      </c>
      <c r="X1960" s="255"/>
      <c r="Y1960" s="196">
        <f t="shared" si="451"/>
        <v>9.4285714285714288</v>
      </c>
      <c r="Z1960" s="220">
        <v>14</v>
      </c>
      <c r="AA1960" s="220">
        <v>0.84</v>
      </c>
      <c r="AB1960" s="197">
        <f t="shared" si="452"/>
        <v>280</v>
      </c>
      <c r="AC1960" s="197">
        <f t="shared" si="453"/>
        <v>16.8</v>
      </c>
      <c r="AD1960" s="197">
        <f t="shared" si="454"/>
        <v>196</v>
      </c>
      <c r="AE1960" s="197">
        <f t="shared" si="456"/>
        <v>84</v>
      </c>
      <c r="AF1960" s="197">
        <f t="shared" si="455"/>
        <v>158.4</v>
      </c>
      <c r="AG1960" s="197">
        <f t="shared" si="446"/>
        <v>438.4</v>
      </c>
      <c r="AH1960" s="197">
        <v>438.4</v>
      </c>
      <c r="AI1960" s="197">
        <f t="shared" si="447"/>
        <v>0</v>
      </c>
      <c r="AJ1960" s="158"/>
      <c r="AK1960" s="265"/>
      <c r="AL1960" s="272"/>
      <c r="AM1960" s="272"/>
    </row>
    <row r="1961" spans="1:39" s="111" customFormat="1" ht="30" customHeight="1" x14ac:dyDescent="0.25">
      <c r="A1961" s="186"/>
      <c r="B1961" s="221">
        <v>31</v>
      </c>
      <c r="C1961" s="187">
        <v>714</v>
      </c>
      <c r="D1961" s="136">
        <v>12978</v>
      </c>
      <c r="E1961" s="136">
        <v>6735</v>
      </c>
      <c r="F1961" s="188"/>
      <c r="G1961" s="186" t="s">
        <v>85</v>
      </c>
      <c r="H1961" s="186" t="s">
        <v>36</v>
      </c>
      <c r="I1961" s="186"/>
      <c r="J1961" s="186" t="s">
        <v>69</v>
      </c>
      <c r="K1961" s="188">
        <v>2.5</v>
      </c>
      <c r="L1961" s="188">
        <v>1.3</v>
      </c>
      <c r="M1961" s="188">
        <v>4</v>
      </c>
      <c r="N1961" s="188">
        <v>1</v>
      </c>
      <c r="O1961" s="188">
        <f>M1961-N1961</f>
        <v>3</v>
      </c>
      <c r="P1961" s="188"/>
      <c r="Q1961" s="188"/>
      <c r="R1961" s="188">
        <f t="shared" si="441"/>
        <v>3</v>
      </c>
      <c r="S1961" s="191" t="s">
        <v>70</v>
      </c>
      <c r="T1961" s="199" t="s">
        <v>58</v>
      </c>
      <c r="U1961" s="200">
        <v>44785</v>
      </c>
      <c r="V1961" s="200">
        <v>44832</v>
      </c>
      <c r="W1961" s="201">
        <v>1</v>
      </c>
      <c r="X1961" s="202"/>
      <c r="Y1961" s="196">
        <f t="shared" si="451"/>
        <v>6.8571428571428568</v>
      </c>
      <c r="Z1961" s="220">
        <v>135</v>
      </c>
      <c r="AA1961" s="219">
        <v>12.25</v>
      </c>
      <c r="AB1961" s="197">
        <f t="shared" si="452"/>
        <v>405</v>
      </c>
      <c r="AC1961" s="197">
        <f t="shared" si="453"/>
        <v>36.75</v>
      </c>
      <c r="AD1961" s="197">
        <f t="shared" si="454"/>
        <v>283.49999999999994</v>
      </c>
      <c r="AE1961" s="197">
        <f t="shared" si="456"/>
        <v>121.49999999999999</v>
      </c>
      <c r="AF1961" s="197">
        <f t="shared" si="455"/>
        <v>251.99999999999997</v>
      </c>
      <c r="AG1961" s="197">
        <f t="shared" si="446"/>
        <v>656.99999999999989</v>
      </c>
      <c r="AH1961" s="197">
        <v>656.99999999999989</v>
      </c>
      <c r="AI1961" s="197">
        <f t="shared" si="447"/>
        <v>0</v>
      </c>
      <c r="AJ1961" s="158"/>
      <c r="AK1961" s="265"/>
      <c r="AL1961" s="272"/>
      <c r="AM1961" s="272"/>
    </row>
    <row r="1962" spans="1:39" s="111" customFormat="1" ht="30" customHeight="1" x14ac:dyDescent="0.25">
      <c r="A1962" s="186"/>
      <c r="B1962" s="221">
        <v>31</v>
      </c>
      <c r="C1962" s="187">
        <v>1003</v>
      </c>
      <c r="D1962" s="136">
        <v>13387</v>
      </c>
      <c r="E1962" s="136">
        <v>8230</v>
      </c>
      <c r="F1962" s="188"/>
      <c r="G1962" s="186" t="s">
        <v>85</v>
      </c>
      <c r="H1962" s="189" t="s">
        <v>94</v>
      </c>
      <c r="I1962" s="189"/>
      <c r="J1962" s="189" t="s">
        <v>69</v>
      </c>
      <c r="K1962" s="190">
        <v>2.5</v>
      </c>
      <c r="L1962" s="190">
        <v>1.3</v>
      </c>
      <c r="M1962" s="190">
        <v>3</v>
      </c>
      <c r="N1962" s="190"/>
      <c r="O1962" s="190">
        <v>3</v>
      </c>
      <c r="P1962" s="190"/>
      <c r="Q1962" s="190"/>
      <c r="R1962" s="188">
        <f t="shared" si="441"/>
        <v>3</v>
      </c>
      <c r="S1962" s="191" t="s">
        <v>70</v>
      </c>
      <c r="T1962" s="192" t="s">
        <v>58</v>
      </c>
      <c r="U1962" s="193">
        <v>44824</v>
      </c>
      <c r="V1962" s="193">
        <v>44879</v>
      </c>
      <c r="W1962" s="194">
        <v>1</v>
      </c>
      <c r="X1962" s="195"/>
      <c r="Y1962" s="196">
        <f t="shared" si="451"/>
        <v>8</v>
      </c>
      <c r="Z1962" s="219">
        <v>135</v>
      </c>
      <c r="AA1962" s="219">
        <v>12.25</v>
      </c>
      <c r="AB1962" s="197">
        <f t="shared" si="452"/>
        <v>405</v>
      </c>
      <c r="AC1962" s="197">
        <f t="shared" si="453"/>
        <v>36.75</v>
      </c>
      <c r="AD1962" s="197">
        <f t="shared" si="454"/>
        <v>283.49999999999994</v>
      </c>
      <c r="AE1962" s="197">
        <f t="shared" si="456"/>
        <v>121.49999999999999</v>
      </c>
      <c r="AF1962" s="197">
        <f t="shared" si="455"/>
        <v>294</v>
      </c>
      <c r="AG1962" s="197">
        <f t="shared" si="446"/>
        <v>699</v>
      </c>
      <c r="AH1962" s="198">
        <v>699</v>
      </c>
      <c r="AI1962" s="197">
        <f t="shared" si="447"/>
        <v>0</v>
      </c>
      <c r="AJ1962" s="158"/>
      <c r="AK1962" s="265"/>
      <c r="AL1962" s="272"/>
      <c r="AM1962" s="272"/>
    </row>
    <row r="1963" spans="1:39" s="111" customFormat="1" ht="30" customHeight="1" x14ac:dyDescent="0.25">
      <c r="A1963" s="186"/>
      <c r="B1963" s="221">
        <v>31</v>
      </c>
      <c r="C1963" s="187">
        <v>996</v>
      </c>
      <c r="D1963" s="136">
        <v>13380</v>
      </c>
      <c r="E1963" s="136">
        <v>8086</v>
      </c>
      <c r="F1963" s="188"/>
      <c r="G1963" s="186" t="s">
        <v>85</v>
      </c>
      <c r="H1963" s="189" t="s">
        <v>36</v>
      </c>
      <c r="I1963" s="189"/>
      <c r="J1963" s="189" t="s">
        <v>435</v>
      </c>
      <c r="K1963" s="190">
        <v>5</v>
      </c>
      <c r="L1963" s="190">
        <v>1.3</v>
      </c>
      <c r="M1963" s="190">
        <v>7</v>
      </c>
      <c r="N1963" s="190"/>
      <c r="O1963" s="190">
        <v>7</v>
      </c>
      <c r="P1963" s="190"/>
      <c r="Q1963" s="190"/>
      <c r="R1963" s="188">
        <f t="shared" si="441"/>
        <v>35</v>
      </c>
      <c r="S1963" s="159" t="s">
        <v>41</v>
      </c>
      <c r="T1963" s="192" t="s">
        <v>58</v>
      </c>
      <c r="U1963" s="193">
        <v>44823</v>
      </c>
      <c r="V1963" s="193">
        <v>44841</v>
      </c>
      <c r="W1963" s="194">
        <v>1</v>
      </c>
      <c r="X1963" s="195"/>
      <c r="Y1963" s="196">
        <f t="shared" si="451"/>
        <v>2.7142857142857144</v>
      </c>
      <c r="Z1963" s="203">
        <v>14</v>
      </c>
      <c r="AA1963" s="203">
        <v>0.84</v>
      </c>
      <c r="AB1963" s="197">
        <f t="shared" si="452"/>
        <v>490</v>
      </c>
      <c r="AC1963" s="197">
        <f t="shared" si="453"/>
        <v>29.4</v>
      </c>
      <c r="AD1963" s="197">
        <f t="shared" si="454"/>
        <v>343</v>
      </c>
      <c r="AE1963" s="197">
        <f t="shared" si="456"/>
        <v>147</v>
      </c>
      <c r="AF1963" s="197">
        <f t="shared" si="455"/>
        <v>79.8</v>
      </c>
      <c r="AG1963" s="197">
        <f t="shared" si="446"/>
        <v>569.79999999999995</v>
      </c>
      <c r="AH1963" s="198">
        <v>569.79999999999995</v>
      </c>
      <c r="AI1963" s="197">
        <f t="shared" si="447"/>
        <v>0</v>
      </c>
      <c r="AJ1963" s="158"/>
      <c r="AK1963" s="265"/>
      <c r="AL1963" s="272"/>
      <c r="AM1963" s="272"/>
    </row>
    <row r="1964" spans="1:39" s="111" customFormat="1" ht="30" customHeight="1" x14ac:dyDescent="0.25">
      <c r="A1964" s="186"/>
      <c r="B1964" s="221">
        <v>31</v>
      </c>
      <c r="C1964" s="187">
        <v>1015</v>
      </c>
      <c r="D1964" s="136">
        <v>13398</v>
      </c>
      <c r="E1964" s="136"/>
      <c r="F1964" s="188"/>
      <c r="G1964" s="186" t="s">
        <v>85</v>
      </c>
      <c r="H1964" s="189" t="s">
        <v>36</v>
      </c>
      <c r="I1964" s="189"/>
      <c r="J1964" s="189" t="s">
        <v>435</v>
      </c>
      <c r="K1964" s="190">
        <v>8</v>
      </c>
      <c r="L1964" s="190">
        <v>1.3</v>
      </c>
      <c r="M1964" s="190">
        <v>4</v>
      </c>
      <c r="N1964" s="190"/>
      <c r="O1964" s="190">
        <v>4</v>
      </c>
      <c r="P1964" s="190"/>
      <c r="Q1964" s="190"/>
      <c r="R1964" s="188">
        <f t="shared" si="441"/>
        <v>32</v>
      </c>
      <c r="S1964" s="159" t="s">
        <v>41</v>
      </c>
      <c r="T1964" s="192" t="s">
        <v>86</v>
      </c>
      <c r="U1964" s="193">
        <v>44825</v>
      </c>
      <c r="V1964" s="193"/>
      <c r="W1964" s="194">
        <v>1</v>
      </c>
      <c r="X1964" s="195"/>
      <c r="Y1964" s="196">
        <f t="shared" si="451"/>
        <v>27.428571428571427</v>
      </c>
      <c r="Z1964" s="203">
        <v>14</v>
      </c>
      <c r="AA1964" s="203">
        <v>0.84</v>
      </c>
      <c r="AB1964" s="197">
        <f t="shared" si="452"/>
        <v>448</v>
      </c>
      <c r="AC1964" s="197">
        <f t="shared" si="453"/>
        <v>26.88</v>
      </c>
      <c r="AD1964" s="197">
        <f t="shared" si="454"/>
        <v>313.59999999999997</v>
      </c>
      <c r="AE1964" s="197">
        <f t="shared" si="456"/>
        <v>0</v>
      </c>
      <c r="AF1964" s="197">
        <f t="shared" si="455"/>
        <v>737.28</v>
      </c>
      <c r="AG1964" s="197">
        <f>AH1964</f>
        <v>351.99999999999994</v>
      </c>
      <c r="AH1964" s="198">
        <v>351.99999999999994</v>
      </c>
      <c r="AI1964" s="197">
        <v>0</v>
      </c>
      <c r="AJ1964" s="158"/>
      <c r="AK1964" s="265"/>
      <c r="AL1964" s="272"/>
      <c r="AM1964" s="272"/>
    </row>
    <row r="1965" spans="1:39" s="111" customFormat="1" ht="30" customHeight="1" x14ac:dyDescent="0.25">
      <c r="A1965" s="186"/>
      <c r="B1965" s="221">
        <v>31</v>
      </c>
      <c r="C1965" s="187">
        <v>1004</v>
      </c>
      <c r="D1965" s="136">
        <v>13388</v>
      </c>
      <c r="E1965" s="136">
        <v>8333</v>
      </c>
      <c r="F1965" s="188"/>
      <c r="G1965" s="186" t="s">
        <v>85</v>
      </c>
      <c r="H1965" s="186" t="s">
        <v>60</v>
      </c>
      <c r="I1965" s="186"/>
      <c r="J1965" s="186" t="s">
        <v>61</v>
      </c>
      <c r="K1965" s="188">
        <v>7</v>
      </c>
      <c r="L1965" s="188">
        <v>3</v>
      </c>
      <c r="M1965" s="188">
        <v>4</v>
      </c>
      <c r="N1965" s="188"/>
      <c r="O1965" s="188">
        <f t="shared" ref="O1965:O1971" si="457">M1965-N1965</f>
        <v>4</v>
      </c>
      <c r="P1965" s="188"/>
      <c r="Q1965" s="188"/>
      <c r="R1965" s="188">
        <f t="shared" si="441"/>
        <v>84</v>
      </c>
      <c r="S1965" s="191" t="s">
        <v>62</v>
      </c>
      <c r="T1965" s="199" t="s">
        <v>58</v>
      </c>
      <c r="U1965" s="200">
        <v>44824</v>
      </c>
      <c r="V1965" s="200">
        <v>44910</v>
      </c>
      <c r="W1965" s="201">
        <v>1</v>
      </c>
      <c r="X1965" s="202"/>
      <c r="Y1965" s="196">
        <f t="shared" si="451"/>
        <v>12.428571428571429</v>
      </c>
      <c r="Z1965" s="219">
        <v>7.5</v>
      </c>
      <c r="AA1965" s="219">
        <v>0.7</v>
      </c>
      <c r="AB1965" s="197">
        <f t="shared" si="452"/>
        <v>630</v>
      </c>
      <c r="AC1965" s="197">
        <f t="shared" si="453"/>
        <v>58.8</v>
      </c>
      <c r="AD1965" s="197">
        <f t="shared" si="454"/>
        <v>441</v>
      </c>
      <c r="AE1965" s="197">
        <f t="shared" si="456"/>
        <v>189</v>
      </c>
      <c r="AF1965" s="197">
        <f t="shared" si="455"/>
        <v>730.8</v>
      </c>
      <c r="AG1965" s="197">
        <f t="shared" ref="AG1965:AG2028" si="458">AD1965+AE1965+AF1965</f>
        <v>1360.8</v>
      </c>
      <c r="AH1965" s="197">
        <v>1360.8</v>
      </c>
      <c r="AI1965" s="197">
        <f t="shared" ref="AI1965:AI2028" si="459">AG1965-AH1965</f>
        <v>0</v>
      </c>
      <c r="AJ1965" s="158"/>
      <c r="AK1965" s="265"/>
      <c r="AL1965" s="272"/>
      <c r="AM1965" s="272"/>
    </row>
    <row r="1966" spans="1:39" s="111" customFormat="1" ht="30" customHeight="1" x14ac:dyDescent="0.25">
      <c r="A1966" s="189"/>
      <c r="B1966" s="223">
        <v>31</v>
      </c>
      <c r="C1966" s="159">
        <v>1291</v>
      </c>
      <c r="D1966" s="376">
        <v>13730</v>
      </c>
      <c r="E1966" s="376">
        <v>8492</v>
      </c>
      <c r="F1966" s="190"/>
      <c r="G1966" s="189" t="s">
        <v>85</v>
      </c>
      <c r="H1966" s="186" t="s">
        <v>60</v>
      </c>
      <c r="I1966" s="186"/>
      <c r="J1966" s="186" t="s">
        <v>61</v>
      </c>
      <c r="K1966" s="188">
        <v>4.4000000000000004</v>
      </c>
      <c r="L1966" s="188">
        <v>2.5</v>
      </c>
      <c r="M1966" s="188">
        <v>4</v>
      </c>
      <c r="N1966" s="188"/>
      <c r="O1966" s="188">
        <f t="shared" si="457"/>
        <v>4</v>
      </c>
      <c r="P1966" s="188"/>
      <c r="Q1966" s="188"/>
      <c r="R1966" s="188">
        <f t="shared" ref="R1966:R2029" si="460">IF(S1966="m3",K1966*L1966*O1966,IF(S1966="m2-LxH",K1966*O1966,IF(S1966="m2-LxW",K1966*L1966*P1966,IF(S1966="rm",O1966,IF(S1966="lm",K1966,IF(S1966="unit",Q1966,))))))</f>
        <v>44</v>
      </c>
      <c r="S1966" s="191" t="s">
        <v>62</v>
      </c>
      <c r="T1966" s="199" t="s">
        <v>58</v>
      </c>
      <c r="U1966" s="200">
        <v>44859</v>
      </c>
      <c r="V1966" s="200">
        <v>44931</v>
      </c>
      <c r="W1966" s="201">
        <v>1</v>
      </c>
      <c r="X1966" s="202"/>
      <c r="Y1966" s="196">
        <f t="shared" si="451"/>
        <v>10.428571428571429</v>
      </c>
      <c r="Z1966" s="219">
        <v>7.5</v>
      </c>
      <c r="AA1966" s="219">
        <v>0.7</v>
      </c>
      <c r="AB1966" s="197">
        <f t="shared" si="452"/>
        <v>330</v>
      </c>
      <c r="AC1966" s="197">
        <f t="shared" si="453"/>
        <v>30.799999999999997</v>
      </c>
      <c r="AD1966" s="197">
        <f t="shared" si="454"/>
        <v>230.99999999999997</v>
      </c>
      <c r="AE1966" s="197">
        <f t="shared" si="456"/>
        <v>99</v>
      </c>
      <c r="AF1966" s="197">
        <f t="shared" si="455"/>
        <v>321.2</v>
      </c>
      <c r="AG1966" s="197">
        <f t="shared" si="458"/>
        <v>651.20000000000005</v>
      </c>
      <c r="AH1966" s="197">
        <v>651.20000000000005</v>
      </c>
      <c r="AI1966" s="197">
        <f t="shared" si="459"/>
        <v>0</v>
      </c>
      <c r="AJ1966" s="158"/>
      <c r="AK1966" s="265"/>
      <c r="AL1966" s="272"/>
      <c r="AM1966" s="272"/>
    </row>
    <row r="1967" spans="1:39" s="111" customFormat="1" ht="30" customHeight="1" x14ac:dyDescent="0.25">
      <c r="A1967" s="186"/>
      <c r="B1967" s="221">
        <v>31</v>
      </c>
      <c r="C1967" s="187">
        <v>1340</v>
      </c>
      <c r="D1967" s="136">
        <v>13828</v>
      </c>
      <c r="E1967" s="136">
        <v>8194</v>
      </c>
      <c r="F1967" s="188"/>
      <c r="G1967" s="186" t="s">
        <v>85</v>
      </c>
      <c r="H1967" s="186" t="s">
        <v>94</v>
      </c>
      <c r="I1967" s="186"/>
      <c r="J1967" s="186" t="s">
        <v>69</v>
      </c>
      <c r="K1967" s="188">
        <v>1.8</v>
      </c>
      <c r="L1967" s="188">
        <v>0.6</v>
      </c>
      <c r="M1967" s="188">
        <v>1.5</v>
      </c>
      <c r="N1967" s="188"/>
      <c r="O1967" s="188">
        <f t="shared" si="457"/>
        <v>1.5</v>
      </c>
      <c r="P1967" s="188"/>
      <c r="Q1967" s="188"/>
      <c r="R1967" s="188">
        <f t="shared" si="460"/>
        <v>1.5</v>
      </c>
      <c r="S1967" s="191" t="s">
        <v>70</v>
      </c>
      <c r="T1967" s="199" t="s">
        <v>58</v>
      </c>
      <c r="U1967" s="200">
        <v>44866</v>
      </c>
      <c r="V1967" s="200">
        <v>44870</v>
      </c>
      <c r="W1967" s="201">
        <v>1</v>
      </c>
      <c r="X1967" s="202"/>
      <c r="Y1967" s="196">
        <f t="shared" si="451"/>
        <v>0.7142857142857143</v>
      </c>
      <c r="Z1967" s="219">
        <v>135</v>
      </c>
      <c r="AA1967" s="219">
        <v>12.25</v>
      </c>
      <c r="AB1967" s="197">
        <f t="shared" si="452"/>
        <v>202.5</v>
      </c>
      <c r="AC1967" s="197">
        <f t="shared" si="453"/>
        <v>18.375</v>
      </c>
      <c r="AD1967" s="197">
        <f t="shared" si="454"/>
        <v>141.74999999999997</v>
      </c>
      <c r="AE1967" s="197">
        <f t="shared" si="456"/>
        <v>60.749999999999993</v>
      </c>
      <c r="AF1967" s="197">
        <f t="shared" si="455"/>
        <v>13.125</v>
      </c>
      <c r="AG1967" s="197">
        <f t="shared" si="458"/>
        <v>215.62499999999997</v>
      </c>
      <c r="AH1967" s="197">
        <v>215.62499999999997</v>
      </c>
      <c r="AI1967" s="197">
        <f t="shared" si="459"/>
        <v>0</v>
      </c>
      <c r="AJ1967" s="158"/>
      <c r="AK1967" s="265"/>
      <c r="AL1967" s="272"/>
      <c r="AM1967" s="272"/>
    </row>
    <row r="1968" spans="1:39" s="111" customFormat="1" ht="30" customHeight="1" x14ac:dyDescent="0.25">
      <c r="A1968" s="186"/>
      <c r="B1968" s="221">
        <v>31</v>
      </c>
      <c r="C1968" s="187">
        <v>1313</v>
      </c>
      <c r="D1968" s="136">
        <v>13801</v>
      </c>
      <c r="E1968" s="136">
        <v>8344</v>
      </c>
      <c r="F1968" s="188"/>
      <c r="G1968" s="186" t="s">
        <v>85</v>
      </c>
      <c r="H1968" s="216" t="s">
        <v>36</v>
      </c>
      <c r="I1968" s="216"/>
      <c r="J1968" s="216" t="s">
        <v>42</v>
      </c>
      <c r="K1968" s="215">
        <v>3.5</v>
      </c>
      <c r="L1968" s="215">
        <v>1</v>
      </c>
      <c r="M1968" s="215">
        <v>4.5</v>
      </c>
      <c r="N1968" s="188"/>
      <c r="O1968" s="188">
        <f t="shared" si="457"/>
        <v>4.5</v>
      </c>
      <c r="P1968" s="215"/>
      <c r="Q1968" s="215"/>
      <c r="R1968" s="188">
        <f t="shared" si="460"/>
        <v>15.75</v>
      </c>
      <c r="S1968" s="243" t="s">
        <v>41</v>
      </c>
      <c r="T1968" s="199" t="s">
        <v>58</v>
      </c>
      <c r="U1968" s="253">
        <v>44863</v>
      </c>
      <c r="V1968" s="253">
        <v>44915</v>
      </c>
      <c r="W1968" s="254">
        <v>1</v>
      </c>
      <c r="X1968" s="255"/>
      <c r="Y1968" s="196">
        <f t="shared" si="451"/>
        <v>7.5714285714285712</v>
      </c>
      <c r="Z1968" s="220">
        <v>14</v>
      </c>
      <c r="AA1968" s="220">
        <v>0.84</v>
      </c>
      <c r="AB1968" s="197">
        <f t="shared" si="452"/>
        <v>220.5</v>
      </c>
      <c r="AC1968" s="197">
        <f t="shared" si="453"/>
        <v>13.229999999999999</v>
      </c>
      <c r="AD1968" s="197">
        <f t="shared" si="454"/>
        <v>154.34999999999997</v>
      </c>
      <c r="AE1968" s="197">
        <f t="shared" si="456"/>
        <v>66.149999999999991</v>
      </c>
      <c r="AF1968" s="197">
        <f t="shared" si="455"/>
        <v>100.17</v>
      </c>
      <c r="AG1968" s="197">
        <f t="shared" si="458"/>
        <v>320.66999999999996</v>
      </c>
      <c r="AH1968" s="197">
        <v>320.66999999999996</v>
      </c>
      <c r="AI1968" s="197">
        <f t="shared" si="459"/>
        <v>0</v>
      </c>
      <c r="AJ1968" s="158"/>
      <c r="AK1968" s="265"/>
      <c r="AL1968" s="272"/>
      <c r="AM1968" s="272"/>
    </row>
    <row r="1969" spans="1:47" ht="30" customHeight="1" x14ac:dyDescent="0.25">
      <c r="A1969" s="186"/>
      <c r="B1969" s="221">
        <v>31</v>
      </c>
      <c r="C1969" s="187">
        <v>1533</v>
      </c>
      <c r="D1969" s="136">
        <v>14070</v>
      </c>
      <c r="E1969" s="136">
        <v>8724</v>
      </c>
      <c r="F1969" s="188"/>
      <c r="G1969" s="186" t="s">
        <v>85</v>
      </c>
      <c r="H1969" s="186" t="s">
        <v>94</v>
      </c>
      <c r="I1969" s="186"/>
      <c r="J1969" s="186" t="s">
        <v>69</v>
      </c>
      <c r="K1969" s="188">
        <v>2.8</v>
      </c>
      <c r="L1969" s="188">
        <v>1</v>
      </c>
      <c r="M1969" s="188">
        <v>4</v>
      </c>
      <c r="N1969" s="188"/>
      <c r="O1969" s="188">
        <f t="shared" si="457"/>
        <v>4</v>
      </c>
      <c r="P1969" s="188"/>
      <c r="Q1969" s="188"/>
      <c r="R1969" s="188">
        <f t="shared" si="460"/>
        <v>4</v>
      </c>
      <c r="S1969" s="191" t="s">
        <v>70</v>
      </c>
      <c r="T1969" s="199" t="s">
        <v>58</v>
      </c>
      <c r="U1969" s="200">
        <v>44901</v>
      </c>
      <c r="V1969" s="200">
        <v>45006</v>
      </c>
      <c r="W1969" s="201">
        <v>1</v>
      </c>
      <c r="X1969" s="202"/>
      <c r="Y1969" s="196">
        <f t="shared" si="451"/>
        <v>15.142857142857142</v>
      </c>
      <c r="Z1969" s="197">
        <v>135</v>
      </c>
      <c r="AA1969" s="197">
        <v>12.25</v>
      </c>
      <c r="AB1969" s="197">
        <f t="shared" si="452"/>
        <v>540</v>
      </c>
      <c r="AC1969" s="197">
        <f t="shared" si="453"/>
        <v>49</v>
      </c>
      <c r="AD1969" s="197">
        <f t="shared" si="454"/>
        <v>378</v>
      </c>
      <c r="AE1969" s="197">
        <f t="shared" si="456"/>
        <v>162</v>
      </c>
      <c r="AF1969" s="197">
        <f t="shared" si="455"/>
        <v>742</v>
      </c>
      <c r="AG1969" s="197">
        <f t="shared" si="458"/>
        <v>1282</v>
      </c>
      <c r="AH1969" s="197">
        <v>973</v>
      </c>
      <c r="AI1969" s="197">
        <f t="shared" si="459"/>
        <v>309</v>
      </c>
      <c r="AJ1969" s="158"/>
      <c r="AR1969" s="363">
        <f>SUMIF('[27]Sc Shedule '!$D$3:$D$2546,D1969,'[27]Sc Shedule '!$AC$3:$AC$2546)</f>
        <v>1282</v>
      </c>
      <c r="AS1969" s="363">
        <f ca="1">SUMIF($D$91:$D$2561,D1969,$AG$91:$AG$2559)</f>
        <v>1282</v>
      </c>
      <c r="AT1969" s="363">
        <f ca="1">AR1969-AS1969</f>
        <v>0</v>
      </c>
      <c r="AU1969" s="365"/>
    </row>
    <row r="1970" spans="1:47" ht="30" customHeight="1" x14ac:dyDescent="0.25">
      <c r="A1970" s="186"/>
      <c r="B1970" s="221">
        <v>31</v>
      </c>
      <c r="C1970" s="187">
        <v>1539</v>
      </c>
      <c r="D1970" s="136">
        <v>14075</v>
      </c>
      <c r="E1970" s="136">
        <v>8344</v>
      </c>
      <c r="F1970" s="188"/>
      <c r="G1970" s="186" t="s">
        <v>85</v>
      </c>
      <c r="H1970" s="186" t="s">
        <v>94</v>
      </c>
      <c r="I1970" s="186"/>
      <c r="J1970" s="186" t="s">
        <v>69</v>
      </c>
      <c r="K1970" s="188">
        <v>1.3</v>
      </c>
      <c r="L1970" s="188">
        <v>1</v>
      </c>
      <c r="M1970" s="188">
        <v>2.5</v>
      </c>
      <c r="N1970" s="188"/>
      <c r="O1970" s="188">
        <f t="shared" si="457"/>
        <v>2.5</v>
      </c>
      <c r="P1970" s="188"/>
      <c r="Q1970" s="188"/>
      <c r="R1970" s="188">
        <f t="shared" si="460"/>
        <v>2.5</v>
      </c>
      <c r="S1970" s="191" t="s">
        <v>70</v>
      </c>
      <c r="T1970" s="199" t="s">
        <v>58</v>
      </c>
      <c r="U1970" s="200">
        <v>44902</v>
      </c>
      <c r="V1970" s="200">
        <v>44915</v>
      </c>
      <c r="W1970" s="201">
        <v>1</v>
      </c>
      <c r="X1970" s="202"/>
      <c r="Y1970" s="196">
        <f t="shared" si="451"/>
        <v>2</v>
      </c>
      <c r="Z1970" s="197">
        <v>135</v>
      </c>
      <c r="AA1970" s="197">
        <v>12.25</v>
      </c>
      <c r="AB1970" s="197">
        <f t="shared" si="452"/>
        <v>337.5</v>
      </c>
      <c r="AC1970" s="197">
        <f t="shared" si="453"/>
        <v>30.625</v>
      </c>
      <c r="AD1970" s="197">
        <f t="shared" si="454"/>
        <v>236.25</v>
      </c>
      <c r="AE1970" s="197">
        <f t="shared" si="456"/>
        <v>101.25</v>
      </c>
      <c r="AF1970" s="197">
        <f t="shared" si="455"/>
        <v>61.25</v>
      </c>
      <c r="AG1970" s="197">
        <f t="shared" si="458"/>
        <v>398.75</v>
      </c>
      <c r="AH1970" s="197">
        <v>398.75</v>
      </c>
      <c r="AI1970" s="197">
        <f t="shared" si="459"/>
        <v>0</v>
      </c>
      <c r="AJ1970" s="158"/>
      <c r="AR1970" s="111"/>
      <c r="AS1970" s="111"/>
      <c r="AT1970" s="111"/>
    </row>
    <row r="1971" spans="1:47" ht="30" customHeight="1" x14ac:dyDescent="0.25">
      <c r="A1971" s="186"/>
      <c r="B1971" s="221">
        <v>31</v>
      </c>
      <c r="C1971" s="187">
        <v>1542</v>
      </c>
      <c r="D1971" s="136">
        <v>14062</v>
      </c>
      <c r="E1971" s="136">
        <v>8724</v>
      </c>
      <c r="F1971" s="188"/>
      <c r="G1971" s="186" t="s">
        <v>85</v>
      </c>
      <c r="H1971" s="216" t="s">
        <v>36</v>
      </c>
      <c r="I1971" s="216"/>
      <c r="J1971" s="216" t="s">
        <v>42</v>
      </c>
      <c r="K1971" s="215">
        <v>4</v>
      </c>
      <c r="L1971" s="215">
        <v>1</v>
      </c>
      <c r="M1971" s="215">
        <v>4</v>
      </c>
      <c r="N1971" s="188"/>
      <c r="O1971" s="188">
        <f t="shared" si="457"/>
        <v>4</v>
      </c>
      <c r="P1971" s="215"/>
      <c r="Q1971" s="215"/>
      <c r="R1971" s="188">
        <f t="shared" si="460"/>
        <v>16</v>
      </c>
      <c r="S1971" s="243" t="s">
        <v>41</v>
      </c>
      <c r="T1971" s="199" t="s">
        <v>58</v>
      </c>
      <c r="U1971" s="253">
        <v>44900</v>
      </c>
      <c r="V1971" s="253">
        <v>45006</v>
      </c>
      <c r="W1971" s="254">
        <v>1</v>
      </c>
      <c r="X1971" s="255"/>
      <c r="Y1971" s="196">
        <f t="shared" si="451"/>
        <v>15.285714285714286</v>
      </c>
      <c r="Z1971" s="220">
        <v>14</v>
      </c>
      <c r="AA1971" s="220">
        <v>0.84</v>
      </c>
      <c r="AB1971" s="197">
        <f t="shared" si="452"/>
        <v>224</v>
      </c>
      <c r="AC1971" s="197">
        <f t="shared" si="453"/>
        <v>13.44</v>
      </c>
      <c r="AD1971" s="197">
        <f t="shared" si="454"/>
        <v>156.79999999999998</v>
      </c>
      <c r="AE1971" s="197">
        <f t="shared" si="456"/>
        <v>67.2</v>
      </c>
      <c r="AF1971" s="197">
        <f t="shared" si="455"/>
        <v>205.44</v>
      </c>
      <c r="AG1971" s="197">
        <f t="shared" si="458"/>
        <v>429.44</v>
      </c>
      <c r="AH1971" s="197">
        <v>321.91999999999996</v>
      </c>
      <c r="AI1971" s="197">
        <f t="shared" si="459"/>
        <v>107.52000000000004</v>
      </c>
      <c r="AJ1971" s="158"/>
      <c r="AR1971" s="363">
        <f>SUMIF('[27]Sc Shedule '!$D$3:$D$2546,D1971,'[27]Sc Shedule '!$AC$3:$AC$2546)</f>
        <v>429.44</v>
      </c>
      <c r="AS1971" s="363">
        <f ca="1">SUMIF($D$91:$D$2561,D1971,$AG$91:$AG$2559)</f>
        <v>429.44</v>
      </c>
      <c r="AT1971" s="363">
        <f ca="1">AR1971-AS1971</f>
        <v>0</v>
      </c>
      <c r="AU1971" s="365"/>
    </row>
    <row r="1972" spans="1:47" ht="30" customHeight="1" x14ac:dyDescent="0.25">
      <c r="A1972" s="186"/>
      <c r="B1972" s="221">
        <v>32</v>
      </c>
      <c r="C1972" s="187">
        <v>967</v>
      </c>
      <c r="D1972" s="136">
        <v>13342</v>
      </c>
      <c r="E1972" s="136">
        <v>8088</v>
      </c>
      <c r="F1972" s="188"/>
      <c r="G1972" s="186" t="s">
        <v>536</v>
      </c>
      <c r="H1972" s="189" t="s">
        <v>94</v>
      </c>
      <c r="I1972" s="189"/>
      <c r="J1972" s="189" t="s">
        <v>69</v>
      </c>
      <c r="K1972" s="190">
        <v>1.3</v>
      </c>
      <c r="L1972" s="190">
        <v>0.6</v>
      </c>
      <c r="M1972" s="190">
        <v>2.5</v>
      </c>
      <c r="N1972" s="190"/>
      <c r="O1972" s="190">
        <v>2.5</v>
      </c>
      <c r="P1972" s="190"/>
      <c r="Q1972" s="190"/>
      <c r="R1972" s="188">
        <f t="shared" si="460"/>
        <v>2.5</v>
      </c>
      <c r="S1972" s="191" t="s">
        <v>70</v>
      </c>
      <c r="T1972" s="192" t="s">
        <v>58</v>
      </c>
      <c r="U1972" s="193">
        <v>44819</v>
      </c>
      <c r="V1972" s="193">
        <v>44844</v>
      </c>
      <c r="W1972" s="194">
        <v>1</v>
      </c>
      <c r="X1972" s="195"/>
      <c r="Y1972" s="196">
        <f t="shared" si="451"/>
        <v>3.7142857142857144</v>
      </c>
      <c r="Z1972" s="219">
        <v>135</v>
      </c>
      <c r="AA1972" s="219">
        <v>12.25</v>
      </c>
      <c r="AB1972" s="197">
        <f t="shared" si="452"/>
        <v>337.5</v>
      </c>
      <c r="AC1972" s="197">
        <f t="shared" si="453"/>
        <v>30.625</v>
      </c>
      <c r="AD1972" s="197">
        <f t="shared" si="454"/>
        <v>236.25</v>
      </c>
      <c r="AE1972" s="197">
        <f t="shared" si="456"/>
        <v>101.25</v>
      </c>
      <c r="AF1972" s="197">
        <f t="shared" si="455"/>
        <v>113.75000000000001</v>
      </c>
      <c r="AG1972" s="197">
        <f t="shared" si="458"/>
        <v>451.25</v>
      </c>
      <c r="AH1972" s="198">
        <v>451.25</v>
      </c>
      <c r="AI1972" s="197">
        <f t="shared" si="459"/>
        <v>0</v>
      </c>
      <c r="AJ1972" s="158"/>
      <c r="AR1972" s="111"/>
      <c r="AS1972" s="111"/>
      <c r="AT1972" s="111"/>
    </row>
    <row r="1973" spans="1:47" ht="30" customHeight="1" x14ac:dyDescent="0.25">
      <c r="A1973" s="186"/>
      <c r="B1973" s="221">
        <v>32</v>
      </c>
      <c r="C1973" s="187">
        <v>1529</v>
      </c>
      <c r="D1973" s="136">
        <v>14067</v>
      </c>
      <c r="E1973" s="136">
        <v>8313</v>
      </c>
      <c r="F1973" s="188"/>
      <c r="G1973" s="186" t="s">
        <v>620</v>
      </c>
      <c r="H1973" s="186" t="s">
        <v>94</v>
      </c>
      <c r="I1973" s="186"/>
      <c r="J1973" s="186" t="s">
        <v>69</v>
      </c>
      <c r="K1973" s="188">
        <v>1.3</v>
      </c>
      <c r="L1973" s="188">
        <v>1.3</v>
      </c>
      <c r="M1973" s="188">
        <v>1.5</v>
      </c>
      <c r="N1973" s="188"/>
      <c r="O1973" s="188">
        <f>M1973-N1973</f>
        <v>1.5</v>
      </c>
      <c r="P1973" s="188"/>
      <c r="Q1973" s="188"/>
      <c r="R1973" s="188">
        <f t="shared" si="460"/>
        <v>1.5</v>
      </c>
      <c r="S1973" s="191" t="s">
        <v>70</v>
      </c>
      <c r="T1973" s="199" t="s">
        <v>58</v>
      </c>
      <c r="U1973" s="200">
        <v>44901</v>
      </c>
      <c r="V1973" s="200">
        <v>44903</v>
      </c>
      <c r="W1973" s="201">
        <v>1</v>
      </c>
      <c r="X1973" s="202"/>
      <c r="Y1973" s="196">
        <f t="shared" si="451"/>
        <v>0.42857142857142855</v>
      </c>
      <c r="Z1973" s="197">
        <v>135</v>
      </c>
      <c r="AA1973" s="197">
        <v>12.25</v>
      </c>
      <c r="AB1973" s="197">
        <f t="shared" si="452"/>
        <v>202.5</v>
      </c>
      <c r="AC1973" s="197">
        <f t="shared" si="453"/>
        <v>18.375</v>
      </c>
      <c r="AD1973" s="197">
        <f t="shared" si="454"/>
        <v>141.74999999999997</v>
      </c>
      <c r="AE1973" s="197">
        <f t="shared" si="456"/>
        <v>60.749999999999993</v>
      </c>
      <c r="AF1973" s="197">
        <f t="shared" si="455"/>
        <v>7.8749999999999991</v>
      </c>
      <c r="AG1973" s="197">
        <f t="shared" si="458"/>
        <v>210.37499999999997</v>
      </c>
      <c r="AH1973" s="197">
        <v>210.37499999999997</v>
      </c>
      <c r="AI1973" s="197">
        <f t="shared" si="459"/>
        <v>0</v>
      </c>
      <c r="AJ1973" s="158"/>
      <c r="AR1973" s="111"/>
      <c r="AS1973" s="111"/>
      <c r="AT1973" s="111"/>
    </row>
    <row r="1974" spans="1:47" ht="30" customHeight="1" x14ac:dyDescent="0.25">
      <c r="A1974" s="186"/>
      <c r="B1974" s="221">
        <v>32</v>
      </c>
      <c r="C1974" s="187">
        <v>1551</v>
      </c>
      <c r="D1974" s="373">
        <v>14085</v>
      </c>
      <c r="E1974" s="136">
        <v>8484</v>
      </c>
      <c r="F1974" s="188"/>
      <c r="G1974" s="186" t="s">
        <v>629</v>
      </c>
      <c r="H1974" s="216" t="s">
        <v>36</v>
      </c>
      <c r="I1974" s="216"/>
      <c r="J1974" s="216" t="s">
        <v>42</v>
      </c>
      <c r="K1974" s="215">
        <v>5</v>
      </c>
      <c r="L1974" s="215">
        <v>1</v>
      </c>
      <c r="M1974" s="215">
        <v>1.8</v>
      </c>
      <c r="N1974" s="188"/>
      <c r="O1974" s="188">
        <f>M1974-N1974</f>
        <v>1.8</v>
      </c>
      <c r="P1974" s="215"/>
      <c r="Q1974" s="215"/>
      <c r="R1974" s="188">
        <f t="shared" si="460"/>
        <v>9</v>
      </c>
      <c r="S1974" s="243" t="s">
        <v>41</v>
      </c>
      <c r="T1974" s="199" t="s">
        <v>58</v>
      </c>
      <c r="U1974" s="253">
        <v>44903</v>
      </c>
      <c r="V1974" s="253">
        <v>44928</v>
      </c>
      <c r="W1974" s="254">
        <v>1</v>
      </c>
      <c r="X1974" s="255"/>
      <c r="Y1974" s="196">
        <f t="shared" si="451"/>
        <v>3.7142857142857144</v>
      </c>
      <c r="Z1974" s="220">
        <v>14</v>
      </c>
      <c r="AA1974" s="220">
        <v>0.84</v>
      </c>
      <c r="AB1974" s="197">
        <f t="shared" si="452"/>
        <v>126</v>
      </c>
      <c r="AC1974" s="197">
        <f t="shared" si="453"/>
        <v>7.56</v>
      </c>
      <c r="AD1974" s="197">
        <f t="shared" si="454"/>
        <v>88.2</v>
      </c>
      <c r="AE1974" s="197">
        <f t="shared" si="456"/>
        <v>37.799999999999997</v>
      </c>
      <c r="AF1974" s="197">
        <f t="shared" si="455"/>
        <v>28.080000000000002</v>
      </c>
      <c r="AG1974" s="197">
        <f t="shared" si="458"/>
        <v>154.08000000000001</v>
      </c>
      <c r="AH1974" s="197">
        <v>154.08000000000001</v>
      </c>
      <c r="AI1974" s="197">
        <f t="shared" si="459"/>
        <v>0</v>
      </c>
      <c r="AJ1974" s="158"/>
      <c r="AR1974" s="111"/>
      <c r="AS1974" s="111"/>
      <c r="AT1974" s="111"/>
    </row>
    <row r="1975" spans="1:47" ht="30" customHeight="1" x14ac:dyDescent="0.25">
      <c r="A1975" s="186"/>
      <c r="B1975" s="221">
        <v>32</v>
      </c>
      <c r="C1975" s="187">
        <v>1552</v>
      </c>
      <c r="D1975" s="432">
        <v>14085</v>
      </c>
      <c r="E1975" s="429">
        <v>8484</v>
      </c>
      <c r="F1975" s="188"/>
      <c r="G1975" s="186" t="s">
        <v>629</v>
      </c>
      <c r="H1975" s="216" t="s">
        <v>36</v>
      </c>
      <c r="I1975" s="216"/>
      <c r="J1975" s="216" t="s">
        <v>42</v>
      </c>
      <c r="K1975" s="215">
        <v>5</v>
      </c>
      <c r="L1975" s="215">
        <v>1</v>
      </c>
      <c r="M1975" s="215">
        <v>1.8</v>
      </c>
      <c r="N1975" s="188"/>
      <c r="O1975" s="188">
        <f>M1975-N1975</f>
        <v>1.8</v>
      </c>
      <c r="P1975" s="215"/>
      <c r="Q1975" s="215"/>
      <c r="R1975" s="188">
        <f t="shared" si="460"/>
        <v>9</v>
      </c>
      <c r="S1975" s="243" t="s">
        <v>41</v>
      </c>
      <c r="T1975" s="199" t="s">
        <v>58</v>
      </c>
      <c r="U1975" s="253">
        <v>44903</v>
      </c>
      <c r="V1975" s="433">
        <v>44928</v>
      </c>
      <c r="W1975" s="254">
        <v>1</v>
      </c>
      <c r="X1975" s="255"/>
      <c r="Y1975" s="196">
        <f t="shared" si="451"/>
        <v>3.7142857142857144</v>
      </c>
      <c r="Z1975" s="220">
        <v>14</v>
      </c>
      <c r="AA1975" s="220">
        <v>0.84</v>
      </c>
      <c r="AB1975" s="197">
        <f t="shared" si="452"/>
        <v>126</v>
      </c>
      <c r="AC1975" s="197">
        <f t="shared" si="453"/>
        <v>7.56</v>
      </c>
      <c r="AD1975" s="197">
        <f t="shared" si="454"/>
        <v>88.2</v>
      </c>
      <c r="AE1975" s="197">
        <f t="shared" si="456"/>
        <v>37.799999999999997</v>
      </c>
      <c r="AF1975" s="197">
        <f t="shared" si="455"/>
        <v>28.080000000000002</v>
      </c>
      <c r="AG1975" s="197">
        <f t="shared" si="458"/>
        <v>154.08000000000001</v>
      </c>
      <c r="AH1975" s="197">
        <v>177.84</v>
      </c>
      <c r="AI1975" s="197">
        <f t="shared" si="459"/>
        <v>-23.759999999999991</v>
      </c>
      <c r="AJ1975" s="158"/>
      <c r="AR1975" s="363">
        <f>SUMIF('[27]Sc Shedule '!$D$3:$D$2546,D1975,'[27]Sc Shedule '!$AC$3:$AC$2546)</f>
        <v>597.3599999999999</v>
      </c>
      <c r="AS1975" s="363">
        <f ca="1">SUMIF($D$91:$D$2561,D1975,$AG$91:$AG$2559)</f>
        <v>394.92</v>
      </c>
      <c r="AT1975" s="363">
        <f ca="1">AR1975-AS1975</f>
        <v>202.43999999999988</v>
      </c>
      <c r="AU1975" s="365"/>
    </row>
    <row r="1976" spans="1:47" ht="30" customHeight="1" x14ac:dyDescent="0.25">
      <c r="A1976" s="186"/>
      <c r="B1976" s="221">
        <v>32</v>
      </c>
      <c r="C1976" s="187">
        <v>1551</v>
      </c>
      <c r="D1976" s="373">
        <v>14085</v>
      </c>
      <c r="E1976" s="136">
        <v>8484</v>
      </c>
      <c r="F1976" s="188"/>
      <c r="G1976" s="186" t="s">
        <v>630</v>
      </c>
      <c r="H1976" s="186" t="s">
        <v>240</v>
      </c>
      <c r="I1976" s="216"/>
      <c r="J1976" s="186" t="s">
        <v>80</v>
      </c>
      <c r="K1976" s="188">
        <v>5</v>
      </c>
      <c r="L1976" s="188">
        <v>0.6</v>
      </c>
      <c r="M1976" s="188"/>
      <c r="N1976" s="188"/>
      <c r="O1976" s="188"/>
      <c r="P1976" s="188">
        <v>0.6</v>
      </c>
      <c r="Q1976" s="188"/>
      <c r="R1976" s="188">
        <f t="shared" si="460"/>
        <v>1.7999999999999998</v>
      </c>
      <c r="S1976" s="191" t="s">
        <v>150</v>
      </c>
      <c r="T1976" s="199" t="s">
        <v>58</v>
      </c>
      <c r="U1976" s="200">
        <v>44903</v>
      </c>
      <c r="V1976" s="200">
        <v>44928</v>
      </c>
      <c r="W1976" s="201">
        <v>1</v>
      </c>
      <c r="X1976" s="202"/>
      <c r="Y1976" s="196">
        <f t="shared" si="451"/>
        <v>3.7142857142857144</v>
      </c>
      <c r="Z1976" s="219">
        <v>36.5</v>
      </c>
      <c r="AA1976" s="219">
        <v>3.15</v>
      </c>
      <c r="AB1976" s="197">
        <f t="shared" si="452"/>
        <v>65.699999999999989</v>
      </c>
      <c r="AC1976" s="197">
        <f t="shared" si="453"/>
        <v>5.669999999999999</v>
      </c>
      <c r="AD1976" s="197">
        <f t="shared" si="454"/>
        <v>45.989999999999995</v>
      </c>
      <c r="AE1976" s="197">
        <f t="shared" si="456"/>
        <v>19.709999999999997</v>
      </c>
      <c r="AF1976" s="197">
        <f t="shared" si="455"/>
        <v>21.06</v>
      </c>
      <c r="AG1976" s="197">
        <f t="shared" si="458"/>
        <v>86.759999999999991</v>
      </c>
      <c r="AH1976" s="197">
        <v>86.759999999999991</v>
      </c>
      <c r="AI1976" s="197">
        <f t="shared" si="459"/>
        <v>0</v>
      </c>
      <c r="AJ1976" s="158"/>
      <c r="AR1976" s="111"/>
      <c r="AS1976" s="111"/>
      <c r="AT1976" s="111"/>
    </row>
    <row r="1977" spans="1:47" ht="30" customHeight="1" x14ac:dyDescent="0.25">
      <c r="A1977" s="186"/>
      <c r="B1977" s="221">
        <v>32</v>
      </c>
      <c r="C1977" s="187">
        <v>1552</v>
      </c>
      <c r="D1977" s="373">
        <v>14087</v>
      </c>
      <c r="E1977" s="136">
        <v>8573</v>
      </c>
      <c r="F1977" s="188"/>
      <c r="G1977" s="186" t="s">
        <v>630</v>
      </c>
      <c r="H1977" s="186" t="s">
        <v>240</v>
      </c>
      <c r="I1977" s="216"/>
      <c r="J1977" s="186" t="s">
        <v>80</v>
      </c>
      <c r="K1977" s="188">
        <v>5</v>
      </c>
      <c r="L1977" s="188">
        <v>0.6</v>
      </c>
      <c r="M1977" s="188"/>
      <c r="N1977" s="188"/>
      <c r="O1977" s="188"/>
      <c r="P1977" s="188">
        <v>0.6</v>
      </c>
      <c r="Q1977" s="188"/>
      <c r="R1977" s="188">
        <f t="shared" si="460"/>
        <v>1.7999999999999998</v>
      </c>
      <c r="S1977" s="191" t="s">
        <v>150</v>
      </c>
      <c r="T1977" s="199" t="s">
        <v>58</v>
      </c>
      <c r="U1977" s="200">
        <v>44903</v>
      </c>
      <c r="V1977" s="200">
        <v>44974</v>
      </c>
      <c r="W1977" s="201">
        <v>1</v>
      </c>
      <c r="X1977" s="202"/>
      <c r="Y1977" s="196">
        <f t="shared" si="451"/>
        <v>10.285714285714286</v>
      </c>
      <c r="Z1977" s="219">
        <v>36.5</v>
      </c>
      <c r="AA1977" s="219">
        <v>3.15</v>
      </c>
      <c r="AB1977" s="197">
        <f t="shared" si="452"/>
        <v>65.699999999999989</v>
      </c>
      <c r="AC1977" s="197">
        <f t="shared" si="453"/>
        <v>5.669999999999999</v>
      </c>
      <c r="AD1977" s="197">
        <f t="shared" si="454"/>
        <v>45.989999999999995</v>
      </c>
      <c r="AE1977" s="197">
        <f t="shared" si="456"/>
        <v>19.709999999999997</v>
      </c>
      <c r="AF1977" s="197">
        <f t="shared" si="455"/>
        <v>58.319999999999993</v>
      </c>
      <c r="AG1977" s="197">
        <f t="shared" si="458"/>
        <v>124.01999999999998</v>
      </c>
      <c r="AH1977" s="197">
        <v>124.01999999999998</v>
      </c>
      <c r="AI1977" s="197">
        <f t="shared" si="459"/>
        <v>0</v>
      </c>
      <c r="AJ1977" s="158"/>
      <c r="AT1977" s="111"/>
      <c r="AU1977" s="365"/>
    </row>
    <row r="1978" spans="1:47" ht="30" customHeight="1" x14ac:dyDescent="0.25">
      <c r="A1978" s="186"/>
      <c r="B1978" s="221">
        <v>32</v>
      </c>
      <c r="C1978" s="187">
        <v>1529</v>
      </c>
      <c r="D1978" s="136">
        <v>14067</v>
      </c>
      <c r="E1978" s="136">
        <v>8313</v>
      </c>
      <c r="F1978" s="188"/>
      <c r="G1978" s="186" t="s">
        <v>620</v>
      </c>
      <c r="H1978" s="186" t="s">
        <v>240</v>
      </c>
      <c r="I1978" s="216"/>
      <c r="J1978" s="186" t="s">
        <v>80</v>
      </c>
      <c r="K1978" s="188">
        <v>1.3</v>
      </c>
      <c r="L1978" s="188">
        <v>0.6</v>
      </c>
      <c r="M1978" s="188"/>
      <c r="N1978" s="188"/>
      <c r="O1978" s="188"/>
      <c r="P1978" s="188">
        <v>0.6</v>
      </c>
      <c r="Q1978" s="188"/>
      <c r="R1978" s="188">
        <f t="shared" si="460"/>
        <v>0.46799999999999997</v>
      </c>
      <c r="S1978" s="191" t="s">
        <v>150</v>
      </c>
      <c r="T1978" s="199" t="s">
        <v>58</v>
      </c>
      <c r="U1978" s="200">
        <v>44901</v>
      </c>
      <c r="V1978" s="200">
        <v>44903</v>
      </c>
      <c r="W1978" s="201">
        <v>1</v>
      </c>
      <c r="X1978" s="202"/>
      <c r="Y1978" s="196">
        <f t="shared" si="451"/>
        <v>0.42857142857142855</v>
      </c>
      <c r="Z1978" s="219">
        <v>36.5</v>
      </c>
      <c r="AA1978" s="219">
        <v>3.15</v>
      </c>
      <c r="AB1978" s="197">
        <f t="shared" si="452"/>
        <v>17.082000000000001</v>
      </c>
      <c r="AC1978" s="197">
        <f t="shared" si="453"/>
        <v>1.4742</v>
      </c>
      <c r="AD1978" s="197">
        <f t="shared" si="454"/>
        <v>11.957399999999998</v>
      </c>
      <c r="AE1978" s="197">
        <f t="shared" si="456"/>
        <v>5.1246</v>
      </c>
      <c r="AF1978" s="197">
        <f t="shared" si="455"/>
        <v>0.63179999999999992</v>
      </c>
      <c r="AG1978" s="197">
        <f t="shared" si="458"/>
        <v>17.713799999999996</v>
      </c>
      <c r="AH1978" s="197">
        <v>17.713799999999996</v>
      </c>
      <c r="AI1978" s="197">
        <f t="shared" si="459"/>
        <v>0</v>
      </c>
      <c r="AJ1978" s="158"/>
      <c r="AR1978" s="111"/>
      <c r="AS1978" s="111"/>
      <c r="AT1978" s="111"/>
    </row>
    <row r="1979" spans="1:47" ht="30" customHeight="1" x14ac:dyDescent="0.25">
      <c r="A1979" s="186"/>
      <c r="B1979" s="221"/>
      <c r="C1979" s="187">
        <v>298</v>
      </c>
      <c r="D1979" s="136">
        <v>12404</v>
      </c>
      <c r="E1979" s="136">
        <v>8189</v>
      </c>
      <c r="F1979" s="188"/>
      <c r="G1979" s="186" t="s">
        <v>132</v>
      </c>
      <c r="H1979" s="186" t="s">
        <v>36</v>
      </c>
      <c r="I1979" s="186"/>
      <c r="J1979" s="186" t="s">
        <v>42</v>
      </c>
      <c r="K1979" s="188">
        <v>4.5</v>
      </c>
      <c r="L1979" s="188">
        <v>1.3</v>
      </c>
      <c r="M1979" s="188">
        <v>3</v>
      </c>
      <c r="N1979" s="188">
        <v>1</v>
      </c>
      <c r="O1979" s="188">
        <f t="shared" ref="O1979:O2010" si="461">M1979-N1979</f>
        <v>2</v>
      </c>
      <c r="P1979" s="188"/>
      <c r="Q1979" s="188"/>
      <c r="R1979" s="188">
        <f t="shared" si="460"/>
        <v>9</v>
      </c>
      <c r="S1979" s="191" t="s">
        <v>41</v>
      </c>
      <c r="T1979" s="199" t="s">
        <v>58</v>
      </c>
      <c r="U1979" s="200">
        <v>44731</v>
      </c>
      <c r="V1979" s="200">
        <v>44868</v>
      </c>
      <c r="W1979" s="201">
        <v>1</v>
      </c>
      <c r="X1979" s="202"/>
      <c r="Y1979" s="196">
        <f t="shared" si="451"/>
        <v>19.714285714285715</v>
      </c>
      <c r="Z1979" s="219">
        <v>14</v>
      </c>
      <c r="AA1979" s="219">
        <v>0.84</v>
      </c>
      <c r="AB1979" s="197">
        <f t="shared" si="452"/>
        <v>126</v>
      </c>
      <c r="AC1979" s="197">
        <f t="shared" si="453"/>
        <v>7.56</v>
      </c>
      <c r="AD1979" s="197">
        <f t="shared" si="454"/>
        <v>88.2</v>
      </c>
      <c r="AE1979" s="197">
        <f t="shared" si="456"/>
        <v>37.799999999999997</v>
      </c>
      <c r="AF1979" s="197">
        <f t="shared" si="455"/>
        <v>149.04000000000002</v>
      </c>
      <c r="AG1979" s="197">
        <f t="shared" si="458"/>
        <v>275.04000000000002</v>
      </c>
      <c r="AH1979" s="197">
        <v>275.04000000000002</v>
      </c>
      <c r="AI1979" s="197">
        <f t="shared" si="459"/>
        <v>0</v>
      </c>
      <c r="AJ1979" s="158"/>
      <c r="AR1979" s="111"/>
      <c r="AS1979" s="111"/>
      <c r="AT1979" s="111"/>
    </row>
    <row r="1980" spans="1:47" ht="30" customHeight="1" x14ac:dyDescent="0.25">
      <c r="A1980" s="186"/>
      <c r="B1980" s="221"/>
      <c r="C1980" s="187">
        <v>453</v>
      </c>
      <c r="D1980" s="136">
        <v>12610</v>
      </c>
      <c r="E1980" s="136">
        <v>8248</v>
      </c>
      <c r="F1980" s="188"/>
      <c r="G1980" s="186" t="s">
        <v>210</v>
      </c>
      <c r="H1980" s="186" t="s">
        <v>94</v>
      </c>
      <c r="I1980" s="186"/>
      <c r="J1980" s="186" t="s">
        <v>69</v>
      </c>
      <c r="K1980" s="188">
        <v>2.5</v>
      </c>
      <c r="L1980" s="188">
        <v>1.3</v>
      </c>
      <c r="M1980" s="188">
        <v>4</v>
      </c>
      <c r="N1980" s="188">
        <v>1</v>
      </c>
      <c r="O1980" s="188">
        <f t="shared" si="461"/>
        <v>3</v>
      </c>
      <c r="P1980" s="188"/>
      <c r="Q1980" s="188"/>
      <c r="R1980" s="188">
        <f t="shared" si="460"/>
        <v>3</v>
      </c>
      <c r="S1980" s="191" t="s">
        <v>70</v>
      </c>
      <c r="T1980" s="199" t="s">
        <v>58</v>
      </c>
      <c r="U1980" s="200">
        <v>44748</v>
      </c>
      <c r="V1980" s="200">
        <v>44880</v>
      </c>
      <c r="W1980" s="201">
        <v>1</v>
      </c>
      <c r="X1980" s="202"/>
      <c r="Y1980" s="196">
        <f t="shared" si="451"/>
        <v>19</v>
      </c>
      <c r="Z1980" s="219">
        <v>135</v>
      </c>
      <c r="AA1980" s="219">
        <v>12.25</v>
      </c>
      <c r="AB1980" s="197">
        <f t="shared" si="452"/>
        <v>405</v>
      </c>
      <c r="AC1980" s="197">
        <f t="shared" si="453"/>
        <v>36.75</v>
      </c>
      <c r="AD1980" s="197">
        <f t="shared" si="454"/>
        <v>283.49999999999994</v>
      </c>
      <c r="AE1980" s="197">
        <f t="shared" si="456"/>
        <v>121.49999999999999</v>
      </c>
      <c r="AF1980" s="197">
        <f t="shared" si="455"/>
        <v>698.25</v>
      </c>
      <c r="AG1980" s="197">
        <f t="shared" si="458"/>
        <v>1103.25</v>
      </c>
      <c r="AH1980" s="197">
        <v>1103.25</v>
      </c>
      <c r="AI1980" s="197">
        <f t="shared" si="459"/>
        <v>0</v>
      </c>
      <c r="AJ1980" s="158"/>
      <c r="AR1980" s="111"/>
      <c r="AS1980" s="111"/>
      <c r="AT1980" s="111"/>
    </row>
    <row r="1981" spans="1:47" ht="30" customHeight="1" x14ac:dyDescent="0.25">
      <c r="A1981" s="186"/>
      <c r="B1981" s="221"/>
      <c r="C1981" s="187">
        <v>635</v>
      </c>
      <c r="D1981" s="136">
        <v>12858</v>
      </c>
      <c r="E1981" s="136">
        <v>7815</v>
      </c>
      <c r="F1981" s="188"/>
      <c r="G1981" s="186" t="s">
        <v>210</v>
      </c>
      <c r="H1981" s="186" t="s">
        <v>36</v>
      </c>
      <c r="I1981" s="186"/>
      <c r="J1981" s="186" t="s">
        <v>69</v>
      </c>
      <c r="K1981" s="188">
        <v>1.8</v>
      </c>
      <c r="L1981" s="188">
        <v>0.6</v>
      </c>
      <c r="M1981" s="188">
        <v>3</v>
      </c>
      <c r="N1981" s="188">
        <v>1</v>
      </c>
      <c r="O1981" s="188">
        <f t="shared" si="461"/>
        <v>2</v>
      </c>
      <c r="P1981" s="188"/>
      <c r="Q1981" s="188"/>
      <c r="R1981" s="188">
        <f t="shared" si="460"/>
        <v>2</v>
      </c>
      <c r="S1981" s="191" t="s">
        <v>70</v>
      </c>
      <c r="T1981" s="199" t="s">
        <v>58</v>
      </c>
      <c r="U1981" s="200">
        <v>44773</v>
      </c>
      <c r="V1981" s="200">
        <v>44781</v>
      </c>
      <c r="W1981" s="201">
        <v>1</v>
      </c>
      <c r="X1981" s="202"/>
      <c r="Y1981" s="196">
        <f t="shared" si="451"/>
        <v>1.2857142857142858</v>
      </c>
      <c r="Z1981" s="219">
        <v>135</v>
      </c>
      <c r="AA1981" s="219">
        <v>12.25</v>
      </c>
      <c r="AB1981" s="197">
        <f t="shared" si="452"/>
        <v>270</v>
      </c>
      <c r="AC1981" s="197">
        <f t="shared" si="453"/>
        <v>24.5</v>
      </c>
      <c r="AD1981" s="197">
        <f t="shared" si="454"/>
        <v>189</v>
      </c>
      <c r="AE1981" s="197">
        <f t="shared" si="456"/>
        <v>81</v>
      </c>
      <c r="AF1981" s="197">
        <f t="shared" si="455"/>
        <v>31.500000000000004</v>
      </c>
      <c r="AG1981" s="197">
        <f t="shared" si="458"/>
        <v>301.5</v>
      </c>
      <c r="AH1981" s="197">
        <v>301.5</v>
      </c>
      <c r="AI1981" s="197">
        <f t="shared" si="459"/>
        <v>0</v>
      </c>
      <c r="AJ1981" s="158"/>
      <c r="AR1981" s="111"/>
      <c r="AS1981" s="111"/>
      <c r="AT1981" s="111"/>
    </row>
    <row r="1982" spans="1:47" ht="30" customHeight="1" x14ac:dyDescent="0.25">
      <c r="A1982" s="186"/>
      <c r="B1982" s="221">
        <v>1</v>
      </c>
      <c r="C1982" s="187">
        <v>1689</v>
      </c>
      <c r="D1982" s="136">
        <v>14274</v>
      </c>
      <c r="E1982" s="136">
        <v>8800</v>
      </c>
      <c r="F1982" s="188"/>
      <c r="G1982" s="186" t="s">
        <v>440</v>
      </c>
      <c r="H1982" s="186" t="s">
        <v>206</v>
      </c>
      <c r="I1982" s="186"/>
      <c r="J1982" s="186" t="s">
        <v>206</v>
      </c>
      <c r="K1982" s="188">
        <v>2.5</v>
      </c>
      <c r="L1982" s="188">
        <v>1.3</v>
      </c>
      <c r="M1982" s="188">
        <v>4</v>
      </c>
      <c r="N1982" s="188"/>
      <c r="O1982" s="188">
        <f t="shared" si="461"/>
        <v>4</v>
      </c>
      <c r="P1982" s="188"/>
      <c r="Q1982" s="188"/>
      <c r="R1982" s="188">
        <f t="shared" si="460"/>
        <v>4</v>
      </c>
      <c r="S1982" s="191" t="s">
        <v>70</v>
      </c>
      <c r="T1982" s="199" t="s">
        <v>58</v>
      </c>
      <c r="U1982" s="200">
        <v>44926</v>
      </c>
      <c r="V1982" s="200">
        <v>44998</v>
      </c>
      <c r="W1982" s="201">
        <v>1</v>
      </c>
      <c r="X1982" s="202"/>
      <c r="Y1982" s="196">
        <f t="shared" si="451"/>
        <v>10.428571428571429</v>
      </c>
      <c r="Z1982" s="219">
        <v>100</v>
      </c>
      <c r="AA1982" s="219">
        <v>10.15</v>
      </c>
      <c r="AB1982" s="197">
        <f t="shared" si="452"/>
        <v>400</v>
      </c>
      <c r="AC1982" s="197">
        <f t="shared" si="453"/>
        <v>40.6</v>
      </c>
      <c r="AD1982" s="197">
        <f t="shared" si="454"/>
        <v>280</v>
      </c>
      <c r="AE1982" s="197">
        <f t="shared" si="456"/>
        <v>120</v>
      </c>
      <c r="AF1982" s="197">
        <f t="shared" si="455"/>
        <v>423.40000000000003</v>
      </c>
      <c r="AG1982" s="197">
        <f t="shared" si="458"/>
        <v>823.40000000000009</v>
      </c>
      <c r="AH1982" s="197">
        <v>628</v>
      </c>
      <c r="AI1982" s="197">
        <f t="shared" si="459"/>
        <v>195.40000000000009</v>
      </c>
      <c r="AJ1982" s="158"/>
      <c r="AR1982" s="363">
        <f>SUMIF('[27]Sc Shedule '!$D$3:$D$2546,D1982,'[27]Sc Shedule '!$AC$3:$AC$2546)</f>
        <v>823.40000000000009</v>
      </c>
      <c r="AS1982" s="363">
        <f ca="1">SUMIF($D$91:$D$2561,D1982,$AG$91:$AG$2559)</f>
        <v>823.40000000000009</v>
      </c>
      <c r="AT1982" s="363">
        <f ca="1">AR1982-AS1982</f>
        <v>0</v>
      </c>
      <c r="AU1982" s="365"/>
    </row>
    <row r="1983" spans="1:47" ht="30" customHeight="1" x14ac:dyDescent="0.25">
      <c r="A1983" s="186"/>
      <c r="B1983" s="221">
        <v>28</v>
      </c>
      <c r="C1983" s="187">
        <v>1683</v>
      </c>
      <c r="D1983" s="136">
        <v>14268</v>
      </c>
      <c r="E1983" s="136">
        <v>8631</v>
      </c>
      <c r="F1983" s="188"/>
      <c r="G1983" s="186" t="s">
        <v>57</v>
      </c>
      <c r="H1983" s="186" t="s">
        <v>206</v>
      </c>
      <c r="I1983" s="186"/>
      <c r="J1983" s="186" t="s">
        <v>206</v>
      </c>
      <c r="K1983" s="188">
        <v>1.8</v>
      </c>
      <c r="L1983" s="188">
        <v>1.8</v>
      </c>
      <c r="M1983" s="188">
        <v>3.5</v>
      </c>
      <c r="N1983" s="188"/>
      <c r="O1983" s="188">
        <f t="shared" si="461"/>
        <v>3.5</v>
      </c>
      <c r="P1983" s="188"/>
      <c r="Q1983" s="188"/>
      <c r="R1983" s="188">
        <f t="shared" si="460"/>
        <v>3.5</v>
      </c>
      <c r="S1983" s="191" t="s">
        <v>70</v>
      </c>
      <c r="T1983" s="199" t="s">
        <v>58</v>
      </c>
      <c r="U1983" s="200">
        <v>44924</v>
      </c>
      <c r="V1983" s="200">
        <v>44960</v>
      </c>
      <c r="W1983" s="201">
        <v>1</v>
      </c>
      <c r="X1983" s="202"/>
      <c r="Y1983" s="196">
        <f t="shared" si="451"/>
        <v>5.2857142857142856</v>
      </c>
      <c r="Z1983" s="219">
        <v>100</v>
      </c>
      <c r="AA1983" s="219">
        <v>10.15</v>
      </c>
      <c r="AB1983" s="197">
        <f t="shared" si="452"/>
        <v>350</v>
      </c>
      <c r="AC1983" s="197">
        <f t="shared" si="453"/>
        <v>35.524999999999999</v>
      </c>
      <c r="AD1983" s="197">
        <f t="shared" si="454"/>
        <v>244.99999999999997</v>
      </c>
      <c r="AE1983" s="197">
        <f t="shared" si="456"/>
        <v>105</v>
      </c>
      <c r="AF1983" s="197">
        <f t="shared" si="455"/>
        <v>187.77500000000001</v>
      </c>
      <c r="AG1983" s="197">
        <f t="shared" si="458"/>
        <v>537.77499999999998</v>
      </c>
      <c r="AH1983" s="197">
        <v>537.77499999999998</v>
      </c>
      <c r="AI1983" s="197">
        <f t="shared" si="459"/>
        <v>0</v>
      </c>
      <c r="AJ1983" s="158"/>
      <c r="AT1983" s="111"/>
      <c r="AU1983" s="365"/>
    </row>
    <row r="1984" spans="1:47" ht="30" customHeight="1" x14ac:dyDescent="0.25">
      <c r="A1984" s="186"/>
      <c r="B1984" s="221">
        <v>9</v>
      </c>
      <c r="C1984" s="187">
        <v>1805</v>
      </c>
      <c r="D1984" s="136">
        <v>14394</v>
      </c>
      <c r="E1984" s="136">
        <v>8591</v>
      </c>
      <c r="F1984" s="188"/>
      <c r="G1984" s="186" t="s">
        <v>231</v>
      </c>
      <c r="H1984" s="186" t="s">
        <v>206</v>
      </c>
      <c r="I1984" s="186"/>
      <c r="J1984" s="186" t="s">
        <v>206</v>
      </c>
      <c r="K1984" s="188">
        <v>1.8</v>
      </c>
      <c r="L1984" s="188">
        <v>1.8</v>
      </c>
      <c r="M1984" s="188">
        <v>4</v>
      </c>
      <c r="N1984" s="188"/>
      <c r="O1984" s="188">
        <f t="shared" si="461"/>
        <v>4</v>
      </c>
      <c r="P1984" s="188"/>
      <c r="Q1984" s="188"/>
      <c r="R1984" s="188">
        <f t="shared" si="460"/>
        <v>4</v>
      </c>
      <c r="S1984" s="191" t="s">
        <v>70</v>
      </c>
      <c r="T1984" s="199" t="s">
        <v>58</v>
      </c>
      <c r="U1984" s="200">
        <v>44953</v>
      </c>
      <c r="V1984" s="200">
        <v>44978</v>
      </c>
      <c r="W1984" s="201">
        <v>1</v>
      </c>
      <c r="X1984" s="202"/>
      <c r="Y1984" s="196">
        <f t="shared" si="451"/>
        <v>3.7142857142857144</v>
      </c>
      <c r="Z1984" s="219">
        <v>100</v>
      </c>
      <c r="AA1984" s="219">
        <v>10.15</v>
      </c>
      <c r="AB1984" s="197">
        <f t="shared" si="452"/>
        <v>400</v>
      </c>
      <c r="AC1984" s="197">
        <f t="shared" si="453"/>
        <v>40.6</v>
      </c>
      <c r="AD1984" s="197">
        <f t="shared" si="454"/>
        <v>280</v>
      </c>
      <c r="AE1984" s="197">
        <f t="shared" si="456"/>
        <v>120</v>
      </c>
      <c r="AF1984" s="197">
        <f t="shared" si="455"/>
        <v>150.80000000000001</v>
      </c>
      <c r="AG1984" s="197">
        <f t="shared" si="458"/>
        <v>550.79999999999995</v>
      </c>
      <c r="AH1984" s="197">
        <v>550.79999999999995</v>
      </c>
      <c r="AI1984" s="197">
        <f t="shared" si="459"/>
        <v>0</v>
      </c>
      <c r="AJ1984" s="158"/>
      <c r="AT1984" s="111"/>
      <c r="AU1984" s="365"/>
    </row>
    <row r="1985" spans="1:47" ht="30" customHeight="1" x14ac:dyDescent="0.25">
      <c r="A1985" s="186"/>
      <c r="B1985" s="221">
        <v>17</v>
      </c>
      <c r="C1985" s="187">
        <v>1721</v>
      </c>
      <c r="D1985" s="136">
        <v>14306</v>
      </c>
      <c r="E1985" s="136">
        <v>8418</v>
      </c>
      <c r="F1985" s="188"/>
      <c r="G1985" s="186" t="s">
        <v>211</v>
      </c>
      <c r="H1985" s="186" t="s">
        <v>94</v>
      </c>
      <c r="I1985" s="186"/>
      <c r="J1985" s="186" t="s">
        <v>69</v>
      </c>
      <c r="K1985" s="188">
        <v>1.8</v>
      </c>
      <c r="L1985" s="188">
        <v>1.3</v>
      </c>
      <c r="M1985" s="188">
        <v>3</v>
      </c>
      <c r="N1985" s="188"/>
      <c r="O1985" s="188">
        <f t="shared" si="461"/>
        <v>3</v>
      </c>
      <c r="P1985" s="188"/>
      <c r="Q1985" s="188"/>
      <c r="R1985" s="188">
        <f t="shared" si="460"/>
        <v>3</v>
      </c>
      <c r="S1985" s="191" t="s">
        <v>70</v>
      </c>
      <c r="T1985" s="199" t="s">
        <v>58</v>
      </c>
      <c r="U1985" s="200">
        <v>44936</v>
      </c>
      <c r="V1985" s="200">
        <v>44938</v>
      </c>
      <c r="W1985" s="201">
        <v>1</v>
      </c>
      <c r="X1985" s="202"/>
      <c r="Y1985" s="196">
        <f t="shared" si="451"/>
        <v>0.42857142857142855</v>
      </c>
      <c r="Z1985" s="197">
        <v>135</v>
      </c>
      <c r="AA1985" s="197">
        <v>12.25</v>
      </c>
      <c r="AB1985" s="197">
        <f t="shared" si="452"/>
        <v>405</v>
      </c>
      <c r="AC1985" s="197">
        <f t="shared" si="453"/>
        <v>36.75</v>
      </c>
      <c r="AD1985" s="197">
        <f t="shared" si="454"/>
        <v>283.49999999999994</v>
      </c>
      <c r="AE1985" s="197">
        <f t="shared" si="456"/>
        <v>121.49999999999999</v>
      </c>
      <c r="AF1985" s="197">
        <f t="shared" si="455"/>
        <v>15.749999999999998</v>
      </c>
      <c r="AG1985" s="197">
        <f t="shared" si="458"/>
        <v>420.74999999999994</v>
      </c>
      <c r="AH1985" s="197">
        <v>420.74999999999994</v>
      </c>
      <c r="AI1985" s="197">
        <f t="shared" si="459"/>
        <v>0</v>
      </c>
      <c r="AJ1985" s="158"/>
      <c r="AR1985" s="111"/>
      <c r="AS1985" s="111"/>
      <c r="AT1985" s="111"/>
    </row>
    <row r="1986" spans="1:47" ht="30" customHeight="1" x14ac:dyDescent="0.25">
      <c r="A1986" s="186"/>
      <c r="B1986" s="221">
        <v>1</v>
      </c>
      <c r="C1986" s="187">
        <v>1749</v>
      </c>
      <c r="D1986" s="136">
        <v>14335</v>
      </c>
      <c r="E1986" s="136">
        <v>8620</v>
      </c>
      <c r="F1986" s="188"/>
      <c r="G1986" s="186" t="s">
        <v>106</v>
      </c>
      <c r="H1986" s="186" t="s">
        <v>94</v>
      </c>
      <c r="I1986" s="186"/>
      <c r="J1986" s="186" t="s">
        <v>69</v>
      </c>
      <c r="K1986" s="188">
        <v>1.3</v>
      </c>
      <c r="L1986" s="188">
        <v>1.3</v>
      </c>
      <c r="M1986" s="188">
        <v>2</v>
      </c>
      <c r="N1986" s="188"/>
      <c r="O1986" s="188">
        <f t="shared" si="461"/>
        <v>2</v>
      </c>
      <c r="P1986" s="188"/>
      <c r="Q1986" s="188"/>
      <c r="R1986" s="188">
        <f t="shared" si="460"/>
        <v>2</v>
      </c>
      <c r="S1986" s="191" t="s">
        <v>70</v>
      </c>
      <c r="T1986" s="199" t="s">
        <v>58</v>
      </c>
      <c r="U1986" s="200">
        <v>44942</v>
      </c>
      <c r="V1986" s="200">
        <v>44958</v>
      </c>
      <c r="W1986" s="201">
        <v>1</v>
      </c>
      <c r="X1986" s="202"/>
      <c r="Y1986" s="196">
        <f t="shared" si="451"/>
        <v>2.4285714285714284</v>
      </c>
      <c r="Z1986" s="197">
        <v>135</v>
      </c>
      <c r="AA1986" s="197">
        <v>12.25</v>
      </c>
      <c r="AB1986" s="197">
        <f t="shared" si="452"/>
        <v>270</v>
      </c>
      <c r="AC1986" s="197">
        <f t="shared" si="453"/>
        <v>24.5</v>
      </c>
      <c r="AD1986" s="197">
        <f t="shared" si="454"/>
        <v>189</v>
      </c>
      <c r="AE1986" s="197">
        <f t="shared" si="456"/>
        <v>81</v>
      </c>
      <c r="AF1986" s="197">
        <f t="shared" si="455"/>
        <v>59.499999999999993</v>
      </c>
      <c r="AG1986" s="197">
        <f t="shared" si="458"/>
        <v>329.5</v>
      </c>
      <c r="AH1986" s="197">
        <v>329.5</v>
      </c>
      <c r="AI1986" s="197">
        <f t="shared" si="459"/>
        <v>0</v>
      </c>
      <c r="AJ1986" s="158"/>
      <c r="AT1986" s="111"/>
      <c r="AU1986" s="365"/>
    </row>
    <row r="1987" spans="1:47" ht="30" customHeight="1" x14ac:dyDescent="0.25">
      <c r="A1987" s="186"/>
      <c r="B1987" s="221">
        <v>7</v>
      </c>
      <c r="C1987" s="187">
        <v>1747</v>
      </c>
      <c r="D1987" s="136">
        <v>14333</v>
      </c>
      <c r="E1987" s="136">
        <v>8613</v>
      </c>
      <c r="F1987" s="188"/>
      <c r="G1987" s="186" t="s">
        <v>110</v>
      </c>
      <c r="H1987" s="186" t="s">
        <v>94</v>
      </c>
      <c r="I1987" s="186"/>
      <c r="J1987" s="186" t="s">
        <v>69</v>
      </c>
      <c r="K1987" s="188">
        <v>1.8</v>
      </c>
      <c r="L1987" s="188">
        <v>1.8</v>
      </c>
      <c r="M1987" s="188">
        <v>3.5</v>
      </c>
      <c r="N1987" s="188"/>
      <c r="O1987" s="188">
        <f t="shared" si="461"/>
        <v>3.5</v>
      </c>
      <c r="P1987" s="188"/>
      <c r="Q1987" s="188"/>
      <c r="R1987" s="188">
        <f t="shared" si="460"/>
        <v>3.5</v>
      </c>
      <c r="S1987" s="191" t="s">
        <v>70</v>
      </c>
      <c r="T1987" s="199" t="s">
        <v>58</v>
      </c>
      <c r="U1987" s="200">
        <v>44942</v>
      </c>
      <c r="V1987" s="200">
        <v>44953</v>
      </c>
      <c r="W1987" s="201">
        <v>1</v>
      </c>
      <c r="X1987" s="202"/>
      <c r="Y1987" s="196">
        <f t="shared" si="451"/>
        <v>1.7142857142857142</v>
      </c>
      <c r="Z1987" s="197">
        <v>135</v>
      </c>
      <c r="AA1987" s="197">
        <v>12.25</v>
      </c>
      <c r="AB1987" s="197">
        <f t="shared" si="452"/>
        <v>472.5</v>
      </c>
      <c r="AC1987" s="197">
        <f t="shared" si="453"/>
        <v>42.875</v>
      </c>
      <c r="AD1987" s="197">
        <f t="shared" si="454"/>
        <v>330.74999999999994</v>
      </c>
      <c r="AE1987" s="197">
        <f t="shared" si="456"/>
        <v>141.75</v>
      </c>
      <c r="AF1987" s="197">
        <f t="shared" si="455"/>
        <v>73.5</v>
      </c>
      <c r="AG1987" s="197">
        <f t="shared" si="458"/>
        <v>546</v>
      </c>
      <c r="AH1987" s="197">
        <v>546</v>
      </c>
      <c r="AI1987" s="197">
        <f t="shared" si="459"/>
        <v>0</v>
      </c>
      <c r="AJ1987" s="158"/>
      <c r="AR1987" s="111"/>
      <c r="AS1987" s="111"/>
      <c r="AT1987" s="111"/>
    </row>
    <row r="1988" spans="1:47" ht="30" customHeight="1" x14ac:dyDescent="0.25">
      <c r="A1988" s="186"/>
      <c r="B1988" s="221">
        <v>18</v>
      </c>
      <c r="C1988" s="187">
        <v>1701</v>
      </c>
      <c r="D1988" s="136">
        <v>14286</v>
      </c>
      <c r="E1988" s="136">
        <v>8497</v>
      </c>
      <c r="F1988" s="188"/>
      <c r="G1988" s="186" t="s">
        <v>123</v>
      </c>
      <c r="H1988" s="186" t="s">
        <v>94</v>
      </c>
      <c r="I1988" s="186"/>
      <c r="J1988" s="186" t="s">
        <v>69</v>
      </c>
      <c r="K1988" s="188">
        <v>2.5</v>
      </c>
      <c r="L1988" s="188">
        <v>1.3</v>
      </c>
      <c r="M1988" s="188">
        <v>2</v>
      </c>
      <c r="N1988" s="188"/>
      <c r="O1988" s="188">
        <f t="shared" si="461"/>
        <v>2</v>
      </c>
      <c r="P1988" s="188"/>
      <c r="Q1988" s="188"/>
      <c r="R1988" s="188">
        <f t="shared" si="460"/>
        <v>2</v>
      </c>
      <c r="S1988" s="191" t="s">
        <v>70</v>
      </c>
      <c r="T1988" s="199" t="s">
        <v>58</v>
      </c>
      <c r="U1988" s="200">
        <v>44930</v>
      </c>
      <c r="V1988" s="200">
        <v>44932</v>
      </c>
      <c r="W1988" s="201">
        <v>1</v>
      </c>
      <c r="X1988" s="202"/>
      <c r="Y1988" s="196">
        <f t="shared" si="451"/>
        <v>0.42857142857142855</v>
      </c>
      <c r="Z1988" s="197">
        <v>135</v>
      </c>
      <c r="AA1988" s="197">
        <v>12.25</v>
      </c>
      <c r="AB1988" s="197">
        <f t="shared" si="452"/>
        <v>270</v>
      </c>
      <c r="AC1988" s="197">
        <f t="shared" si="453"/>
        <v>24.5</v>
      </c>
      <c r="AD1988" s="197">
        <f t="shared" si="454"/>
        <v>189</v>
      </c>
      <c r="AE1988" s="197">
        <f t="shared" si="456"/>
        <v>81</v>
      </c>
      <c r="AF1988" s="197">
        <f t="shared" si="455"/>
        <v>10.5</v>
      </c>
      <c r="AG1988" s="197">
        <f t="shared" si="458"/>
        <v>280.5</v>
      </c>
      <c r="AH1988" s="197">
        <v>280.5</v>
      </c>
      <c r="AI1988" s="197">
        <f t="shared" si="459"/>
        <v>0</v>
      </c>
      <c r="AJ1988" s="158"/>
      <c r="AR1988" s="111"/>
      <c r="AS1988" s="111"/>
      <c r="AT1988" s="111"/>
    </row>
    <row r="1989" spans="1:47" ht="30" customHeight="1" x14ac:dyDescent="0.25">
      <c r="A1989" s="186"/>
      <c r="B1989" s="221">
        <v>18</v>
      </c>
      <c r="C1989" s="187">
        <v>1701</v>
      </c>
      <c r="D1989" s="136">
        <v>14286</v>
      </c>
      <c r="E1989" s="136">
        <v>8497</v>
      </c>
      <c r="F1989" s="188"/>
      <c r="G1989" s="186" t="s">
        <v>123</v>
      </c>
      <c r="H1989" s="186" t="s">
        <v>94</v>
      </c>
      <c r="I1989" s="186"/>
      <c r="J1989" s="186" t="s">
        <v>69</v>
      </c>
      <c r="K1989" s="188">
        <v>2.5</v>
      </c>
      <c r="L1989" s="188">
        <v>1.3</v>
      </c>
      <c r="M1989" s="188">
        <v>2</v>
      </c>
      <c r="N1989" s="188"/>
      <c r="O1989" s="188">
        <f t="shared" si="461"/>
        <v>2</v>
      </c>
      <c r="P1989" s="188"/>
      <c r="Q1989" s="188"/>
      <c r="R1989" s="188">
        <f t="shared" si="460"/>
        <v>2</v>
      </c>
      <c r="S1989" s="191" t="s">
        <v>70</v>
      </c>
      <c r="T1989" s="199" t="s">
        <v>58</v>
      </c>
      <c r="U1989" s="200">
        <v>44930</v>
      </c>
      <c r="V1989" s="200">
        <v>44932</v>
      </c>
      <c r="W1989" s="201">
        <v>1</v>
      </c>
      <c r="X1989" s="202"/>
      <c r="Y1989" s="196">
        <f t="shared" si="451"/>
        <v>0.42857142857142855</v>
      </c>
      <c r="Z1989" s="197">
        <v>135</v>
      </c>
      <c r="AA1989" s="197">
        <v>12.25</v>
      </c>
      <c r="AB1989" s="197">
        <f t="shared" si="452"/>
        <v>270</v>
      </c>
      <c r="AC1989" s="197">
        <f t="shared" si="453"/>
        <v>24.5</v>
      </c>
      <c r="AD1989" s="197">
        <f t="shared" si="454"/>
        <v>189</v>
      </c>
      <c r="AE1989" s="197">
        <f t="shared" si="456"/>
        <v>81</v>
      </c>
      <c r="AF1989" s="197">
        <f t="shared" si="455"/>
        <v>10.5</v>
      </c>
      <c r="AG1989" s="197">
        <f t="shared" si="458"/>
        <v>280.5</v>
      </c>
      <c r="AH1989" s="197">
        <v>280.5</v>
      </c>
      <c r="AI1989" s="197">
        <f t="shared" si="459"/>
        <v>0</v>
      </c>
      <c r="AJ1989" s="158"/>
      <c r="AR1989" s="111"/>
      <c r="AS1989" s="111"/>
      <c r="AT1989" s="111"/>
    </row>
    <row r="1990" spans="1:47" ht="30" customHeight="1" x14ac:dyDescent="0.25">
      <c r="A1990" s="186"/>
      <c r="B1990" s="221">
        <v>1</v>
      </c>
      <c r="C1990" s="187">
        <v>1711</v>
      </c>
      <c r="D1990" s="136">
        <v>14296</v>
      </c>
      <c r="E1990" s="136">
        <v>8419</v>
      </c>
      <c r="F1990" s="188"/>
      <c r="G1990" s="186" t="s">
        <v>106</v>
      </c>
      <c r="H1990" s="186" t="s">
        <v>94</v>
      </c>
      <c r="I1990" s="186"/>
      <c r="J1990" s="186" t="s">
        <v>69</v>
      </c>
      <c r="K1990" s="188">
        <v>2.5</v>
      </c>
      <c r="L1990" s="188">
        <v>1.3</v>
      </c>
      <c r="M1990" s="188">
        <v>2</v>
      </c>
      <c r="N1990" s="188"/>
      <c r="O1990" s="188">
        <f t="shared" si="461"/>
        <v>2</v>
      </c>
      <c r="P1990" s="188"/>
      <c r="Q1990" s="188"/>
      <c r="R1990" s="188">
        <f t="shared" si="460"/>
        <v>2</v>
      </c>
      <c r="S1990" s="191" t="s">
        <v>70</v>
      </c>
      <c r="T1990" s="199" t="s">
        <v>58</v>
      </c>
      <c r="U1990" s="200">
        <v>44933</v>
      </c>
      <c r="V1990" s="200">
        <v>44939</v>
      </c>
      <c r="W1990" s="201">
        <v>1</v>
      </c>
      <c r="X1990" s="202"/>
      <c r="Y1990" s="196">
        <f t="shared" si="451"/>
        <v>1</v>
      </c>
      <c r="Z1990" s="197">
        <v>135</v>
      </c>
      <c r="AA1990" s="197">
        <v>12.25</v>
      </c>
      <c r="AB1990" s="197">
        <f t="shared" si="452"/>
        <v>270</v>
      </c>
      <c r="AC1990" s="197">
        <f t="shared" si="453"/>
        <v>24.5</v>
      </c>
      <c r="AD1990" s="197">
        <f t="shared" si="454"/>
        <v>189</v>
      </c>
      <c r="AE1990" s="197">
        <f t="shared" si="456"/>
        <v>81</v>
      </c>
      <c r="AF1990" s="197">
        <f t="shared" si="455"/>
        <v>24.5</v>
      </c>
      <c r="AG1990" s="197">
        <f t="shared" si="458"/>
        <v>294.5</v>
      </c>
      <c r="AH1990" s="197">
        <v>294.5</v>
      </c>
      <c r="AI1990" s="197">
        <f t="shared" si="459"/>
        <v>0</v>
      </c>
      <c r="AJ1990" s="158"/>
      <c r="AR1990" s="111"/>
      <c r="AS1990" s="111"/>
      <c r="AT1990" s="111"/>
    </row>
    <row r="1991" spans="1:47" ht="30" customHeight="1" x14ac:dyDescent="0.25">
      <c r="A1991" s="186"/>
      <c r="B1991" s="221">
        <v>1</v>
      </c>
      <c r="C1991" s="187">
        <v>1714</v>
      </c>
      <c r="D1991" s="136">
        <v>14299</v>
      </c>
      <c r="E1991" s="136">
        <v>8411</v>
      </c>
      <c r="F1991" s="188"/>
      <c r="G1991" s="186" t="s">
        <v>440</v>
      </c>
      <c r="H1991" s="186" t="s">
        <v>94</v>
      </c>
      <c r="I1991" s="186"/>
      <c r="J1991" s="186" t="s">
        <v>69</v>
      </c>
      <c r="K1991" s="188">
        <v>1.3</v>
      </c>
      <c r="L1991" s="188">
        <v>0.6</v>
      </c>
      <c r="M1991" s="188">
        <v>2</v>
      </c>
      <c r="N1991" s="188"/>
      <c r="O1991" s="188">
        <f t="shared" si="461"/>
        <v>2</v>
      </c>
      <c r="P1991" s="188"/>
      <c r="Q1991" s="188"/>
      <c r="R1991" s="188">
        <f t="shared" si="460"/>
        <v>2</v>
      </c>
      <c r="S1991" s="191" t="s">
        <v>70</v>
      </c>
      <c r="T1991" s="199" t="s">
        <v>58</v>
      </c>
      <c r="U1991" s="200">
        <v>44935</v>
      </c>
      <c r="V1991" s="200">
        <v>44936</v>
      </c>
      <c r="W1991" s="201">
        <v>1</v>
      </c>
      <c r="X1991" s="202"/>
      <c r="Y1991" s="196">
        <f t="shared" si="451"/>
        <v>0.2857142857142857</v>
      </c>
      <c r="Z1991" s="197">
        <v>135</v>
      </c>
      <c r="AA1991" s="197">
        <v>12.25</v>
      </c>
      <c r="AB1991" s="197">
        <f t="shared" si="452"/>
        <v>270</v>
      </c>
      <c r="AC1991" s="197">
        <f t="shared" si="453"/>
        <v>24.5</v>
      </c>
      <c r="AD1991" s="197">
        <f t="shared" si="454"/>
        <v>189</v>
      </c>
      <c r="AE1991" s="197">
        <f t="shared" si="456"/>
        <v>81</v>
      </c>
      <c r="AF1991" s="197">
        <f t="shared" si="455"/>
        <v>7</v>
      </c>
      <c r="AG1991" s="197">
        <f t="shared" si="458"/>
        <v>277</v>
      </c>
      <c r="AH1991" s="197">
        <v>277</v>
      </c>
      <c r="AI1991" s="197">
        <f t="shared" si="459"/>
        <v>0</v>
      </c>
      <c r="AJ1991" s="158"/>
      <c r="AR1991" s="111"/>
      <c r="AS1991" s="111"/>
      <c r="AT1991" s="111"/>
    </row>
    <row r="1992" spans="1:47" ht="30" customHeight="1" x14ac:dyDescent="0.25">
      <c r="A1992" s="186"/>
      <c r="B1992" s="221">
        <v>23</v>
      </c>
      <c r="C1992" s="187">
        <v>1715</v>
      </c>
      <c r="D1992" s="136">
        <v>14300</v>
      </c>
      <c r="E1992" s="136">
        <v>8581</v>
      </c>
      <c r="F1992" s="188"/>
      <c r="G1992" s="186" t="s">
        <v>113</v>
      </c>
      <c r="H1992" s="186" t="s">
        <v>94</v>
      </c>
      <c r="I1992" s="186"/>
      <c r="J1992" s="186" t="s">
        <v>69</v>
      </c>
      <c r="K1992" s="188">
        <v>1.3</v>
      </c>
      <c r="L1992" s="188">
        <v>1.3</v>
      </c>
      <c r="M1992" s="188">
        <v>2.5</v>
      </c>
      <c r="N1992" s="188"/>
      <c r="O1992" s="188">
        <f t="shared" si="461"/>
        <v>2.5</v>
      </c>
      <c r="P1992" s="188"/>
      <c r="Q1992" s="188"/>
      <c r="R1992" s="188">
        <f t="shared" si="460"/>
        <v>2.5</v>
      </c>
      <c r="S1992" s="191" t="s">
        <v>70</v>
      </c>
      <c r="T1992" s="199" t="s">
        <v>58</v>
      </c>
      <c r="U1992" s="200">
        <v>44935</v>
      </c>
      <c r="V1992" s="200">
        <v>44977</v>
      </c>
      <c r="W1992" s="201">
        <v>1</v>
      </c>
      <c r="X1992" s="202"/>
      <c r="Y1992" s="196">
        <f t="shared" si="451"/>
        <v>6.1428571428571432</v>
      </c>
      <c r="Z1992" s="197">
        <v>135</v>
      </c>
      <c r="AA1992" s="197">
        <v>12.25</v>
      </c>
      <c r="AB1992" s="197">
        <f t="shared" si="452"/>
        <v>337.5</v>
      </c>
      <c r="AC1992" s="197">
        <f t="shared" si="453"/>
        <v>30.625</v>
      </c>
      <c r="AD1992" s="197">
        <f t="shared" si="454"/>
        <v>236.25</v>
      </c>
      <c r="AE1992" s="197">
        <f t="shared" si="456"/>
        <v>101.25</v>
      </c>
      <c r="AF1992" s="197">
        <f t="shared" si="455"/>
        <v>188.125</v>
      </c>
      <c r="AG1992" s="197">
        <f t="shared" si="458"/>
        <v>525.625</v>
      </c>
      <c r="AH1992" s="197">
        <v>525.625</v>
      </c>
      <c r="AI1992" s="197">
        <f t="shared" si="459"/>
        <v>0</v>
      </c>
      <c r="AJ1992" s="158"/>
      <c r="AT1992" s="111"/>
      <c r="AU1992" s="365"/>
    </row>
    <row r="1993" spans="1:47" ht="30" customHeight="1" x14ac:dyDescent="0.25">
      <c r="A1993" s="186"/>
      <c r="B1993" s="221">
        <v>1</v>
      </c>
      <c r="C1993" s="187">
        <v>1688</v>
      </c>
      <c r="D1993" s="136">
        <v>14273</v>
      </c>
      <c r="E1993" s="136">
        <v>8796</v>
      </c>
      <c r="F1993" s="188"/>
      <c r="G1993" s="186" t="s">
        <v>106</v>
      </c>
      <c r="H1993" s="186" t="s">
        <v>94</v>
      </c>
      <c r="I1993" s="186"/>
      <c r="J1993" s="186" t="s">
        <v>69</v>
      </c>
      <c r="K1993" s="188">
        <v>2.5</v>
      </c>
      <c r="L1993" s="188">
        <v>1.8</v>
      </c>
      <c r="M1993" s="188">
        <v>3</v>
      </c>
      <c r="N1993" s="188"/>
      <c r="O1993" s="188">
        <f t="shared" si="461"/>
        <v>3</v>
      </c>
      <c r="P1993" s="188"/>
      <c r="Q1993" s="188"/>
      <c r="R1993" s="188">
        <f t="shared" si="460"/>
        <v>3</v>
      </c>
      <c r="S1993" s="191" t="s">
        <v>70</v>
      </c>
      <c r="T1993" s="199" t="s">
        <v>58</v>
      </c>
      <c r="U1993" s="200">
        <v>44926</v>
      </c>
      <c r="V1993" s="200">
        <v>44995</v>
      </c>
      <c r="W1993" s="201">
        <v>1</v>
      </c>
      <c r="X1993" s="202"/>
      <c r="Y1993" s="196">
        <f t="shared" si="451"/>
        <v>10</v>
      </c>
      <c r="Z1993" s="197">
        <v>135</v>
      </c>
      <c r="AA1993" s="197">
        <v>12.25</v>
      </c>
      <c r="AB1993" s="197">
        <f t="shared" si="452"/>
        <v>405</v>
      </c>
      <c r="AC1993" s="197">
        <f t="shared" si="453"/>
        <v>36.75</v>
      </c>
      <c r="AD1993" s="197">
        <f t="shared" si="454"/>
        <v>283.49999999999994</v>
      </c>
      <c r="AE1993" s="197">
        <f t="shared" si="456"/>
        <v>121.49999999999999</v>
      </c>
      <c r="AF1993" s="197">
        <f t="shared" si="455"/>
        <v>367.5</v>
      </c>
      <c r="AG1993" s="197">
        <f t="shared" si="458"/>
        <v>772.5</v>
      </c>
      <c r="AH1993" s="197">
        <v>598.5</v>
      </c>
      <c r="AI1993" s="197">
        <f t="shared" si="459"/>
        <v>174</v>
      </c>
      <c r="AJ1993" s="158"/>
      <c r="AR1993" s="363">
        <f>SUMIF('[27]Sc Shedule '!$D$3:$D$2546,D1993,'[27]Sc Shedule '!$AC$3:$AC$2546)</f>
        <v>772.5</v>
      </c>
      <c r="AS1993" s="363">
        <f ca="1">SUMIF($D$91:$D$2561,D1993,$AG$91:$AG$2559)</f>
        <v>772.5</v>
      </c>
      <c r="AT1993" s="363">
        <f ca="1">AR1993-AS1993</f>
        <v>0</v>
      </c>
      <c r="AU1993" s="365"/>
    </row>
    <row r="1994" spans="1:47" ht="30" customHeight="1" x14ac:dyDescent="0.25">
      <c r="A1994" s="186"/>
      <c r="B1994" s="221">
        <v>18</v>
      </c>
      <c r="C1994" s="187">
        <v>1724</v>
      </c>
      <c r="D1994" s="136">
        <v>14309</v>
      </c>
      <c r="E1994" s="136">
        <v>8441</v>
      </c>
      <c r="F1994" s="188"/>
      <c r="G1994" s="186" t="s">
        <v>640</v>
      </c>
      <c r="H1994" s="186" t="s">
        <v>94</v>
      </c>
      <c r="I1994" s="186"/>
      <c r="J1994" s="186" t="s">
        <v>69</v>
      </c>
      <c r="K1994" s="188">
        <v>2.5</v>
      </c>
      <c r="L1994" s="188">
        <v>1.3</v>
      </c>
      <c r="M1994" s="188">
        <v>3.5</v>
      </c>
      <c r="N1994" s="188"/>
      <c r="O1994" s="188">
        <f t="shared" si="461"/>
        <v>3.5</v>
      </c>
      <c r="P1994" s="188"/>
      <c r="Q1994" s="188"/>
      <c r="R1994" s="188">
        <f t="shared" si="460"/>
        <v>3.5</v>
      </c>
      <c r="S1994" s="191" t="s">
        <v>70</v>
      </c>
      <c r="T1994" s="199" t="s">
        <v>58</v>
      </c>
      <c r="U1994" s="200">
        <v>44936</v>
      </c>
      <c r="V1994" s="200">
        <v>44943</v>
      </c>
      <c r="W1994" s="201">
        <v>1</v>
      </c>
      <c r="X1994" s="202"/>
      <c r="Y1994" s="196">
        <f t="shared" si="451"/>
        <v>1.1428571428571428</v>
      </c>
      <c r="Z1994" s="197">
        <v>135</v>
      </c>
      <c r="AA1994" s="197">
        <v>12.25</v>
      </c>
      <c r="AB1994" s="197">
        <f t="shared" si="452"/>
        <v>472.5</v>
      </c>
      <c r="AC1994" s="197">
        <f t="shared" si="453"/>
        <v>42.875</v>
      </c>
      <c r="AD1994" s="197">
        <f t="shared" si="454"/>
        <v>330.74999999999994</v>
      </c>
      <c r="AE1994" s="197">
        <f t="shared" si="456"/>
        <v>141.75</v>
      </c>
      <c r="AF1994" s="197">
        <f t="shared" si="455"/>
        <v>49</v>
      </c>
      <c r="AG1994" s="197">
        <f t="shared" si="458"/>
        <v>521.5</v>
      </c>
      <c r="AH1994" s="197">
        <v>521.5</v>
      </c>
      <c r="AI1994" s="197">
        <f t="shared" si="459"/>
        <v>0</v>
      </c>
      <c r="AJ1994" s="158"/>
      <c r="AR1994" s="111"/>
      <c r="AS1994" s="111"/>
      <c r="AT1994" s="111"/>
    </row>
    <row r="1995" spans="1:47" ht="30" customHeight="1" x14ac:dyDescent="0.25">
      <c r="A1995" s="186"/>
      <c r="B1995" s="221">
        <v>17</v>
      </c>
      <c r="C1995" s="187">
        <v>1729</v>
      </c>
      <c r="D1995" s="136">
        <v>14314</v>
      </c>
      <c r="E1995" s="136">
        <v>8624</v>
      </c>
      <c r="F1995" s="188"/>
      <c r="G1995" s="186" t="s">
        <v>211</v>
      </c>
      <c r="H1995" s="186" t="s">
        <v>94</v>
      </c>
      <c r="I1995" s="186"/>
      <c r="J1995" s="186" t="s">
        <v>69</v>
      </c>
      <c r="K1995" s="188">
        <v>2.5</v>
      </c>
      <c r="L1995" s="188">
        <v>1.3</v>
      </c>
      <c r="M1995" s="188">
        <v>1.5</v>
      </c>
      <c r="N1995" s="188"/>
      <c r="O1995" s="188">
        <f t="shared" si="461"/>
        <v>1.5</v>
      </c>
      <c r="P1995" s="188"/>
      <c r="Q1995" s="188"/>
      <c r="R1995" s="188">
        <f t="shared" si="460"/>
        <v>1.5</v>
      </c>
      <c r="S1995" s="191" t="s">
        <v>70</v>
      </c>
      <c r="T1995" s="199" t="s">
        <v>58</v>
      </c>
      <c r="U1995" s="200">
        <v>44937</v>
      </c>
      <c r="V1995" s="200">
        <v>44958</v>
      </c>
      <c r="W1995" s="201">
        <v>1</v>
      </c>
      <c r="X1995" s="202"/>
      <c r="Y1995" s="196">
        <f t="shared" si="451"/>
        <v>3.1428571428571428</v>
      </c>
      <c r="Z1995" s="197">
        <v>135</v>
      </c>
      <c r="AA1995" s="197">
        <v>12.25</v>
      </c>
      <c r="AB1995" s="197">
        <f t="shared" si="452"/>
        <v>202.5</v>
      </c>
      <c r="AC1995" s="197">
        <f t="shared" si="453"/>
        <v>18.375</v>
      </c>
      <c r="AD1995" s="197">
        <f t="shared" si="454"/>
        <v>141.74999999999997</v>
      </c>
      <c r="AE1995" s="197">
        <f t="shared" si="456"/>
        <v>60.749999999999993</v>
      </c>
      <c r="AF1995" s="197">
        <f t="shared" si="455"/>
        <v>57.75</v>
      </c>
      <c r="AG1995" s="197">
        <f t="shared" si="458"/>
        <v>260.25</v>
      </c>
      <c r="AH1995" s="197">
        <v>260.25</v>
      </c>
      <c r="AI1995" s="197">
        <f t="shared" si="459"/>
        <v>0</v>
      </c>
      <c r="AJ1995" s="158"/>
      <c r="AT1995" s="111"/>
      <c r="AU1995" s="365"/>
    </row>
    <row r="1996" spans="1:47" ht="30" customHeight="1" x14ac:dyDescent="0.25">
      <c r="A1996" s="186"/>
      <c r="B1996" s="221">
        <v>18</v>
      </c>
      <c r="C1996" s="187">
        <v>1728</v>
      </c>
      <c r="D1996" s="136">
        <v>14313</v>
      </c>
      <c r="E1996" s="136">
        <v>8447</v>
      </c>
      <c r="F1996" s="188"/>
      <c r="G1996" s="186" t="s">
        <v>123</v>
      </c>
      <c r="H1996" s="186" t="s">
        <v>94</v>
      </c>
      <c r="I1996" s="186"/>
      <c r="J1996" s="186" t="s">
        <v>69</v>
      </c>
      <c r="K1996" s="188">
        <v>2.5</v>
      </c>
      <c r="L1996" s="188">
        <v>1.3</v>
      </c>
      <c r="M1996" s="188">
        <v>3.5</v>
      </c>
      <c r="N1996" s="188"/>
      <c r="O1996" s="188">
        <f t="shared" si="461"/>
        <v>3.5</v>
      </c>
      <c r="P1996" s="188"/>
      <c r="Q1996" s="188"/>
      <c r="R1996" s="188">
        <f t="shared" si="460"/>
        <v>3.5</v>
      </c>
      <c r="S1996" s="191" t="s">
        <v>70</v>
      </c>
      <c r="T1996" s="199" t="s">
        <v>58</v>
      </c>
      <c r="U1996" s="200">
        <v>44937</v>
      </c>
      <c r="V1996" s="200">
        <v>44947</v>
      </c>
      <c r="W1996" s="201">
        <v>1</v>
      </c>
      <c r="X1996" s="202"/>
      <c r="Y1996" s="196">
        <f t="shared" si="451"/>
        <v>1.5714285714285714</v>
      </c>
      <c r="Z1996" s="197">
        <v>135</v>
      </c>
      <c r="AA1996" s="197">
        <v>12.25</v>
      </c>
      <c r="AB1996" s="197">
        <f t="shared" si="452"/>
        <v>472.5</v>
      </c>
      <c r="AC1996" s="197">
        <f t="shared" si="453"/>
        <v>42.875</v>
      </c>
      <c r="AD1996" s="197">
        <f t="shared" si="454"/>
        <v>330.74999999999994</v>
      </c>
      <c r="AE1996" s="197">
        <f t="shared" si="456"/>
        <v>141.75</v>
      </c>
      <c r="AF1996" s="197">
        <f t="shared" si="455"/>
        <v>67.375</v>
      </c>
      <c r="AG1996" s="197">
        <f t="shared" si="458"/>
        <v>539.875</v>
      </c>
      <c r="AH1996" s="197">
        <v>539.875</v>
      </c>
      <c r="AI1996" s="197">
        <f t="shared" si="459"/>
        <v>0</v>
      </c>
      <c r="AJ1996" s="158"/>
      <c r="AR1996" s="111"/>
      <c r="AS1996" s="111"/>
      <c r="AT1996" s="111"/>
    </row>
    <row r="1997" spans="1:47" ht="30" customHeight="1" x14ac:dyDescent="0.25">
      <c r="A1997" s="186"/>
      <c r="B1997" s="221">
        <v>1</v>
      </c>
      <c r="C1997" s="187">
        <v>1737</v>
      </c>
      <c r="D1997" s="136">
        <v>14321</v>
      </c>
      <c r="E1997" s="136">
        <v>8645</v>
      </c>
      <c r="F1997" s="188"/>
      <c r="G1997" s="186" t="s">
        <v>106</v>
      </c>
      <c r="H1997" s="186" t="s">
        <v>94</v>
      </c>
      <c r="I1997" s="186"/>
      <c r="J1997" s="186" t="s">
        <v>69</v>
      </c>
      <c r="K1997" s="188">
        <v>2.5</v>
      </c>
      <c r="L1997" s="188">
        <v>1</v>
      </c>
      <c r="M1997" s="188">
        <v>1.5</v>
      </c>
      <c r="N1997" s="188"/>
      <c r="O1997" s="188">
        <f t="shared" si="461"/>
        <v>1.5</v>
      </c>
      <c r="P1997" s="188"/>
      <c r="Q1997" s="188"/>
      <c r="R1997" s="188">
        <f t="shared" si="460"/>
        <v>1.5</v>
      </c>
      <c r="S1997" s="191" t="s">
        <v>70</v>
      </c>
      <c r="T1997" s="199" t="s">
        <v>58</v>
      </c>
      <c r="U1997" s="200">
        <v>44940</v>
      </c>
      <c r="V1997" s="200">
        <v>44965</v>
      </c>
      <c r="W1997" s="201">
        <v>1</v>
      </c>
      <c r="X1997" s="202"/>
      <c r="Y1997" s="196">
        <f t="shared" si="451"/>
        <v>3.7142857142857144</v>
      </c>
      <c r="Z1997" s="197">
        <v>135</v>
      </c>
      <c r="AA1997" s="197">
        <v>12.25</v>
      </c>
      <c r="AB1997" s="197">
        <f t="shared" si="452"/>
        <v>202.5</v>
      </c>
      <c r="AC1997" s="197">
        <f t="shared" si="453"/>
        <v>18.375</v>
      </c>
      <c r="AD1997" s="197">
        <f t="shared" si="454"/>
        <v>141.74999999999997</v>
      </c>
      <c r="AE1997" s="197">
        <f t="shared" si="456"/>
        <v>60.749999999999993</v>
      </c>
      <c r="AF1997" s="197">
        <f t="shared" si="455"/>
        <v>68.25</v>
      </c>
      <c r="AG1997" s="197">
        <f t="shared" si="458"/>
        <v>270.75</v>
      </c>
      <c r="AH1997" s="197">
        <v>270.75</v>
      </c>
      <c r="AI1997" s="197">
        <f t="shared" si="459"/>
        <v>0</v>
      </c>
      <c r="AJ1997" s="158"/>
      <c r="AT1997" s="111"/>
      <c r="AU1997" s="365"/>
    </row>
    <row r="1998" spans="1:47" ht="30" customHeight="1" x14ac:dyDescent="0.25">
      <c r="A1998" s="186"/>
      <c r="B1998" s="221">
        <v>1</v>
      </c>
      <c r="C1998" s="187">
        <v>1738</v>
      </c>
      <c r="D1998" s="136">
        <v>14322</v>
      </c>
      <c r="E1998" s="136">
        <v>8604</v>
      </c>
      <c r="F1998" s="188"/>
      <c r="G1998" s="186" t="s">
        <v>641</v>
      </c>
      <c r="H1998" s="186" t="s">
        <v>94</v>
      </c>
      <c r="I1998" s="186"/>
      <c r="J1998" s="186" t="s">
        <v>69</v>
      </c>
      <c r="K1998" s="188">
        <v>2.5</v>
      </c>
      <c r="L1998" s="188">
        <v>1.3</v>
      </c>
      <c r="M1998" s="188">
        <v>4.5</v>
      </c>
      <c r="N1998" s="188"/>
      <c r="O1998" s="188">
        <f t="shared" si="461"/>
        <v>4.5</v>
      </c>
      <c r="P1998" s="188"/>
      <c r="Q1998" s="188"/>
      <c r="R1998" s="188">
        <f t="shared" si="460"/>
        <v>4.5</v>
      </c>
      <c r="S1998" s="191" t="s">
        <v>70</v>
      </c>
      <c r="T1998" s="199" t="s">
        <v>58</v>
      </c>
      <c r="U1998" s="200">
        <v>44940</v>
      </c>
      <c r="V1998" s="200">
        <v>44951</v>
      </c>
      <c r="W1998" s="201">
        <v>1</v>
      </c>
      <c r="X1998" s="202"/>
      <c r="Y1998" s="196">
        <f t="shared" si="451"/>
        <v>1.7142857142857142</v>
      </c>
      <c r="Z1998" s="197">
        <v>135</v>
      </c>
      <c r="AA1998" s="197">
        <v>12.25</v>
      </c>
      <c r="AB1998" s="197">
        <f t="shared" si="452"/>
        <v>607.5</v>
      </c>
      <c r="AC1998" s="197">
        <f t="shared" si="453"/>
        <v>55.125</v>
      </c>
      <c r="AD1998" s="197">
        <f t="shared" si="454"/>
        <v>425.25</v>
      </c>
      <c r="AE1998" s="197">
        <f t="shared" si="456"/>
        <v>182.24999999999997</v>
      </c>
      <c r="AF1998" s="197">
        <f t="shared" si="455"/>
        <v>94.499999999999986</v>
      </c>
      <c r="AG1998" s="197">
        <f t="shared" si="458"/>
        <v>702</v>
      </c>
      <c r="AH1998" s="197">
        <v>702</v>
      </c>
      <c r="AI1998" s="197">
        <f t="shared" si="459"/>
        <v>0</v>
      </c>
      <c r="AJ1998" s="158"/>
      <c r="AR1998" s="111"/>
      <c r="AS1998" s="111"/>
      <c r="AT1998" s="111"/>
    </row>
    <row r="1999" spans="1:47" ht="30" customHeight="1" x14ac:dyDescent="0.25">
      <c r="A1999" s="186"/>
      <c r="B1999" s="221">
        <v>9</v>
      </c>
      <c r="C1999" s="187">
        <v>1745</v>
      </c>
      <c r="D1999" s="136">
        <v>14331</v>
      </c>
      <c r="E1999" s="136">
        <v>8450</v>
      </c>
      <c r="F1999" s="188"/>
      <c r="G1999" s="186" t="s">
        <v>231</v>
      </c>
      <c r="H1999" s="186" t="s">
        <v>94</v>
      </c>
      <c r="I1999" s="186"/>
      <c r="J1999" s="186" t="s">
        <v>69</v>
      </c>
      <c r="K1999" s="188">
        <v>2.5</v>
      </c>
      <c r="L1999" s="188">
        <v>1</v>
      </c>
      <c r="M1999" s="188">
        <v>3</v>
      </c>
      <c r="N1999" s="188"/>
      <c r="O1999" s="188">
        <f t="shared" si="461"/>
        <v>3</v>
      </c>
      <c r="P1999" s="188"/>
      <c r="Q1999" s="188"/>
      <c r="R1999" s="188">
        <f t="shared" si="460"/>
        <v>3</v>
      </c>
      <c r="S1999" s="191" t="s">
        <v>70</v>
      </c>
      <c r="T1999" s="199" t="s">
        <v>58</v>
      </c>
      <c r="U1999" s="200">
        <v>44942</v>
      </c>
      <c r="V1999" s="200">
        <v>44949</v>
      </c>
      <c r="W1999" s="201">
        <v>1</v>
      </c>
      <c r="X1999" s="202"/>
      <c r="Y1999" s="196">
        <f t="shared" si="451"/>
        <v>1.1428571428571428</v>
      </c>
      <c r="Z1999" s="197">
        <v>135</v>
      </c>
      <c r="AA1999" s="197">
        <v>12.25</v>
      </c>
      <c r="AB1999" s="197">
        <f t="shared" si="452"/>
        <v>405</v>
      </c>
      <c r="AC1999" s="197">
        <f t="shared" si="453"/>
        <v>36.75</v>
      </c>
      <c r="AD1999" s="197">
        <f t="shared" si="454"/>
        <v>283.49999999999994</v>
      </c>
      <c r="AE1999" s="197">
        <f t="shared" si="456"/>
        <v>121.49999999999999</v>
      </c>
      <c r="AF1999" s="197">
        <f t="shared" si="455"/>
        <v>42</v>
      </c>
      <c r="AG1999" s="197">
        <f t="shared" si="458"/>
        <v>446.99999999999994</v>
      </c>
      <c r="AH1999" s="197">
        <v>446.99999999999994</v>
      </c>
      <c r="AI1999" s="197">
        <f t="shared" si="459"/>
        <v>0</v>
      </c>
      <c r="AJ1999" s="158"/>
      <c r="AR1999" s="111"/>
      <c r="AS1999" s="111"/>
      <c r="AT1999" s="111"/>
    </row>
    <row r="2000" spans="1:47" ht="30" customHeight="1" x14ac:dyDescent="0.25">
      <c r="A2000" s="186"/>
      <c r="B2000" s="221">
        <v>28</v>
      </c>
      <c r="C2000" s="187">
        <v>1768</v>
      </c>
      <c r="D2000" s="136">
        <v>14355</v>
      </c>
      <c r="E2000" s="136">
        <v>8770</v>
      </c>
      <c r="F2000" s="188"/>
      <c r="G2000" s="186" t="s">
        <v>57</v>
      </c>
      <c r="H2000" s="186" t="s">
        <v>94</v>
      </c>
      <c r="I2000" s="186"/>
      <c r="J2000" s="186" t="s">
        <v>69</v>
      </c>
      <c r="K2000" s="188">
        <v>2.5</v>
      </c>
      <c r="L2000" s="188">
        <v>1</v>
      </c>
      <c r="M2000" s="188">
        <v>3.5</v>
      </c>
      <c r="N2000" s="188"/>
      <c r="O2000" s="188">
        <f t="shared" si="461"/>
        <v>3.5</v>
      </c>
      <c r="P2000" s="188"/>
      <c r="Q2000" s="188"/>
      <c r="R2000" s="188">
        <f t="shared" si="460"/>
        <v>3.5</v>
      </c>
      <c r="S2000" s="191" t="s">
        <v>70</v>
      </c>
      <c r="T2000" s="199" t="s">
        <v>58</v>
      </c>
      <c r="U2000" s="200">
        <v>44946</v>
      </c>
      <c r="V2000" s="200">
        <v>44988</v>
      </c>
      <c r="W2000" s="201">
        <v>1</v>
      </c>
      <c r="X2000" s="202"/>
      <c r="Y2000" s="196">
        <f t="shared" si="451"/>
        <v>6.1428571428571432</v>
      </c>
      <c r="Z2000" s="197">
        <v>135</v>
      </c>
      <c r="AA2000" s="197">
        <v>12.25</v>
      </c>
      <c r="AB2000" s="197">
        <f t="shared" si="452"/>
        <v>472.5</v>
      </c>
      <c r="AC2000" s="197">
        <f t="shared" si="453"/>
        <v>42.875</v>
      </c>
      <c r="AD2000" s="197">
        <f t="shared" si="454"/>
        <v>330.74999999999994</v>
      </c>
      <c r="AE2000" s="197">
        <f t="shared" si="456"/>
        <v>141.75</v>
      </c>
      <c r="AF2000" s="197">
        <f t="shared" si="455"/>
        <v>263.375</v>
      </c>
      <c r="AG2000" s="197">
        <f t="shared" si="458"/>
        <v>735.875</v>
      </c>
      <c r="AH2000" s="197">
        <v>575.75</v>
      </c>
      <c r="AI2000" s="197">
        <f t="shared" si="459"/>
        <v>160.125</v>
      </c>
      <c r="AJ2000" s="158"/>
      <c r="AR2000" s="363">
        <f>SUMIF('[27]Sc Shedule '!$D$3:$D$2546,D2000,'[27]Sc Shedule '!$AC$3:$AC$2546)</f>
        <v>735.875</v>
      </c>
      <c r="AS2000" s="363">
        <f t="shared" ref="AS2000:AS2004" ca="1" si="462">SUMIF($D$91:$D$2561,D2000,$AG$91:$AG$2559)</f>
        <v>735.875</v>
      </c>
      <c r="AT2000" s="363">
        <f t="shared" ref="AT2000:AT2004" ca="1" si="463">AR2000-AS2000</f>
        <v>0</v>
      </c>
      <c r="AU2000" s="365"/>
    </row>
    <row r="2001" spans="1:47" ht="30" customHeight="1" x14ac:dyDescent="0.25">
      <c r="A2001" s="186"/>
      <c r="B2001" s="221">
        <v>1</v>
      </c>
      <c r="C2001" s="187">
        <v>1775</v>
      </c>
      <c r="D2001" s="136">
        <v>14363</v>
      </c>
      <c r="E2001" s="136">
        <v>8766</v>
      </c>
      <c r="F2001" s="188"/>
      <c r="G2001" s="186" t="s">
        <v>516</v>
      </c>
      <c r="H2001" s="186" t="s">
        <v>94</v>
      </c>
      <c r="I2001" s="186"/>
      <c r="J2001" s="186" t="s">
        <v>69</v>
      </c>
      <c r="K2001" s="188">
        <v>2.5</v>
      </c>
      <c r="L2001" s="188">
        <v>1.8</v>
      </c>
      <c r="M2001" s="188">
        <v>4</v>
      </c>
      <c r="N2001" s="188"/>
      <c r="O2001" s="188">
        <f t="shared" si="461"/>
        <v>4</v>
      </c>
      <c r="P2001" s="188"/>
      <c r="Q2001" s="188"/>
      <c r="R2001" s="188">
        <f t="shared" si="460"/>
        <v>4</v>
      </c>
      <c r="S2001" s="191" t="s">
        <v>70</v>
      </c>
      <c r="T2001" s="199" t="s">
        <v>58</v>
      </c>
      <c r="U2001" s="200">
        <v>44947</v>
      </c>
      <c r="V2001" s="200">
        <v>44988</v>
      </c>
      <c r="W2001" s="201">
        <v>1</v>
      </c>
      <c r="X2001" s="202"/>
      <c r="Y2001" s="196">
        <f t="shared" si="451"/>
        <v>6</v>
      </c>
      <c r="Z2001" s="197">
        <v>135</v>
      </c>
      <c r="AA2001" s="197">
        <v>12.25</v>
      </c>
      <c r="AB2001" s="197">
        <f t="shared" si="452"/>
        <v>540</v>
      </c>
      <c r="AC2001" s="197">
        <f t="shared" si="453"/>
        <v>49</v>
      </c>
      <c r="AD2001" s="197">
        <f t="shared" si="454"/>
        <v>378</v>
      </c>
      <c r="AE2001" s="197">
        <f t="shared" si="456"/>
        <v>162</v>
      </c>
      <c r="AF2001" s="197">
        <f t="shared" si="455"/>
        <v>294</v>
      </c>
      <c r="AG2001" s="197">
        <f t="shared" si="458"/>
        <v>834</v>
      </c>
      <c r="AH2001" s="197">
        <v>651</v>
      </c>
      <c r="AI2001" s="197">
        <f t="shared" si="459"/>
        <v>183</v>
      </c>
      <c r="AJ2001" s="158"/>
      <c r="AR2001" s="363">
        <f>SUMIF('[27]Sc Shedule '!$D$3:$D$2546,D2001,'[27]Sc Shedule '!$AC$3:$AC$2546)</f>
        <v>834</v>
      </c>
      <c r="AS2001" s="363">
        <f t="shared" ca="1" si="462"/>
        <v>834</v>
      </c>
      <c r="AT2001" s="363">
        <f t="shared" ca="1" si="463"/>
        <v>0</v>
      </c>
      <c r="AU2001" s="365"/>
    </row>
    <row r="2002" spans="1:47" ht="30" customHeight="1" x14ac:dyDescent="0.25">
      <c r="A2002" s="186"/>
      <c r="B2002" s="221">
        <v>2</v>
      </c>
      <c r="C2002" s="187">
        <v>1776</v>
      </c>
      <c r="D2002" s="136">
        <v>14364</v>
      </c>
      <c r="E2002" s="136">
        <v>8766</v>
      </c>
      <c r="F2002" s="188"/>
      <c r="G2002" s="186" t="s">
        <v>501</v>
      </c>
      <c r="H2002" s="186" t="s">
        <v>94</v>
      </c>
      <c r="I2002" s="186"/>
      <c r="J2002" s="186" t="s">
        <v>69</v>
      </c>
      <c r="K2002" s="188">
        <v>2.5</v>
      </c>
      <c r="L2002" s="188">
        <v>1.8</v>
      </c>
      <c r="M2002" s="188">
        <v>4</v>
      </c>
      <c r="N2002" s="188"/>
      <c r="O2002" s="188">
        <f t="shared" si="461"/>
        <v>4</v>
      </c>
      <c r="P2002" s="188"/>
      <c r="Q2002" s="188"/>
      <c r="R2002" s="188">
        <f t="shared" si="460"/>
        <v>4</v>
      </c>
      <c r="S2002" s="191" t="s">
        <v>70</v>
      </c>
      <c r="T2002" s="199" t="s">
        <v>58</v>
      </c>
      <c r="U2002" s="200">
        <v>44947</v>
      </c>
      <c r="V2002" s="200">
        <v>44988</v>
      </c>
      <c r="W2002" s="201">
        <v>1</v>
      </c>
      <c r="X2002" s="202"/>
      <c r="Y2002" s="196">
        <f t="shared" si="451"/>
        <v>6</v>
      </c>
      <c r="Z2002" s="197">
        <v>135</v>
      </c>
      <c r="AA2002" s="197">
        <v>12.25</v>
      </c>
      <c r="AB2002" s="197">
        <f t="shared" si="452"/>
        <v>540</v>
      </c>
      <c r="AC2002" s="197">
        <f t="shared" si="453"/>
        <v>49</v>
      </c>
      <c r="AD2002" s="197">
        <f t="shared" si="454"/>
        <v>378</v>
      </c>
      <c r="AE2002" s="197">
        <f t="shared" si="456"/>
        <v>162</v>
      </c>
      <c r="AF2002" s="197">
        <f t="shared" si="455"/>
        <v>294</v>
      </c>
      <c r="AG2002" s="197">
        <f t="shared" si="458"/>
        <v>834</v>
      </c>
      <c r="AH2002" s="197">
        <v>651</v>
      </c>
      <c r="AI2002" s="197">
        <f t="shared" si="459"/>
        <v>183</v>
      </c>
      <c r="AJ2002" s="158"/>
      <c r="AR2002" s="363">
        <f>SUMIF('[27]Sc Shedule '!$D$3:$D$2546,D2002,'[27]Sc Shedule '!$AC$3:$AC$2546)</f>
        <v>1668</v>
      </c>
      <c r="AS2002" s="363">
        <f t="shared" ca="1" si="462"/>
        <v>1668</v>
      </c>
      <c r="AT2002" s="363">
        <f t="shared" ca="1" si="463"/>
        <v>0</v>
      </c>
      <c r="AU2002" s="365"/>
    </row>
    <row r="2003" spans="1:47" ht="30" customHeight="1" x14ac:dyDescent="0.25">
      <c r="A2003" s="186"/>
      <c r="B2003" s="221">
        <v>2</v>
      </c>
      <c r="C2003" s="187">
        <v>1776</v>
      </c>
      <c r="D2003" s="136">
        <v>14364</v>
      </c>
      <c r="E2003" s="136">
        <v>8766</v>
      </c>
      <c r="F2003" s="188"/>
      <c r="G2003" s="186" t="s">
        <v>501</v>
      </c>
      <c r="H2003" s="186" t="s">
        <v>94</v>
      </c>
      <c r="I2003" s="186"/>
      <c r="J2003" s="186" t="s">
        <v>69</v>
      </c>
      <c r="K2003" s="188">
        <v>2.5</v>
      </c>
      <c r="L2003" s="188">
        <v>1.8</v>
      </c>
      <c r="M2003" s="188">
        <v>4</v>
      </c>
      <c r="N2003" s="188"/>
      <c r="O2003" s="188">
        <f t="shared" si="461"/>
        <v>4</v>
      </c>
      <c r="P2003" s="188"/>
      <c r="Q2003" s="188"/>
      <c r="R2003" s="188">
        <f t="shared" si="460"/>
        <v>4</v>
      </c>
      <c r="S2003" s="191" t="s">
        <v>70</v>
      </c>
      <c r="T2003" s="199" t="s">
        <v>58</v>
      </c>
      <c r="U2003" s="200">
        <v>44947</v>
      </c>
      <c r="V2003" s="200">
        <v>44988</v>
      </c>
      <c r="W2003" s="201">
        <v>1</v>
      </c>
      <c r="X2003" s="202"/>
      <c r="Y2003" s="196">
        <f t="shared" si="451"/>
        <v>6</v>
      </c>
      <c r="Z2003" s="197">
        <v>135</v>
      </c>
      <c r="AA2003" s="197">
        <v>12.25</v>
      </c>
      <c r="AB2003" s="197">
        <f t="shared" si="452"/>
        <v>540</v>
      </c>
      <c r="AC2003" s="197">
        <f t="shared" si="453"/>
        <v>49</v>
      </c>
      <c r="AD2003" s="197">
        <f t="shared" si="454"/>
        <v>378</v>
      </c>
      <c r="AE2003" s="197">
        <f t="shared" si="456"/>
        <v>162</v>
      </c>
      <c r="AF2003" s="197">
        <f t="shared" si="455"/>
        <v>294</v>
      </c>
      <c r="AG2003" s="197">
        <f t="shared" si="458"/>
        <v>834</v>
      </c>
      <c r="AH2003" s="197">
        <v>651</v>
      </c>
      <c r="AI2003" s="197">
        <f t="shared" si="459"/>
        <v>183</v>
      </c>
      <c r="AJ2003" s="158"/>
      <c r="AR2003" s="363">
        <f>SUMIF('[27]Sc Shedule '!$D$3:$D$2546,D2003,'[27]Sc Shedule '!$AC$3:$AC$2546)</f>
        <v>1668</v>
      </c>
      <c r="AS2003" s="363">
        <f t="shared" ca="1" si="462"/>
        <v>1668</v>
      </c>
      <c r="AT2003" s="363">
        <f t="shared" ca="1" si="463"/>
        <v>0</v>
      </c>
      <c r="AU2003" s="365"/>
    </row>
    <row r="2004" spans="1:47" ht="30" customHeight="1" x14ac:dyDescent="0.25">
      <c r="A2004" s="186"/>
      <c r="B2004" s="221">
        <v>1</v>
      </c>
      <c r="C2004" s="187">
        <v>1778</v>
      </c>
      <c r="D2004" s="136">
        <v>14366</v>
      </c>
      <c r="E2004" s="136">
        <v>8755</v>
      </c>
      <c r="F2004" s="188"/>
      <c r="G2004" s="186" t="s">
        <v>106</v>
      </c>
      <c r="H2004" s="186" t="s">
        <v>94</v>
      </c>
      <c r="I2004" s="186"/>
      <c r="J2004" s="186" t="s">
        <v>69</v>
      </c>
      <c r="K2004" s="188">
        <v>2.5</v>
      </c>
      <c r="L2004" s="188">
        <v>1.3</v>
      </c>
      <c r="M2004" s="188">
        <v>2.5</v>
      </c>
      <c r="N2004" s="188"/>
      <c r="O2004" s="188">
        <f t="shared" si="461"/>
        <v>2.5</v>
      </c>
      <c r="P2004" s="188"/>
      <c r="Q2004" s="188"/>
      <c r="R2004" s="188">
        <f t="shared" si="460"/>
        <v>2.5</v>
      </c>
      <c r="S2004" s="191" t="s">
        <v>70</v>
      </c>
      <c r="T2004" s="199" t="s">
        <v>58</v>
      </c>
      <c r="U2004" s="200">
        <v>44947</v>
      </c>
      <c r="V2004" s="200">
        <v>44986</v>
      </c>
      <c r="W2004" s="201">
        <v>1</v>
      </c>
      <c r="X2004" s="202"/>
      <c r="Y2004" s="196">
        <f t="shared" si="451"/>
        <v>5.7142857142857144</v>
      </c>
      <c r="Z2004" s="197">
        <v>135</v>
      </c>
      <c r="AA2004" s="197">
        <v>12.25</v>
      </c>
      <c r="AB2004" s="197">
        <f t="shared" si="452"/>
        <v>337.5</v>
      </c>
      <c r="AC2004" s="197">
        <f t="shared" si="453"/>
        <v>30.625</v>
      </c>
      <c r="AD2004" s="197">
        <f t="shared" si="454"/>
        <v>236.25</v>
      </c>
      <c r="AE2004" s="197">
        <f t="shared" si="456"/>
        <v>101.25</v>
      </c>
      <c r="AF2004" s="197">
        <f t="shared" si="455"/>
        <v>175</v>
      </c>
      <c r="AG2004" s="197">
        <f t="shared" si="458"/>
        <v>512.5</v>
      </c>
      <c r="AH2004" s="197">
        <v>406.875</v>
      </c>
      <c r="AI2004" s="197">
        <f t="shared" si="459"/>
        <v>105.625</v>
      </c>
      <c r="AJ2004" s="158"/>
      <c r="AR2004" s="363">
        <f>SUMIF('[27]Sc Shedule '!$D$3:$D$2546,D2004,'[27]Sc Shedule '!$AC$3:$AC$2546)</f>
        <v>512.5</v>
      </c>
      <c r="AS2004" s="363">
        <f t="shared" ca="1" si="462"/>
        <v>512.5</v>
      </c>
      <c r="AT2004" s="363">
        <f t="shared" ca="1" si="463"/>
        <v>0</v>
      </c>
      <c r="AU2004" s="365"/>
    </row>
    <row r="2005" spans="1:47" ht="30" customHeight="1" x14ac:dyDescent="0.25">
      <c r="A2005" s="186"/>
      <c r="B2005" s="221">
        <v>6</v>
      </c>
      <c r="C2005" s="187">
        <v>1779</v>
      </c>
      <c r="D2005" s="136">
        <v>14367</v>
      </c>
      <c r="E2005" s="136">
        <v>8618</v>
      </c>
      <c r="F2005" s="188"/>
      <c r="G2005" s="186" t="s">
        <v>88</v>
      </c>
      <c r="H2005" s="186" t="s">
        <v>94</v>
      </c>
      <c r="I2005" s="186"/>
      <c r="J2005" s="186" t="s">
        <v>69</v>
      </c>
      <c r="K2005" s="188">
        <v>1.8</v>
      </c>
      <c r="L2005" s="188">
        <v>1.3</v>
      </c>
      <c r="M2005" s="188">
        <v>1.5</v>
      </c>
      <c r="N2005" s="188"/>
      <c r="O2005" s="188">
        <f t="shared" si="461"/>
        <v>1.5</v>
      </c>
      <c r="P2005" s="188"/>
      <c r="Q2005" s="188"/>
      <c r="R2005" s="188">
        <f t="shared" si="460"/>
        <v>1.5</v>
      </c>
      <c r="S2005" s="191" t="s">
        <v>70</v>
      </c>
      <c r="T2005" s="199" t="s">
        <v>58</v>
      </c>
      <c r="U2005" s="200">
        <v>44947</v>
      </c>
      <c r="V2005" s="200">
        <v>44956</v>
      </c>
      <c r="W2005" s="201">
        <v>1</v>
      </c>
      <c r="X2005" s="202"/>
      <c r="Y2005" s="196">
        <f t="shared" si="451"/>
        <v>1.4285714285714286</v>
      </c>
      <c r="Z2005" s="197">
        <v>135</v>
      </c>
      <c r="AA2005" s="197">
        <v>12.25</v>
      </c>
      <c r="AB2005" s="197">
        <f t="shared" si="452"/>
        <v>202.5</v>
      </c>
      <c r="AC2005" s="197">
        <f t="shared" si="453"/>
        <v>18.375</v>
      </c>
      <c r="AD2005" s="197">
        <f t="shared" si="454"/>
        <v>141.74999999999997</v>
      </c>
      <c r="AE2005" s="197">
        <f t="shared" si="456"/>
        <v>60.749999999999993</v>
      </c>
      <c r="AF2005" s="197">
        <f t="shared" si="455"/>
        <v>26.25</v>
      </c>
      <c r="AG2005" s="197">
        <f t="shared" si="458"/>
        <v>228.74999999999997</v>
      </c>
      <c r="AH2005" s="197">
        <v>228.74999999999997</v>
      </c>
      <c r="AI2005" s="197">
        <f t="shared" si="459"/>
        <v>0</v>
      </c>
      <c r="AJ2005" s="158"/>
      <c r="AT2005" s="111"/>
      <c r="AU2005" s="365"/>
    </row>
    <row r="2006" spans="1:47" ht="30" customHeight="1" x14ac:dyDescent="0.25">
      <c r="A2006" s="186"/>
      <c r="B2006" s="221">
        <v>1</v>
      </c>
      <c r="C2006" s="187">
        <v>1789</v>
      </c>
      <c r="D2006" s="136">
        <v>14378</v>
      </c>
      <c r="E2006" s="136">
        <v>8571</v>
      </c>
      <c r="F2006" s="188"/>
      <c r="G2006" s="186" t="s">
        <v>440</v>
      </c>
      <c r="H2006" s="186" t="s">
        <v>94</v>
      </c>
      <c r="I2006" s="186"/>
      <c r="J2006" s="186" t="s">
        <v>69</v>
      </c>
      <c r="K2006" s="188">
        <v>2.5</v>
      </c>
      <c r="L2006" s="188">
        <v>1.8</v>
      </c>
      <c r="M2006" s="188">
        <v>2.5</v>
      </c>
      <c r="N2006" s="188"/>
      <c r="O2006" s="188">
        <f t="shared" si="461"/>
        <v>2.5</v>
      </c>
      <c r="P2006" s="188"/>
      <c r="Q2006" s="188"/>
      <c r="R2006" s="188">
        <f t="shared" si="460"/>
        <v>2.5</v>
      </c>
      <c r="S2006" s="191" t="s">
        <v>70</v>
      </c>
      <c r="T2006" s="199" t="s">
        <v>58</v>
      </c>
      <c r="U2006" s="200">
        <v>44950</v>
      </c>
      <c r="V2006" s="200">
        <v>44974</v>
      </c>
      <c r="W2006" s="201">
        <v>1</v>
      </c>
      <c r="X2006" s="202"/>
      <c r="Y2006" s="196">
        <f t="shared" si="451"/>
        <v>3.5714285714285716</v>
      </c>
      <c r="Z2006" s="197">
        <v>135</v>
      </c>
      <c r="AA2006" s="197">
        <v>12.25</v>
      </c>
      <c r="AB2006" s="197">
        <f t="shared" si="452"/>
        <v>337.5</v>
      </c>
      <c r="AC2006" s="197">
        <f t="shared" si="453"/>
        <v>30.625</v>
      </c>
      <c r="AD2006" s="197">
        <f t="shared" si="454"/>
        <v>236.25</v>
      </c>
      <c r="AE2006" s="197">
        <f t="shared" si="456"/>
        <v>101.25</v>
      </c>
      <c r="AF2006" s="197">
        <f t="shared" si="455"/>
        <v>109.375</v>
      </c>
      <c r="AG2006" s="197">
        <f t="shared" si="458"/>
        <v>446.875</v>
      </c>
      <c r="AH2006" s="197">
        <v>446.875</v>
      </c>
      <c r="AI2006" s="197">
        <f t="shared" si="459"/>
        <v>0</v>
      </c>
      <c r="AJ2006" s="158"/>
      <c r="AT2006" s="111"/>
      <c r="AU2006" s="365"/>
    </row>
    <row r="2007" spans="1:47" ht="30" customHeight="1" x14ac:dyDescent="0.25">
      <c r="A2007" s="186"/>
      <c r="B2007" s="221">
        <v>2</v>
      </c>
      <c r="C2007" s="187">
        <v>1790</v>
      </c>
      <c r="D2007" s="136">
        <v>14379</v>
      </c>
      <c r="E2007" s="136">
        <v>8765</v>
      </c>
      <c r="F2007" s="188"/>
      <c r="G2007" s="186" t="s">
        <v>100</v>
      </c>
      <c r="H2007" s="186" t="s">
        <v>94</v>
      </c>
      <c r="I2007" s="186"/>
      <c r="J2007" s="186" t="s">
        <v>69</v>
      </c>
      <c r="K2007" s="188">
        <v>2.5</v>
      </c>
      <c r="L2007" s="188">
        <v>1.8</v>
      </c>
      <c r="M2007" s="188">
        <v>2</v>
      </c>
      <c r="N2007" s="188"/>
      <c r="O2007" s="188">
        <f t="shared" si="461"/>
        <v>2</v>
      </c>
      <c r="P2007" s="188"/>
      <c r="Q2007" s="188"/>
      <c r="R2007" s="188">
        <f t="shared" si="460"/>
        <v>2</v>
      </c>
      <c r="S2007" s="191" t="s">
        <v>70</v>
      </c>
      <c r="T2007" s="199" t="s">
        <v>58</v>
      </c>
      <c r="U2007" s="200">
        <v>44950</v>
      </c>
      <c r="V2007" s="200">
        <v>44988</v>
      </c>
      <c r="W2007" s="201">
        <v>1</v>
      </c>
      <c r="X2007" s="202"/>
      <c r="Y2007" s="196">
        <f t="shared" si="451"/>
        <v>5.5714285714285712</v>
      </c>
      <c r="Z2007" s="197">
        <v>135</v>
      </c>
      <c r="AA2007" s="197">
        <v>12.25</v>
      </c>
      <c r="AB2007" s="197">
        <f t="shared" si="452"/>
        <v>270</v>
      </c>
      <c r="AC2007" s="197">
        <f t="shared" si="453"/>
        <v>24.5</v>
      </c>
      <c r="AD2007" s="197">
        <f t="shared" si="454"/>
        <v>189</v>
      </c>
      <c r="AE2007" s="197">
        <f t="shared" si="456"/>
        <v>81</v>
      </c>
      <c r="AF2007" s="197">
        <f t="shared" si="455"/>
        <v>136.5</v>
      </c>
      <c r="AG2007" s="197">
        <f t="shared" si="458"/>
        <v>406.5</v>
      </c>
      <c r="AH2007" s="197">
        <v>315</v>
      </c>
      <c r="AI2007" s="197">
        <f t="shared" si="459"/>
        <v>91.5</v>
      </c>
      <c r="AJ2007" s="158"/>
      <c r="AR2007" s="363">
        <f>SUMIF('[27]Sc Shedule '!$D$3:$D$2546,D2007,'[27]Sc Shedule '!$AC$3:$AC$2546)</f>
        <v>406.5</v>
      </c>
      <c r="AS2007" s="363">
        <f ca="1">SUMIF($D$91:$D$2561,D2007,$AG$91:$AG$2559)</f>
        <v>406.5</v>
      </c>
      <c r="AT2007" s="363">
        <f ca="1">AR2007-AS2007</f>
        <v>0</v>
      </c>
      <c r="AU2007" s="365"/>
    </row>
    <row r="2008" spans="1:47" ht="30" customHeight="1" x14ac:dyDescent="0.25">
      <c r="A2008" s="186"/>
      <c r="B2008" s="221">
        <v>1</v>
      </c>
      <c r="C2008" s="187">
        <v>1783</v>
      </c>
      <c r="D2008" s="136">
        <v>14371</v>
      </c>
      <c r="E2008" s="136">
        <v>8642</v>
      </c>
      <c r="F2008" s="188"/>
      <c r="G2008" s="186" t="s">
        <v>106</v>
      </c>
      <c r="H2008" s="186" t="s">
        <v>94</v>
      </c>
      <c r="I2008" s="186"/>
      <c r="J2008" s="186" t="s">
        <v>69</v>
      </c>
      <c r="K2008" s="188">
        <v>2.5</v>
      </c>
      <c r="L2008" s="188">
        <v>1.8</v>
      </c>
      <c r="M2008" s="188">
        <v>4</v>
      </c>
      <c r="N2008" s="188"/>
      <c r="O2008" s="188">
        <f t="shared" si="461"/>
        <v>4</v>
      </c>
      <c r="P2008" s="188"/>
      <c r="Q2008" s="188"/>
      <c r="R2008" s="188">
        <f t="shared" si="460"/>
        <v>4</v>
      </c>
      <c r="S2008" s="191" t="s">
        <v>70</v>
      </c>
      <c r="T2008" s="199" t="s">
        <v>58</v>
      </c>
      <c r="U2008" s="200">
        <v>44947</v>
      </c>
      <c r="V2008" s="200">
        <v>44964</v>
      </c>
      <c r="W2008" s="201">
        <v>1</v>
      </c>
      <c r="X2008" s="202"/>
      <c r="Y2008" s="196">
        <f t="shared" si="451"/>
        <v>2.5714285714285716</v>
      </c>
      <c r="Z2008" s="197">
        <v>135</v>
      </c>
      <c r="AA2008" s="197">
        <v>12.25</v>
      </c>
      <c r="AB2008" s="197">
        <f t="shared" si="452"/>
        <v>540</v>
      </c>
      <c r="AC2008" s="197">
        <f t="shared" si="453"/>
        <v>49</v>
      </c>
      <c r="AD2008" s="197">
        <f t="shared" si="454"/>
        <v>378</v>
      </c>
      <c r="AE2008" s="197">
        <f t="shared" si="456"/>
        <v>162</v>
      </c>
      <c r="AF2008" s="197">
        <f t="shared" si="455"/>
        <v>126.00000000000001</v>
      </c>
      <c r="AG2008" s="197">
        <f t="shared" si="458"/>
        <v>666</v>
      </c>
      <c r="AH2008" s="197">
        <v>666</v>
      </c>
      <c r="AI2008" s="197">
        <f t="shared" si="459"/>
        <v>0</v>
      </c>
      <c r="AJ2008" s="158"/>
      <c r="AT2008" s="111"/>
      <c r="AU2008" s="365"/>
    </row>
    <row r="2009" spans="1:47" ht="30" customHeight="1" x14ac:dyDescent="0.25">
      <c r="A2009" s="186"/>
      <c r="B2009" s="221">
        <v>3</v>
      </c>
      <c r="C2009" s="187">
        <v>1795</v>
      </c>
      <c r="D2009" s="136">
        <v>14384</v>
      </c>
      <c r="E2009" s="136"/>
      <c r="F2009" s="188"/>
      <c r="G2009" s="186" t="s">
        <v>119</v>
      </c>
      <c r="H2009" s="186" t="s">
        <v>94</v>
      </c>
      <c r="I2009" s="186"/>
      <c r="J2009" s="186" t="s">
        <v>69</v>
      </c>
      <c r="K2009" s="188">
        <v>2.5</v>
      </c>
      <c r="L2009" s="188">
        <v>1.3</v>
      </c>
      <c r="M2009" s="188">
        <v>5.5</v>
      </c>
      <c r="N2009" s="188"/>
      <c r="O2009" s="188">
        <f t="shared" si="461"/>
        <v>5.5</v>
      </c>
      <c r="P2009" s="188"/>
      <c r="Q2009" s="188"/>
      <c r="R2009" s="188">
        <f t="shared" si="460"/>
        <v>5.5</v>
      </c>
      <c r="S2009" s="191" t="s">
        <v>70</v>
      </c>
      <c r="T2009" s="199" t="s">
        <v>86</v>
      </c>
      <c r="U2009" s="200">
        <v>44951</v>
      </c>
      <c r="V2009" s="200"/>
      <c r="W2009" s="201">
        <v>1</v>
      </c>
      <c r="X2009" s="202"/>
      <c r="Y2009" s="196">
        <f t="shared" si="451"/>
        <v>9.4285714285714288</v>
      </c>
      <c r="Z2009" s="197">
        <v>135</v>
      </c>
      <c r="AA2009" s="197">
        <v>12.25</v>
      </c>
      <c r="AB2009" s="197">
        <f t="shared" si="452"/>
        <v>742.5</v>
      </c>
      <c r="AC2009" s="197">
        <f t="shared" si="453"/>
        <v>67.375</v>
      </c>
      <c r="AD2009" s="197">
        <f t="shared" si="454"/>
        <v>519.75</v>
      </c>
      <c r="AE2009" s="197">
        <f t="shared" si="456"/>
        <v>0</v>
      </c>
      <c r="AF2009" s="197">
        <f t="shared" si="455"/>
        <v>635.25</v>
      </c>
      <c r="AG2009" s="197">
        <f t="shared" si="458"/>
        <v>1155</v>
      </c>
      <c r="AH2009" s="197">
        <v>856.625</v>
      </c>
      <c r="AI2009" s="197">
        <f t="shared" si="459"/>
        <v>298.375</v>
      </c>
      <c r="AJ2009" s="158"/>
      <c r="AR2009" s="363">
        <f>SUMIF('[27]Sc Shedule '!$D$3:$D$2546,D2009,'[27]Sc Shedule '!$AC$3:$AC$2546)</f>
        <v>1155</v>
      </c>
      <c r="AS2009" s="363">
        <f t="shared" ref="AS2009:AS2010" ca="1" si="464">SUMIF($D$91:$D$2561,D2009,$AG$91:$AG$2559)</f>
        <v>1155</v>
      </c>
      <c r="AT2009" s="363">
        <f t="shared" ref="AT2009:AT2010" ca="1" si="465">AR2009-AS2009</f>
        <v>0</v>
      </c>
      <c r="AU2009" s="365"/>
    </row>
    <row r="2010" spans="1:47" ht="30" customHeight="1" x14ac:dyDescent="0.25">
      <c r="A2010" s="186"/>
      <c r="B2010" s="221">
        <v>31</v>
      </c>
      <c r="C2010" s="187">
        <v>1767</v>
      </c>
      <c r="D2010" s="136">
        <v>14354</v>
      </c>
      <c r="E2010" s="136"/>
      <c r="F2010" s="188"/>
      <c r="G2010" s="186" t="s">
        <v>85</v>
      </c>
      <c r="H2010" s="186" t="s">
        <v>94</v>
      </c>
      <c r="I2010" s="186"/>
      <c r="J2010" s="186" t="s">
        <v>69</v>
      </c>
      <c r="K2010" s="188">
        <v>2.5</v>
      </c>
      <c r="L2010" s="188">
        <v>1</v>
      </c>
      <c r="M2010" s="188">
        <v>2.5</v>
      </c>
      <c r="N2010" s="188"/>
      <c r="O2010" s="188">
        <f t="shared" si="461"/>
        <v>2.5</v>
      </c>
      <c r="P2010" s="188"/>
      <c r="Q2010" s="188"/>
      <c r="R2010" s="188">
        <f t="shared" si="460"/>
        <v>2.5</v>
      </c>
      <c r="S2010" s="191" t="s">
        <v>70</v>
      </c>
      <c r="T2010" s="199" t="s">
        <v>86</v>
      </c>
      <c r="U2010" s="200">
        <v>44945</v>
      </c>
      <c r="V2010" s="200"/>
      <c r="W2010" s="201">
        <v>1</v>
      </c>
      <c r="X2010" s="202"/>
      <c r="Y2010" s="196">
        <f t="shared" si="451"/>
        <v>10.285714285714286</v>
      </c>
      <c r="Z2010" s="197">
        <v>135</v>
      </c>
      <c r="AA2010" s="197">
        <v>12.25</v>
      </c>
      <c r="AB2010" s="197">
        <f t="shared" si="452"/>
        <v>337.5</v>
      </c>
      <c r="AC2010" s="197">
        <f t="shared" si="453"/>
        <v>30.625</v>
      </c>
      <c r="AD2010" s="197">
        <f t="shared" si="454"/>
        <v>236.25</v>
      </c>
      <c r="AE2010" s="197">
        <f t="shared" si="456"/>
        <v>0</v>
      </c>
      <c r="AF2010" s="197">
        <f t="shared" si="455"/>
        <v>315</v>
      </c>
      <c r="AG2010" s="197">
        <f t="shared" si="458"/>
        <v>551.25</v>
      </c>
      <c r="AH2010" s="197">
        <v>415.625</v>
      </c>
      <c r="AI2010" s="197">
        <f t="shared" si="459"/>
        <v>135.625</v>
      </c>
      <c r="AJ2010" s="158"/>
      <c r="AR2010" s="363">
        <f>SUMIF('[27]Sc Shedule '!$D$3:$D$2546,D2010,'[27]Sc Shedule '!$AC$3:$AC$2546)</f>
        <v>670.18799999999999</v>
      </c>
      <c r="AS2010" s="363">
        <f t="shared" ca="1" si="464"/>
        <v>670.18799999999999</v>
      </c>
      <c r="AT2010" s="363">
        <f t="shared" ca="1" si="465"/>
        <v>0</v>
      </c>
      <c r="AU2010" s="365"/>
    </row>
    <row r="2011" spans="1:47" ht="30" customHeight="1" x14ac:dyDescent="0.25">
      <c r="A2011" s="186"/>
      <c r="B2011" s="221">
        <v>3</v>
      </c>
      <c r="C2011" s="187">
        <v>1788</v>
      </c>
      <c r="D2011" s="136">
        <v>14377</v>
      </c>
      <c r="E2011" s="136">
        <v>8621</v>
      </c>
      <c r="F2011" s="188"/>
      <c r="G2011" s="186" t="s">
        <v>119</v>
      </c>
      <c r="H2011" s="186" t="s">
        <v>94</v>
      </c>
      <c r="I2011" s="186"/>
      <c r="J2011" s="186" t="s">
        <v>69</v>
      </c>
      <c r="K2011" s="188">
        <v>2.5</v>
      </c>
      <c r="L2011" s="188">
        <v>0.6</v>
      </c>
      <c r="M2011" s="188">
        <v>1.5</v>
      </c>
      <c r="N2011" s="188"/>
      <c r="O2011" s="188">
        <f t="shared" ref="O2011:O2042" si="466">M2011-N2011</f>
        <v>1.5</v>
      </c>
      <c r="P2011" s="188"/>
      <c r="Q2011" s="188"/>
      <c r="R2011" s="188">
        <f t="shared" si="460"/>
        <v>1.5</v>
      </c>
      <c r="S2011" s="191" t="s">
        <v>70</v>
      </c>
      <c r="T2011" s="199" t="s">
        <v>58</v>
      </c>
      <c r="U2011" s="200">
        <v>44949</v>
      </c>
      <c r="V2011" s="200">
        <v>44958</v>
      </c>
      <c r="W2011" s="201">
        <v>1</v>
      </c>
      <c r="X2011" s="202"/>
      <c r="Y2011" s="196">
        <f t="shared" si="451"/>
        <v>1.4285714285714286</v>
      </c>
      <c r="Z2011" s="197">
        <v>135</v>
      </c>
      <c r="AA2011" s="197">
        <v>12.25</v>
      </c>
      <c r="AB2011" s="197">
        <f t="shared" si="452"/>
        <v>202.5</v>
      </c>
      <c r="AC2011" s="197">
        <f t="shared" si="453"/>
        <v>18.375</v>
      </c>
      <c r="AD2011" s="197">
        <f t="shared" si="454"/>
        <v>141.74999999999997</v>
      </c>
      <c r="AE2011" s="197">
        <f t="shared" si="456"/>
        <v>60.749999999999993</v>
      </c>
      <c r="AF2011" s="197">
        <f t="shared" si="455"/>
        <v>26.25</v>
      </c>
      <c r="AG2011" s="197">
        <f t="shared" si="458"/>
        <v>228.74999999999997</v>
      </c>
      <c r="AH2011" s="197">
        <v>228.74999999999997</v>
      </c>
      <c r="AI2011" s="197">
        <f t="shared" si="459"/>
        <v>0</v>
      </c>
      <c r="AJ2011" s="158"/>
      <c r="AT2011" s="111"/>
      <c r="AU2011" s="365"/>
    </row>
    <row r="2012" spans="1:47" ht="30" customHeight="1" x14ac:dyDescent="0.25">
      <c r="A2012" s="186"/>
      <c r="B2012" s="221">
        <v>1</v>
      </c>
      <c r="C2012" s="187">
        <v>1678</v>
      </c>
      <c r="D2012" s="136">
        <v>14263</v>
      </c>
      <c r="E2012" s="136"/>
      <c r="F2012" s="188"/>
      <c r="G2012" s="186" t="s">
        <v>106</v>
      </c>
      <c r="H2012" s="186" t="s">
        <v>94</v>
      </c>
      <c r="I2012" s="186"/>
      <c r="J2012" s="186" t="s">
        <v>69</v>
      </c>
      <c r="K2012" s="188">
        <v>1.8</v>
      </c>
      <c r="L2012" s="188">
        <v>1</v>
      </c>
      <c r="M2012" s="188">
        <v>4</v>
      </c>
      <c r="N2012" s="188"/>
      <c r="O2012" s="188">
        <f t="shared" si="466"/>
        <v>4</v>
      </c>
      <c r="P2012" s="188"/>
      <c r="Q2012" s="188"/>
      <c r="R2012" s="188">
        <f t="shared" si="460"/>
        <v>4</v>
      </c>
      <c r="S2012" s="191" t="s">
        <v>70</v>
      </c>
      <c r="T2012" s="199" t="s">
        <v>86</v>
      </c>
      <c r="U2012" s="200">
        <v>44923</v>
      </c>
      <c r="V2012" s="200"/>
      <c r="W2012" s="201">
        <v>1</v>
      </c>
      <c r="X2012" s="202"/>
      <c r="Y2012" s="196">
        <f t="shared" si="451"/>
        <v>13.428571428571429</v>
      </c>
      <c r="Z2012" s="197">
        <v>135</v>
      </c>
      <c r="AA2012" s="197">
        <v>12.25</v>
      </c>
      <c r="AB2012" s="197">
        <f t="shared" si="452"/>
        <v>540</v>
      </c>
      <c r="AC2012" s="197">
        <f t="shared" si="453"/>
        <v>49</v>
      </c>
      <c r="AD2012" s="197">
        <f t="shared" si="454"/>
        <v>378</v>
      </c>
      <c r="AE2012" s="197">
        <f t="shared" si="456"/>
        <v>0</v>
      </c>
      <c r="AF2012" s="197">
        <f t="shared" si="455"/>
        <v>658</v>
      </c>
      <c r="AG2012" s="197">
        <f t="shared" si="458"/>
        <v>1036</v>
      </c>
      <c r="AH2012" s="197">
        <v>819</v>
      </c>
      <c r="AI2012" s="197">
        <f t="shared" si="459"/>
        <v>217</v>
      </c>
      <c r="AJ2012" s="158"/>
      <c r="AR2012" s="363">
        <f>SUMIF('[27]Sc Shedule '!$D$3:$D$2546,D2012,'[27]Sc Shedule '!$AC$3:$AC$2546)</f>
        <v>1109.278</v>
      </c>
      <c r="AS2012" s="363">
        <f t="shared" ref="AS2012:AS2013" ca="1" si="467">SUMIF($D$91:$D$2561,D2012,$AG$91:$AG$2559)</f>
        <v>1079.9667999999999</v>
      </c>
      <c r="AT2012" s="363">
        <f t="shared" ref="AT2012:AT2013" ca="1" si="468">AR2012-AS2012</f>
        <v>29.311200000000099</v>
      </c>
      <c r="AU2012" s="365"/>
    </row>
    <row r="2013" spans="1:47" ht="30" customHeight="1" x14ac:dyDescent="0.25">
      <c r="A2013" s="186"/>
      <c r="B2013" s="221">
        <v>3</v>
      </c>
      <c r="C2013" s="187">
        <v>1692</v>
      </c>
      <c r="D2013" s="136">
        <v>14277</v>
      </c>
      <c r="E2013" s="136"/>
      <c r="F2013" s="188"/>
      <c r="G2013" s="186" t="s">
        <v>119</v>
      </c>
      <c r="H2013" s="186" t="s">
        <v>94</v>
      </c>
      <c r="I2013" s="186"/>
      <c r="J2013" s="186" t="s">
        <v>69</v>
      </c>
      <c r="K2013" s="188">
        <v>2.8</v>
      </c>
      <c r="L2013" s="188">
        <v>1.3</v>
      </c>
      <c r="M2013" s="188">
        <v>6</v>
      </c>
      <c r="N2013" s="188"/>
      <c r="O2013" s="188">
        <f t="shared" si="466"/>
        <v>6</v>
      </c>
      <c r="P2013" s="188"/>
      <c r="Q2013" s="188"/>
      <c r="R2013" s="188">
        <f t="shared" si="460"/>
        <v>6</v>
      </c>
      <c r="S2013" s="191" t="s">
        <v>70</v>
      </c>
      <c r="T2013" s="199" t="s">
        <v>86</v>
      </c>
      <c r="U2013" s="200">
        <v>44926</v>
      </c>
      <c r="V2013" s="200"/>
      <c r="W2013" s="201">
        <v>1</v>
      </c>
      <c r="X2013" s="202"/>
      <c r="Y2013" s="196">
        <f t="shared" ref="Y2013:Y2076" si="469">IF(T2013="on hire",$C$5-U2013+1,IF(T2013="off hired",V2013-U2013+1,0))/7</f>
        <v>13</v>
      </c>
      <c r="Z2013" s="197">
        <v>135</v>
      </c>
      <c r="AA2013" s="197">
        <v>12.25</v>
      </c>
      <c r="AB2013" s="197">
        <f t="shared" ref="AB2013:AB2076" si="470">Z2013*R2013</f>
        <v>810</v>
      </c>
      <c r="AC2013" s="197">
        <f t="shared" ref="AC2013:AC2076" si="471">AA2013*R2013</f>
        <v>73.5</v>
      </c>
      <c r="AD2013" s="197">
        <f t="shared" ref="AD2013:AD2076" si="472">0.7*R2013*Z2013</f>
        <v>566.99999999999989</v>
      </c>
      <c r="AE2013" s="197">
        <f t="shared" si="456"/>
        <v>0</v>
      </c>
      <c r="AF2013" s="197">
        <f t="shared" ref="AF2013:AF2076" si="473">IF(Y2013&gt;X2013,(Y2013-X2013)*R2013*AA2013,0)</f>
        <v>955.5</v>
      </c>
      <c r="AG2013" s="197">
        <f t="shared" si="458"/>
        <v>1522.5</v>
      </c>
      <c r="AH2013" s="197">
        <v>1197</v>
      </c>
      <c r="AI2013" s="197">
        <f t="shared" si="459"/>
        <v>325.5</v>
      </c>
      <c r="AJ2013" s="158"/>
      <c r="AR2013" s="363">
        <f>SUMIF('[27]Sc Shedule '!$D$3:$D$2546,D2013,'[27]Sc Shedule '!$AC$3:$AC$2546)</f>
        <v>1634.22</v>
      </c>
      <c r="AS2013" s="363">
        <f t="shared" ca="1" si="467"/>
        <v>1582.35</v>
      </c>
      <c r="AT2013" s="363">
        <f t="shared" ca="1" si="468"/>
        <v>51.870000000000118</v>
      </c>
      <c r="AU2013" s="365"/>
    </row>
    <row r="2014" spans="1:47" ht="30" customHeight="1" x14ac:dyDescent="0.25">
      <c r="A2014" s="186"/>
      <c r="B2014" s="221">
        <v>28</v>
      </c>
      <c r="C2014" s="187">
        <v>1708</v>
      </c>
      <c r="D2014" s="136">
        <v>14293</v>
      </c>
      <c r="E2014" s="136">
        <v>8444</v>
      </c>
      <c r="F2014" s="188"/>
      <c r="G2014" s="186" t="s">
        <v>57</v>
      </c>
      <c r="H2014" s="186" t="s">
        <v>94</v>
      </c>
      <c r="I2014" s="186"/>
      <c r="J2014" s="186" t="s">
        <v>69</v>
      </c>
      <c r="K2014" s="188">
        <v>2.5</v>
      </c>
      <c r="L2014" s="188">
        <v>1.3</v>
      </c>
      <c r="M2014" s="188">
        <v>3.5</v>
      </c>
      <c r="N2014" s="188"/>
      <c r="O2014" s="188">
        <f t="shared" si="466"/>
        <v>3.5</v>
      </c>
      <c r="P2014" s="188"/>
      <c r="Q2014" s="188"/>
      <c r="R2014" s="188">
        <f t="shared" si="460"/>
        <v>3.5</v>
      </c>
      <c r="S2014" s="191" t="s">
        <v>70</v>
      </c>
      <c r="T2014" s="199" t="s">
        <v>58</v>
      </c>
      <c r="U2014" s="200">
        <v>44932</v>
      </c>
      <c r="V2014" s="200">
        <v>44946</v>
      </c>
      <c r="W2014" s="201">
        <v>1</v>
      </c>
      <c r="X2014" s="202"/>
      <c r="Y2014" s="196">
        <f t="shared" si="469"/>
        <v>2.1428571428571428</v>
      </c>
      <c r="Z2014" s="197">
        <v>135</v>
      </c>
      <c r="AA2014" s="197">
        <v>12.25</v>
      </c>
      <c r="AB2014" s="197">
        <f t="shared" si="470"/>
        <v>472.5</v>
      </c>
      <c r="AC2014" s="197">
        <f t="shared" si="471"/>
        <v>42.875</v>
      </c>
      <c r="AD2014" s="197">
        <f t="shared" si="472"/>
        <v>330.74999999999994</v>
      </c>
      <c r="AE2014" s="197">
        <f t="shared" si="456"/>
        <v>141.75</v>
      </c>
      <c r="AF2014" s="197">
        <f t="shared" si="473"/>
        <v>91.875</v>
      </c>
      <c r="AG2014" s="197">
        <f t="shared" si="458"/>
        <v>564.375</v>
      </c>
      <c r="AH2014" s="197">
        <v>564.375</v>
      </c>
      <c r="AI2014" s="197">
        <f t="shared" si="459"/>
        <v>0</v>
      </c>
      <c r="AJ2014" s="158"/>
      <c r="AR2014" s="111"/>
      <c r="AS2014" s="111"/>
      <c r="AT2014" s="111"/>
    </row>
    <row r="2015" spans="1:47" ht="30" customHeight="1" x14ac:dyDescent="0.25">
      <c r="A2015" s="186"/>
      <c r="B2015" s="221">
        <v>6</v>
      </c>
      <c r="C2015" s="187">
        <v>1733</v>
      </c>
      <c r="D2015" s="136">
        <v>14318</v>
      </c>
      <c r="E2015" s="136">
        <v>8597</v>
      </c>
      <c r="F2015" s="188"/>
      <c r="G2015" s="186" t="s">
        <v>88</v>
      </c>
      <c r="H2015" s="186" t="s">
        <v>94</v>
      </c>
      <c r="I2015" s="186"/>
      <c r="J2015" s="186" t="s">
        <v>69</v>
      </c>
      <c r="K2015" s="188">
        <v>1.3</v>
      </c>
      <c r="L2015" s="188">
        <v>1</v>
      </c>
      <c r="M2015" s="188">
        <v>1.5</v>
      </c>
      <c r="N2015" s="188"/>
      <c r="O2015" s="188">
        <f t="shared" si="466"/>
        <v>1.5</v>
      </c>
      <c r="P2015" s="188"/>
      <c r="Q2015" s="188"/>
      <c r="R2015" s="188">
        <f t="shared" si="460"/>
        <v>1.5</v>
      </c>
      <c r="S2015" s="191" t="s">
        <v>70</v>
      </c>
      <c r="T2015" s="199" t="s">
        <v>58</v>
      </c>
      <c r="U2015" s="200">
        <v>44939</v>
      </c>
      <c r="V2015" s="200">
        <v>44981</v>
      </c>
      <c r="W2015" s="201">
        <v>1</v>
      </c>
      <c r="X2015" s="202"/>
      <c r="Y2015" s="196">
        <f t="shared" si="469"/>
        <v>6.1428571428571432</v>
      </c>
      <c r="Z2015" s="197">
        <v>135</v>
      </c>
      <c r="AA2015" s="197">
        <v>12.25</v>
      </c>
      <c r="AB2015" s="197">
        <f t="shared" si="470"/>
        <v>202.5</v>
      </c>
      <c r="AC2015" s="197">
        <f t="shared" si="471"/>
        <v>18.375</v>
      </c>
      <c r="AD2015" s="197">
        <f t="shared" si="472"/>
        <v>141.74999999999997</v>
      </c>
      <c r="AE2015" s="197">
        <f t="shared" si="456"/>
        <v>60.749999999999993</v>
      </c>
      <c r="AF2015" s="197">
        <f t="shared" si="473"/>
        <v>112.87500000000001</v>
      </c>
      <c r="AG2015" s="197">
        <f t="shared" si="458"/>
        <v>315.375</v>
      </c>
      <c r="AH2015" s="197">
        <v>315.375</v>
      </c>
      <c r="AI2015" s="197">
        <f t="shared" si="459"/>
        <v>0</v>
      </c>
      <c r="AJ2015" s="158"/>
      <c r="AT2015" s="111"/>
      <c r="AU2015" s="365"/>
    </row>
    <row r="2016" spans="1:47" ht="30" customHeight="1" x14ac:dyDescent="0.25">
      <c r="A2016" s="186"/>
      <c r="B2016" s="221">
        <v>1</v>
      </c>
      <c r="C2016" s="187">
        <v>1750</v>
      </c>
      <c r="D2016" s="136">
        <v>14336</v>
      </c>
      <c r="E2016" s="136"/>
      <c r="F2016" s="188"/>
      <c r="G2016" s="186" t="s">
        <v>106</v>
      </c>
      <c r="H2016" s="186" t="s">
        <v>94</v>
      </c>
      <c r="I2016" s="186"/>
      <c r="J2016" s="186" t="s">
        <v>69</v>
      </c>
      <c r="K2016" s="188">
        <v>2.5</v>
      </c>
      <c r="L2016" s="188">
        <v>1.3</v>
      </c>
      <c r="M2016" s="188">
        <v>4</v>
      </c>
      <c r="N2016" s="188"/>
      <c r="O2016" s="188">
        <f t="shared" si="466"/>
        <v>4</v>
      </c>
      <c r="P2016" s="188"/>
      <c r="Q2016" s="188"/>
      <c r="R2016" s="188">
        <f t="shared" si="460"/>
        <v>4</v>
      </c>
      <c r="S2016" s="191" t="s">
        <v>70</v>
      </c>
      <c r="T2016" s="199" t="s">
        <v>86</v>
      </c>
      <c r="U2016" s="200">
        <v>44942</v>
      </c>
      <c r="V2016" s="200"/>
      <c r="W2016" s="201">
        <v>1</v>
      </c>
      <c r="X2016" s="202"/>
      <c r="Y2016" s="196">
        <f t="shared" si="469"/>
        <v>10.714285714285714</v>
      </c>
      <c r="Z2016" s="197">
        <v>135</v>
      </c>
      <c r="AA2016" s="197">
        <v>12.25</v>
      </c>
      <c r="AB2016" s="197">
        <f t="shared" si="470"/>
        <v>540</v>
      </c>
      <c r="AC2016" s="197">
        <f t="shared" si="471"/>
        <v>49</v>
      </c>
      <c r="AD2016" s="197">
        <f t="shared" si="472"/>
        <v>378</v>
      </c>
      <c r="AE2016" s="197">
        <f t="shared" si="456"/>
        <v>0</v>
      </c>
      <c r="AF2016" s="197">
        <f t="shared" si="473"/>
        <v>525</v>
      </c>
      <c r="AG2016" s="197">
        <f t="shared" si="458"/>
        <v>903</v>
      </c>
      <c r="AH2016" s="197">
        <v>686</v>
      </c>
      <c r="AI2016" s="197">
        <f t="shared" si="459"/>
        <v>217</v>
      </c>
      <c r="AJ2016" s="158"/>
      <c r="AR2016" s="363">
        <f>SUMIF('[27]Sc Shedule '!$D$3:$D$2546,D2016,'[27]Sc Shedule '!$AC$3:$AC$2546)</f>
        <v>1284.5999999999999</v>
      </c>
      <c r="AS2016" s="363">
        <f ca="1">SUMIF($D$91:$D$2561,D2016,$AG$91:$AG$2559)</f>
        <v>1203.8</v>
      </c>
      <c r="AT2016" s="363">
        <f ca="1">AR2016-AS2016</f>
        <v>80.799999999999955</v>
      </c>
      <c r="AU2016" s="365"/>
    </row>
    <row r="2017" spans="1:47" ht="30" customHeight="1" x14ac:dyDescent="0.25">
      <c r="A2017" s="186"/>
      <c r="B2017" s="221">
        <v>1</v>
      </c>
      <c r="C2017" s="187">
        <v>1803</v>
      </c>
      <c r="D2017" s="136">
        <v>14392</v>
      </c>
      <c r="E2017" s="136">
        <v>8555</v>
      </c>
      <c r="F2017" s="188"/>
      <c r="G2017" s="186" t="s">
        <v>440</v>
      </c>
      <c r="H2017" s="186" t="s">
        <v>94</v>
      </c>
      <c r="I2017" s="186"/>
      <c r="J2017" s="186" t="s">
        <v>69</v>
      </c>
      <c r="K2017" s="188">
        <v>1.8</v>
      </c>
      <c r="L2017" s="188">
        <v>1.8</v>
      </c>
      <c r="M2017" s="188">
        <v>2</v>
      </c>
      <c r="N2017" s="188"/>
      <c r="O2017" s="188">
        <f t="shared" si="466"/>
        <v>2</v>
      </c>
      <c r="P2017" s="188"/>
      <c r="Q2017" s="188"/>
      <c r="R2017" s="188">
        <f t="shared" si="460"/>
        <v>2</v>
      </c>
      <c r="S2017" s="191" t="s">
        <v>70</v>
      </c>
      <c r="T2017" s="199" t="s">
        <v>58</v>
      </c>
      <c r="U2017" s="200">
        <v>44952</v>
      </c>
      <c r="V2017" s="200">
        <v>44967</v>
      </c>
      <c r="W2017" s="201">
        <v>1</v>
      </c>
      <c r="X2017" s="202"/>
      <c r="Y2017" s="196">
        <f t="shared" si="469"/>
        <v>2.2857142857142856</v>
      </c>
      <c r="Z2017" s="197">
        <v>135</v>
      </c>
      <c r="AA2017" s="197">
        <v>12.25</v>
      </c>
      <c r="AB2017" s="197">
        <f t="shared" si="470"/>
        <v>270</v>
      </c>
      <c r="AC2017" s="197">
        <f t="shared" si="471"/>
        <v>24.5</v>
      </c>
      <c r="AD2017" s="197">
        <f t="shared" si="472"/>
        <v>189</v>
      </c>
      <c r="AE2017" s="197">
        <f t="shared" si="456"/>
        <v>81</v>
      </c>
      <c r="AF2017" s="197">
        <f t="shared" si="473"/>
        <v>56</v>
      </c>
      <c r="AG2017" s="197">
        <f t="shared" si="458"/>
        <v>326</v>
      </c>
      <c r="AH2017" s="197">
        <v>326</v>
      </c>
      <c r="AI2017" s="197">
        <f t="shared" si="459"/>
        <v>0</v>
      </c>
      <c r="AJ2017" s="158"/>
      <c r="AT2017" s="111"/>
      <c r="AU2017" s="365"/>
    </row>
    <row r="2018" spans="1:47" ht="30" customHeight="1" x14ac:dyDescent="0.25">
      <c r="A2018" s="186"/>
      <c r="B2018" s="221">
        <v>1</v>
      </c>
      <c r="C2018" s="187">
        <v>1810</v>
      </c>
      <c r="D2018" s="136">
        <v>14399</v>
      </c>
      <c r="E2018" s="136">
        <v>8633</v>
      </c>
      <c r="F2018" s="188"/>
      <c r="G2018" s="186" t="s">
        <v>106</v>
      </c>
      <c r="H2018" s="186" t="s">
        <v>94</v>
      </c>
      <c r="I2018" s="186"/>
      <c r="J2018" s="186" t="s">
        <v>69</v>
      </c>
      <c r="K2018" s="188">
        <v>2.5</v>
      </c>
      <c r="L2018" s="188">
        <v>1.8</v>
      </c>
      <c r="M2018" s="188">
        <v>4</v>
      </c>
      <c r="N2018" s="188"/>
      <c r="O2018" s="188">
        <f t="shared" si="466"/>
        <v>4</v>
      </c>
      <c r="P2018" s="188"/>
      <c r="Q2018" s="188"/>
      <c r="R2018" s="188">
        <f t="shared" si="460"/>
        <v>4</v>
      </c>
      <c r="S2018" s="191" t="s">
        <v>70</v>
      </c>
      <c r="T2018" s="199" t="s">
        <v>58</v>
      </c>
      <c r="U2018" s="200">
        <v>44953</v>
      </c>
      <c r="V2018" s="200">
        <v>44960</v>
      </c>
      <c r="W2018" s="201">
        <v>1</v>
      </c>
      <c r="X2018" s="202"/>
      <c r="Y2018" s="196">
        <f t="shared" si="469"/>
        <v>1.1428571428571428</v>
      </c>
      <c r="Z2018" s="197">
        <v>135</v>
      </c>
      <c r="AA2018" s="197">
        <v>12.25</v>
      </c>
      <c r="AB2018" s="197">
        <f t="shared" si="470"/>
        <v>540</v>
      </c>
      <c r="AC2018" s="197">
        <f t="shared" si="471"/>
        <v>49</v>
      </c>
      <c r="AD2018" s="197">
        <f t="shared" si="472"/>
        <v>378</v>
      </c>
      <c r="AE2018" s="197">
        <f t="shared" si="456"/>
        <v>162</v>
      </c>
      <c r="AF2018" s="197">
        <f t="shared" si="473"/>
        <v>56</v>
      </c>
      <c r="AG2018" s="197">
        <f t="shared" si="458"/>
        <v>596</v>
      </c>
      <c r="AH2018" s="197">
        <v>596</v>
      </c>
      <c r="AI2018" s="197">
        <f t="shared" si="459"/>
        <v>0</v>
      </c>
      <c r="AJ2018" s="158"/>
      <c r="AT2018" s="111"/>
      <c r="AU2018" s="365"/>
    </row>
    <row r="2019" spans="1:47" ht="30" customHeight="1" x14ac:dyDescent="0.25">
      <c r="A2019" s="186"/>
      <c r="B2019" s="221">
        <v>31</v>
      </c>
      <c r="C2019" s="187">
        <v>1812</v>
      </c>
      <c r="D2019" s="136">
        <v>14401</v>
      </c>
      <c r="E2019" s="136">
        <v>8641</v>
      </c>
      <c r="F2019" s="188"/>
      <c r="G2019" s="186" t="s">
        <v>85</v>
      </c>
      <c r="H2019" s="186"/>
      <c r="I2019" s="186"/>
      <c r="J2019" s="186" t="s">
        <v>435</v>
      </c>
      <c r="K2019" s="188">
        <v>2.5</v>
      </c>
      <c r="L2019" s="188">
        <v>1</v>
      </c>
      <c r="M2019" s="188">
        <v>2.5</v>
      </c>
      <c r="N2019" s="188"/>
      <c r="O2019" s="188">
        <f t="shared" si="466"/>
        <v>2.5</v>
      </c>
      <c r="P2019" s="188"/>
      <c r="Q2019" s="188"/>
      <c r="R2019" s="188">
        <f t="shared" si="460"/>
        <v>6.25</v>
      </c>
      <c r="S2019" s="191" t="s">
        <v>41</v>
      </c>
      <c r="T2019" s="199" t="s">
        <v>58</v>
      </c>
      <c r="U2019" s="200">
        <v>44954</v>
      </c>
      <c r="V2019" s="200">
        <v>44963</v>
      </c>
      <c r="W2019" s="201">
        <v>1</v>
      </c>
      <c r="X2019" s="202"/>
      <c r="Y2019" s="196">
        <f t="shared" si="469"/>
        <v>1.4285714285714286</v>
      </c>
      <c r="Z2019" s="197">
        <v>14</v>
      </c>
      <c r="AA2019" s="197">
        <v>0.84</v>
      </c>
      <c r="AB2019" s="197">
        <f t="shared" si="470"/>
        <v>87.5</v>
      </c>
      <c r="AC2019" s="197">
        <f t="shared" si="471"/>
        <v>5.25</v>
      </c>
      <c r="AD2019" s="197">
        <f t="shared" si="472"/>
        <v>61.25</v>
      </c>
      <c r="AE2019" s="197">
        <f t="shared" si="456"/>
        <v>26.25</v>
      </c>
      <c r="AF2019" s="197">
        <f t="shared" si="473"/>
        <v>7.5</v>
      </c>
      <c r="AG2019" s="197">
        <f t="shared" si="458"/>
        <v>95</v>
      </c>
      <c r="AH2019" s="197">
        <v>95</v>
      </c>
      <c r="AI2019" s="197">
        <f t="shared" si="459"/>
        <v>0</v>
      </c>
      <c r="AJ2019" s="158"/>
      <c r="AT2019" s="111"/>
      <c r="AU2019" s="365"/>
    </row>
    <row r="2020" spans="1:47" ht="30" customHeight="1" x14ac:dyDescent="0.25">
      <c r="A2020" s="186"/>
      <c r="B2020" s="221">
        <v>1</v>
      </c>
      <c r="C2020" s="187">
        <v>1815</v>
      </c>
      <c r="D2020" s="136">
        <v>14404</v>
      </c>
      <c r="E2020" s="136">
        <v>8564</v>
      </c>
      <c r="F2020" s="188"/>
      <c r="G2020" s="186" t="s">
        <v>516</v>
      </c>
      <c r="H2020" s="186" t="s">
        <v>94</v>
      </c>
      <c r="I2020" s="186"/>
      <c r="J2020" s="186" t="s">
        <v>69</v>
      </c>
      <c r="K2020" s="188">
        <v>1.8</v>
      </c>
      <c r="L2020" s="188">
        <v>1.3</v>
      </c>
      <c r="M2020" s="188">
        <v>1.5</v>
      </c>
      <c r="N2020" s="188"/>
      <c r="O2020" s="188">
        <f t="shared" si="466"/>
        <v>1.5</v>
      </c>
      <c r="P2020" s="188"/>
      <c r="Q2020" s="188"/>
      <c r="R2020" s="188">
        <f t="shared" si="460"/>
        <v>1.5</v>
      </c>
      <c r="S2020" s="191" t="s">
        <v>70</v>
      </c>
      <c r="T2020" s="199" t="s">
        <v>58</v>
      </c>
      <c r="U2020" s="200">
        <v>44954</v>
      </c>
      <c r="V2020" s="200">
        <v>44972</v>
      </c>
      <c r="W2020" s="201">
        <v>1</v>
      </c>
      <c r="X2020" s="202"/>
      <c r="Y2020" s="196">
        <f t="shared" si="469"/>
        <v>2.7142857142857144</v>
      </c>
      <c r="Z2020" s="197">
        <v>135</v>
      </c>
      <c r="AA2020" s="197">
        <v>12.25</v>
      </c>
      <c r="AB2020" s="197">
        <f t="shared" si="470"/>
        <v>202.5</v>
      </c>
      <c r="AC2020" s="197">
        <f t="shared" si="471"/>
        <v>18.375</v>
      </c>
      <c r="AD2020" s="197">
        <f t="shared" si="472"/>
        <v>141.74999999999997</v>
      </c>
      <c r="AE2020" s="197">
        <f t="shared" ref="AE2020:AE2083" si="474">IF(T2020="off hired",0.3*R2020*Z2020*W2020,0)</f>
        <v>60.749999999999993</v>
      </c>
      <c r="AF2020" s="197">
        <f t="shared" si="473"/>
        <v>49.875</v>
      </c>
      <c r="AG2020" s="197">
        <f t="shared" si="458"/>
        <v>252.37499999999997</v>
      </c>
      <c r="AH2020" s="197">
        <v>252.37499999999997</v>
      </c>
      <c r="AI2020" s="197">
        <f t="shared" si="459"/>
        <v>0</v>
      </c>
      <c r="AJ2020" s="158"/>
      <c r="AT2020" s="111"/>
      <c r="AU2020" s="365"/>
    </row>
    <row r="2021" spans="1:47" ht="30" customHeight="1" x14ac:dyDescent="0.25">
      <c r="A2021" s="186"/>
      <c r="B2021" s="221">
        <v>31</v>
      </c>
      <c r="C2021" s="187">
        <v>1819</v>
      </c>
      <c r="D2021" s="136">
        <v>14407</v>
      </c>
      <c r="E2021" s="136"/>
      <c r="F2021" s="188"/>
      <c r="G2021" s="186" t="s">
        <v>85</v>
      </c>
      <c r="H2021" s="186" t="s">
        <v>94</v>
      </c>
      <c r="I2021" s="186"/>
      <c r="J2021" s="186" t="s">
        <v>69</v>
      </c>
      <c r="K2021" s="188">
        <v>1.8</v>
      </c>
      <c r="L2021" s="188">
        <v>1.3</v>
      </c>
      <c r="M2021" s="188">
        <v>1.5</v>
      </c>
      <c r="N2021" s="188"/>
      <c r="O2021" s="188">
        <f t="shared" si="466"/>
        <v>1.5</v>
      </c>
      <c r="P2021" s="188"/>
      <c r="Q2021" s="188"/>
      <c r="R2021" s="188">
        <f t="shared" si="460"/>
        <v>1.5</v>
      </c>
      <c r="S2021" s="191" t="s">
        <v>70</v>
      </c>
      <c r="T2021" s="199" t="s">
        <v>86</v>
      </c>
      <c r="U2021" s="200">
        <v>44955</v>
      </c>
      <c r="V2021" s="200"/>
      <c r="W2021" s="201">
        <v>1</v>
      </c>
      <c r="X2021" s="202"/>
      <c r="Y2021" s="196">
        <f t="shared" si="469"/>
        <v>8.8571428571428577</v>
      </c>
      <c r="Z2021" s="197">
        <v>135</v>
      </c>
      <c r="AA2021" s="197">
        <v>12.25</v>
      </c>
      <c r="AB2021" s="197">
        <f t="shared" si="470"/>
        <v>202.5</v>
      </c>
      <c r="AC2021" s="197">
        <f t="shared" si="471"/>
        <v>18.375</v>
      </c>
      <c r="AD2021" s="197">
        <f t="shared" si="472"/>
        <v>141.74999999999997</v>
      </c>
      <c r="AE2021" s="197">
        <f t="shared" si="474"/>
        <v>0</v>
      </c>
      <c r="AF2021" s="197">
        <f t="shared" si="473"/>
        <v>162.75</v>
      </c>
      <c r="AG2021" s="197">
        <f t="shared" si="458"/>
        <v>304.5</v>
      </c>
      <c r="AH2021" s="197">
        <v>223.12499999999997</v>
      </c>
      <c r="AI2021" s="197">
        <f t="shared" si="459"/>
        <v>81.375000000000028</v>
      </c>
      <c r="AJ2021" s="158"/>
      <c r="AR2021" s="363">
        <f>SUMIF('[27]Sc Shedule '!$D$3:$D$2546,D2021,'[27]Sc Shedule '!$AC$3:$AC$2546)</f>
        <v>304.5</v>
      </c>
      <c r="AS2021" s="363">
        <f t="shared" ref="AS2021:AS2022" ca="1" si="475">SUMIF($D$91:$D$2561,D2021,$AG$91:$AG$2559)</f>
        <v>304.5</v>
      </c>
      <c r="AT2021" s="363">
        <f t="shared" ref="AT2021:AT2022" ca="1" si="476">AR2021-AS2021</f>
        <v>0</v>
      </c>
      <c r="AU2021" s="365"/>
    </row>
    <row r="2022" spans="1:47" ht="30" customHeight="1" x14ac:dyDescent="0.25">
      <c r="A2022" s="186"/>
      <c r="B2022" s="221">
        <v>1</v>
      </c>
      <c r="C2022" s="187">
        <v>1801</v>
      </c>
      <c r="D2022" s="136">
        <v>14390</v>
      </c>
      <c r="E2022" s="136">
        <v>8727</v>
      </c>
      <c r="F2022" s="188"/>
      <c r="G2022" s="186" t="s">
        <v>106</v>
      </c>
      <c r="H2022" s="186" t="s">
        <v>94</v>
      </c>
      <c r="I2022" s="186"/>
      <c r="J2022" s="186" t="s">
        <v>69</v>
      </c>
      <c r="K2022" s="188">
        <v>1.8</v>
      </c>
      <c r="L2022" s="188">
        <v>1.8</v>
      </c>
      <c r="M2022" s="188">
        <v>3.5</v>
      </c>
      <c r="N2022" s="188"/>
      <c r="O2022" s="188">
        <f t="shared" si="466"/>
        <v>3.5</v>
      </c>
      <c r="P2022" s="188"/>
      <c r="Q2022" s="188"/>
      <c r="R2022" s="188">
        <f t="shared" si="460"/>
        <v>3.5</v>
      </c>
      <c r="S2022" s="191" t="s">
        <v>70</v>
      </c>
      <c r="T2022" s="199" t="s">
        <v>58</v>
      </c>
      <c r="U2022" s="200">
        <v>44952</v>
      </c>
      <c r="V2022" s="200">
        <v>45006</v>
      </c>
      <c r="W2022" s="201">
        <v>1</v>
      </c>
      <c r="X2022" s="202"/>
      <c r="Y2022" s="196">
        <f t="shared" si="469"/>
        <v>7.8571428571428568</v>
      </c>
      <c r="Z2022" s="197">
        <v>135</v>
      </c>
      <c r="AA2022" s="197">
        <v>12.25</v>
      </c>
      <c r="AB2022" s="197">
        <f t="shared" si="470"/>
        <v>472.5</v>
      </c>
      <c r="AC2022" s="197">
        <f t="shared" si="471"/>
        <v>42.875</v>
      </c>
      <c r="AD2022" s="197">
        <f t="shared" si="472"/>
        <v>330.74999999999994</v>
      </c>
      <c r="AE2022" s="197">
        <f t="shared" si="474"/>
        <v>141.75</v>
      </c>
      <c r="AF2022" s="197">
        <f t="shared" si="473"/>
        <v>336.875</v>
      </c>
      <c r="AG2022" s="197">
        <f t="shared" si="458"/>
        <v>809.375</v>
      </c>
      <c r="AH2022" s="197">
        <v>539</v>
      </c>
      <c r="AI2022" s="197">
        <f t="shared" si="459"/>
        <v>270.375</v>
      </c>
      <c r="AJ2022" s="158"/>
      <c r="AR2022" s="363">
        <f>SUMIF('[27]Sc Shedule '!$D$3:$D$2546,D2022,'[27]Sc Shedule '!$AC$3:$AC$2546)</f>
        <v>1335.4749999999999</v>
      </c>
      <c r="AS2022" s="363">
        <f t="shared" ca="1" si="475"/>
        <v>1314.25</v>
      </c>
      <c r="AT2022" s="363">
        <f t="shared" ca="1" si="476"/>
        <v>21.224999999999909</v>
      </c>
      <c r="AU2022" s="365"/>
    </row>
    <row r="2023" spans="1:47" ht="30" customHeight="1" x14ac:dyDescent="0.25">
      <c r="A2023" s="186"/>
      <c r="B2023" s="221">
        <v>1</v>
      </c>
      <c r="C2023" s="187">
        <v>1748</v>
      </c>
      <c r="D2023" s="136">
        <v>14334</v>
      </c>
      <c r="E2023" s="136">
        <v>8620</v>
      </c>
      <c r="F2023" s="188"/>
      <c r="G2023" s="186" t="s">
        <v>106</v>
      </c>
      <c r="H2023" s="189" t="s">
        <v>36</v>
      </c>
      <c r="I2023" s="189"/>
      <c r="J2023" s="189" t="s">
        <v>435</v>
      </c>
      <c r="K2023" s="190">
        <v>10</v>
      </c>
      <c r="L2023" s="190">
        <v>1.3</v>
      </c>
      <c r="M2023" s="190">
        <v>2</v>
      </c>
      <c r="N2023" s="190"/>
      <c r="O2023" s="188">
        <f t="shared" si="466"/>
        <v>2</v>
      </c>
      <c r="P2023" s="190"/>
      <c r="Q2023" s="190"/>
      <c r="R2023" s="188">
        <f t="shared" si="460"/>
        <v>20</v>
      </c>
      <c r="S2023" s="159" t="s">
        <v>41</v>
      </c>
      <c r="T2023" s="199" t="s">
        <v>58</v>
      </c>
      <c r="U2023" s="193">
        <v>44942</v>
      </c>
      <c r="V2023" s="193">
        <v>44958</v>
      </c>
      <c r="W2023" s="194">
        <v>1</v>
      </c>
      <c r="X2023" s="195"/>
      <c r="Y2023" s="196">
        <f t="shared" si="469"/>
        <v>2.4285714285714284</v>
      </c>
      <c r="Z2023" s="203">
        <v>14</v>
      </c>
      <c r="AA2023" s="203">
        <v>0.84</v>
      </c>
      <c r="AB2023" s="197">
        <f t="shared" si="470"/>
        <v>280</v>
      </c>
      <c r="AC2023" s="197">
        <f t="shared" si="471"/>
        <v>16.8</v>
      </c>
      <c r="AD2023" s="197">
        <f t="shared" si="472"/>
        <v>196</v>
      </c>
      <c r="AE2023" s="197">
        <f t="shared" si="474"/>
        <v>84</v>
      </c>
      <c r="AF2023" s="197">
        <f t="shared" si="473"/>
        <v>40.799999999999997</v>
      </c>
      <c r="AG2023" s="197">
        <f t="shared" si="458"/>
        <v>320.8</v>
      </c>
      <c r="AH2023" s="198">
        <v>320.8</v>
      </c>
      <c r="AI2023" s="197">
        <f t="shared" si="459"/>
        <v>0</v>
      </c>
      <c r="AJ2023" s="158"/>
      <c r="AT2023" s="111"/>
      <c r="AU2023" s="365"/>
    </row>
    <row r="2024" spans="1:47" ht="30" customHeight="1" x14ac:dyDescent="0.25">
      <c r="A2024" s="186"/>
      <c r="B2024" s="221">
        <v>1</v>
      </c>
      <c r="C2024" s="187">
        <v>1748</v>
      </c>
      <c r="D2024" s="136">
        <v>14334</v>
      </c>
      <c r="E2024" s="136">
        <v>8620</v>
      </c>
      <c r="F2024" s="188"/>
      <c r="G2024" s="186" t="s">
        <v>106</v>
      </c>
      <c r="H2024" s="189" t="s">
        <v>36</v>
      </c>
      <c r="I2024" s="189"/>
      <c r="J2024" s="189" t="s">
        <v>435</v>
      </c>
      <c r="K2024" s="190">
        <v>16</v>
      </c>
      <c r="L2024" s="190">
        <v>0.6</v>
      </c>
      <c r="M2024" s="190">
        <v>4</v>
      </c>
      <c r="N2024" s="190"/>
      <c r="O2024" s="188">
        <f t="shared" si="466"/>
        <v>4</v>
      </c>
      <c r="P2024" s="190"/>
      <c r="Q2024" s="190"/>
      <c r="R2024" s="188">
        <f t="shared" si="460"/>
        <v>64</v>
      </c>
      <c r="S2024" s="159" t="s">
        <v>41</v>
      </c>
      <c r="T2024" s="199" t="s">
        <v>58</v>
      </c>
      <c r="U2024" s="193">
        <v>44942</v>
      </c>
      <c r="V2024" s="193">
        <v>44958</v>
      </c>
      <c r="W2024" s="194">
        <v>1</v>
      </c>
      <c r="X2024" s="195"/>
      <c r="Y2024" s="196">
        <f t="shared" si="469"/>
        <v>2.4285714285714284</v>
      </c>
      <c r="Z2024" s="203">
        <v>14</v>
      </c>
      <c r="AA2024" s="203">
        <v>0.84</v>
      </c>
      <c r="AB2024" s="197">
        <f t="shared" si="470"/>
        <v>896</v>
      </c>
      <c r="AC2024" s="197">
        <f t="shared" si="471"/>
        <v>53.76</v>
      </c>
      <c r="AD2024" s="197">
        <f t="shared" si="472"/>
        <v>627.19999999999993</v>
      </c>
      <c r="AE2024" s="197">
        <f t="shared" si="474"/>
        <v>268.8</v>
      </c>
      <c r="AF2024" s="197">
        <f t="shared" si="473"/>
        <v>130.55999999999997</v>
      </c>
      <c r="AG2024" s="197">
        <f t="shared" si="458"/>
        <v>1026.56</v>
      </c>
      <c r="AH2024" s="198">
        <v>1026.56</v>
      </c>
      <c r="AI2024" s="197">
        <f t="shared" si="459"/>
        <v>0</v>
      </c>
      <c r="AJ2024" s="158"/>
      <c r="AT2024" s="111"/>
      <c r="AU2024" s="365"/>
    </row>
    <row r="2025" spans="1:47" ht="30" customHeight="1" x14ac:dyDescent="0.25">
      <c r="A2025" s="186"/>
      <c r="B2025" s="221">
        <v>32</v>
      </c>
      <c r="C2025" s="187">
        <v>1732</v>
      </c>
      <c r="D2025" s="136">
        <v>14317</v>
      </c>
      <c r="E2025" s="136">
        <v>8558</v>
      </c>
      <c r="F2025" s="188"/>
      <c r="G2025" s="186" t="s">
        <v>620</v>
      </c>
      <c r="H2025" s="189" t="s">
        <v>36</v>
      </c>
      <c r="I2025" s="189"/>
      <c r="J2025" s="189" t="s">
        <v>435</v>
      </c>
      <c r="K2025" s="190">
        <v>6</v>
      </c>
      <c r="L2025" s="190">
        <v>1.3</v>
      </c>
      <c r="M2025" s="190">
        <v>1.5</v>
      </c>
      <c r="N2025" s="190"/>
      <c r="O2025" s="188">
        <f t="shared" si="466"/>
        <v>1.5</v>
      </c>
      <c r="P2025" s="190"/>
      <c r="Q2025" s="190"/>
      <c r="R2025" s="188">
        <f t="shared" si="460"/>
        <v>9</v>
      </c>
      <c r="S2025" s="159" t="s">
        <v>41</v>
      </c>
      <c r="T2025" s="199" t="s">
        <v>58</v>
      </c>
      <c r="U2025" s="193">
        <v>44938</v>
      </c>
      <c r="V2025" s="193">
        <v>44968</v>
      </c>
      <c r="W2025" s="194">
        <v>1</v>
      </c>
      <c r="X2025" s="195"/>
      <c r="Y2025" s="196">
        <f t="shared" si="469"/>
        <v>4.4285714285714288</v>
      </c>
      <c r="Z2025" s="203">
        <v>14</v>
      </c>
      <c r="AA2025" s="203">
        <v>0.84</v>
      </c>
      <c r="AB2025" s="197">
        <f t="shared" si="470"/>
        <v>126</v>
      </c>
      <c r="AC2025" s="197">
        <f t="shared" si="471"/>
        <v>7.56</v>
      </c>
      <c r="AD2025" s="197">
        <f t="shared" si="472"/>
        <v>88.2</v>
      </c>
      <c r="AE2025" s="197">
        <f t="shared" si="474"/>
        <v>37.799999999999997</v>
      </c>
      <c r="AF2025" s="197">
        <f t="shared" si="473"/>
        <v>33.480000000000004</v>
      </c>
      <c r="AG2025" s="197">
        <f t="shared" si="458"/>
        <v>159.48000000000002</v>
      </c>
      <c r="AH2025" s="198">
        <v>159.48000000000002</v>
      </c>
      <c r="AI2025" s="197">
        <f t="shared" si="459"/>
        <v>0</v>
      </c>
      <c r="AJ2025" s="158"/>
      <c r="AT2025" s="111"/>
      <c r="AU2025" s="365"/>
    </row>
    <row r="2026" spans="1:47" ht="30" customHeight="1" x14ac:dyDescent="0.25">
      <c r="A2026" s="186"/>
      <c r="B2026" s="221">
        <v>2</v>
      </c>
      <c r="C2026" s="187">
        <v>1744</v>
      </c>
      <c r="D2026" s="136">
        <v>14330</v>
      </c>
      <c r="E2026" s="136">
        <v>8432</v>
      </c>
      <c r="F2026" s="188"/>
      <c r="G2026" s="186" t="s">
        <v>642</v>
      </c>
      <c r="H2026" s="189" t="s">
        <v>36</v>
      </c>
      <c r="I2026" s="189"/>
      <c r="J2026" s="189" t="s">
        <v>435</v>
      </c>
      <c r="K2026" s="190">
        <v>8.1</v>
      </c>
      <c r="L2026" s="190">
        <v>1.3</v>
      </c>
      <c r="M2026" s="190">
        <v>4.5</v>
      </c>
      <c r="N2026" s="190"/>
      <c r="O2026" s="188">
        <f t="shared" si="466"/>
        <v>4.5</v>
      </c>
      <c r="P2026" s="190"/>
      <c r="Q2026" s="190"/>
      <c r="R2026" s="188">
        <f t="shared" si="460"/>
        <v>36.449999999999996</v>
      </c>
      <c r="S2026" s="159" t="s">
        <v>41</v>
      </c>
      <c r="T2026" s="199" t="s">
        <v>58</v>
      </c>
      <c r="U2026" s="193">
        <v>44942</v>
      </c>
      <c r="V2026" s="193">
        <v>44943</v>
      </c>
      <c r="W2026" s="194">
        <v>1</v>
      </c>
      <c r="X2026" s="195"/>
      <c r="Y2026" s="196">
        <f t="shared" si="469"/>
        <v>0.2857142857142857</v>
      </c>
      <c r="Z2026" s="203">
        <v>14</v>
      </c>
      <c r="AA2026" s="203">
        <v>0.84</v>
      </c>
      <c r="AB2026" s="197">
        <f t="shared" si="470"/>
        <v>510.29999999999995</v>
      </c>
      <c r="AC2026" s="197">
        <f t="shared" si="471"/>
        <v>30.617999999999995</v>
      </c>
      <c r="AD2026" s="197">
        <f t="shared" si="472"/>
        <v>357.21</v>
      </c>
      <c r="AE2026" s="197">
        <f t="shared" si="474"/>
        <v>153.08999999999997</v>
      </c>
      <c r="AF2026" s="197">
        <f t="shared" si="473"/>
        <v>8.7479999999999976</v>
      </c>
      <c r="AG2026" s="197">
        <f t="shared" si="458"/>
        <v>519.048</v>
      </c>
      <c r="AH2026" s="198">
        <v>519.048</v>
      </c>
      <c r="AI2026" s="197">
        <f t="shared" si="459"/>
        <v>0</v>
      </c>
      <c r="AJ2026" s="158"/>
      <c r="AR2026" s="111"/>
      <c r="AS2026" s="111"/>
      <c r="AT2026" s="111"/>
    </row>
    <row r="2027" spans="1:47" ht="30" customHeight="1" x14ac:dyDescent="0.25">
      <c r="A2027" s="186"/>
      <c r="B2027" s="221">
        <v>1</v>
      </c>
      <c r="C2027" s="187">
        <v>1710</v>
      </c>
      <c r="D2027" s="136">
        <v>14295</v>
      </c>
      <c r="E2027" s="136">
        <v>8419</v>
      </c>
      <c r="F2027" s="188"/>
      <c r="G2027" s="186" t="s">
        <v>106</v>
      </c>
      <c r="H2027" s="189" t="s">
        <v>36</v>
      </c>
      <c r="I2027" s="189"/>
      <c r="J2027" s="189" t="s">
        <v>435</v>
      </c>
      <c r="K2027" s="190">
        <v>26</v>
      </c>
      <c r="L2027" s="190">
        <v>0.6</v>
      </c>
      <c r="M2027" s="190">
        <v>1.5</v>
      </c>
      <c r="N2027" s="190"/>
      <c r="O2027" s="188">
        <f t="shared" si="466"/>
        <v>1.5</v>
      </c>
      <c r="P2027" s="190"/>
      <c r="Q2027" s="190"/>
      <c r="R2027" s="188">
        <f t="shared" si="460"/>
        <v>39</v>
      </c>
      <c r="S2027" s="159" t="s">
        <v>41</v>
      </c>
      <c r="T2027" s="199" t="s">
        <v>58</v>
      </c>
      <c r="U2027" s="193">
        <v>44933</v>
      </c>
      <c r="V2027" s="193">
        <v>44939</v>
      </c>
      <c r="W2027" s="194">
        <v>1</v>
      </c>
      <c r="X2027" s="195"/>
      <c r="Y2027" s="196">
        <f t="shared" si="469"/>
        <v>1</v>
      </c>
      <c r="Z2027" s="203">
        <v>14</v>
      </c>
      <c r="AA2027" s="203">
        <v>0.84</v>
      </c>
      <c r="AB2027" s="197">
        <f t="shared" si="470"/>
        <v>546</v>
      </c>
      <c r="AC2027" s="197">
        <f t="shared" si="471"/>
        <v>32.76</v>
      </c>
      <c r="AD2027" s="197">
        <f t="shared" si="472"/>
        <v>382.19999999999993</v>
      </c>
      <c r="AE2027" s="197">
        <f t="shared" si="474"/>
        <v>163.79999999999998</v>
      </c>
      <c r="AF2027" s="197">
        <f t="shared" si="473"/>
        <v>32.76</v>
      </c>
      <c r="AG2027" s="197">
        <f t="shared" si="458"/>
        <v>578.75999999999988</v>
      </c>
      <c r="AH2027" s="198">
        <v>578.75999999999988</v>
      </c>
      <c r="AI2027" s="197">
        <f t="shared" si="459"/>
        <v>0</v>
      </c>
      <c r="AJ2027" s="158"/>
      <c r="AR2027" s="111"/>
      <c r="AS2027" s="111"/>
      <c r="AT2027" s="111"/>
    </row>
    <row r="2028" spans="1:47" ht="30" customHeight="1" x14ac:dyDescent="0.25">
      <c r="A2028" s="186"/>
      <c r="B2028" s="221">
        <v>2</v>
      </c>
      <c r="C2028" s="187">
        <v>1673</v>
      </c>
      <c r="D2028" s="136">
        <v>14258</v>
      </c>
      <c r="E2028" s="136">
        <v>8454</v>
      </c>
      <c r="F2028" s="188"/>
      <c r="G2028" s="186" t="s">
        <v>642</v>
      </c>
      <c r="H2028" s="189" t="s">
        <v>36</v>
      </c>
      <c r="I2028" s="189"/>
      <c r="J2028" s="189" t="s">
        <v>435</v>
      </c>
      <c r="K2028" s="190">
        <v>3.1</v>
      </c>
      <c r="L2028" s="190">
        <v>1.3</v>
      </c>
      <c r="M2028" s="190">
        <v>7</v>
      </c>
      <c r="N2028" s="190"/>
      <c r="O2028" s="188">
        <f t="shared" si="466"/>
        <v>7</v>
      </c>
      <c r="P2028" s="190"/>
      <c r="Q2028" s="190"/>
      <c r="R2028" s="188">
        <f t="shared" si="460"/>
        <v>21.7</v>
      </c>
      <c r="S2028" s="159" t="s">
        <v>41</v>
      </c>
      <c r="T2028" s="199" t="s">
        <v>58</v>
      </c>
      <c r="U2028" s="193">
        <v>44922</v>
      </c>
      <c r="V2028" s="193">
        <v>44967</v>
      </c>
      <c r="W2028" s="194">
        <v>1</v>
      </c>
      <c r="X2028" s="195"/>
      <c r="Y2028" s="196">
        <f t="shared" si="469"/>
        <v>6.5714285714285712</v>
      </c>
      <c r="Z2028" s="203">
        <v>14</v>
      </c>
      <c r="AA2028" s="203">
        <v>0.84</v>
      </c>
      <c r="AB2028" s="197">
        <f t="shared" si="470"/>
        <v>303.8</v>
      </c>
      <c r="AC2028" s="197">
        <f t="shared" si="471"/>
        <v>18.227999999999998</v>
      </c>
      <c r="AD2028" s="197">
        <f t="shared" si="472"/>
        <v>212.65999999999997</v>
      </c>
      <c r="AE2028" s="197">
        <f t="shared" si="474"/>
        <v>91.14</v>
      </c>
      <c r="AF2028" s="197">
        <f t="shared" si="473"/>
        <v>119.78399999999999</v>
      </c>
      <c r="AG2028" s="197">
        <f t="shared" si="458"/>
        <v>423.58399999999995</v>
      </c>
      <c r="AH2028" s="198">
        <v>423.58399999999995</v>
      </c>
      <c r="AI2028" s="197">
        <f t="shared" si="459"/>
        <v>0</v>
      </c>
      <c r="AJ2028" s="158"/>
      <c r="AT2028" s="111"/>
      <c r="AU2028" s="365"/>
    </row>
    <row r="2029" spans="1:47" ht="30" customHeight="1" x14ac:dyDescent="0.25">
      <c r="A2029" s="186"/>
      <c r="B2029" s="221">
        <v>2</v>
      </c>
      <c r="C2029" s="187">
        <v>1673</v>
      </c>
      <c r="D2029" s="136">
        <v>14258</v>
      </c>
      <c r="E2029" s="136">
        <v>8554</v>
      </c>
      <c r="F2029" s="188"/>
      <c r="G2029" s="186" t="s">
        <v>642</v>
      </c>
      <c r="H2029" s="189" t="s">
        <v>36</v>
      </c>
      <c r="I2029" s="189"/>
      <c r="J2029" s="189" t="s">
        <v>435</v>
      </c>
      <c r="K2029" s="190">
        <v>2.5</v>
      </c>
      <c r="L2029" s="190">
        <v>1.3</v>
      </c>
      <c r="M2029" s="190">
        <v>4</v>
      </c>
      <c r="N2029" s="190"/>
      <c r="O2029" s="188">
        <f t="shared" si="466"/>
        <v>4</v>
      </c>
      <c r="P2029" s="190"/>
      <c r="Q2029" s="190"/>
      <c r="R2029" s="188">
        <f t="shared" si="460"/>
        <v>10</v>
      </c>
      <c r="S2029" s="159" t="s">
        <v>41</v>
      </c>
      <c r="T2029" s="199" t="s">
        <v>58</v>
      </c>
      <c r="U2029" s="193">
        <v>44922</v>
      </c>
      <c r="V2029" s="193">
        <v>44967</v>
      </c>
      <c r="W2029" s="194">
        <v>1</v>
      </c>
      <c r="X2029" s="195"/>
      <c r="Y2029" s="196">
        <f t="shared" si="469"/>
        <v>6.5714285714285712</v>
      </c>
      <c r="Z2029" s="203">
        <v>14</v>
      </c>
      <c r="AA2029" s="203">
        <v>0.84</v>
      </c>
      <c r="AB2029" s="197">
        <f t="shared" si="470"/>
        <v>140</v>
      </c>
      <c r="AC2029" s="197">
        <f t="shared" si="471"/>
        <v>8.4</v>
      </c>
      <c r="AD2029" s="197">
        <f t="shared" si="472"/>
        <v>98</v>
      </c>
      <c r="AE2029" s="197">
        <f t="shared" si="474"/>
        <v>42</v>
      </c>
      <c r="AF2029" s="197">
        <f t="shared" si="473"/>
        <v>55.199999999999996</v>
      </c>
      <c r="AG2029" s="197">
        <f t="shared" ref="AG2029:AG2092" si="477">AD2029+AE2029+AF2029</f>
        <v>195.2</v>
      </c>
      <c r="AH2029" s="198">
        <v>195.2</v>
      </c>
      <c r="AI2029" s="197">
        <f t="shared" ref="AI2029:AI2092" si="478">AG2029-AH2029</f>
        <v>0</v>
      </c>
      <c r="AJ2029" s="158"/>
      <c r="AT2029" s="111"/>
      <c r="AU2029" s="365"/>
    </row>
    <row r="2030" spans="1:47" ht="30" customHeight="1" x14ac:dyDescent="0.25">
      <c r="A2030" s="186"/>
      <c r="B2030" s="221">
        <v>2</v>
      </c>
      <c r="C2030" s="187">
        <v>1673</v>
      </c>
      <c r="D2030" s="136">
        <v>14258</v>
      </c>
      <c r="E2030" s="136">
        <v>8554</v>
      </c>
      <c r="F2030" s="188"/>
      <c r="G2030" s="186" t="s">
        <v>642</v>
      </c>
      <c r="H2030" s="189" t="s">
        <v>36</v>
      </c>
      <c r="I2030" s="189"/>
      <c r="J2030" s="189" t="s">
        <v>435</v>
      </c>
      <c r="K2030" s="190">
        <v>2.5</v>
      </c>
      <c r="L2030" s="190">
        <v>1.3</v>
      </c>
      <c r="M2030" s="190">
        <v>2</v>
      </c>
      <c r="N2030" s="190"/>
      <c r="O2030" s="188">
        <f t="shared" si="466"/>
        <v>2</v>
      </c>
      <c r="P2030" s="190"/>
      <c r="Q2030" s="190"/>
      <c r="R2030" s="188">
        <f t="shared" ref="R2030:R2093" si="479">IF(S2030="m3",K2030*L2030*O2030,IF(S2030="m2-LxH",K2030*O2030,IF(S2030="m2-LxW",K2030*L2030*P2030,IF(S2030="rm",O2030,IF(S2030="lm",K2030,IF(S2030="unit",Q2030,))))))</f>
        <v>5</v>
      </c>
      <c r="S2030" s="159" t="s">
        <v>41</v>
      </c>
      <c r="T2030" s="199" t="s">
        <v>58</v>
      </c>
      <c r="U2030" s="193">
        <v>44922</v>
      </c>
      <c r="V2030" s="193">
        <v>44967</v>
      </c>
      <c r="W2030" s="194">
        <v>1</v>
      </c>
      <c r="X2030" s="195"/>
      <c r="Y2030" s="196">
        <f t="shared" si="469"/>
        <v>6.5714285714285712</v>
      </c>
      <c r="Z2030" s="203">
        <v>14</v>
      </c>
      <c r="AA2030" s="203">
        <v>0.84</v>
      </c>
      <c r="AB2030" s="197">
        <f t="shared" si="470"/>
        <v>70</v>
      </c>
      <c r="AC2030" s="197">
        <f t="shared" si="471"/>
        <v>4.2</v>
      </c>
      <c r="AD2030" s="197">
        <f t="shared" si="472"/>
        <v>49</v>
      </c>
      <c r="AE2030" s="197">
        <f t="shared" si="474"/>
        <v>21</v>
      </c>
      <c r="AF2030" s="197">
        <f t="shared" si="473"/>
        <v>27.599999999999998</v>
      </c>
      <c r="AG2030" s="197">
        <f t="shared" si="477"/>
        <v>97.6</v>
      </c>
      <c r="AH2030" s="198">
        <v>97.6</v>
      </c>
      <c r="AI2030" s="197">
        <f t="shared" si="478"/>
        <v>0</v>
      </c>
      <c r="AJ2030" s="158"/>
      <c r="AT2030" s="111"/>
      <c r="AU2030" s="365"/>
    </row>
    <row r="2031" spans="1:47" ht="30" customHeight="1" x14ac:dyDescent="0.25">
      <c r="A2031" s="186"/>
      <c r="B2031" s="221">
        <v>6</v>
      </c>
      <c r="C2031" s="187">
        <v>1680</v>
      </c>
      <c r="D2031" s="136">
        <v>14265</v>
      </c>
      <c r="E2031" s="136">
        <v>8640</v>
      </c>
      <c r="F2031" s="188"/>
      <c r="G2031" s="186" t="s">
        <v>114</v>
      </c>
      <c r="H2031" s="189" t="s">
        <v>36</v>
      </c>
      <c r="I2031" s="189"/>
      <c r="J2031" s="189" t="s">
        <v>435</v>
      </c>
      <c r="K2031" s="190">
        <v>5.6</v>
      </c>
      <c r="L2031" s="190">
        <v>1.3</v>
      </c>
      <c r="M2031" s="190">
        <v>2</v>
      </c>
      <c r="N2031" s="190"/>
      <c r="O2031" s="188">
        <f t="shared" si="466"/>
        <v>2</v>
      </c>
      <c r="P2031" s="190"/>
      <c r="Q2031" s="190"/>
      <c r="R2031" s="188">
        <f t="shared" si="479"/>
        <v>11.2</v>
      </c>
      <c r="S2031" s="159" t="s">
        <v>41</v>
      </c>
      <c r="T2031" s="199" t="s">
        <v>58</v>
      </c>
      <c r="U2031" s="193">
        <v>44923</v>
      </c>
      <c r="V2031" s="193">
        <v>44964</v>
      </c>
      <c r="W2031" s="194">
        <v>1</v>
      </c>
      <c r="X2031" s="195"/>
      <c r="Y2031" s="196">
        <f t="shared" si="469"/>
        <v>6</v>
      </c>
      <c r="Z2031" s="203">
        <v>14</v>
      </c>
      <c r="AA2031" s="203">
        <v>0.84</v>
      </c>
      <c r="AB2031" s="197">
        <f t="shared" si="470"/>
        <v>156.79999999999998</v>
      </c>
      <c r="AC2031" s="197">
        <f t="shared" si="471"/>
        <v>9.4079999999999995</v>
      </c>
      <c r="AD2031" s="197">
        <f t="shared" si="472"/>
        <v>109.75999999999999</v>
      </c>
      <c r="AE2031" s="197">
        <f t="shared" si="474"/>
        <v>47.04</v>
      </c>
      <c r="AF2031" s="197">
        <f t="shared" si="473"/>
        <v>56.447999999999986</v>
      </c>
      <c r="AG2031" s="197">
        <f t="shared" si="477"/>
        <v>213.24799999999996</v>
      </c>
      <c r="AH2031" s="198">
        <v>213.24799999999996</v>
      </c>
      <c r="AI2031" s="197">
        <f t="shared" si="478"/>
        <v>0</v>
      </c>
      <c r="AJ2031" s="158"/>
      <c r="AT2031" s="111"/>
      <c r="AU2031" s="365"/>
    </row>
    <row r="2032" spans="1:47" ht="30" customHeight="1" x14ac:dyDescent="0.25">
      <c r="A2032" s="186"/>
      <c r="B2032" s="221">
        <v>3</v>
      </c>
      <c r="C2032" s="187">
        <v>1679</v>
      </c>
      <c r="D2032" s="136">
        <v>14264</v>
      </c>
      <c r="E2032" s="136">
        <v>8488</v>
      </c>
      <c r="F2032" s="188"/>
      <c r="G2032" s="186" t="s">
        <v>119</v>
      </c>
      <c r="H2032" s="189" t="s">
        <v>36</v>
      </c>
      <c r="I2032" s="189"/>
      <c r="J2032" s="189" t="s">
        <v>435</v>
      </c>
      <c r="K2032" s="190">
        <v>6.8</v>
      </c>
      <c r="L2032" s="190">
        <v>1</v>
      </c>
      <c r="M2032" s="190">
        <v>2</v>
      </c>
      <c r="N2032" s="190"/>
      <c r="O2032" s="188">
        <f t="shared" si="466"/>
        <v>2</v>
      </c>
      <c r="P2032" s="190"/>
      <c r="Q2032" s="190"/>
      <c r="R2032" s="188">
        <f t="shared" si="479"/>
        <v>13.6</v>
      </c>
      <c r="S2032" s="159" t="s">
        <v>41</v>
      </c>
      <c r="T2032" s="199" t="s">
        <v>58</v>
      </c>
      <c r="U2032" s="193">
        <v>44923</v>
      </c>
      <c r="V2032" s="193">
        <v>44929</v>
      </c>
      <c r="W2032" s="194">
        <v>1</v>
      </c>
      <c r="X2032" s="195"/>
      <c r="Y2032" s="196">
        <f t="shared" si="469"/>
        <v>1</v>
      </c>
      <c r="Z2032" s="203">
        <v>14</v>
      </c>
      <c r="AA2032" s="203">
        <v>0.84</v>
      </c>
      <c r="AB2032" s="197">
        <f t="shared" si="470"/>
        <v>190.4</v>
      </c>
      <c r="AC2032" s="197">
        <f t="shared" si="471"/>
        <v>11.423999999999999</v>
      </c>
      <c r="AD2032" s="197">
        <f t="shared" si="472"/>
        <v>133.28</v>
      </c>
      <c r="AE2032" s="197">
        <f t="shared" si="474"/>
        <v>57.120000000000005</v>
      </c>
      <c r="AF2032" s="197">
        <f t="shared" si="473"/>
        <v>11.423999999999999</v>
      </c>
      <c r="AG2032" s="197">
        <f t="shared" si="477"/>
        <v>201.82400000000001</v>
      </c>
      <c r="AH2032" s="198">
        <v>201.82400000000001</v>
      </c>
      <c r="AI2032" s="197">
        <f t="shared" si="478"/>
        <v>0</v>
      </c>
      <c r="AJ2032" s="158"/>
      <c r="AR2032" s="111"/>
      <c r="AS2032" s="111"/>
      <c r="AT2032" s="111"/>
    </row>
    <row r="2033" spans="1:47" ht="30" customHeight="1" x14ac:dyDescent="0.25">
      <c r="A2033" s="186"/>
      <c r="B2033" s="221">
        <v>2</v>
      </c>
      <c r="C2033" s="187">
        <v>1682</v>
      </c>
      <c r="D2033" s="136">
        <v>14267</v>
      </c>
      <c r="E2033" s="136">
        <v>8491</v>
      </c>
      <c r="F2033" s="188"/>
      <c r="G2033" s="186" t="s">
        <v>501</v>
      </c>
      <c r="H2033" s="189" t="s">
        <v>36</v>
      </c>
      <c r="I2033" s="189"/>
      <c r="J2033" s="189" t="s">
        <v>435</v>
      </c>
      <c r="K2033" s="190">
        <v>12.5</v>
      </c>
      <c r="L2033" s="190">
        <v>1</v>
      </c>
      <c r="M2033" s="190">
        <v>2</v>
      </c>
      <c r="N2033" s="190"/>
      <c r="O2033" s="188">
        <f t="shared" si="466"/>
        <v>2</v>
      </c>
      <c r="P2033" s="190"/>
      <c r="Q2033" s="190"/>
      <c r="R2033" s="188">
        <f t="shared" si="479"/>
        <v>25</v>
      </c>
      <c r="S2033" s="159" t="s">
        <v>41</v>
      </c>
      <c r="T2033" s="199" t="s">
        <v>58</v>
      </c>
      <c r="U2033" s="193">
        <v>44924</v>
      </c>
      <c r="V2033" s="193">
        <v>44930</v>
      </c>
      <c r="W2033" s="194">
        <v>1</v>
      </c>
      <c r="X2033" s="195"/>
      <c r="Y2033" s="196">
        <f t="shared" si="469"/>
        <v>1</v>
      </c>
      <c r="Z2033" s="203">
        <v>14</v>
      </c>
      <c r="AA2033" s="203">
        <v>0.84</v>
      </c>
      <c r="AB2033" s="197">
        <f t="shared" si="470"/>
        <v>350</v>
      </c>
      <c r="AC2033" s="197">
        <f t="shared" si="471"/>
        <v>21</v>
      </c>
      <c r="AD2033" s="197">
        <f t="shared" si="472"/>
        <v>245</v>
      </c>
      <c r="AE2033" s="197">
        <f t="shared" si="474"/>
        <v>105</v>
      </c>
      <c r="AF2033" s="197">
        <f t="shared" si="473"/>
        <v>21</v>
      </c>
      <c r="AG2033" s="197">
        <f t="shared" si="477"/>
        <v>371</v>
      </c>
      <c r="AH2033" s="198">
        <v>371</v>
      </c>
      <c r="AI2033" s="197">
        <f t="shared" si="478"/>
        <v>0</v>
      </c>
      <c r="AJ2033" s="158"/>
      <c r="AR2033" s="111"/>
      <c r="AS2033" s="111"/>
      <c r="AT2033" s="111"/>
    </row>
    <row r="2034" spans="1:47" ht="30" customHeight="1" x14ac:dyDescent="0.25">
      <c r="A2034" s="186"/>
      <c r="B2034" s="221">
        <v>28</v>
      </c>
      <c r="C2034" s="187">
        <v>1685</v>
      </c>
      <c r="D2034" s="136">
        <v>14270</v>
      </c>
      <c r="E2034" s="136">
        <v>8435</v>
      </c>
      <c r="F2034" s="188"/>
      <c r="G2034" s="186" t="s">
        <v>643</v>
      </c>
      <c r="H2034" s="189" t="s">
        <v>36</v>
      </c>
      <c r="I2034" s="189"/>
      <c r="J2034" s="189" t="s">
        <v>435</v>
      </c>
      <c r="K2034" s="190">
        <v>25</v>
      </c>
      <c r="L2034" s="190">
        <v>1</v>
      </c>
      <c r="M2034" s="190">
        <v>2</v>
      </c>
      <c r="N2034" s="190"/>
      <c r="O2034" s="188">
        <f t="shared" si="466"/>
        <v>2</v>
      </c>
      <c r="P2034" s="190"/>
      <c r="Q2034" s="190"/>
      <c r="R2034" s="188">
        <f t="shared" si="479"/>
        <v>50</v>
      </c>
      <c r="S2034" s="159" t="s">
        <v>41</v>
      </c>
      <c r="T2034" s="199" t="s">
        <v>58</v>
      </c>
      <c r="U2034" s="193">
        <v>44925</v>
      </c>
      <c r="V2034" s="193">
        <v>44943</v>
      </c>
      <c r="W2034" s="194">
        <v>1</v>
      </c>
      <c r="X2034" s="195"/>
      <c r="Y2034" s="196">
        <f t="shared" si="469"/>
        <v>2.7142857142857144</v>
      </c>
      <c r="Z2034" s="203">
        <v>14</v>
      </c>
      <c r="AA2034" s="203">
        <v>0.84</v>
      </c>
      <c r="AB2034" s="197">
        <f t="shared" si="470"/>
        <v>700</v>
      </c>
      <c r="AC2034" s="197">
        <f t="shared" si="471"/>
        <v>42</v>
      </c>
      <c r="AD2034" s="197">
        <f t="shared" si="472"/>
        <v>490</v>
      </c>
      <c r="AE2034" s="197">
        <f t="shared" si="474"/>
        <v>210</v>
      </c>
      <c r="AF2034" s="197">
        <f t="shared" si="473"/>
        <v>114</v>
      </c>
      <c r="AG2034" s="197">
        <f t="shared" si="477"/>
        <v>814</v>
      </c>
      <c r="AH2034" s="198">
        <v>814</v>
      </c>
      <c r="AI2034" s="197">
        <f t="shared" si="478"/>
        <v>0</v>
      </c>
      <c r="AJ2034" s="158"/>
      <c r="AR2034" s="111"/>
      <c r="AS2034" s="111"/>
      <c r="AT2034" s="111"/>
    </row>
    <row r="2035" spans="1:47" ht="30" customHeight="1" x14ac:dyDescent="0.25">
      <c r="A2035" s="186"/>
      <c r="B2035" s="221">
        <v>28</v>
      </c>
      <c r="C2035" s="187">
        <v>1685</v>
      </c>
      <c r="D2035" s="136">
        <v>14270</v>
      </c>
      <c r="E2035" s="136">
        <v>8435</v>
      </c>
      <c r="F2035" s="188"/>
      <c r="G2035" s="186" t="s">
        <v>643</v>
      </c>
      <c r="H2035" s="189" t="s">
        <v>36</v>
      </c>
      <c r="I2035" s="189"/>
      <c r="J2035" s="189" t="s">
        <v>435</v>
      </c>
      <c r="K2035" s="190">
        <v>6</v>
      </c>
      <c r="L2035" s="190">
        <v>0.6</v>
      </c>
      <c r="M2035" s="190">
        <v>6</v>
      </c>
      <c r="N2035" s="190"/>
      <c r="O2035" s="188">
        <f t="shared" si="466"/>
        <v>6</v>
      </c>
      <c r="P2035" s="190"/>
      <c r="Q2035" s="190"/>
      <c r="R2035" s="188">
        <f t="shared" si="479"/>
        <v>36</v>
      </c>
      <c r="S2035" s="159" t="s">
        <v>41</v>
      </c>
      <c r="T2035" s="199" t="s">
        <v>58</v>
      </c>
      <c r="U2035" s="193">
        <v>44925</v>
      </c>
      <c r="V2035" s="193">
        <v>44943</v>
      </c>
      <c r="W2035" s="194">
        <v>1</v>
      </c>
      <c r="X2035" s="195"/>
      <c r="Y2035" s="196">
        <f t="shared" si="469"/>
        <v>2.7142857142857144</v>
      </c>
      <c r="Z2035" s="203">
        <v>14</v>
      </c>
      <c r="AA2035" s="203">
        <v>0.84</v>
      </c>
      <c r="AB2035" s="197">
        <f t="shared" si="470"/>
        <v>504</v>
      </c>
      <c r="AC2035" s="197">
        <f t="shared" si="471"/>
        <v>30.24</v>
      </c>
      <c r="AD2035" s="197">
        <f t="shared" si="472"/>
        <v>352.8</v>
      </c>
      <c r="AE2035" s="197">
        <f t="shared" si="474"/>
        <v>151.19999999999999</v>
      </c>
      <c r="AF2035" s="197">
        <f t="shared" si="473"/>
        <v>82.08</v>
      </c>
      <c r="AG2035" s="197">
        <f t="shared" si="477"/>
        <v>586.08000000000004</v>
      </c>
      <c r="AH2035" s="198">
        <v>586.08000000000004</v>
      </c>
      <c r="AI2035" s="197">
        <f t="shared" si="478"/>
        <v>0</v>
      </c>
      <c r="AJ2035" s="158"/>
      <c r="AR2035" s="111"/>
      <c r="AS2035" s="111"/>
      <c r="AT2035" s="111"/>
    </row>
    <row r="2036" spans="1:47" ht="30" customHeight="1" x14ac:dyDescent="0.25">
      <c r="A2036" s="186"/>
      <c r="B2036" s="221">
        <v>28</v>
      </c>
      <c r="C2036" s="187">
        <v>1685</v>
      </c>
      <c r="D2036" s="136">
        <v>14270</v>
      </c>
      <c r="E2036" s="136">
        <v>8435</v>
      </c>
      <c r="F2036" s="188"/>
      <c r="G2036" s="186" t="s">
        <v>643</v>
      </c>
      <c r="H2036" s="189" t="s">
        <v>36</v>
      </c>
      <c r="I2036" s="189"/>
      <c r="J2036" s="189" t="s">
        <v>435</v>
      </c>
      <c r="K2036" s="190">
        <v>7.5</v>
      </c>
      <c r="L2036" s="190">
        <v>1</v>
      </c>
      <c r="M2036" s="190">
        <v>4</v>
      </c>
      <c r="N2036" s="190"/>
      <c r="O2036" s="188">
        <f t="shared" si="466"/>
        <v>4</v>
      </c>
      <c r="P2036" s="190"/>
      <c r="Q2036" s="190"/>
      <c r="R2036" s="188">
        <f t="shared" si="479"/>
        <v>30</v>
      </c>
      <c r="S2036" s="159" t="s">
        <v>41</v>
      </c>
      <c r="T2036" s="199" t="s">
        <v>58</v>
      </c>
      <c r="U2036" s="193">
        <v>44925</v>
      </c>
      <c r="V2036" s="193">
        <v>44943</v>
      </c>
      <c r="W2036" s="194">
        <v>1</v>
      </c>
      <c r="X2036" s="195"/>
      <c r="Y2036" s="196">
        <f t="shared" si="469"/>
        <v>2.7142857142857144</v>
      </c>
      <c r="Z2036" s="203">
        <v>14</v>
      </c>
      <c r="AA2036" s="203">
        <v>0.84</v>
      </c>
      <c r="AB2036" s="197">
        <f t="shared" si="470"/>
        <v>420</v>
      </c>
      <c r="AC2036" s="197">
        <f t="shared" si="471"/>
        <v>25.2</v>
      </c>
      <c r="AD2036" s="197">
        <f t="shared" si="472"/>
        <v>294</v>
      </c>
      <c r="AE2036" s="197">
        <f t="shared" si="474"/>
        <v>126</v>
      </c>
      <c r="AF2036" s="197">
        <f t="shared" si="473"/>
        <v>68.400000000000006</v>
      </c>
      <c r="AG2036" s="197">
        <f t="shared" si="477"/>
        <v>488.4</v>
      </c>
      <c r="AH2036" s="198">
        <v>488.4</v>
      </c>
      <c r="AI2036" s="197">
        <f t="shared" si="478"/>
        <v>0</v>
      </c>
      <c r="AJ2036" s="158"/>
      <c r="AR2036" s="111"/>
      <c r="AS2036" s="111"/>
      <c r="AT2036" s="111"/>
    </row>
    <row r="2037" spans="1:47" ht="30" customHeight="1" x14ac:dyDescent="0.25">
      <c r="A2037" s="186"/>
      <c r="B2037" s="221">
        <v>2</v>
      </c>
      <c r="C2037" s="187">
        <v>1687</v>
      </c>
      <c r="D2037" s="136">
        <v>14272</v>
      </c>
      <c r="E2037" s="136">
        <v>8495</v>
      </c>
      <c r="F2037" s="188"/>
      <c r="G2037" s="186" t="s">
        <v>501</v>
      </c>
      <c r="H2037" s="189" t="s">
        <v>36</v>
      </c>
      <c r="I2037" s="189"/>
      <c r="J2037" s="189" t="s">
        <v>435</v>
      </c>
      <c r="K2037" s="190">
        <v>26.5</v>
      </c>
      <c r="L2037" s="190">
        <v>0.6</v>
      </c>
      <c r="M2037" s="190">
        <v>1.5</v>
      </c>
      <c r="N2037" s="190"/>
      <c r="O2037" s="188">
        <f t="shared" si="466"/>
        <v>1.5</v>
      </c>
      <c r="P2037" s="190"/>
      <c r="Q2037" s="190"/>
      <c r="R2037" s="188">
        <f t="shared" si="479"/>
        <v>39.75</v>
      </c>
      <c r="S2037" s="159" t="s">
        <v>41</v>
      </c>
      <c r="T2037" s="199" t="s">
        <v>58</v>
      </c>
      <c r="U2037" s="193">
        <v>44926</v>
      </c>
      <c r="V2037" s="193">
        <v>44931</v>
      </c>
      <c r="W2037" s="194">
        <v>1</v>
      </c>
      <c r="X2037" s="195"/>
      <c r="Y2037" s="196">
        <f t="shared" si="469"/>
        <v>0.8571428571428571</v>
      </c>
      <c r="Z2037" s="203">
        <v>14</v>
      </c>
      <c r="AA2037" s="203">
        <v>0.84</v>
      </c>
      <c r="AB2037" s="197">
        <f t="shared" si="470"/>
        <v>556.5</v>
      </c>
      <c r="AC2037" s="197">
        <f t="shared" si="471"/>
        <v>33.39</v>
      </c>
      <c r="AD2037" s="197">
        <f t="shared" si="472"/>
        <v>389.55</v>
      </c>
      <c r="AE2037" s="197">
        <f t="shared" si="474"/>
        <v>166.95</v>
      </c>
      <c r="AF2037" s="197">
        <f t="shared" si="473"/>
        <v>28.619999999999997</v>
      </c>
      <c r="AG2037" s="197">
        <f t="shared" si="477"/>
        <v>585.12</v>
      </c>
      <c r="AH2037" s="198">
        <v>585.12</v>
      </c>
      <c r="AI2037" s="197">
        <f t="shared" si="478"/>
        <v>0</v>
      </c>
      <c r="AJ2037" s="158"/>
      <c r="AR2037" s="111"/>
      <c r="AS2037" s="111"/>
      <c r="AT2037" s="111"/>
    </row>
    <row r="2038" spans="1:47" ht="30" customHeight="1" x14ac:dyDescent="0.25">
      <c r="A2038" s="186"/>
      <c r="B2038" s="221">
        <v>1</v>
      </c>
      <c r="C2038" s="187">
        <v>1690</v>
      </c>
      <c r="D2038" s="136">
        <v>14275</v>
      </c>
      <c r="E2038" s="136">
        <v>8793</v>
      </c>
      <c r="F2038" s="188"/>
      <c r="G2038" s="186" t="s">
        <v>106</v>
      </c>
      <c r="H2038" s="189" t="s">
        <v>36</v>
      </c>
      <c r="I2038" s="189"/>
      <c r="J2038" s="189" t="s">
        <v>435</v>
      </c>
      <c r="K2038" s="190">
        <v>6.3</v>
      </c>
      <c r="L2038" s="190">
        <v>1.3</v>
      </c>
      <c r="M2038" s="190">
        <v>4</v>
      </c>
      <c r="N2038" s="190"/>
      <c r="O2038" s="188">
        <f t="shared" si="466"/>
        <v>4</v>
      </c>
      <c r="P2038" s="190"/>
      <c r="Q2038" s="190"/>
      <c r="R2038" s="188">
        <f t="shared" si="479"/>
        <v>25.2</v>
      </c>
      <c r="S2038" s="159" t="s">
        <v>41</v>
      </c>
      <c r="T2038" s="199" t="s">
        <v>58</v>
      </c>
      <c r="U2038" s="193">
        <v>44926</v>
      </c>
      <c r="V2038" s="193">
        <v>44994</v>
      </c>
      <c r="W2038" s="194">
        <v>1</v>
      </c>
      <c r="X2038" s="195"/>
      <c r="Y2038" s="196">
        <f t="shared" si="469"/>
        <v>9.8571428571428577</v>
      </c>
      <c r="Z2038" s="203">
        <v>14</v>
      </c>
      <c r="AA2038" s="203">
        <v>0.84</v>
      </c>
      <c r="AB2038" s="197">
        <f t="shared" si="470"/>
        <v>352.8</v>
      </c>
      <c r="AC2038" s="197">
        <f t="shared" si="471"/>
        <v>21.167999999999999</v>
      </c>
      <c r="AD2038" s="197">
        <f t="shared" si="472"/>
        <v>246.95999999999995</v>
      </c>
      <c r="AE2038" s="197">
        <f t="shared" si="474"/>
        <v>105.83999999999999</v>
      </c>
      <c r="AF2038" s="197">
        <f t="shared" si="473"/>
        <v>208.65600000000001</v>
      </c>
      <c r="AG2038" s="197">
        <f t="shared" si="477"/>
        <v>561.4559999999999</v>
      </c>
      <c r="AH2038" s="198">
        <v>428.4</v>
      </c>
      <c r="AI2038" s="197">
        <f t="shared" si="478"/>
        <v>133.05599999999993</v>
      </c>
      <c r="AJ2038" s="158"/>
      <c r="AR2038" s="363">
        <f>SUMIF('[27]Sc Shedule '!$D$3:$D$2546,D2038,'[27]Sc Shedule '!$AC$3:$AC$2546)</f>
        <v>561.4559999999999</v>
      </c>
      <c r="AS2038" s="363">
        <f ca="1">SUMIF($D$91:$D$2561,D2038,$AG$91:$AG$2559)</f>
        <v>561.4559999999999</v>
      </c>
      <c r="AT2038" s="363">
        <f ca="1">AR2038-AS2038</f>
        <v>0</v>
      </c>
      <c r="AU2038" s="365"/>
    </row>
    <row r="2039" spans="1:47" ht="30" customHeight="1" x14ac:dyDescent="0.25">
      <c r="A2039" s="186"/>
      <c r="B2039" s="221">
        <v>1</v>
      </c>
      <c r="C2039" s="187">
        <v>1691</v>
      </c>
      <c r="D2039" s="136">
        <v>14276</v>
      </c>
      <c r="E2039" s="136">
        <v>8426</v>
      </c>
      <c r="F2039" s="188"/>
      <c r="G2039" s="186" t="s">
        <v>106</v>
      </c>
      <c r="H2039" s="189" t="s">
        <v>36</v>
      </c>
      <c r="I2039" s="189"/>
      <c r="J2039" s="189" t="s">
        <v>435</v>
      </c>
      <c r="K2039" s="190">
        <v>15</v>
      </c>
      <c r="L2039" s="190">
        <v>1.3</v>
      </c>
      <c r="M2039" s="190">
        <v>4</v>
      </c>
      <c r="N2039" s="190"/>
      <c r="O2039" s="188">
        <f t="shared" si="466"/>
        <v>4</v>
      </c>
      <c r="P2039" s="190"/>
      <c r="Q2039" s="190"/>
      <c r="R2039" s="188">
        <f t="shared" si="479"/>
        <v>60</v>
      </c>
      <c r="S2039" s="159" t="s">
        <v>41</v>
      </c>
      <c r="T2039" s="199" t="s">
        <v>58</v>
      </c>
      <c r="U2039" s="193">
        <v>44926</v>
      </c>
      <c r="V2039" s="193">
        <v>44940</v>
      </c>
      <c r="W2039" s="194">
        <v>1</v>
      </c>
      <c r="X2039" s="195"/>
      <c r="Y2039" s="196">
        <f t="shared" si="469"/>
        <v>2.1428571428571428</v>
      </c>
      <c r="Z2039" s="203">
        <v>14</v>
      </c>
      <c r="AA2039" s="203">
        <v>0.84</v>
      </c>
      <c r="AB2039" s="197">
        <f t="shared" si="470"/>
        <v>840</v>
      </c>
      <c r="AC2039" s="197">
        <f t="shared" si="471"/>
        <v>50.4</v>
      </c>
      <c r="AD2039" s="197">
        <f t="shared" si="472"/>
        <v>588</v>
      </c>
      <c r="AE2039" s="197">
        <f t="shared" si="474"/>
        <v>252</v>
      </c>
      <c r="AF2039" s="197">
        <f t="shared" si="473"/>
        <v>107.99999999999999</v>
      </c>
      <c r="AG2039" s="197">
        <f t="shared" si="477"/>
        <v>948</v>
      </c>
      <c r="AH2039" s="198">
        <v>948</v>
      </c>
      <c r="AI2039" s="197">
        <f t="shared" si="478"/>
        <v>0</v>
      </c>
      <c r="AJ2039" s="158"/>
      <c r="AR2039" s="111"/>
      <c r="AS2039" s="111"/>
      <c r="AT2039" s="111"/>
    </row>
    <row r="2040" spans="1:47" ht="30" customHeight="1" x14ac:dyDescent="0.25">
      <c r="A2040" s="186"/>
      <c r="B2040" s="221">
        <v>1</v>
      </c>
      <c r="C2040" s="187">
        <v>1705</v>
      </c>
      <c r="D2040" s="136">
        <v>14290</v>
      </c>
      <c r="E2040" s="136">
        <v>8611</v>
      </c>
      <c r="F2040" s="188"/>
      <c r="G2040" s="186" t="s">
        <v>440</v>
      </c>
      <c r="H2040" s="189" t="s">
        <v>36</v>
      </c>
      <c r="I2040" s="189"/>
      <c r="J2040" s="189" t="s">
        <v>435</v>
      </c>
      <c r="K2040" s="190">
        <v>4</v>
      </c>
      <c r="L2040" s="190">
        <v>1.3</v>
      </c>
      <c r="M2040" s="190">
        <v>3</v>
      </c>
      <c r="N2040" s="190"/>
      <c r="O2040" s="188">
        <f t="shared" si="466"/>
        <v>3</v>
      </c>
      <c r="P2040" s="190"/>
      <c r="Q2040" s="190"/>
      <c r="R2040" s="188">
        <f t="shared" si="479"/>
        <v>12</v>
      </c>
      <c r="S2040" s="159" t="s">
        <v>41</v>
      </c>
      <c r="T2040" s="199" t="s">
        <v>58</v>
      </c>
      <c r="U2040" s="193">
        <v>44931</v>
      </c>
      <c r="V2040" s="193">
        <v>44953</v>
      </c>
      <c r="W2040" s="194">
        <v>1</v>
      </c>
      <c r="X2040" s="195"/>
      <c r="Y2040" s="196">
        <f t="shared" si="469"/>
        <v>3.2857142857142856</v>
      </c>
      <c r="Z2040" s="203">
        <v>14</v>
      </c>
      <c r="AA2040" s="203">
        <v>0.84</v>
      </c>
      <c r="AB2040" s="197">
        <f t="shared" si="470"/>
        <v>168</v>
      </c>
      <c r="AC2040" s="197">
        <f t="shared" si="471"/>
        <v>10.08</v>
      </c>
      <c r="AD2040" s="197">
        <f t="shared" si="472"/>
        <v>117.59999999999998</v>
      </c>
      <c r="AE2040" s="197">
        <f t="shared" si="474"/>
        <v>50.399999999999991</v>
      </c>
      <c r="AF2040" s="197">
        <f t="shared" si="473"/>
        <v>33.119999999999997</v>
      </c>
      <c r="AG2040" s="197">
        <f t="shared" si="477"/>
        <v>201.11999999999998</v>
      </c>
      <c r="AH2040" s="198">
        <v>201.11999999999998</v>
      </c>
      <c r="AI2040" s="197">
        <f t="shared" si="478"/>
        <v>0</v>
      </c>
      <c r="AJ2040" s="158"/>
      <c r="AR2040" s="111"/>
      <c r="AS2040" s="111"/>
      <c r="AT2040" s="111"/>
    </row>
    <row r="2041" spans="1:47" ht="30" customHeight="1" x14ac:dyDescent="0.25">
      <c r="A2041" s="186"/>
      <c r="B2041" s="221">
        <v>1</v>
      </c>
      <c r="C2041" s="187">
        <v>1707</v>
      </c>
      <c r="D2041" s="136">
        <v>14292</v>
      </c>
      <c r="E2041" s="136">
        <v>8415</v>
      </c>
      <c r="F2041" s="188"/>
      <c r="G2041" s="186" t="s">
        <v>440</v>
      </c>
      <c r="H2041" s="189" t="s">
        <v>36</v>
      </c>
      <c r="I2041" s="189"/>
      <c r="J2041" s="189" t="s">
        <v>435</v>
      </c>
      <c r="K2041" s="190">
        <v>3.8</v>
      </c>
      <c r="L2041" s="190">
        <v>1.3</v>
      </c>
      <c r="M2041" s="190">
        <v>3</v>
      </c>
      <c r="N2041" s="190"/>
      <c r="O2041" s="188">
        <f t="shared" si="466"/>
        <v>3</v>
      </c>
      <c r="P2041" s="190"/>
      <c r="Q2041" s="190"/>
      <c r="R2041" s="188">
        <f t="shared" si="479"/>
        <v>11.399999999999999</v>
      </c>
      <c r="S2041" s="159" t="s">
        <v>41</v>
      </c>
      <c r="T2041" s="199" t="s">
        <v>58</v>
      </c>
      <c r="U2041" s="193">
        <v>44932</v>
      </c>
      <c r="V2041" s="193">
        <v>44937</v>
      </c>
      <c r="W2041" s="194">
        <v>1</v>
      </c>
      <c r="X2041" s="195"/>
      <c r="Y2041" s="196">
        <f t="shared" si="469"/>
        <v>0.8571428571428571</v>
      </c>
      <c r="Z2041" s="203">
        <v>14</v>
      </c>
      <c r="AA2041" s="203">
        <v>0.84</v>
      </c>
      <c r="AB2041" s="197">
        <f t="shared" si="470"/>
        <v>159.59999999999997</v>
      </c>
      <c r="AC2041" s="197">
        <f t="shared" si="471"/>
        <v>9.5759999999999987</v>
      </c>
      <c r="AD2041" s="197">
        <f t="shared" si="472"/>
        <v>111.71999999999998</v>
      </c>
      <c r="AE2041" s="197">
        <f t="shared" si="474"/>
        <v>47.879999999999995</v>
      </c>
      <c r="AF2041" s="197">
        <f t="shared" si="473"/>
        <v>8.2079999999999984</v>
      </c>
      <c r="AG2041" s="197">
        <f t="shared" si="477"/>
        <v>167.80799999999996</v>
      </c>
      <c r="AH2041" s="198">
        <v>167.80799999999996</v>
      </c>
      <c r="AI2041" s="197">
        <f t="shared" si="478"/>
        <v>0</v>
      </c>
      <c r="AJ2041" s="158"/>
      <c r="AR2041" s="111"/>
      <c r="AS2041" s="111"/>
      <c r="AT2041" s="111"/>
    </row>
    <row r="2042" spans="1:47" ht="30" customHeight="1" x14ac:dyDescent="0.25">
      <c r="A2042" s="186"/>
      <c r="B2042" s="221">
        <v>1</v>
      </c>
      <c r="C2042" s="187">
        <v>1704</v>
      </c>
      <c r="D2042" s="136">
        <v>14289</v>
      </c>
      <c r="E2042" s="136">
        <v>8574</v>
      </c>
      <c r="F2042" s="188"/>
      <c r="G2042" s="186" t="s">
        <v>106</v>
      </c>
      <c r="H2042" s="189" t="s">
        <v>36</v>
      </c>
      <c r="I2042" s="189"/>
      <c r="J2042" s="189" t="s">
        <v>435</v>
      </c>
      <c r="K2042" s="190">
        <v>4</v>
      </c>
      <c r="L2042" s="190">
        <v>1</v>
      </c>
      <c r="M2042" s="190">
        <v>5</v>
      </c>
      <c r="N2042" s="190"/>
      <c r="O2042" s="188">
        <f t="shared" si="466"/>
        <v>5</v>
      </c>
      <c r="P2042" s="190"/>
      <c r="Q2042" s="190"/>
      <c r="R2042" s="188">
        <f t="shared" si="479"/>
        <v>20</v>
      </c>
      <c r="S2042" s="159" t="s">
        <v>41</v>
      </c>
      <c r="T2042" s="199" t="s">
        <v>58</v>
      </c>
      <c r="U2042" s="193">
        <v>44931</v>
      </c>
      <c r="V2042" s="193">
        <v>44975</v>
      </c>
      <c r="W2042" s="194">
        <v>1</v>
      </c>
      <c r="X2042" s="195"/>
      <c r="Y2042" s="196">
        <f t="shared" si="469"/>
        <v>6.4285714285714288</v>
      </c>
      <c r="Z2042" s="203">
        <v>14</v>
      </c>
      <c r="AA2042" s="203">
        <v>0.84</v>
      </c>
      <c r="AB2042" s="197">
        <f t="shared" si="470"/>
        <v>280</v>
      </c>
      <c r="AC2042" s="197">
        <f t="shared" si="471"/>
        <v>16.8</v>
      </c>
      <c r="AD2042" s="197">
        <f t="shared" si="472"/>
        <v>196</v>
      </c>
      <c r="AE2042" s="197">
        <f t="shared" si="474"/>
        <v>84</v>
      </c>
      <c r="AF2042" s="197">
        <f t="shared" si="473"/>
        <v>108</v>
      </c>
      <c r="AG2042" s="197">
        <f t="shared" si="477"/>
        <v>388</v>
      </c>
      <c r="AH2042" s="198">
        <v>388</v>
      </c>
      <c r="AI2042" s="197">
        <f t="shared" si="478"/>
        <v>0</v>
      </c>
      <c r="AJ2042" s="158"/>
      <c r="AT2042" s="111"/>
      <c r="AU2042" s="365"/>
    </row>
    <row r="2043" spans="1:47" ht="30" customHeight="1" x14ac:dyDescent="0.25">
      <c r="A2043" s="186"/>
      <c r="B2043" s="221">
        <v>1</v>
      </c>
      <c r="C2043" s="187">
        <v>1702</v>
      </c>
      <c r="D2043" s="136">
        <v>14287</v>
      </c>
      <c r="E2043" s="136">
        <v>8644</v>
      </c>
      <c r="F2043" s="188"/>
      <c r="G2043" s="186" t="s">
        <v>440</v>
      </c>
      <c r="H2043" s="189" t="s">
        <v>36</v>
      </c>
      <c r="I2043" s="189"/>
      <c r="J2043" s="189" t="s">
        <v>435</v>
      </c>
      <c r="K2043" s="190">
        <v>11</v>
      </c>
      <c r="L2043" s="190">
        <v>1.3</v>
      </c>
      <c r="M2043" s="190">
        <v>3</v>
      </c>
      <c r="N2043" s="190"/>
      <c r="O2043" s="188">
        <f t="shared" ref="O2043:O2074" si="480">M2043-N2043</f>
        <v>3</v>
      </c>
      <c r="P2043" s="190"/>
      <c r="Q2043" s="190"/>
      <c r="R2043" s="188">
        <f t="shared" si="479"/>
        <v>33</v>
      </c>
      <c r="S2043" s="159" t="s">
        <v>41</v>
      </c>
      <c r="T2043" s="199" t="s">
        <v>58</v>
      </c>
      <c r="U2043" s="193">
        <v>44930</v>
      </c>
      <c r="V2043" s="193">
        <v>44964</v>
      </c>
      <c r="W2043" s="194">
        <v>1</v>
      </c>
      <c r="X2043" s="195"/>
      <c r="Y2043" s="196">
        <f t="shared" si="469"/>
        <v>5</v>
      </c>
      <c r="Z2043" s="203">
        <v>14</v>
      </c>
      <c r="AA2043" s="203">
        <v>0.84</v>
      </c>
      <c r="AB2043" s="197">
        <f t="shared" si="470"/>
        <v>462</v>
      </c>
      <c r="AC2043" s="197">
        <f t="shared" si="471"/>
        <v>27.72</v>
      </c>
      <c r="AD2043" s="197">
        <f t="shared" si="472"/>
        <v>323.39999999999998</v>
      </c>
      <c r="AE2043" s="197">
        <f t="shared" si="474"/>
        <v>138.6</v>
      </c>
      <c r="AF2043" s="197">
        <f t="shared" si="473"/>
        <v>138.6</v>
      </c>
      <c r="AG2043" s="197">
        <f t="shared" si="477"/>
        <v>600.6</v>
      </c>
      <c r="AH2043" s="198">
        <v>600.6</v>
      </c>
      <c r="AI2043" s="197">
        <f t="shared" si="478"/>
        <v>0</v>
      </c>
      <c r="AJ2043" s="158"/>
      <c r="AT2043" s="111"/>
      <c r="AU2043" s="365"/>
    </row>
    <row r="2044" spans="1:47" ht="30" customHeight="1" x14ac:dyDescent="0.25">
      <c r="A2044" s="186"/>
      <c r="B2044" s="221">
        <v>1</v>
      </c>
      <c r="C2044" s="187">
        <v>1696</v>
      </c>
      <c r="D2044" s="136">
        <v>14281</v>
      </c>
      <c r="E2044" s="136">
        <v>8429</v>
      </c>
      <c r="F2044" s="188"/>
      <c r="G2044" s="186" t="s">
        <v>106</v>
      </c>
      <c r="H2044" s="189" t="s">
        <v>36</v>
      </c>
      <c r="I2044" s="189"/>
      <c r="J2044" s="189" t="s">
        <v>435</v>
      </c>
      <c r="K2044" s="190">
        <v>6.8</v>
      </c>
      <c r="L2044" s="190">
        <v>1.3</v>
      </c>
      <c r="M2044" s="190">
        <v>3.5</v>
      </c>
      <c r="N2044" s="190"/>
      <c r="O2044" s="188">
        <f t="shared" si="480"/>
        <v>3.5</v>
      </c>
      <c r="P2044" s="190"/>
      <c r="Q2044" s="190"/>
      <c r="R2044" s="188">
        <f t="shared" si="479"/>
        <v>23.8</v>
      </c>
      <c r="S2044" s="159" t="s">
        <v>41</v>
      </c>
      <c r="T2044" s="199" t="s">
        <v>58</v>
      </c>
      <c r="U2044" s="193">
        <v>44929</v>
      </c>
      <c r="V2044" s="193">
        <v>44942</v>
      </c>
      <c r="W2044" s="194">
        <v>1</v>
      </c>
      <c r="X2044" s="195"/>
      <c r="Y2044" s="196">
        <f t="shared" si="469"/>
        <v>2</v>
      </c>
      <c r="Z2044" s="203">
        <v>14</v>
      </c>
      <c r="AA2044" s="203">
        <v>0.84</v>
      </c>
      <c r="AB2044" s="197">
        <f t="shared" si="470"/>
        <v>333.2</v>
      </c>
      <c r="AC2044" s="197">
        <f t="shared" si="471"/>
        <v>19.992000000000001</v>
      </c>
      <c r="AD2044" s="197">
        <f t="shared" si="472"/>
        <v>233.24</v>
      </c>
      <c r="AE2044" s="197">
        <f t="shared" si="474"/>
        <v>99.96</v>
      </c>
      <c r="AF2044" s="197">
        <f t="shared" si="473"/>
        <v>39.984000000000002</v>
      </c>
      <c r="AG2044" s="197">
        <f t="shared" si="477"/>
        <v>373.18399999999997</v>
      </c>
      <c r="AH2044" s="198">
        <v>373.18399999999997</v>
      </c>
      <c r="AI2044" s="197">
        <f t="shared" si="478"/>
        <v>0</v>
      </c>
      <c r="AJ2044" s="158"/>
      <c r="AR2044" s="111"/>
      <c r="AS2044" s="111"/>
      <c r="AT2044" s="111"/>
    </row>
    <row r="2045" spans="1:47" ht="30" customHeight="1" x14ac:dyDescent="0.25">
      <c r="A2045" s="186"/>
      <c r="B2045" s="221">
        <v>6</v>
      </c>
      <c r="C2045" s="187">
        <v>1695</v>
      </c>
      <c r="D2045" s="136">
        <v>14280</v>
      </c>
      <c r="E2045" s="136">
        <v>8782</v>
      </c>
      <c r="F2045" s="188"/>
      <c r="G2045" s="186" t="s">
        <v>644</v>
      </c>
      <c r="H2045" s="189" t="s">
        <v>36</v>
      </c>
      <c r="I2045" s="189"/>
      <c r="J2045" s="189" t="s">
        <v>435</v>
      </c>
      <c r="K2045" s="190">
        <v>6.8</v>
      </c>
      <c r="L2045" s="190">
        <v>1.3</v>
      </c>
      <c r="M2045" s="190">
        <v>2</v>
      </c>
      <c r="N2045" s="190"/>
      <c r="O2045" s="188">
        <f t="shared" si="480"/>
        <v>2</v>
      </c>
      <c r="P2045" s="190"/>
      <c r="Q2045" s="190"/>
      <c r="R2045" s="188">
        <f t="shared" si="479"/>
        <v>13.6</v>
      </c>
      <c r="S2045" s="159" t="s">
        <v>41</v>
      </c>
      <c r="T2045" s="199" t="s">
        <v>58</v>
      </c>
      <c r="U2045" s="193">
        <v>44928</v>
      </c>
      <c r="V2045" s="193">
        <v>44991</v>
      </c>
      <c r="W2045" s="194">
        <v>1</v>
      </c>
      <c r="X2045" s="195"/>
      <c r="Y2045" s="196">
        <f t="shared" si="469"/>
        <v>9.1428571428571423</v>
      </c>
      <c r="Z2045" s="203">
        <v>14</v>
      </c>
      <c r="AA2045" s="203">
        <v>0.84</v>
      </c>
      <c r="AB2045" s="197">
        <f t="shared" si="470"/>
        <v>190.4</v>
      </c>
      <c r="AC2045" s="197">
        <f t="shared" si="471"/>
        <v>11.423999999999999</v>
      </c>
      <c r="AD2045" s="197">
        <f t="shared" si="472"/>
        <v>133.28</v>
      </c>
      <c r="AE2045" s="197">
        <f t="shared" si="474"/>
        <v>57.120000000000005</v>
      </c>
      <c r="AF2045" s="197">
        <f t="shared" si="473"/>
        <v>104.44799999999998</v>
      </c>
      <c r="AG2045" s="197">
        <f t="shared" si="477"/>
        <v>294.84799999999996</v>
      </c>
      <c r="AH2045" s="198">
        <v>227.93600000000001</v>
      </c>
      <c r="AI2045" s="197">
        <f t="shared" si="478"/>
        <v>66.911999999999949</v>
      </c>
      <c r="AJ2045" s="158"/>
      <c r="AR2045" s="363">
        <f>SUMIF('[27]Sc Shedule '!$D$3:$D$2546,D2045,'[27]Sc Shedule '!$AC$3:$AC$2546)</f>
        <v>294.84799999999996</v>
      </c>
      <c r="AS2045" s="363">
        <f ca="1">SUMIF($D$91:$D$2561,D2045,$AG$91:$AG$2559)</f>
        <v>294.84799999999996</v>
      </c>
      <c r="AT2045" s="363">
        <f ca="1">AR2045-AS2045</f>
        <v>0</v>
      </c>
      <c r="AU2045" s="365"/>
    </row>
    <row r="2046" spans="1:47" ht="30" customHeight="1" x14ac:dyDescent="0.25">
      <c r="A2046" s="186"/>
      <c r="B2046" s="221">
        <v>28</v>
      </c>
      <c r="C2046" s="187">
        <v>1686</v>
      </c>
      <c r="D2046" s="136">
        <v>14271</v>
      </c>
      <c r="E2046" s="136">
        <v>8587</v>
      </c>
      <c r="F2046" s="188"/>
      <c r="G2046" s="186" t="s">
        <v>57</v>
      </c>
      <c r="H2046" s="189" t="s">
        <v>36</v>
      </c>
      <c r="I2046" s="189"/>
      <c r="J2046" s="189" t="s">
        <v>435</v>
      </c>
      <c r="K2046" s="190">
        <v>6</v>
      </c>
      <c r="L2046" s="190">
        <v>1</v>
      </c>
      <c r="M2046" s="190">
        <v>3.5</v>
      </c>
      <c r="N2046" s="190"/>
      <c r="O2046" s="188">
        <f t="shared" si="480"/>
        <v>3.5</v>
      </c>
      <c r="P2046" s="190"/>
      <c r="Q2046" s="190"/>
      <c r="R2046" s="188">
        <f t="shared" si="479"/>
        <v>21</v>
      </c>
      <c r="S2046" s="159" t="s">
        <v>41</v>
      </c>
      <c r="T2046" s="199" t="s">
        <v>58</v>
      </c>
      <c r="U2046" s="193">
        <v>44925</v>
      </c>
      <c r="V2046" s="193">
        <v>44978</v>
      </c>
      <c r="W2046" s="194">
        <v>1</v>
      </c>
      <c r="X2046" s="195"/>
      <c r="Y2046" s="196">
        <f t="shared" si="469"/>
        <v>7.7142857142857144</v>
      </c>
      <c r="Z2046" s="203">
        <v>14</v>
      </c>
      <c r="AA2046" s="203">
        <v>0.84</v>
      </c>
      <c r="AB2046" s="197">
        <f t="shared" si="470"/>
        <v>294</v>
      </c>
      <c r="AC2046" s="197">
        <f t="shared" si="471"/>
        <v>17.64</v>
      </c>
      <c r="AD2046" s="197">
        <f t="shared" si="472"/>
        <v>205.79999999999998</v>
      </c>
      <c r="AE2046" s="197">
        <f t="shared" si="474"/>
        <v>88.2</v>
      </c>
      <c r="AF2046" s="197">
        <f t="shared" si="473"/>
        <v>136.07999999999998</v>
      </c>
      <c r="AG2046" s="197">
        <f t="shared" si="477"/>
        <v>430.08</v>
      </c>
      <c r="AH2046" s="198">
        <v>430.08</v>
      </c>
      <c r="AI2046" s="197">
        <f t="shared" si="478"/>
        <v>0</v>
      </c>
      <c r="AJ2046" s="158"/>
      <c r="AT2046" s="111"/>
      <c r="AU2046" s="365"/>
    </row>
    <row r="2047" spans="1:47" ht="30" customHeight="1" x14ac:dyDescent="0.25">
      <c r="A2047" s="186"/>
      <c r="B2047" s="221">
        <v>1</v>
      </c>
      <c r="C2047" s="187">
        <v>1698</v>
      </c>
      <c r="D2047" s="136">
        <v>14283</v>
      </c>
      <c r="E2047" s="136">
        <v>8408</v>
      </c>
      <c r="F2047" s="188"/>
      <c r="G2047" s="186" t="s">
        <v>106</v>
      </c>
      <c r="H2047" s="189" t="s">
        <v>36</v>
      </c>
      <c r="I2047" s="189"/>
      <c r="J2047" s="189" t="s">
        <v>435</v>
      </c>
      <c r="K2047" s="190">
        <v>14.5</v>
      </c>
      <c r="L2047" s="190">
        <v>1</v>
      </c>
      <c r="M2047" s="190">
        <v>4</v>
      </c>
      <c r="N2047" s="190"/>
      <c r="O2047" s="188">
        <f t="shared" si="480"/>
        <v>4</v>
      </c>
      <c r="P2047" s="190"/>
      <c r="Q2047" s="190"/>
      <c r="R2047" s="188">
        <f t="shared" si="479"/>
        <v>58</v>
      </c>
      <c r="S2047" s="159" t="s">
        <v>41</v>
      </c>
      <c r="T2047" s="199" t="s">
        <v>58</v>
      </c>
      <c r="U2047" s="193">
        <v>44929</v>
      </c>
      <c r="V2047" s="193">
        <v>44936</v>
      </c>
      <c r="W2047" s="194">
        <v>1</v>
      </c>
      <c r="X2047" s="195"/>
      <c r="Y2047" s="196">
        <f t="shared" si="469"/>
        <v>1.1428571428571428</v>
      </c>
      <c r="Z2047" s="203">
        <v>14</v>
      </c>
      <c r="AA2047" s="203">
        <v>0.84</v>
      </c>
      <c r="AB2047" s="197">
        <f t="shared" si="470"/>
        <v>812</v>
      </c>
      <c r="AC2047" s="197">
        <f t="shared" si="471"/>
        <v>48.72</v>
      </c>
      <c r="AD2047" s="197">
        <f t="shared" si="472"/>
        <v>568.39999999999986</v>
      </c>
      <c r="AE2047" s="197">
        <f t="shared" si="474"/>
        <v>243.59999999999997</v>
      </c>
      <c r="AF2047" s="197">
        <f t="shared" si="473"/>
        <v>55.679999999999993</v>
      </c>
      <c r="AG2047" s="197">
        <f t="shared" si="477"/>
        <v>867.67999999999972</v>
      </c>
      <c r="AH2047" s="198">
        <v>867.67999999999972</v>
      </c>
      <c r="AI2047" s="197">
        <f t="shared" si="478"/>
        <v>0</v>
      </c>
      <c r="AJ2047" s="158"/>
      <c r="AR2047" s="111"/>
      <c r="AS2047" s="111"/>
      <c r="AT2047" s="111"/>
    </row>
    <row r="2048" spans="1:47" ht="30" customHeight="1" x14ac:dyDescent="0.25">
      <c r="A2048" s="186"/>
      <c r="B2048" s="221">
        <v>3</v>
      </c>
      <c r="C2048" s="187">
        <v>1712</v>
      </c>
      <c r="D2048" s="136">
        <v>14297</v>
      </c>
      <c r="E2048" s="136"/>
      <c r="F2048" s="188"/>
      <c r="G2048" s="186" t="s">
        <v>119</v>
      </c>
      <c r="H2048" s="189" t="s">
        <v>36</v>
      </c>
      <c r="I2048" s="189"/>
      <c r="J2048" s="189" t="s">
        <v>435</v>
      </c>
      <c r="K2048" s="190">
        <v>4.5999999999999996</v>
      </c>
      <c r="L2048" s="190">
        <v>1.3</v>
      </c>
      <c r="M2048" s="190">
        <v>6</v>
      </c>
      <c r="N2048" s="190"/>
      <c r="O2048" s="188">
        <f t="shared" si="480"/>
        <v>6</v>
      </c>
      <c r="P2048" s="190"/>
      <c r="Q2048" s="190"/>
      <c r="R2048" s="188">
        <f t="shared" si="479"/>
        <v>27.599999999999998</v>
      </c>
      <c r="S2048" s="159" t="s">
        <v>41</v>
      </c>
      <c r="T2048" s="199" t="s">
        <v>86</v>
      </c>
      <c r="U2048" s="193">
        <v>44933</v>
      </c>
      <c r="V2048" s="193"/>
      <c r="W2048" s="194">
        <v>1</v>
      </c>
      <c r="X2048" s="195"/>
      <c r="Y2048" s="196">
        <f t="shared" si="469"/>
        <v>12</v>
      </c>
      <c r="Z2048" s="203">
        <v>14</v>
      </c>
      <c r="AA2048" s="203">
        <v>0.84</v>
      </c>
      <c r="AB2048" s="197">
        <f t="shared" si="470"/>
        <v>386.4</v>
      </c>
      <c r="AC2048" s="197">
        <f t="shared" si="471"/>
        <v>23.183999999999997</v>
      </c>
      <c r="AD2048" s="197">
        <f t="shared" si="472"/>
        <v>270.47999999999996</v>
      </c>
      <c r="AE2048" s="197">
        <f t="shared" si="474"/>
        <v>0</v>
      </c>
      <c r="AF2048" s="197">
        <f t="shared" si="473"/>
        <v>278.20799999999997</v>
      </c>
      <c r="AG2048" s="197">
        <f t="shared" si="477"/>
        <v>548.68799999999987</v>
      </c>
      <c r="AH2048" s="198">
        <v>446.01599999999996</v>
      </c>
      <c r="AI2048" s="197">
        <f t="shared" si="478"/>
        <v>102.67199999999991</v>
      </c>
      <c r="AJ2048" s="158"/>
      <c r="AR2048" s="363">
        <f>SUMIF('[27]Sc Shedule '!$D$3:$D$2546,D2048,'[27]Sc Shedule '!$AC$3:$AC$2546)</f>
        <v>548.68799999999987</v>
      </c>
      <c r="AS2048" s="363">
        <f ca="1">SUMIF($D$91:$D$2561,D2048,$AG$91:$AG$2559)</f>
        <v>548.68799999999987</v>
      </c>
      <c r="AT2048" s="363">
        <f ca="1">AR2048-AS2048</f>
        <v>0</v>
      </c>
      <c r="AU2048" s="365"/>
    </row>
    <row r="2049" spans="1:47" ht="30" customHeight="1" x14ac:dyDescent="0.25">
      <c r="A2049" s="186"/>
      <c r="B2049" s="221">
        <v>1</v>
      </c>
      <c r="C2049" s="187">
        <v>1700</v>
      </c>
      <c r="D2049" s="136">
        <v>14285</v>
      </c>
      <c r="E2049" s="136">
        <v>8632</v>
      </c>
      <c r="F2049" s="188"/>
      <c r="G2049" s="186" t="s">
        <v>444</v>
      </c>
      <c r="H2049" s="189" t="s">
        <v>36</v>
      </c>
      <c r="I2049" s="189"/>
      <c r="J2049" s="189" t="s">
        <v>435</v>
      </c>
      <c r="K2049" s="190">
        <v>5</v>
      </c>
      <c r="L2049" s="190">
        <v>1</v>
      </c>
      <c r="M2049" s="190">
        <v>1.5</v>
      </c>
      <c r="N2049" s="190"/>
      <c r="O2049" s="188">
        <f t="shared" si="480"/>
        <v>1.5</v>
      </c>
      <c r="P2049" s="190"/>
      <c r="Q2049" s="190"/>
      <c r="R2049" s="188">
        <f t="shared" si="479"/>
        <v>7.5</v>
      </c>
      <c r="S2049" s="159" t="s">
        <v>41</v>
      </c>
      <c r="T2049" s="199" t="s">
        <v>58</v>
      </c>
      <c r="U2049" s="193">
        <v>44929</v>
      </c>
      <c r="V2049" s="193">
        <v>44961</v>
      </c>
      <c r="W2049" s="194">
        <v>1</v>
      </c>
      <c r="X2049" s="195"/>
      <c r="Y2049" s="196">
        <f t="shared" si="469"/>
        <v>4.7142857142857144</v>
      </c>
      <c r="Z2049" s="203">
        <v>14</v>
      </c>
      <c r="AA2049" s="203">
        <v>0.84</v>
      </c>
      <c r="AB2049" s="197">
        <f t="shared" si="470"/>
        <v>105</v>
      </c>
      <c r="AC2049" s="197">
        <f t="shared" si="471"/>
        <v>6.3</v>
      </c>
      <c r="AD2049" s="197">
        <f t="shared" si="472"/>
        <v>73.5</v>
      </c>
      <c r="AE2049" s="197">
        <f t="shared" si="474"/>
        <v>31.5</v>
      </c>
      <c r="AF2049" s="197">
        <f t="shared" si="473"/>
        <v>29.700000000000003</v>
      </c>
      <c r="AG2049" s="197">
        <f t="shared" si="477"/>
        <v>134.69999999999999</v>
      </c>
      <c r="AH2049" s="198">
        <v>134.69999999999999</v>
      </c>
      <c r="AI2049" s="197">
        <f t="shared" si="478"/>
        <v>0</v>
      </c>
      <c r="AJ2049" s="158"/>
      <c r="AT2049" s="111"/>
      <c r="AU2049" s="365"/>
    </row>
    <row r="2050" spans="1:47" ht="30" customHeight="1" x14ac:dyDescent="0.25">
      <c r="A2050" s="186"/>
      <c r="B2050" s="221">
        <v>2</v>
      </c>
      <c r="C2050" s="187">
        <v>1716</v>
      </c>
      <c r="D2050" s="136">
        <v>14301</v>
      </c>
      <c r="E2050" s="136">
        <v>8627</v>
      </c>
      <c r="F2050" s="188"/>
      <c r="G2050" s="186" t="s">
        <v>100</v>
      </c>
      <c r="H2050" s="189" t="s">
        <v>36</v>
      </c>
      <c r="I2050" s="189"/>
      <c r="J2050" s="189" t="s">
        <v>435</v>
      </c>
      <c r="K2050" s="190">
        <v>5</v>
      </c>
      <c r="L2050" s="190">
        <v>1.3</v>
      </c>
      <c r="M2050" s="190">
        <v>1.5</v>
      </c>
      <c r="N2050" s="190"/>
      <c r="O2050" s="188">
        <f t="shared" si="480"/>
        <v>1.5</v>
      </c>
      <c r="P2050" s="190"/>
      <c r="Q2050" s="190"/>
      <c r="R2050" s="188">
        <f t="shared" si="479"/>
        <v>7.5</v>
      </c>
      <c r="S2050" s="159" t="s">
        <v>41</v>
      </c>
      <c r="T2050" s="199" t="s">
        <v>58</v>
      </c>
      <c r="U2050" s="193">
        <v>44935</v>
      </c>
      <c r="V2050" s="193">
        <v>44959</v>
      </c>
      <c r="W2050" s="194">
        <v>1</v>
      </c>
      <c r="X2050" s="195"/>
      <c r="Y2050" s="196">
        <f t="shared" si="469"/>
        <v>3.5714285714285716</v>
      </c>
      <c r="Z2050" s="203">
        <v>14</v>
      </c>
      <c r="AA2050" s="203">
        <v>0.84</v>
      </c>
      <c r="AB2050" s="197">
        <f t="shared" si="470"/>
        <v>105</v>
      </c>
      <c r="AC2050" s="197">
        <f t="shared" si="471"/>
        <v>6.3</v>
      </c>
      <c r="AD2050" s="197">
        <f t="shared" si="472"/>
        <v>73.5</v>
      </c>
      <c r="AE2050" s="197">
        <f t="shared" si="474"/>
        <v>31.5</v>
      </c>
      <c r="AF2050" s="197">
        <f t="shared" si="473"/>
        <v>22.5</v>
      </c>
      <c r="AG2050" s="197">
        <f t="shared" si="477"/>
        <v>127.5</v>
      </c>
      <c r="AH2050" s="198">
        <v>127.5</v>
      </c>
      <c r="AI2050" s="197">
        <f t="shared" si="478"/>
        <v>0</v>
      </c>
      <c r="AJ2050" s="158"/>
      <c r="AT2050" s="111"/>
      <c r="AU2050" s="365"/>
    </row>
    <row r="2051" spans="1:47" ht="30" customHeight="1" x14ac:dyDescent="0.25">
      <c r="A2051" s="186"/>
      <c r="B2051" s="221">
        <v>31</v>
      </c>
      <c r="C2051" s="187">
        <v>1717</v>
      </c>
      <c r="D2051" s="136">
        <v>14304</v>
      </c>
      <c r="E2051" s="136">
        <v>8448</v>
      </c>
      <c r="F2051" s="188"/>
      <c r="G2051" s="186" t="s">
        <v>85</v>
      </c>
      <c r="H2051" s="189" t="s">
        <v>36</v>
      </c>
      <c r="I2051" s="189"/>
      <c r="J2051" s="189" t="s">
        <v>435</v>
      </c>
      <c r="K2051" s="190">
        <v>4</v>
      </c>
      <c r="L2051" s="190">
        <v>1.3</v>
      </c>
      <c r="M2051" s="190">
        <v>4</v>
      </c>
      <c r="N2051" s="190"/>
      <c r="O2051" s="188">
        <f t="shared" si="480"/>
        <v>4</v>
      </c>
      <c r="P2051" s="190"/>
      <c r="Q2051" s="190"/>
      <c r="R2051" s="188">
        <f t="shared" si="479"/>
        <v>16</v>
      </c>
      <c r="S2051" s="159" t="s">
        <v>41</v>
      </c>
      <c r="T2051" s="199" t="s">
        <v>58</v>
      </c>
      <c r="U2051" s="193">
        <v>44935</v>
      </c>
      <c r="V2051" s="193">
        <v>44949</v>
      </c>
      <c r="W2051" s="194">
        <v>1</v>
      </c>
      <c r="X2051" s="195"/>
      <c r="Y2051" s="196">
        <f t="shared" si="469"/>
        <v>2.1428571428571428</v>
      </c>
      <c r="Z2051" s="203">
        <v>14</v>
      </c>
      <c r="AA2051" s="203">
        <v>0.84</v>
      </c>
      <c r="AB2051" s="197">
        <f t="shared" si="470"/>
        <v>224</v>
      </c>
      <c r="AC2051" s="197">
        <f t="shared" si="471"/>
        <v>13.44</v>
      </c>
      <c r="AD2051" s="197">
        <f t="shared" si="472"/>
        <v>156.79999999999998</v>
      </c>
      <c r="AE2051" s="197">
        <f t="shared" si="474"/>
        <v>67.2</v>
      </c>
      <c r="AF2051" s="197">
        <f t="shared" si="473"/>
        <v>28.799999999999997</v>
      </c>
      <c r="AG2051" s="197">
        <f t="shared" si="477"/>
        <v>252.8</v>
      </c>
      <c r="AH2051" s="198">
        <v>252.8</v>
      </c>
      <c r="AI2051" s="197">
        <f t="shared" si="478"/>
        <v>0</v>
      </c>
      <c r="AJ2051" s="158"/>
      <c r="AR2051" s="111"/>
      <c r="AS2051" s="111"/>
      <c r="AT2051" s="111"/>
    </row>
    <row r="2052" spans="1:47" ht="30" customHeight="1" x14ac:dyDescent="0.25">
      <c r="A2052" s="186"/>
      <c r="B2052" s="221">
        <v>1</v>
      </c>
      <c r="C2052" s="187">
        <v>1719</v>
      </c>
      <c r="D2052" s="136">
        <v>14303</v>
      </c>
      <c r="E2052" s="136"/>
      <c r="F2052" s="188"/>
      <c r="G2052" s="186" t="s">
        <v>440</v>
      </c>
      <c r="H2052" s="189" t="s">
        <v>36</v>
      </c>
      <c r="I2052" s="189"/>
      <c r="J2052" s="189" t="s">
        <v>435</v>
      </c>
      <c r="K2052" s="190">
        <v>4</v>
      </c>
      <c r="L2052" s="190">
        <v>1.3</v>
      </c>
      <c r="M2052" s="190">
        <v>2</v>
      </c>
      <c r="N2052" s="190"/>
      <c r="O2052" s="188">
        <f t="shared" si="480"/>
        <v>2</v>
      </c>
      <c r="P2052" s="190"/>
      <c r="Q2052" s="190"/>
      <c r="R2052" s="188">
        <f t="shared" si="479"/>
        <v>8</v>
      </c>
      <c r="S2052" s="159" t="s">
        <v>41</v>
      </c>
      <c r="T2052" s="199" t="s">
        <v>86</v>
      </c>
      <c r="U2052" s="193">
        <v>44935</v>
      </c>
      <c r="V2052" s="193"/>
      <c r="W2052" s="194">
        <v>1</v>
      </c>
      <c r="X2052" s="195"/>
      <c r="Y2052" s="196">
        <f t="shared" si="469"/>
        <v>11.714285714285714</v>
      </c>
      <c r="Z2052" s="203">
        <v>14</v>
      </c>
      <c r="AA2052" s="203">
        <v>0.84</v>
      </c>
      <c r="AB2052" s="197">
        <f t="shared" si="470"/>
        <v>112</v>
      </c>
      <c r="AC2052" s="197">
        <f t="shared" si="471"/>
        <v>6.72</v>
      </c>
      <c r="AD2052" s="197">
        <f t="shared" si="472"/>
        <v>78.399999999999991</v>
      </c>
      <c r="AE2052" s="197">
        <f t="shared" si="474"/>
        <v>0</v>
      </c>
      <c r="AF2052" s="197">
        <f t="shared" si="473"/>
        <v>78.72</v>
      </c>
      <c r="AG2052" s="197">
        <f t="shared" si="477"/>
        <v>157.12</v>
      </c>
      <c r="AH2052" s="198">
        <v>127.35999999999999</v>
      </c>
      <c r="AI2052" s="197">
        <f t="shared" si="478"/>
        <v>29.760000000000019</v>
      </c>
      <c r="AJ2052" s="158"/>
      <c r="AR2052" s="363">
        <f>SUMIF('[27]Sc Shedule '!$D$3:$D$2546,D2052,'[27]Sc Shedule '!$AC$3:$AC$2546)</f>
        <v>157.12</v>
      </c>
      <c r="AS2052" s="363">
        <f ca="1">SUMIF($D$91:$D$2561,D2052,$AG$91:$AG$2559)</f>
        <v>157.12</v>
      </c>
      <c r="AT2052" s="363">
        <f ca="1">AR2052-AS2052</f>
        <v>0</v>
      </c>
      <c r="AU2052" s="365"/>
    </row>
    <row r="2053" spans="1:47" ht="30" customHeight="1" x14ac:dyDescent="0.25">
      <c r="A2053" s="186"/>
      <c r="B2053" s="221">
        <v>1</v>
      </c>
      <c r="C2053" s="187">
        <v>1723</v>
      </c>
      <c r="D2053" s="136">
        <v>14308</v>
      </c>
      <c r="E2053" s="136">
        <v>8571</v>
      </c>
      <c r="F2053" s="188"/>
      <c r="G2053" s="186" t="s">
        <v>440</v>
      </c>
      <c r="H2053" s="189" t="s">
        <v>36</v>
      </c>
      <c r="I2053" s="189"/>
      <c r="J2053" s="189" t="s">
        <v>435</v>
      </c>
      <c r="K2053" s="190">
        <v>7.3</v>
      </c>
      <c r="L2053" s="190">
        <v>1</v>
      </c>
      <c r="M2053" s="190">
        <v>3.5</v>
      </c>
      <c r="N2053" s="190"/>
      <c r="O2053" s="188">
        <f t="shared" si="480"/>
        <v>3.5</v>
      </c>
      <c r="P2053" s="190"/>
      <c r="Q2053" s="190"/>
      <c r="R2053" s="188">
        <f t="shared" si="479"/>
        <v>25.55</v>
      </c>
      <c r="S2053" s="159" t="s">
        <v>41</v>
      </c>
      <c r="T2053" s="199" t="s">
        <v>58</v>
      </c>
      <c r="U2053" s="193">
        <v>44936</v>
      </c>
      <c r="V2053" s="193">
        <v>44974</v>
      </c>
      <c r="W2053" s="194">
        <v>1</v>
      </c>
      <c r="X2053" s="195"/>
      <c r="Y2053" s="196">
        <f t="shared" si="469"/>
        <v>5.5714285714285712</v>
      </c>
      <c r="Z2053" s="203">
        <v>14</v>
      </c>
      <c r="AA2053" s="203">
        <v>0.84</v>
      </c>
      <c r="AB2053" s="197">
        <f t="shared" si="470"/>
        <v>357.7</v>
      </c>
      <c r="AC2053" s="197">
        <f t="shared" si="471"/>
        <v>21.462</v>
      </c>
      <c r="AD2053" s="197">
        <f t="shared" si="472"/>
        <v>250.39</v>
      </c>
      <c r="AE2053" s="197">
        <f t="shared" si="474"/>
        <v>107.31</v>
      </c>
      <c r="AF2053" s="197">
        <f t="shared" si="473"/>
        <v>119.57399999999998</v>
      </c>
      <c r="AG2053" s="197">
        <f t="shared" si="477"/>
        <v>477.274</v>
      </c>
      <c r="AH2053" s="198">
        <v>477.274</v>
      </c>
      <c r="AI2053" s="197">
        <f t="shared" si="478"/>
        <v>0</v>
      </c>
      <c r="AJ2053" s="158"/>
      <c r="AT2053" s="111"/>
      <c r="AU2053" s="365"/>
    </row>
    <row r="2054" spans="1:47" ht="30" customHeight="1" x14ac:dyDescent="0.25">
      <c r="A2054" s="186"/>
      <c r="B2054" s="221">
        <v>1</v>
      </c>
      <c r="C2054" s="187">
        <v>1723</v>
      </c>
      <c r="D2054" s="136">
        <v>14308</v>
      </c>
      <c r="E2054" s="136">
        <v>8571</v>
      </c>
      <c r="F2054" s="188"/>
      <c r="G2054" s="186" t="s">
        <v>440</v>
      </c>
      <c r="H2054" s="189" t="s">
        <v>36</v>
      </c>
      <c r="I2054" s="189"/>
      <c r="J2054" s="189" t="s">
        <v>435</v>
      </c>
      <c r="K2054" s="190">
        <v>9.3000000000000007</v>
      </c>
      <c r="L2054" s="190">
        <v>1</v>
      </c>
      <c r="M2054" s="190">
        <v>2</v>
      </c>
      <c r="N2054" s="190"/>
      <c r="O2054" s="188">
        <f t="shared" si="480"/>
        <v>2</v>
      </c>
      <c r="P2054" s="190"/>
      <c r="Q2054" s="190"/>
      <c r="R2054" s="188">
        <f t="shared" si="479"/>
        <v>18.600000000000001</v>
      </c>
      <c r="S2054" s="159" t="s">
        <v>41</v>
      </c>
      <c r="T2054" s="199" t="s">
        <v>58</v>
      </c>
      <c r="U2054" s="193">
        <v>44936</v>
      </c>
      <c r="V2054" s="193">
        <v>44974</v>
      </c>
      <c r="W2054" s="194">
        <v>1</v>
      </c>
      <c r="X2054" s="195"/>
      <c r="Y2054" s="196">
        <f t="shared" si="469"/>
        <v>5.5714285714285712</v>
      </c>
      <c r="Z2054" s="203">
        <v>14</v>
      </c>
      <c r="AA2054" s="203">
        <v>0.84</v>
      </c>
      <c r="AB2054" s="197">
        <f t="shared" si="470"/>
        <v>260.40000000000003</v>
      </c>
      <c r="AC2054" s="197">
        <f t="shared" si="471"/>
        <v>15.624000000000001</v>
      </c>
      <c r="AD2054" s="197">
        <f t="shared" si="472"/>
        <v>182.28</v>
      </c>
      <c r="AE2054" s="197">
        <f t="shared" si="474"/>
        <v>78.12</v>
      </c>
      <c r="AF2054" s="197">
        <f t="shared" si="473"/>
        <v>87.048000000000002</v>
      </c>
      <c r="AG2054" s="197">
        <f t="shared" si="477"/>
        <v>347.44799999999998</v>
      </c>
      <c r="AH2054" s="198">
        <v>347.44799999999998</v>
      </c>
      <c r="AI2054" s="197">
        <f t="shared" si="478"/>
        <v>0</v>
      </c>
      <c r="AJ2054" s="158"/>
      <c r="AT2054" s="111"/>
      <c r="AU2054" s="365"/>
    </row>
    <row r="2055" spans="1:47" ht="30" customHeight="1" x14ac:dyDescent="0.25">
      <c r="A2055" s="186"/>
      <c r="B2055" s="221">
        <v>1</v>
      </c>
      <c r="C2055" s="187">
        <v>1726</v>
      </c>
      <c r="D2055" s="136">
        <v>14311</v>
      </c>
      <c r="E2055" s="136">
        <v>8606</v>
      </c>
      <c r="F2055" s="188"/>
      <c r="G2055" s="186" t="s">
        <v>106</v>
      </c>
      <c r="H2055" s="189" t="s">
        <v>36</v>
      </c>
      <c r="I2055" s="189"/>
      <c r="J2055" s="189" t="s">
        <v>435</v>
      </c>
      <c r="K2055" s="190">
        <v>15</v>
      </c>
      <c r="L2055" s="190">
        <v>1</v>
      </c>
      <c r="M2055" s="190">
        <v>2</v>
      </c>
      <c r="N2055" s="190"/>
      <c r="O2055" s="188">
        <f t="shared" si="480"/>
        <v>2</v>
      </c>
      <c r="P2055" s="190"/>
      <c r="Q2055" s="190"/>
      <c r="R2055" s="188">
        <f t="shared" si="479"/>
        <v>30</v>
      </c>
      <c r="S2055" s="159" t="s">
        <v>41</v>
      </c>
      <c r="T2055" s="199" t="s">
        <v>58</v>
      </c>
      <c r="U2055" s="193">
        <v>44937</v>
      </c>
      <c r="V2055" s="193">
        <v>44951</v>
      </c>
      <c r="W2055" s="194">
        <v>1</v>
      </c>
      <c r="X2055" s="195"/>
      <c r="Y2055" s="196">
        <f t="shared" si="469"/>
        <v>2.1428571428571428</v>
      </c>
      <c r="Z2055" s="203">
        <v>14</v>
      </c>
      <c r="AA2055" s="203">
        <v>0.84</v>
      </c>
      <c r="AB2055" s="197">
        <f t="shared" si="470"/>
        <v>420</v>
      </c>
      <c r="AC2055" s="197">
        <f t="shared" si="471"/>
        <v>25.2</v>
      </c>
      <c r="AD2055" s="197">
        <f t="shared" si="472"/>
        <v>294</v>
      </c>
      <c r="AE2055" s="197">
        <f t="shared" si="474"/>
        <v>126</v>
      </c>
      <c r="AF2055" s="197">
        <f t="shared" si="473"/>
        <v>53.999999999999993</v>
      </c>
      <c r="AG2055" s="197">
        <f t="shared" si="477"/>
        <v>474</v>
      </c>
      <c r="AH2055" s="198">
        <v>474</v>
      </c>
      <c r="AI2055" s="197">
        <f t="shared" si="478"/>
        <v>0</v>
      </c>
      <c r="AJ2055" s="158"/>
      <c r="AR2055" s="111"/>
      <c r="AS2055" s="111"/>
      <c r="AT2055" s="111"/>
    </row>
    <row r="2056" spans="1:47" ht="30" customHeight="1" x14ac:dyDescent="0.25">
      <c r="A2056" s="186"/>
      <c r="B2056" s="221">
        <v>1</v>
      </c>
      <c r="C2056" s="187">
        <v>1726</v>
      </c>
      <c r="D2056" s="136">
        <v>14311</v>
      </c>
      <c r="E2056" s="136">
        <v>8606</v>
      </c>
      <c r="F2056" s="188"/>
      <c r="G2056" s="186" t="s">
        <v>106</v>
      </c>
      <c r="H2056" s="189" t="s">
        <v>36</v>
      </c>
      <c r="I2056" s="189"/>
      <c r="J2056" s="189" t="s">
        <v>435</v>
      </c>
      <c r="K2056" s="190">
        <v>4</v>
      </c>
      <c r="L2056" s="190">
        <v>1.3</v>
      </c>
      <c r="M2056" s="190">
        <v>2</v>
      </c>
      <c r="N2056" s="190"/>
      <c r="O2056" s="188">
        <f t="shared" si="480"/>
        <v>2</v>
      </c>
      <c r="P2056" s="190"/>
      <c r="Q2056" s="190"/>
      <c r="R2056" s="188">
        <f t="shared" si="479"/>
        <v>8</v>
      </c>
      <c r="S2056" s="159" t="s">
        <v>41</v>
      </c>
      <c r="T2056" s="199" t="s">
        <v>58</v>
      </c>
      <c r="U2056" s="193">
        <v>44937</v>
      </c>
      <c r="V2056" s="193">
        <v>44951</v>
      </c>
      <c r="W2056" s="194">
        <v>1</v>
      </c>
      <c r="X2056" s="195"/>
      <c r="Y2056" s="196">
        <f t="shared" si="469"/>
        <v>2.1428571428571428</v>
      </c>
      <c r="Z2056" s="203">
        <v>14</v>
      </c>
      <c r="AA2056" s="203">
        <v>0.84</v>
      </c>
      <c r="AB2056" s="197">
        <f t="shared" si="470"/>
        <v>112</v>
      </c>
      <c r="AC2056" s="197">
        <f t="shared" si="471"/>
        <v>6.72</v>
      </c>
      <c r="AD2056" s="197">
        <f t="shared" si="472"/>
        <v>78.399999999999991</v>
      </c>
      <c r="AE2056" s="197">
        <f t="shared" si="474"/>
        <v>33.6</v>
      </c>
      <c r="AF2056" s="197">
        <f t="shared" si="473"/>
        <v>14.399999999999999</v>
      </c>
      <c r="AG2056" s="197">
        <f t="shared" si="477"/>
        <v>126.4</v>
      </c>
      <c r="AH2056" s="198">
        <v>126.4</v>
      </c>
      <c r="AI2056" s="197">
        <f t="shared" si="478"/>
        <v>0</v>
      </c>
      <c r="AJ2056" s="158"/>
      <c r="AR2056" s="111"/>
      <c r="AS2056" s="111"/>
      <c r="AT2056" s="111"/>
    </row>
    <row r="2057" spans="1:47" ht="30" customHeight="1" x14ac:dyDescent="0.25">
      <c r="A2057" s="186"/>
      <c r="B2057" s="221">
        <v>1</v>
      </c>
      <c r="C2057" s="187">
        <v>1730</v>
      </c>
      <c r="D2057" s="136">
        <v>14315</v>
      </c>
      <c r="E2057" s="136"/>
      <c r="F2057" s="188"/>
      <c r="G2057" s="186" t="s">
        <v>440</v>
      </c>
      <c r="H2057" s="189" t="s">
        <v>36</v>
      </c>
      <c r="I2057" s="189"/>
      <c r="J2057" s="189" t="s">
        <v>435</v>
      </c>
      <c r="K2057" s="190">
        <v>20</v>
      </c>
      <c r="L2057" s="190">
        <v>1.3</v>
      </c>
      <c r="M2057" s="190">
        <v>2</v>
      </c>
      <c r="N2057" s="190"/>
      <c r="O2057" s="188">
        <f t="shared" si="480"/>
        <v>2</v>
      </c>
      <c r="P2057" s="190"/>
      <c r="Q2057" s="190"/>
      <c r="R2057" s="188">
        <f t="shared" si="479"/>
        <v>40</v>
      </c>
      <c r="S2057" s="159" t="s">
        <v>41</v>
      </c>
      <c r="T2057" s="199" t="s">
        <v>86</v>
      </c>
      <c r="U2057" s="193">
        <v>44938</v>
      </c>
      <c r="V2057" s="193"/>
      <c r="W2057" s="194">
        <v>1</v>
      </c>
      <c r="X2057" s="195"/>
      <c r="Y2057" s="196">
        <f t="shared" si="469"/>
        <v>11.285714285714286</v>
      </c>
      <c r="Z2057" s="203">
        <v>14</v>
      </c>
      <c r="AA2057" s="203">
        <v>0.84</v>
      </c>
      <c r="AB2057" s="197">
        <f t="shared" si="470"/>
        <v>560</v>
      </c>
      <c r="AC2057" s="197">
        <f t="shared" si="471"/>
        <v>33.6</v>
      </c>
      <c r="AD2057" s="197">
        <f t="shared" si="472"/>
        <v>392</v>
      </c>
      <c r="AE2057" s="197">
        <f t="shared" si="474"/>
        <v>0</v>
      </c>
      <c r="AF2057" s="197">
        <f t="shared" si="473"/>
        <v>379.2</v>
      </c>
      <c r="AG2057" s="197">
        <f t="shared" si="477"/>
        <v>771.2</v>
      </c>
      <c r="AH2057" s="198">
        <v>622.4</v>
      </c>
      <c r="AI2057" s="197">
        <f t="shared" si="478"/>
        <v>148.80000000000007</v>
      </c>
      <c r="AJ2057" s="158"/>
      <c r="AR2057" s="363">
        <f>SUMIF('[27]Sc Shedule '!$D$3:$D$2546,D2057,'[27]Sc Shedule '!$AC$3:$AC$2546)</f>
        <v>2584.5500000000002</v>
      </c>
      <c r="AS2057" s="363">
        <f ca="1">SUMIF($D$91:$D$2561,D2057,$AG$91:$AG$2559)</f>
        <v>2151.9499999999998</v>
      </c>
      <c r="AT2057" s="363">
        <f ca="1">AR2057-AS2057</f>
        <v>432.60000000000036</v>
      </c>
      <c r="AU2057" s="365"/>
    </row>
    <row r="2058" spans="1:47" ht="30" customHeight="1" x14ac:dyDescent="0.25">
      <c r="A2058" s="186"/>
      <c r="B2058" s="221">
        <v>1</v>
      </c>
      <c r="C2058" s="187">
        <v>1734</v>
      </c>
      <c r="D2058" s="136">
        <v>14319</v>
      </c>
      <c r="E2058" s="136">
        <v>8571</v>
      </c>
      <c r="F2058" s="188"/>
      <c r="G2058" s="186" t="s">
        <v>106</v>
      </c>
      <c r="H2058" s="189" t="s">
        <v>36</v>
      </c>
      <c r="I2058" s="189"/>
      <c r="J2058" s="189" t="s">
        <v>435</v>
      </c>
      <c r="K2058" s="190">
        <v>6.5</v>
      </c>
      <c r="L2058" s="190">
        <v>1.3</v>
      </c>
      <c r="M2058" s="190">
        <v>2</v>
      </c>
      <c r="N2058" s="190"/>
      <c r="O2058" s="188">
        <f t="shared" si="480"/>
        <v>2</v>
      </c>
      <c r="P2058" s="190"/>
      <c r="Q2058" s="190"/>
      <c r="R2058" s="188">
        <f t="shared" si="479"/>
        <v>13</v>
      </c>
      <c r="S2058" s="159" t="s">
        <v>41</v>
      </c>
      <c r="T2058" s="199" t="s">
        <v>58</v>
      </c>
      <c r="U2058" s="193">
        <v>44939</v>
      </c>
      <c r="V2058" s="193">
        <v>44974</v>
      </c>
      <c r="W2058" s="194">
        <v>1</v>
      </c>
      <c r="X2058" s="195"/>
      <c r="Y2058" s="196">
        <f t="shared" si="469"/>
        <v>5.1428571428571432</v>
      </c>
      <c r="Z2058" s="203">
        <v>14</v>
      </c>
      <c r="AA2058" s="203">
        <v>0.84</v>
      </c>
      <c r="AB2058" s="197">
        <f t="shared" si="470"/>
        <v>182</v>
      </c>
      <c r="AC2058" s="197">
        <f t="shared" si="471"/>
        <v>10.92</v>
      </c>
      <c r="AD2058" s="197">
        <f t="shared" si="472"/>
        <v>127.39999999999999</v>
      </c>
      <c r="AE2058" s="197">
        <f t="shared" si="474"/>
        <v>54.6</v>
      </c>
      <c r="AF2058" s="197">
        <f t="shared" si="473"/>
        <v>56.160000000000004</v>
      </c>
      <c r="AG2058" s="197">
        <f t="shared" si="477"/>
        <v>238.16</v>
      </c>
      <c r="AH2058" s="198">
        <v>238.16</v>
      </c>
      <c r="AI2058" s="197">
        <f t="shared" si="478"/>
        <v>0</v>
      </c>
      <c r="AJ2058" s="158"/>
      <c r="AT2058" s="111"/>
      <c r="AU2058" s="365"/>
    </row>
    <row r="2059" spans="1:47" ht="30" customHeight="1" x14ac:dyDescent="0.25">
      <c r="A2059" s="186"/>
      <c r="B2059" s="221">
        <v>1</v>
      </c>
      <c r="C2059" s="187">
        <v>1741</v>
      </c>
      <c r="D2059" s="136">
        <v>14326</v>
      </c>
      <c r="E2059" s="136">
        <v>8427</v>
      </c>
      <c r="F2059" s="188"/>
      <c r="G2059" s="186" t="s">
        <v>106</v>
      </c>
      <c r="H2059" s="189" t="s">
        <v>36</v>
      </c>
      <c r="I2059" s="189"/>
      <c r="J2059" s="189" t="s">
        <v>435</v>
      </c>
      <c r="K2059" s="190">
        <v>4.3</v>
      </c>
      <c r="L2059" s="190">
        <v>1.3</v>
      </c>
      <c r="M2059" s="190">
        <v>4</v>
      </c>
      <c r="N2059" s="190"/>
      <c r="O2059" s="188">
        <f t="shared" si="480"/>
        <v>4</v>
      </c>
      <c r="P2059" s="190"/>
      <c r="Q2059" s="190"/>
      <c r="R2059" s="188">
        <f t="shared" si="479"/>
        <v>17.2</v>
      </c>
      <c r="S2059" s="159" t="s">
        <v>41</v>
      </c>
      <c r="T2059" s="199" t="s">
        <v>58</v>
      </c>
      <c r="U2059" s="193">
        <v>44940</v>
      </c>
      <c r="V2059" s="193">
        <v>44942</v>
      </c>
      <c r="W2059" s="194">
        <v>1</v>
      </c>
      <c r="X2059" s="195"/>
      <c r="Y2059" s="196">
        <f t="shared" si="469"/>
        <v>0.42857142857142855</v>
      </c>
      <c r="Z2059" s="203">
        <v>14</v>
      </c>
      <c r="AA2059" s="203">
        <v>0.84</v>
      </c>
      <c r="AB2059" s="197">
        <f t="shared" si="470"/>
        <v>240.79999999999998</v>
      </c>
      <c r="AC2059" s="197">
        <f t="shared" si="471"/>
        <v>14.447999999999999</v>
      </c>
      <c r="AD2059" s="197">
        <f t="shared" si="472"/>
        <v>168.56</v>
      </c>
      <c r="AE2059" s="197">
        <f t="shared" si="474"/>
        <v>72.239999999999995</v>
      </c>
      <c r="AF2059" s="197">
        <f t="shared" si="473"/>
        <v>6.1919999999999993</v>
      </c>
      <c r="AG2059" s="197">
        <f t="shared" si="477"/>
        <v>246.99200000000002</v>
      </c>
      <c r="AH2059" s="198">
        <v>246.99200000000002</v>
      </c>
      <c r="AI2059" s="197">
        <f t="shared" si="478"/>
        <v>0</v>
      </c>
      <c r="AJ2059" s="158"/>
      <c r="AR2059" s="111"/>
      <c r="AS2059" s="111"/>
      <c r="AT2059" s="111"/>
    </row>
    <row r="2060" spans="1:47" ht="30" customHeight="1" x14ac:dyDescent="0.25">
      <c r="A2060" s="186"/>
      <c r="B2060" s="221">
        <v>1</v>
      </c>
      <c r="C2060" s="187">
        <v>1739</v>
      </c>
      <c r="D2060" s="136">
        <v>14324</v>
      </c>
      <c r="E2060" s="136">
        <v>8581</v>
      </c>
      <c r="F2060" s="188"/>
      <c r="G2060" s="186" t="s">
        <v>440</v>
      </c>
      <c r="H2060" s="189" t="s">
        <v>36</v>
      </c>
      <c r="I2060" s="189"/>
      <c r="J2060" s="189" t="s">
        <v>435</v>
      </c>
      <c r="K2060" s="190">
        <v>4.3</v>
      </c>
      <c r="L2060" s="190">
        <v>1</v>
      </c>
      <c r="M2060" s="190">
        <v>3</v>
      </c>
      <c r="N2060" s="190"/>
      <c r="O2060" s="188">
        <f t="shared" si="480"/>
        <v>3</v>
      </c>
      <c r="P2060" s="190"/>
      <c r="Q2060" s="190"/>
      <c r="R2060" s="188">
        <f t="shared" si="479"/>
        <v>12.899999999999999</v>
      </c>
      <c r="S2060" s="159" t="s">
        <v>41</v>
      </c>
      <c r="T2060" s="199" t="s">
        <v>58</v>
      </c>
      <c r="U2060" s="193">
        <v>44940</v>
      </c>
      <c r="V2060" s="193">
        <v>44977</v>
      </c>
      <c r="W2060" s="194">
        <v>1</v>
      </c>
      <c r="X2060" s="195"/>
      <c r="Y2060" s="196">
        <f t="shared" si="469"/>
        <v>5.4285714285714288</v>
      </c>
      <c r="Z2060" s="203">
        <v>14</v>
      </c>
      <c r="AA2060" s="203">
        <v>0.84</v>
      </c>
      <c r="AB2060" s="197">
        <f t="shared" si="470"/>
        <v>180.59999999999997</v>
      </c>
      <c r="AC2060" s="197">
        <f t="shared" si="471"/>
        <v>10.835999999999999</v>
      </c>
      <c r="AD2060" s="197">
        <f t="shared" si="472"/>
        <v>126.41999999999996</v>
      </c>
      <c r="AE2060" s="197">
        <f t="shared" si="474"/>
        <v>54.179999999999993</v>
      </c>
      <c r="AF2060" s="197">
        <f t="shared" si="473"/>
        <v>58.823999999999998</v>
      </c>
      <c r="AG2060" s="197">
        <f t="shared" si="477"/>
        <v>239.42399999999998</v>
      </c>
      <c r="AH2060" s="198">
        <v>239.42399999999998</v>
      </c>
      <c r="AI2060" s="197">
        <f t="shared" si="478"/>
        <v>0</v>
      </c>
      <c r="AJ2060" s="158"/>
      <c r="AT2060" s="111"/>
      <c r="AU2060" s="365"/>
    </row>
    <row r="2061" spans="1:47" ht="30" customHeight="1" x14ac:dyDescent="0.25">
      <c r="A2061" s="186"/>
      <c r="B2061" s="221">
        <v>1</v>
      </c>
      <c r="C2061" s="187">
        <v>1740</v>
      </c>
      <c r="D2061" s="136">
        <v>14327</v>
      </c>
      <c r="E2061" s="136">
        <v>8600</v>
      </c>
      <c r="F2061" s="188"/>
      <c r="G2061" s="186" t="s">
        <v>444</v>
      </c>
      <c r="H2061" s="189" t="s">
        <v>36</v>
      </c>
      <c r="I2061" s="189"/>
      <c r="J2061" s="189" t="s">
        <v>435</v>
      </c>
      <c r="K2061" s="190">
        <v>4.3</v>
      </c>
      <c r="L2061" s="190">
        <v>1.3</v>
      </c>
      <c r="M2061" s="190">
        <v>3</v>
      </c>
      <c r="N2061" s="190"/>
      <c r="O2061" s="188">
        <f t="shared" si="480"/>
        <v>3</v>
      </c>
      <c r="P2061" s="190"/>
      <c r="Q2061" s="190"/>
      <c r="R2061" s="188">
        <f t="shared" si="479"/>
        <v>12.899999999999999</v>
      </c>
      <c r="S2061" s="159" t="s">
        <v>41</v>
      </c>
      <c r="T2061" s="199" t="s">
        <v>58</v>
      </c>
      <c r="U2061" s="193">
        <v>44940</v>
      </c>
      <c r="V2061" s="193">
        <v>44982</v>
      </c>
      <c r="W2061" s="194">
        <v>1</v>
      </c>
      <c r="X2061" s="195"/>
      <c r="Y2061" s="196">
        <f t="shared" si="469"/>
        <v>6.1428571428571432</v>
      </c>
      <c r="Z2061" s="203">
        <v>14</v>
      </c>
      <c r="AA2061" s="203">
        <v>0.84</v>
      </c>
      <c r="AB2061" s="197">
        <f t="shared" si="470"/>
        <v>180.59999999999997</v>
      </c>
      <c r="AC2061" s="197">
        <f t="shared" si="471"/>
        <v>10.835999999999999</v>
      </c>
      <c r="AD2061" s="197">
        <f t="shared" si="472"/>
        <v>126.41999999999996</v>
      </c>
      <c r="AE2061" s="197">
        <f t="shared" si="474"/>
        <v>54.179999999999993</v>
      </c>
      <c r="AF2061" s="197">
        <f t="shared" si="473"/>
        <v>66.563999999999993</v>
      </c>
      <c r="AG2061" s="197">
        <f t="shared" si="477"/>
        <v>247.16399999999996</v>
      </c>
      <c r="AH2061" s="198">
        <v>247.16399999999996</v>
      </c>
      <c r="AI2061" s="197">
        <f t="shared" si="478"/>
        <v>0</v>
      </c>
      <c r="AJ2061" s="158"/>
      <c r="AT2061" s="111"/>
      <c r="AU2061" s="365"/>
    </row>
    <row r="2062" spans="1:47" ht="30" customHeight="1" x14ac:dyDescent="0.25">
      <c r="A2062" s="186"/>
      <c r="B2062" s="221">
        <v>1</v>
      </c>
      <c r="C2062" s="187">
        <v>1742</v>
      </c>
      <c r="D2062" s="136">
        <v>14328</v>
      </c>
      <c r="E2062" s="136">
        <v>8427</v>
      </c>
      <c r="F2062" s="188"/>
      <c r="G2062" s="186" t="s">
        <v>106</v>
      </c>
      <c r="H2062" s="189" t="s">
        <v>36</v>
      </c>
      <c r="I2062" s="189"/>
      <c r="J2062" s="189" t="s">
        <v>435</v>
      </c>
      <c r="K2062" s="190">
        <v>4.3</v>
      </c>
      <c r="L2062" s="190">
        <v>1.3</v>
      </c>
      <c r="M2062" s="190">
        <v>1.5</v>
      </c>
      <c r="N2062" s="190"/>
      <c r="O2062" s="188">
        <f t="shared" si="480"/>
        <v>1.5</v>
      </c>
      <c r="P2062" s="190"/>
      <c r="Q2062" s="190"/>
      <c r="R2062" s="188">
        <f t="shared" si="479"/>
        <v>6.4499999999999993</v>
      </c>
      <c r="S2062" s="159" t="s">
        <v>41</v>
      </c>
      <c r="T2062" s="199" t="s">
        <v>58</v>
      </c>
      <c r="U2062" s="193">
        <v>44940</v>
      </c>
      <c r="V2062" s="193">
        <v>44942</v>
      </c>
      <c r="W2062" s="194">
        <v>1</v>
      </c>
      <c r="X2062" s="195"/>
      <c r="Y2062" s="196">
        <f t="shared" si="469"/>
        <v>0.42857142857142855</v>
      </c>
      <c r="Z2062" s="203">
        <v>14</v>
      </c>
      <c r="AA2062" s="203">
        <v>0.84</v>
      </c>
      <c r="AB2062" s="197">
        <f t="shared" si="470"/>
        <v>90.299999999999983</v>
      </c>
      <c r="AC2062" s="197">
        <f t="shared" si="471"/>
        <v>5.4179999999999993</v>
      </c>
      <c r="AD2062" s="197">
        <f t="shared" si="472"/>
        <v>63.20999999999998</v>
      </c>
      <c r="AE2062" s="197">
        <f t="shared" si="474"/>
        <v>27.089999999999996</v>
      </c>
      <c r="AF2062" s="197">
        <f t="shared" si="473"/>
        <v>2.3219999999999996</v>
      </c>
      <c r="AG2062" s="197">
        <f t="shared" si="477"/>
        <v>92.621999999999986</v>
      </c>
      <c r="AH2062" s="198">
        <v>92.621999999999986</v>
      </c>
      <c r="AI2062" s="197">
        <f t="shared" si="478"/>
        <v>0</v>
      </c>
      <c r="AJ2062" s="158"/>
      <c r="AR2062" s="111"/>
      <c r="AS2062" s="111"/>
      <c r="AT2062" s="111"/>
    </row>
    <row r="2063" spans="1:47" ht="30" customHeight="1" x14ac:dyDescent="0.25">
      <c r="A2063" s="186"/>
      <c r="B2063" s="221">
        <v>1</v>
      </c>
      <c r="C2063" s="187">
        <v>1742</v>
      </c>
      <c r="D2063" s="136">
        <v>14328</v>
      </c>
      <c r="E2063" s="136">
        <v>8427</v>
      </c>
      <c r="F2063" s="188"/>
      <c r="G2063" s="186" t="s">
        <v>106</v>
      </c>
      <c r="H2063" s="189" t="s">
        <v>36</v>
      </c>
      <c r="I2063" s="189"/>
      <c r="J2063" s="189" t="s">
        <v>435</v>
      </c>
      <c r="K2063" s="190">
        <v>4.3</v>
      </c>
      <c r="L2063" s="190">
        <v>0.6</v>
      </c>
      <c r="M2063" s="190">
        <v>4</v>
      </c>
      <c r="N2063" s="190"/>
      <c r="O2063" s="188">
        <f t="shared" si="480"/>
        <v>4</v>
      </c>
      <c r="P2063" s="190"/>
      <c r="Q2063" s="190"/>
      <c r="R2063" s="188">
        <f t="shared" si="479"/>
        <v>17.2</v>
      </c>
      <c r="S2063" s="159" t="s">
        <v>41</v>
      </c>
      <c r="T2063" s="199" t="s">
        <v>58</v>
      </c>
      <c r="U2063" s="193">
        <v>44940</v>
      </c>
      <c r="V2063" s="193">
        <v>44942</v>
      </c>
      <c r="W2063" s="194">
        <v>1</v>
      </c>
      <c r="X2063" s="195"/>
      <c r="Y2063" s="196">
        <f t="shared" si="469"/>
        <v>0.42857142857142855</v>
      </c>
      <c r="Z2063" s="203">
        <v>14</v>
      </c>
      <c r="AA2063" s="203">
        <v>0.84</v>
      </c>
      <c r="AB2063" s="197">
        <f t="shared" si="470"/>
        <v>240.79999999999998</v>
      </c>
      <c r="AC2063" s="197">
        <f t="shared" si="471"/>
        <v>14.447999999999999</v>
      </c>
      <c r="AD2063" s="197">
        <f t="shared" si="472"/>
        <v>168.56</v>
      </c>
      <c r="AE2063" s="197">
        <f t="shared" si="474"/>
        <v>72.239999999999995</v>
      </c>
      <c r="AF2063" s="197">
        <f t="shared" si="473"/>
        <v>6.1919999999999993</v>
      </c>
      <c r="AG2063" s="197">
        <f t="shared" si="477"/>
        <v>246.99200000000002</v>
      </c>
      <c r="AH2063" s="198">
        <v>246.99200000000002</v>
      </c>
      <c r="AI2063" s="197">
        <f t="shared" si="478"/>
        <v>0</v>
      </c>
      <c r="AJ2063" s="158"/>
      <c r="AR2063" s="111"/>
      <c r="AS2063" s="111"/>
      <c r="AT2063" s="111"/>
    </row>
    <row r="2064" spans="1:47" ht="30" customHeight="1" x14ac:dyDescent="0.25">
      <c r="A2064" s="186"/>
      <c r="B2064" s="221">
        <v>1</v>
      </c>
      <c r="C2064" s="187">
        <v>1752</v>
      </c>
      <c r="D2064" s="136">
        <v>14338</v>
      </c>
      <c r="E2064" s="136">
        <v>8639</v>
      </c>
      <c r="F2064" s="188"/>
      <c r="G2064" s="186" t="s">
        <v>440</v>
      </c>
      <c r="H2064" s="189" t="s">
        <v>36</v>
      </c>
      <c r="I2064" s="189"/>
      <c r="J2064" s="189" t="s">
        <v>435</v>
      </c>
      <c r="K2064" s="190">
        <v>16.3</v>
      </c>
      <c r="L2064" s="190">
        <v>1.3</v>
      </c>
      <c r="M2064" s="190">
        <v>2</v>
      </c>
      <c r="N2064" s="190"/>
      <c r="O2064" s="188">
        <f t="shared" si="480"/>
        <v>2</v>
      </c>
      <c r="P2064" s="190"/>
      <c r="Q2064" s="190"/>
      <c r="R2064" s="188">
        <f t="shared" si="479"/>
        <v>32.6</v>
      </c>
      <c r="S2064" s="159" t="s">
        <v>41</v>
      </c>
      <c r="T2064" s="199" t="s">
        <v>58</v>
      </c>
      <c r="U2064" s="193">
        <v>44943</v>
      </c>
      <c r="V2064" s="193">
        <v>44964</v>
      </c>
      <c r="W2064" s="194">
        <v>1</v>
      </c>
      <c r="X2064" s="195"/>
      <c r="Y2064" s="196">
        <f t="shared" si="469"/>
        <v>3.1428571428571428</v>
      </c>
      <c r="Z2064" s="203">
        <v>14</v>
      </c>
      <c r="AA2064" s="203">
        <v>0.84</v>
      </c>
      <c r="AB2064" s="197">
        <f t="shared" si="470"/>
        <v>456.40000000000003</v>
      </c>
      <c r="AC2064" s="197">
        <f t="shared" si="471"/>
        <v>27.384</v>
      </c>
      <c r="AD2064" s="197">
        <f t="shared" si="472"/>
        <v>319.48</v>
      </c>
      <c r="AE2064" s="197">
        <f t="shared" si="474"/>
        <v>136.91999999999999</v>
      </c>
      <c r="AF2064" s="197">
        <f t="shared" si="473"/>
        <v>86.063999999999993</v>
      </c>
      <c r="AG2064" s="197">
        <f t="shared" si="477"/>
        <v>542.46399999999994</v>
      </c>
      <c r="AH2064" s="198">
        <v>542.46399999999994</v>
      </c>
      <c r="AI2064" s="197">
        <f t="shared" si="478"/>
        <v>0</v>
      </c>
      <c r="AJ2064" s="158"/>
      <c r="AT2064" s="111"/>
      <c r="AU2064" s="365"/>
    </row>
    <row r="2065" spans="1:47" ht="30" customHeight="1" x14ac:dyDescent="0.25">
      <c r="A2065" s="186"/>
      <c r="B2065" s="221">
        <v>1</v>
      </c>
      <c r="C2065" s="187">
        <v>1758</v>
      </c>
      <c r="D2065" s="136">
        <v>14344</v>
      </c>
      <c r="E2065" s="136">
        <v>8561</v>
      </c>
      <c r="F2065" s="188"/>
      <c r="G2065" s="186" t="s">
        <v>440</v>
      </c>
      <c r="H2065" s="189" t="s">
        <v>36</v>
      </c>
      <c r="I2065" s="189"/>
      <c r="J2065" s="189" t="s">
        <v>435</v>
      </c>
      <c r="K2065" s="190">
        <v>14</v>
      </c>
      <c r="L2065" s="190">
        <v>1.3</v>
      </c>
      <c r="M2065" s="190">
        <v>2</v>
      </c>
      <c r="N2065" s="190"/>
      <c r="O2065" s="188">
        <f t="shared" si="480"/>
        <v>2</v>
      </c>
      <c r="P2065" s="190"/>
      <c r="Q2065" s="190"/>
      <c r="R2065" s="188">
        <f t="shared" si="479"/>
        <v>28</v>
      </c>
      <c r="S2065" s="159" t="s">
        <v>41</v>
      </c>
      <c r="T2065" s="199" t="s">
        <v>58</v>
      </c>
      <c r="U2065" s="193">
        <v>44944</v>
      </c>
      <c r="V2065" s="193">
        <v>44971</v>
      </c>
      <c r="W2065" s="194">
        <v>1</v>
      </c>
      <c r="X2065" s="195"/>
      <c r="Y2065" s="196">
        <f t="shared" si="469"/>
        <v>4</v>
      </c>
      <c r="Z2065" s="203">
        <v>14</v>
      </c>
      <c r="AA2065" s="203">
        <v>0.84</v>
      </c>
      <c r="AB2065" s="197">
        <f t="shared" si="470"/>
        <v>392</v>
      </c>
      <c r="AC2065" s="197">
        <f t="shared" si="471"/>
        <v>23.52</v>
      </c>
      <c r="AD2065" s="197">
        <f t="shared" si="472"/>
        <v>274.39999999999998</v>
      </c>
      <c r="AE2065" s="197">
        <f t="shared" si="474"/>
        <v>117.60000000000001</v>
      </c>
      <c r="AF2065" s="197">
        <f t="shared" si="473"/>
        <v>94.08</v>
      </c>
      <c r="AG2065" s="197">
        <f t="shared" si="477"/>
        <v>486.08</v>
      </c>
      <c r="AH2065" s="198">
        <v>486.08</v>
      </c>
      <c r="AI2065" s="197">
        <f t="shared" si="478"/>
        <v>0</v>
      </c>
      <c r="AJ2065" s="158"/>
      <c r="AT2065" s="111"/>
      <c r="AU2065" s="365"/>
    </row>
    <row r="2066" spans="1:47" ht="30" customHeight="1" x14ac:dyDescent="0.25">
      <c r="A2066" s="186"/>
      <c r="B2066" s="221">
        <v>1</v>
      </c>
      <c r="C2066" s="187">
        <v>1761</v>
      </c>
      <c r="D2066" s="136">
        <v>14347</v>
      </c>
      <c r="E2066" s="136"/>
      <c r="F2066" s="188"/>
      <c r="G2066" s="186" t="s">
        <v>440</v>
      </c>
      <c r="H2066" s="189" t="s">
        <v>36</v>
      </c>
      <c r="I2066" s="189"/>
      <c r="J2066" s="189" t="s">
        <v>435</v>
      </c>
      <c r="K2066" s="190">
        <v>7.5</v>
      </c>
      <c r="L2066" s="190">
        <v>1.3</v>
      </c>
      <c r="M2066" s="190">
        <v>2.5</v>
      </c>
      <c r="N2066" s="190"/>
      <c r="O2066" s="188">
        <f t="shared" si="480"/>
        <v>2.5</v>
      </c>
      <c r="P2066" s="190"/>
      <c r="Q2066" s="190"/>
      <c r="R2066" s="188">
        <f t="shared" si="479"/>
        <v>18.75</v>
      </c>
      <c r="S2066" s="159" t="s">
        <v>41</v>
      </c>
      <c r="T2066" s="199" t="s">
        <v>86</v>
      </c>
      <c r="U2066" s="193">
        <v>44945</v>
      </c>
      <c r="V2066" s="193"/>
      <c r="W2066" s="194">
        <v>1</v>
      </c>
      <c r="X2066" s="195"/>
      <c r="Y2066" s="196">
        <f t="shared" si="469"/>
        <v>10.285714285714286</v>
      </c>
      <c r="Z2066" s="203">
        <v>14</v>
      </c>
      <c r="AA2066" s="203">
        <v>0.84</v>
      </c>
      <c r="AB2066" s="197">
        <f t="shared" si="470"/>
        <v>262.5</v>
      </c>
      <c r="AC2066" s="197">
        <f t="shared" si="471"/>
        <v>15.75</v>
      </c>
      <c r="AD2066" s="197">
        <f t="shared" si="472"/>
        <v>183.75</v>
      </c>
      <c r="AE2066" s="197">
        <f t="shared" si="474"/>
        <v>0</v>
      </c>
      <c r="AF2066" s="197">
        <f t="shared" si="473"/>
        <v>162</v>
      </c>
      <c r="AG2066" s="197">
        <f t="shared" si="477"/>
        <v>345.75</v>
      </c>
      <c r="AH2066" s="198">
        <v>276</v>
      </c>
      <c r="AI2066" s="197">
        <f t="shared" si="478"/>
        <v>69.75</v>
      </c>
      <c r="AJ2066" s="158"/>
      <c r="AR2066" s="363">
        <f>SUMIF('[27]Sc Shedule '!$D$3:$D$2546,D2066,'[27]Sc Shedule '!$AC$3:$AC$2546)</f>
        <v>345.75</v>
      </c>
      <c r="AS2066" s="363">
        <f ca="1">SUMIF($D$91:$D$2561,D2066,$AG$91:$AG$2559)</f>
        <v>345.75</v>
      </c>
      <c r="AT2066" s="363">
        <f ca="1">AR2066-AS2066</f>
        <v>0</v>
      </c>
      <c r="AU2066" s="365"/>
    </row>
    <row r="2067" spans="1:47" ht="30" customHeight="1" x14ac:dyDescent="0.25">
      <c r="A2067" s="186"/>
      <c r="B2067" s="221">
        <v>8</v>
      </c>
      <c r="C2067" s="187">
        <v>1763</v>
      </c>
      <c r="D2067" s="136">
        <v>14349</v>
      </c>
      <c r="E2067" s="136">
        <v>8641</v>
      </c>
      <c r="F2067" s="188"/>
      <c r="G2067" s="186" t="s">
        <v>645</v>
      </c>
      <c r="H2067" s="189" t="s">
        <v>36</v>
      </c>
      <c r="I2067" s="189"/>
      <c r="J2067" s="189" t="s">
        <v>435</v>
      </c>
      <c r="K2067" s="190">
        <v>20</v>
      </c>
      <c r="L2067" s="190">
        <v>1</v>
      </c>
      <c r="M2067" s="190">
        <v>2</v>
      </c>
      <c r="N2067" s="190"/>
      <c r="O2067" s="188">
        <f t="shared" si="480"/>
        <v>2</v>
      </c>
      <c r="P2067" s="190"/>
      <c r="Q2067" s="190"/>
      <c r="R2067" s="188">
        <f t="shared" si="479"/>
        <v>40</v>
      </c>
      <c r="S2067" s="159" t="s">
        <v>41</v>
      </c>
      <c r="T2067" s="199" t="s">
        <v>58</v>
      </c>
      <c r="U2067" s="193">
        <v>44945</v>
      </c>
      <c r="V2067" s="193">
        <v>44963</v>
      </c>
      <c r="W2067" s="194">
        <v>1</v>
      </c>
      <c r="X2067" s="195"/>
      <c r="Y2067" s="196">
        <f t="shared" si="469"/>
        <v>2.7142857142857144</v>
      </c>
      <c r="Z2067" s="203">
        <v>14</v>
      </c>
      <c r="AA2067" s="203">
        <v>0.84</v>
      </c>
      <c r="AB2067" s="197">
        <f t="shared" si="470"/>
        <v>560</v>
      </c>
      <c r="AC2067" s="197">
        <f t="shared" si="471"/>
        <v>33.6</v>
      </c>
      <c r="AD2067" s="197">
        <f t="shared" si="472"/>
        <v>392</v>
      </c>
      <c r="AE2067" s="197">
        <f t="shared" si="474"/>
        <v>168</v>
      </c>
      <c r="AF2067" s="197">
        <f t="shared" si="473"/>
        <v>91.2</v>
      </c>
      <c r="AG2067" s="197">
        <f t="shared" si="477"/>
        <v>651.20000000000005</v>
      </c>
      <c r="AH2067" s="198">
        <v>651.20000000000005</v>
      </c>
      <c r="AI2067" s="197">
        <f t="shared" si="478"/>
        <v>0</v>
      </c>
      <c r="AJ2067" s="158"/>
      <c r="AT2067" s="111"/>
      <c r="AU2067" s="365"/>
    </row>
    <row r="2068" spans="1:47" ht="30" customHeight="1" x14ac:dyDescent="0.25">
      <c r="A2068" s="186"/>
      <c r="B2068" s="221">
        <v>1</v>
      </c>
      <c r="C2068" s="187">
        <v>1766</v>
      </c>
      <c r="D2068" s="136">
        <v>14352</v>
      </c>
      <c r="E2068" s="136">
        <v>8753</v>
      </c>
      <c r="F2068" s="188"/>
      <c r="G2068" s="186" t="s">
        <v>54</v>
      </c>
      <c r="H2068" s="189" t="s">
        <v>36</v>
      </c>
      <c r="I2068" s="189"/>
      <c r="J2068" s="189" t="s">
        <v>435</v>
      </c>
      <c r="K2068" s="190">
        <v>22</v>
      </c>
      <c r="L2068" s="190">
        <v>1.3</v>
      </c>
      <c r="M2068" s="190">
        <v>4</v>
      </c>
      <c r="N2068" s="190"/>
      <c r="O2068" s="188">
        <f t="shared" si="480"/>
        <v>4</v>
      </c>
      <c r="P2068" s="190"/>
      <c r="Q2068" s="190"/>
      <c r="R2068" s="188">
        <f t="shared" si="479"/>
        <v>88</v>
      </c>
      <c r="S2068" s="159" t="s">
        <v>41</v>
      </c>
      <c r="T2068" s="199" t="s">
        <v>58</v>
      </c>
      <c r="U2068" s="193">
        <v>44945</v>
      </c>
      <c r="V2068" s="193">
        <v>44986</v>
      </c>
      <c r="W2068" s="194">
        <v>1</v>
      </c>
      <c r="X2068" s="195"/>
      <c r="Y2068" s="196">
        <f t="shared" si="469"/>
        <v>6</v>
      </c>
      <c r="Z2068" s="203">
        <v>14</v>
      </c>
      <c r="AA2068" s="203">
        <v>0.84</v>
      </c>
      <c r="AB2068" s="197">
        <f t="shared" si="470"/>
        <v>1232</v>
      </c>
      <c r="AC2068" s="197">
        <f t="shared" si="471"/>
        <v>73.92</v>
      </c>
      <c r="AD2068" s="197">
        <f t="shared" si="472"/>
        <v>862.39999999999986</v>
      </c>
      <c r="AE2068" s="197">
        <f t="shared" si="474"/>
        <v>369.59999999999997</v>
      </c>
      <c r="AF2068" s="197">
        <f t="shared" si="473"/>
        <v>443.52</v>
      </c>
      <c r="AG2068" s="197">
        <f t="shared" si="477"/>
        <v>1675.5199999999998</v>
      </c>
      <c r="AH2068" s="198">
        <v>1295.3599999999999</v>
      </c>
      <c r="AI2068" s="197">
        <f t="shared" si="478"/>
        <v>380.15999999999985</v>
      </c>
      <c r="AJ2068" s="158"/>
      <c r="AR2068" s="363">
        <f>SUMIF('[27]Sc Shedule '!$D$3:$D$2546,D2068,'[27]Sc Shedule '!$AC$3:$AC$2546)</f>
        <v>1675.5199999999998</v>
      </c>
      <c r="AS2068" s="363">
        <f ca="1">SUMIF($D$91:$D$2561,D2068,$AG$91:$AG$2559)</f>
        <v>1675.5199999999998</v>
      </c>
      <c r="AT2068" s="363">
        <f ca="1">AR2068-AS2068</f>
        <v>0</v>
      </c>
      <c r="AU2068" s="365"/>
    </row>
    <row r="2069" spans="1:47" ht="30" customHeight="1" x14ac:dyDescent="0.25">
      <c r="A2069" s="186"/>
      <c r="B2069" s="221">
        <v>2</v>
      </c>
      <c r="C2069" s="187">
        <v>1769</v>
      </c>
      <c r="D2069" s="136">
        <v>14356</v>
      </c>
      <c r="E2069" s="136">
        <v>8627</v>
      </c>
      <c r="F2069" s="188"/>
      <c r="G2069" s="186" t="s">
        <v>100</v>
      </c>
      <c r="H2069" s="189" t="s">
        <v>36</v>
      </c>
      <c r="I2069" s="189"/>
      <c r="J2069" s="189" t="s">
        <v>435</v>
      </c>
      <c r="K2069" s="190">
        <v>5</v>
      </c>
      <c r="L2069" s="190">
        <v>1.3</v>
      </c>
      <c r="M2069" s="190">
        <v>2</v>
      </c>
      <c r="N2069" s="190"/>
      <c r="O2069" s="188">
        <f t="shared" si="480"/>
        <v>2</v>
      </c>
      <c r="P2069" s="190"/>
      <c r="Q2069" s="190"/>
      <c r="R2069" s="188">
        <f t="shared" si="479"/>
        <v>10</v>
      </c>
      <c r="S2069" s="159" t="s">
        <v>41</v>
      </c>
      <c r="T2069" s="199" t="s">
        <v>58</v>
      </c>
      <c r="U2069" s="193">
        <v>44946</v>
      </c>
      <c r="V2069" s="193">
        <v>44959</v>
      </c>
      <c r="W2069" s="194">
        <v>1</v>
      </c>
      <c r="X2069" s="195"/>
      <c r="Y2069" s="196">
        <f t="shared" si="469"/>
        <v>2</v>
      </c>
      <c r="Z2069" s="203">
        <v>14</v>
      </c>
      <c r="AA2069" s="203">
        <v>0.84</v>
      </c>
      <c r="AB2069" s="197">
        <f t="shared" si="470"/>
        <v>140</v>
      </c>
      <c r="AC2069" s="197">
        <f t="shared" si="471"/>
        <v>8.4</v>
      </c>
      <c r="AD2069" s="197">
        <f t="shared" si="472"/>
        <v>98</v>
      </c>
      <c r="AE2069" s="197">
        <f t="shared" si="474"/>
        <v>42</v>
      </c>
      <c r="AF2069" s="197">
        <f t="shared" si="473"/>
        <v>16.8</v>
      </c>
      <c r="AG2069" s="197">
        <f t="shared" si="477"/>
        <v>156.80000000000001</v>
      </c>
      <c r="AH2069" s="198">
        <v>156.80000000000001</v>
      </c>
      <c r="AI2069" s="197">
        <f t="shared" si="478"/>
        <v>0</v>
      </c>
      <c r="AJ2069" s="158"/>
      <c r="AT2069" s="111"/>
      <c r="AU2069" s="365"/>
    </row>
    <row r="2070" spans="1:47" ht="30" customHeight="1" x14ac:dyDescent="0.25">
      <c r="A2070" s="186"/>
      <c r="B2070" s="221">
        <v>2</v>
      </c>
      <c r="C2070" s="187">
        <v>1770</v>
      </c>
      <c r="D2070" s="136">
        <v>14357</v>
      </c>
      <c r="E2070" s="136">
        <v>8622</v>
      </c>
      <c r="F2070" s="188"/>
      <c r="G2070" s="186" t="s">
        <v>642</v>
      </c>
      <c r="H2070" s="189" t="s">
        <v>36</v>
      </c>
      <c r="I2070" s="189"/>
      <c r="J2070" s="189" t="s">
        <v>435</v>
      </c>
      <c r="K2070" s="190">
        <v>16.8</v>
      </c>
      <c r="L2070" s="190">
        <v>1</v>
      </c>
      <c r="M2070" s="190">
        <v>2</v>
      </c>
      <c r="N2070" s="190"/>
      <c r="O2070" s="188">
        <f t="shared" si="480"/>
        <v>2</v>
      </c>
      <c r="P2070" s="190"/>
      <c r="Q2070" s="190"/>
      <c r="R2070" s="188">
        <f t="shared" si="479"/>
        <v>33.6</v>
      </c>
      <c r="S2070" s="159" t="s">
        <v>41</v>
      </c>
      <c r="T2070" s="199" t="s">
        <v>58</v>
      </c>
      <c r="U2070" s="193">
        <v>44946</v>
      </c>
      <c r="V2070" s="193">
        <v>44958</v>
      </c>
      <c r="W2070" s="194">
        <v>1</v>
      </c>
      <c r="X2070" s="195"/>
      <c r="Y2070" s="196">
        <f t="shared" si="469"/>
        <v>1.8571428571428572</v>
      </c>
      <c r="Z2070" s="203">
        <v>14</v>
      </c>
      <c r="AA2070" s="203">
        <v>0.84</v>
      </c>
      <c r="AB2070" s="197">
        <f t="shared" si="470"/>
        <v>470.40000000000003</v>
      </c>
      <c r="AC2070" s="197">
        <f t="shared" si="471"/>
        <v>28.224</v>
      </c>
      <c r="AD2070" s="197">
        <f t="shared" si="472"/>
        <v>329.28</v>
      </c>
      <c r="AE2070" s="197">
        <f t="shared" si="474"/>
        <v>141.12</v>
      </c>
      <c r="AF2070" s="197">
        <f t="shared" si="473"/>
        <v>52.416000000000004</v>
      </c>
      <c r="AG2070" s="197">
        <f t="shared" si="477"/>
        <v>522.81600000000003</v>
      </c>
      <c r="AH2070" s="198">
        <v>522.81600000000003</v>
      </c>
      <c r="AI2070" s="197">
        <f t="shared" si="478"/>
        <v>0</v>
      </c>
      <c r="AJ2070" s="158"/>
      <c r="AT2070" s="111"/>
      <c r="AU2070" s="365"/>
    </row>
    <row r="2071" spans="1:47" ht="30" customHeight="1" x14ac:dyDescent="0.25">
      <c r="A2071" s="186"/>
      <c r="B2071" s="221">
        <v>1</v>
      </c>
      <c r="C2071" s="187">
        <v>1774</v>
      </c>
      <c r="D2071" s="136">
        <v>14362</v>
      </c>
      <c r="E2071" s="136">
        <v>8620</v>
      </c>
      <c r="F2071" s="188"/>
      <c r="G2071" s="186" t="s">
        <v>106</v>
      </c>
      <c r="H2071" s="189" t="s">
        <v>36</v>
      </c>
      <c r="I2071" s="189"/>
      <c r="J2071" s="189" t="s">
        <v>435</v>
      </c>
      <c r="K2071" s="190">
        <v>10</v>
      </c>
      <c r="L2071" s="190">
        <v>1.3</v>
      </c>
      <c r="M2071" s="190">
        <v>4</v>
      </c>
      <c r="N2071" s="190"/>
      <c r="O2071" s="188">
        <f t="shared" si="480"/>
        <v>4</v>
      </c>
      <c r="P2071" s="190"/>
      <c r="Q2071" s="190"/>
      <c r="R2071" s="188">
        <f t="shared" si="479"/>
        <v>40</v>
      </c>
      <c r="S2071" s="159" t="s">
        <v>41</v>
      </c>
      <c r="T2071" s="199" t="s">
        <v>58</v>
      </c>
      <c r="U2071" s="193">
        <v>44947</v>
      </c>
      <c r="V2071" s="193">
        <v>44958</v>
      </c>
      <c r="W2071" s="194">
        <v>1</v>
      </c>
      <c r="X2071" s="195"/>
      <c r="Y2071" s="196">
        <f t="shared" si="469"/>
        <v>1.7142857142857142</v>
      </c>
      <c r="Z2071" s="203">
        <v>14</v>
      </c>
      <c r="AA2071" s="203">
        <v>0.84</v>
      </c>
      <c r="AB2071" s="197">
        <f t="shared" si="470"/>
        <v>560</v>
      </c>
      <c r="AC2071" s="197">
        <f t="shared" si="471"/>
        <v>33.6</v>
      </c>
      <c r="AD2071" s="197">
        <f t="shared" si="472"/>
        <v>392</v>
      </c>
      <c r="AE2071" s="197">
        <f t="shared" si="474"/>
        <v>168</v>
      </c>
      <c r="AF2071" s="197">
        <f t="shared" si="473"/>
        <v>57.599999999999994</v>
      </c>
      <c r="AG2071" s="197">
        <f t="shared" si="477"/>
        <v>617.6</v>
      </c>
      <c r="AH2071" s="198">
        <v>617.6</v>
      </c>
      <c r="AI2071" s="197">
        <f t="shared" si="478"/>
        <v>0</v>
      </c>
      <c r="AJ2071" s="158"/>
      <c r="AT2071" s="111"/>
      <c r="AU2071" s="365"/>
    </row>
    <row r="2072" spans="1:47" ht="30" customHeight="1" x14ac:dyDescent="0.25">
      <c r="A2072" s="186"/>
      <c r="B2072" s="221">
        <v>1</v>
      </c>
      <c r="C2072" s="187">
        <v>1785</v>
      </c>
      <c r="D2072" s="136">
        <v>14373</v>
      </c>
      <c r="E2072" s="136">
        <v>8567</v>
      </c>
      <c r="F2072" s="188"/>
      <c r="G2072" s="186" t="s">
        <v>106</v>
      </c>
      <c r="H2072" s="189" t="s">
        <v>36</v>
      </c>
      <c r="I2072" s="189"/>
      <c r="J2072" s="189" t="s">
        <v>435</v>
      </c>
      <c r="K2072" s="190">
        <v>9.5</v>
      </c>
      <c r="L2072" s="190">
        <v>1.3</v>
      </c>
      <c r="M2072" s="190">
        <v>3</v>
      </c>
      <c r="N2072" s="190"/>
      <c r="O2072" s="188">
        <f t="shared" si="480"/>
        <v>3</v>
      </c>
      <c r="P2072" s="190"/>
      <c r="Q2072" s="190"/>
      <c r="R2072" s="188">
        <f t="shared" si="479"/>
        <v>28.5</v>
      </c>
      <c r="S2072" s="159" t="s">
        <v>41</v>
      </c>
      <c r="T2072" s="199" t="s">
        <v>58</v>
      </c>
      <c r="U2072" s="193">
        <v>44948</v>
      </c>
      <c r="V2072" s="193">
        <v>44972</v>
      </c>
      <c r="W2072" s="194">
        <v>1</v>
      </c>
      <c r="X2072" s="195"/>
      <c r="Y2072" s="196">
        <f t="shared" si="469"/>
        <v>3.5714285714285716</v>
      </c>
      <c r="Z2072" s="203">
        <v>14</v>
      </c>
      <c r="AA2072" s="203">
        <v>0.84</v>
      </c>
      <c r="AB2072" s="197">
        <f t="shared" si="470"/>
        <v>399</v>
      </c>
      <c r="AC2072" s="197">
        <f t="shared" si="471"/>
        <v>23.939999999999998</v>
      </c>
      <c r="AD2072" s="197">
        <f t="shared" si="472"/>
        <v>279.3</v>
      </c>
      <c r="AE2072" s="197">
        <f t="shared" si="474"/>
        <v>119.69999999999999</v>
      </c>
      <c r="AF2072" s="197">
        <f t="shared" si="473"/>
        <v>85.5</v>
      </c>
      <c r="AG2072" s="197">
        <f t="shared" si="477"/>
        <v>484.5</v>
      </c>
      <c r="AH2072" s="198">
        <v>484.5</v>
      </c>
      <c r="AI2072" s="197">
        <f t="shared" si="478"/>
        <v>0</v>
      </c>
      <c r="AJ2072" s="158"/>
      <c r="AT2072" s="111"/>
      <c r="AU2072" s="365"/>
    </row>
    <row r="2073" spans="1:47" ht="30" customHeight="1" x14ac:dyDescent="0.25">
      <c r="A2073" s="186"/>
      <c r="B2073" s="221">
        <v>10</v>
      </c>
      <c r="C2073" s="187" t="s">
        <v>646</v>
      </c>
      <c r="D2073" s="136">
        <v>14374</v>
      </c>
      <c r="E2073" s="136">
        <v>8567</v>
      </c>
      <c r="F2073" s="188"/>
      <c r="G2073" s="186" t="s">
        <v>647</v>
      </c>
      <c r="H2073" s="189" t="s">
        <v>36</v>
      </c>
      <c r="I2073" s="189"/>
      <c r="J2073" s="189" t="s">
        <v>435</v>
      </c>
      <c r="K2073" s="190">
        <v>26</v>
      </c>
      <c r="L2073" s="190">
        <v>1</v>
      </c>
      <c r="M2073" s="190">
        <v>2</v>
      </c>
      <c r="N2073" s="190"/>
      <c r="O2073" s="188">
        <f t="shared" si="480"/>
        <v>2</v>
      </c>
      <c r="P2073" s="190"/>
      <c r="Q2073" s="190"/>
      <c r="R2073" s="188">
        <f t="shared" si="479"/>
        <v>52</v>
      </c>
      <c r="S2073" s="159" t="s">
        <v>41</v>
      </c>
      <c r="T2073" s="199" t="s">
        <v>58</v>
      </c>
      <c r="U2073" s="193">
        <v>44948</v>
      </c>
      <c r="V2073" s="193">
        <v>44972</v>
      </c>
      <c r="W2073" s="194">
        <v>1</v>
      </c>
      <c r="X2073" s="195"/>
      <c r="Y2073" s="196">
        <f t="shared" si="469"/>
        <v>3.5714285714285716</v>
      </c>
      <c r="Z2073" s="203">
        <v>14</v>
      </c>
      <c r="AA2073" s="203">
        <v>0.84</v>
      </c>
      <c r="AB2073" s="197">
        <f t="shared" si="470"/>
        <v>728</v>
      </c>
      <c r="AC2073" s="197">
        <f t="shared" si="471"/>
        <v>43.68</v>
      </c>
      <c r="AD2073" s="197">
        <f t="shared" si="472"/>
        <v>509.59999999999997</v>
      </c>
      <c r="AE2073" s="197">
        <f t="shared" si="474"/>
        <v>218.4</v>
      </c>
      <c r="AF2073" s="197">
        <f t="shared" si="473"/>
        <v>156</v>
      </c>
      <c r="AG2073" s="197">
        <f t="shared" si="477"/>
        <v>884</v>
      </c>
      <c r="AH2073" s="198">
        <v>884</v>
      </c>
      <c r="AI2073" s="197">
        <f t="shared" si="478"/>
        <v>0</v>
      </c>
      <c r="AJ2073" s="158"/>
      <c r="AT2073" s="111"/>
      <c r="AU2073" s="365"/>
    </row>
    <row r="2074" spans="1:47" ht="30" customHeight="1" x14ac:dyDescent="0.25">
      <c r="A2074" s="186"/>
      <c r="B2074" s="221">
        <v>1</v>
      </c>
      <c r="C2074" s="187">
        <v>1793</v>
      </c>
      <c r="D2074" s="136">
        <v>14382</v>
      </c>
      <c r="E2074" s="136">
        <v>8763</v>
      </c>
      <c r="F2074" s="188"/>
      <c r="G2074" s="186" t="s">
        <v>106</v>
      </c>
      <c r="H2074" s="189" t="s">
        <v>36</v>
      </c>
      <c r="I2074" s="189"/>
      <c r="J2074" s="189" t="s">
        <v>435</v>
      </c>
      <c r="K2074" s="190">
        <v>5</v>
      </c>
      <c r="L2074" s="190">
        <v>1</v>
      </c>
      <c r="M2074" s="190">
        <v>3</v>
      </c>
      <c r="N2074" s="190"/>
      <c r="O2074" s="188">
        <f t="shared" si="480"/>
        <v>3</v>
      </c>
      <c r="P2074" s="190"/>
      <c r="Q2074" s="190"/>
      <c r="R2074" s="188">
        <f t="shared" si="479"/>
        <v>15</v>
      </c>
      <c r="S2074" s="159" t="s">
        <v>41</v>
      </c>
      <c r="T2074" s="199" t="s">
        <v>58</v>
      </c>
      <c r="U2074" s="193">
        <v>44951</v>
      </c>
      <c r="V2074" s="193">
        <v>44987</v>
      </c>
      <c r="W2074" s="194">
        <v>1</v>
      </c>
      <c r="X2074" s="195"/>
      <c r="Y2074" s="196">
        <f t="shared" si="469"/>
        <v>5.2857142857142856</v>
      </c>
      <c r="Z2074" s="203">
        <v>14</v>
      </c>
      <c r="AA2074" s="203">
        <v>0.84</v>
      </c>
      <c r="AB2074" s="197">
        <f t="shared" si="470"/>
        <v>210</v>
      </c>
      <c r="AC2074" s="197">
        <f t="shared" si="471"/>
        <v>12.6</v>
      </c>
      <c r="AD2074" s="197">
        <f t="shared" si="472"/>
        <v>147</v>
      </c>
      <c r="AE2074" s="197">
        <f t="shared" si="474"/>
        <v>63</v>
      </c>
      <c r="AF2074" s="197">
        <f t="shared" si="473"/>
        <v>66.599999999999994</v>
      </c>
      <c r="AG2074" s="197">
        <f t="shared" si="477"/>
        <v>276.60000000000002</v>
      </c>
      <c r="AH2074" s="198">
        <v>210</v>
      </c>
      <c r="AI2074" s="197">
        <f t="shared" si="478"/>
        <v>66.600000000000023</v>
      </c>
      <c r="AJ2074" s="158"/>
      <c r="AR2074" s="363">
        <f>SUMIF('[27]Sc Shedule '!$D$3:$D$2546,D2074,'[27]Sc Shedule '!$AC$3:$AC$2546)</f>
        <v>276.60000000000002</v>
      </c>
      <c r="AS2074" s="363">
        <f t="shared" ref="AS2074:AS2076" ca="1" si="481">SUMIF($D$91:$D$2561,D2074,$AG$91:$AG$2559)</f>
        <v>276.60000000000002</v>
      </c>
      <c r="AT2074" s="363">
        <f t="shared" ref="AT2074:AT2076" ca="1" si="482">AR2074-AS2074</f>
        <v>0</v>
      </c>
      <c r="AU2074" s="365"/>
    </row>
    <row r="2075" spans="1:47" ht="30" customHeight="1" x14ac:dyDescent="0.25">
      <c r="A2075" s="186"/>
      <c r="B2075" s="221">
        <v>1</v>
      </c>
      <c r="C2075" s="187">
        <v>1751</v>
      </c>
      <c r="D2075" s="136">
        <v>14337</v>
      </c>
      <c r="E2075" s="136">
        <v>8770</v>
      </c>
      <c r="F2075" s="188"/>
      <c r="G2075" s="186" t="s">
        <v>106</v>
      </c>
      <c r="H2075" s="189" t="s">
        <v>36</v>
      </c>
      <c r="I2075" s="189"/>
      <c r="J2075" s="189" t="s">
        <v>435</v>
      </c>
      <c r="K2075" s="190">
        <v>4</v>
      </c>
      <c r="L2075" s="190">
        <v>1.3</v>
      </c>
      <c r="M2075" s="190">
        <v>1.5</v>
      </c>
      <c r="N2075" s="190"/>
      <c r="O2075" s="188">
        <f t="shared" ref="O2075:O2106" si="483">M2075-N2075</f>
        <v>1.5</v>
      </c>
      <c r="P2075" s="190"/>
      <c r="Q2075" s="190"/>
      <c r="R2075" s="188">
        <f t="shared" si="479"/>
        <v>6</v>
      </c>
      <c r="S2075" s="159" t="s">
        <v>41</v>
      </c>
      <c r="T2075" s="199" t="s">
        <v>58</v>
      </c>
      <c r="U2075" s="193">
        <v>44942</v>
      </c>
      <c r="V2075" s="193">
        <v>44988</v>
      </c>
      <c r="W2075" s="194">
        <v>1</v>
      </c>
      <c r="X2075" s="195"/>
      <c r="Y2075" s="196">
        <f t="shared" si="469"/>
        <v>6.7142857142857144</v>
      </c>
      <c r="Z2075" s="203">
        <v>14</v>
      </c>
      <c r="AA2075" s="203">
        <v>0.84</v>
      </c>
      <c r="AB2075" s="197">
        <f t="shared" si="470"/>
        <v>84</v>
      </c>
      <c r="AC2075" s="197">
        <f t="shared" si="471"/>
        <v>5.04</v>
      </c>
      <c r="AD2075" s="197">
        <f t="shared" si="472"/>
        <v>58.79999999999999</v>
      </c>
      <c r="AE2075" s="197">
        <f t="shared" si="474"/>
        <v>25.199999999999996</v>
      </c>
      <c r="AF2075" s="197">
        <f t="shared" si="473"/>
        <v>33.839999999999996</v>
      </c>
      <c r="AG2075" s="197">
        <f t="shared" si="477"/>
        <v>117.83999999999997</v>
      </c>
      <c r="AH2075" s="198">
        <v>90.47999999999999</v>
      </c>
      <c r="AI2075" s="197">
        <f t="shared" si="478"/>
        <v>27.359999999999985</v>
      </c>
      <c r="AJ2075" s="158"/>
      <c r="AR2075" s="363">
        <f>SUMIF('[27]Sc Shedule '!$D$3:$D$2546,D2075,'[27]Sc Shedule '!$AC$3:$AC$2546)</f>
        <v>384.29999999999995</v>
      </c>
      <c r="AS2075" s="363">
        <f t="shared" ca="1" si="481"/>
        <v>242.36399999999998</v>
      </c>
      <c r="AT2075" s="363">
        <f t="shared" ca="1" si="482"/>
        <v>141.93599999999998</v>
      </c>
      <c r="AU2075" s="365"/>
    </row>
    <row r="2076" spans="1:47" ht="30" customHeight="1" x14ac:dyDescent="0.25">
      <c r="A2076" s="186"/>
      <c r="B2076" s="221">
        <v>3</v>
      </c>
      <c r="C2076" s="187">
        <v>1777</v>
      </c>
      <c r="D2076" s="136">
        <v>14365</v>
      </c>
      <c r="E2076" s="136"/>
      <c r="F2076" s="188"/>
      <c r="G2076" s="186" t="s">
        <v>119</v>
      </c>
      <c r="H2076" s="189" t="s">
        <v>36</v>
      </c>
      <c r="I2076" s="189"/>
      <c r="J2076" s="189" t="s">
        <v>435</v>
      </c>
      <c r="K2076" s="190">
        <v>7.5</v>
      </c>
      <c r="L2076" s="190">
        <v>1.3</v>
      </c>
      <c r="M2076" s="190">
        <v>5.6</v>
      </c>
      <c r="N2076" s="190"/>
      <c r="O2076" s="188">
        <f t="shared" si="483"/>
        <v>5.6</v>
      </c>
      <c r="P2076" s="190"/>
      <c r="Q2076" s="190"/>
      <c r="R2076" s="188">
        <f t="shared" si="479"/>
        <v>42</v>
      </c>
      <c r="S2076" s="159" t="s">
        <v>41</v>
      </c>
      <c r="T2076" s="199" t="s">
        <v>86</v>
      </c>
      <c r="U2076" s="193">
        <v>44947</v>
      </c>
      <c r="V2076" s="193"/>
      <c r="W2076" s="194">
        <v>1</v>
      </c>
      <c r="X2076" s="195"/>
      <c r="Y2076" s="196">
        <f t="shared" si="469"/>
        <v>10</v>
      </c>
      <c r="Z2076" s="203">
        <v>14</v>
      </c>
      <c r="AA2076" s="203">
        <v>0.84</v>
      </c>
      <c r="AB2076" s="197">
        <f t="shared" si="470"/>
        <v>588</v>
      </c>
      <c r="AC2076" s="197">
        <f t="shared" si="471"/>
        <v>35.28</v>
      </c>
      <c r="AD2076" s="197">
        <f t="shared" si="472"/>
        <v>411.59999999999997</v>
      </c>
      <c r="AE2076" s="197">
        <f t="shared" si="474"/>
        <v>0</v>
      </c>
      <c r="AF2076" s="197">
        <f t="shared" si="473"/>
        <v>352.8</v>
      </c>
      <c r="AG2076" s="197">
        <f t="shared" si="477"/>
        <v>764.4</v>
      </c>
      <c r="AH2076" s="198">
        <v>608.16</v>
      </c>
      <c r="AI2076" s="197">
        <f t="shared" si="478"/>
        <v>156.24</v>
      </c>
      <c r="AJ2076" s="158"/>
      <c r="AR2076" s="363">
        <f>SUMIF('[27]Sc Shedule '!$D$3:$D$2546,D2076,'[27]Sc Shedule '!$AC$3:$AC$2546)</f>
        <v>854.08749999999998</v>
      </c>
      <c r="AS2076" s="363">
        <f t="shared" ca="1" si="481"/>
        <v>854.08749999999998</v>
      </c>
      <c r="AT2076" s="363">
        <f t="shared" ca="1" si="482"/>
        <v>0</v>
      </c>
      <c r="AU2076" s="365"/>
    </row>
    <row r="2077" spans="1:47" ht="30" customHeight="1" x14ac:dyDescent="0.25">
      <c r="A2077" s="186"/>
      <c r="B2077" s="221">
        <v>6</v>
      </c>
      <c r="C2077" s="187">
        <v>1784</v>
      </c>
      <c r="D2077" s="136">
        <v>14368</v>
      </c>
      <c r="E2077" s="136">
        <v>8607</v>
      </c>
      <c r="F2077" s="188"/>
      <c r="G2077" s="186" t="s">
        <v>114</v>
      </c>
      <c r="H2077" s="189" t="s">
        <v>36</v>
      </c>
      <c r="I2077" s="189"/>
      <c r="J2077" s="189" t="s">
        <v>435</v>
      </c>
      <c r="K2077" s="190">
        <v>3</v>
      </c>
      <c r="L2077" s="190">
        <v>1</v>
      </c>
      <c r="M2077" s="190">
        <v>1</v>
      </c>
      <c r="N2077" s="190"/>
      <c r="O2077" s="188">
        <f t="shared" si="483"/>
        <v>1</v>
      </c>
      <c r="P2077" s="190"/>
      <c r="Q2077" s="190"/>
      <c r="R2077" s="188">
        <f t="shared" si="479"/>
        <v>3</v>
      </c>
      <c r="S2077" s="159" t="s">
        <v>41</v>
      </c>
      <c r="T2077" s="199" t="s">
        <v>58</v>
      </c>
      <c r="U2077" s="193">
        <v>44947</v>
      </c>
      <c r="V2077" s="193">
        <v>44951</v>
      </c>
      <c r="W2077" s="194">
        <v>1</v>
      </c>
      <c r="X2077" s="195"/>
      <c r="Y2077" s="196">
        <f t="shared" ref="Y2077:Y2140" si="484">IF(T2077="on hire",$C$5-U2077+1,IF(T2077="off hired",V2077-U2077+1,0))/7</f>
        <v>0.7142857142857143</v>
      </c>
      <c r="Z2077" s="203">
        <v>14</v>
      </c>
      <c r="AA2077" s="203">
        <v>0.84</v>
      </c>
      <c r="AB2077" s="197">
        <f t="shared" ref="AB2077:AB2140" si="485">Z2077*R2077</f>
        <v>42</v>
      </c>
      <c r="AC2077" s="197">
        <f t="shared" ref="AC2077:AC2140" si="486">AA2077*R2077</f>
        <v>2.52</v>
      </c>
      <c r="AD2077" s="197">
        <f t="shared" ref="AD2077:AD2140" si="487">0.7*R2077*Z2077</f>
        <v>29.399999999999995</v>
      </c>
      <c r="AE2077" s="197">
        <f t="shared" si="474"/>
        <v>12.599999999999998</v>
      </c>
      <c r="AF2077" s="197">
        <f t="shared" ref="AF2077:AF2140" si="488">IF(Y2077&gt;X2077,(Y2077-X2077)*R2077*AA2077,0)</f>
        <v>1.7999999999999998</v>
      </c>
      <c r="AG2077" s="197">
        <f t="shared" si="477"/>
        <v>43.79999999999999</v>
      </c>
      <c r="AH2077" s="198">
        <v>43.79999999999999</v>
      </c>
      <c r="AI2077" s="197">
        <f t="shared" si="478"/>
        <v>0</v>
      </c>
      <c r="AJ2077" s="158"/>
      <c r="AR2077" s="111"/>
      <c r="AS2077" s="111"/>
      <c r="AT2077" s="111"/>
    </row>
    <row r="2078" spans="1:47" ht="30" customHeight="1" x14ac:dyDescent="0.25">
      <c r="A2078" s="186"/>
      <c r="B2078" s="221">
        <v>6</v>
      </c>
      <c r="C2078" s="187">
        <v>1784</v>
      </c>
      <c r="D2078" s="136">
        <v>14368</v>
      </c>
      <c r="E2078" s="136">
        <v>8607</v>
      </c>
      <c r="F2078" s="188"/>
      <c r="G2078" s="186" t="s">
        <v>114</v>
      </c>
      <c r="H2078" s="189" t="s">
        <v>36</v>
      </c>
      <c r="I2078" s="189"/>
      <c r="J2078" s="189" t="s">
        <v>435</v>
      </c>
      <c r="K2078" s="190">
        <v>3</v>
      </c>
      <c r="L2078" s="190">
        <v>1</v>
      </c>
      <c r="M2078" s="190">
        <v>1</v>
      </c>
      <c r="N2078" s="190"/>
      <c r="O2078" s="188">
        <f t="shared" si="483"/>
        <v>1</v>
      </c>
      <c r="P2078" s="190"/>
      <c r="Q2078" s="190"/>
      <c r="R2078" s="188">
        <f t="shared" si="479"/>
        <v>3</v>
      </c>
      <c r="S2078" s="159" t="s">
        <v>41</v>
      </c>
      <c r="T2078" s="199" t="s">
        <v>58</v>
      </c>
      <c r="U2078" s="193">
        <v>44947</v>
      </c>
      <c r="V2078" s="193">
        <v>44951</v>
      </c>
      <c r="W2078" s="194">
        <v>1</v>
      </c>
      <c r="X2078" s="195"/>
      <c r="Y2078" s="196">
        <f t="shared" si="484"/>
        <v>0.7142857142857143</v>
      </c>
      <c r="Z2078" s="203">
        <v>14</v>
      </c>
      <c r="AA2078" s="203">
        <v>0.84</v>
      </c>
      <c r="AB2078" s="197">
        <f t="shared" si="485"/>
        <v>42</v>
      </c>
      <c r="AC2078" s="197">
        <f t="shared" si="486"/>
        <v>2.52</v>
      </c>
      <c r="AD2078" s="197">
        <f t="shared" si="487"/>
        <v>29.399999999999995</v>
      </c>
      <c r="AE2078" s="197">
        <f t="shared" si="474"/>
        <v>12.599999999999998</v>
      </c>
      <c r="AF2078" s="197">
        <f t="shared" si="488"/>
        <v>1.7999999999999998</v>
      </c>
      <c r="AG2078" s="197">
        <f t="shared" si="477"/>
        <v>43.79999999999999</v>
      </c>
      <c r="AH2078" s="198">
        <v>43.79999999999999</v>
      </c>
      <c r="AI2078" s="197">
        <f t="shared" si="478"/>
        <v>0</v>
      </c>
      <c r="AJ2078" s="158"/>
      <c r="AR2078" s="111"/>
      <c r="AS2078" s="111"/>
      <c r="AT2078" s="111"/>
    </row>
    <row r="2079" spans="1:47" ht="30" customHeight="1" x14ac:dyDescent="0.25">
      <c r="A2079" s="186"/>
      <c r="B2079" s="221">
        <v>1</v>
      </c>
      <c r="C2079" s="187">
        <v>1713</v>
      </c>
      <c r="D2079" s="136">
        <v>14298</v>
      </c>
      <c r="E2079" s="136">
        <v>8426</v>
      </c>
      <c r="F2079" s="188"/>
      <c r="G2079" s="186" t="s">
        <v>106</v>
      </c>
      <c r="H2079" s="189" t="s">
        <v>36</v>
      </c>
      <c r="I2079" s="189"/>
      <c r="J2079" s="189" t="s">
        <v>435</v>
      </c>
      <c r="K2079" s="190">
        <v>12</v>
      </c>
      <c r="L2079" s="190">
        <v>1.3</v>
      </c>
      <c r="M2079" s="190">
        <v>4</v>
      </c>
      <c r="N2079" s="190"/>
      <c r="O2079" s="188">
        <f t="shared" si="483"/>
        <v>4</v>
      </c>
      <c r="P2079" s="190"/>
      <c r="Q2079" s="190"/>
      <c r="R2079" s="188">
        <f t="shared" si="479"/>
        <v>48</v>
      </c>
      <c r="S2079" s="159" t="s">
        <v>41</v>
      </c>
      <c r="T2079" s="199" t="s">
        <v>58</v>
      </c>
      <c r="U2079" s="193">
        <v>44934</v>
      </c>
      <c r="V2079" s="193">
        <v>44940</v>
      </c>
      <c r="W2079" s="194">
        <v>1</v>
      </c>
      <c r="X2079" s="195"/>
      <c r="Y2079" s="196">
        <f t="shared" si="484"/>
        <v>1</v>
      </c>
      <c r="Z2079" s="203">
        <v>14</v>
      </c>
      <c r="AA2079" s="203">
        <v>0.84</v>
      </c>
      <c r="AB2079" s="197">
        <f t="shared" si="485"/>
        <v>672</v>
      </c>
      <c r="AC2079" s="197">
        <f t="shared" si="486"/>
        <v>40.32</v>
      </c>
      <c r="AD2079" s="197">
        <f t="shared" si="487"/>
        <v>470.39999999999992</v>
      </c>
      <c r="AE2079" s="197">
        <f t="shared" si="474"/>
        <v>201.59999999999997</v>
      </c>
      <c r="AF2079" s="197">
        <f t="shared" si="488"/>
        <v>40.32</v>
      </c>
      <c r="AG2079" s="197">
        <f t="shared" si="477"/>
        <v>712.31999999999994</v>
      </c>
      <c r="AH2079" s="198">
        <v>712.31999999999994</v>
      </c>
      <c r="AI2079" s="197">
        <f t="shared" si="478"/>
        <v>0</v>
      </c>
      <c r="AJ2079" s="158"/>
      <c r="AR2079" s="111"/>
      <c r="AS2079" s="111"/>
      <c r="AT2079" s="111"/>
    </row>
    <row r="2080" spans="1:47" ht="30" customHeight="1" x14ac:dyDescent="0.25">
      <c r="A2080" s="186"/>
      <c r="B2080" s="221">
        <v>1</v>
      </c>
      <c r="C2080" s="187">
        <v>1681</v>
      </c>
      <c r="D2080" s="136">
        <v>14266</v>
      </c>
      <c r="E2080" s="136">
        <v>8644</v>
      </c>
      <c r="F2080" s="188"/>
      <c r="G2080" s="186" t="s">
        <v>106</v>
      </c>
      <c r="H2080" s="189" t="s">
        <v>36</v>
      </c>
      <c r="I2080" s="189"/>
      <c r="J2080" s="189" t="s">
        <v>435</v>
      </c>
      <c r="K2080" s="190">
        <v>4</v>
      </c>
      <c r="L2080" s="190">
        <v>1.3</v>
      </c>
      <c r="M2080" s="190">
        <v>3</v>
      </c>
      <c r="N2080" s="190"/>
      <c r="O2080" s="188">
        <f t="shared" si="483"/>
        <v>3</v>
      </c>
      <c r="P2080" s="190"/>
      <c r="Q2080" s="190"/>
      <c r="R2080" s="188">
        <f t="shared" si="479"/>
        <v>12</v>
      </c>
      <c r="S2080" s="159" t="s">
        <v>41</v>
      </c>
      <c r="T2080" s="199" t="s">
        <v>58</v>
      </c>
      <c r="U2080" s="193">
        <v>44924</v>
      </c>
      <c r="V2080" s="193">
        <v>44964</v>
      </c>
      <c r="W2080" s="194">
        <v>1</v>
      </c>
      <c r="X2080" s="195"/>
      <c r="Y2080" s="196">
        <f t="shared" si="484"/>
        <v>5.8571428571428568</v>
      </c>
      <c r="Z2080" s="203">
        <v>14</v>
      </c>
      <c r="AA2080" s="203">
        <v>0.84</v>
      </c>
      <c r="AB2080" s="197">
        <f t="shared" si="485"/>
        <v>168</v>
      </c>
      <c r="AC2080" s="197">
        <f t="shared" si="486"/>
        <v>10.08</v>
      </c>
      <c r="AD2080" s="197">
        <f t="shared" si="487"/>
        <v>117.59999999999998</v>
      </c>
      <c r="AE2080" s="197">
        <f t="shared" si="474"/>
        <v>50.399999999999991</v>
      </c>
      <c r="AF2080" s="197">
        <f t="shared" si="488"/>
        <v>59.039999999999992</v>
      </c>
      <c r="AG2080" s="197">
        <f t="shared" si="477"/>
        <v>227.03999999999996</v>
      </c>
      <c r="AH2080" s="198">
        <v>227.03999999999996</v>
      </c>
      <c r="AI2080" s="197">
        <f t="shared" si="478"/>
        <v>0</v>
      </c>
      <c r="AJ2080" s="158"/>
      <c r="AT2080" s="111"/>
      <c r="AU2080" s="365"/>
    </row>
    <row r="2081" spans="1:47" ht="30" customHeight="1" x14ac:dyDescent="0.25">
      <c r="A2081" s="186"/>
      <c r="B2081" s="221">
        <v>1</v>
      </c>
      <c r="C2081" s="187">
        <v>1684</v>
      </c>
      <c r="D2081" s="136">
        <v>14269</v>
      </c>
      <c r="E2081" s="136">
        <v>8491</v>
      </c>
      <c r="F2081" s="188"/>
      <c r="G2081" s="186" t="s">
        <v>106</v>
      </c>
      <c r="H2081" s="189" t="s">
        <v>36</v>
      </c>
      <c r="I2081" s="189"/>
      <c r="J2081" s="189" t="s">
        <v>435</v>
      </c>
      <c r="K2081" s="190">
        <v>7</v>
      </c>
      <c r="L2081" s="190">
        <v>1</v>
      </c>
      <c r="M2081" s="190">
        <v>4</v>
      </c>
      <c r="N2081" s="190"/>
      <c r="O2081" s="188">
        <f t="shared" si="483"/>
        <v>4</v>
      </c>
      <c r="P2081" s="190"/>
      <c r="Q2081" s="190"/>
      <c r="R2081" s="188">
        <f t="shared" si="479"/>
        <v>28</v>
      </c>
      <c r="S2081" s="159" t="s">
        <v>41</v>
      </c>
      <c r="T2081" s="199" t="s">
        <v>58</v>
      </c>
      <c r="U2081" s="193">
        <v>44925</v>
      </c>
      <c r="V2081" s="193">
        <v>44930</v>
      </c>
      <c r="W2081" s="194">
        <v>1</v>
      </c>
      <c r="X2081" s="195"/>
      <c r="Y2081" s="196">
        <f t="shared" si="484"/>
        <v>0.8571428571428571</v>
      </c>
      <c r="Z2081" s="203">
        <v>14</v>
      </c>
      <c r="AA2081" s="203">
        <v>0.84</v>
      </c>
      <c r="AB2081" s="197">
        <f t="shared" si="485"/>
        <v>392</v>
      </c>
      <c r="AC2081" s="197">
        <f t="shared" si="486"/>
        <v>23.52</v>
      </c>
      <c r="AD2081" s="197">
        <f t="shared" si="487"/>
        <v>274.39999999999998</v>
      </c>
      <c r="AE2081" s="197">
        <f t="shared" si="474"/>
        <v>117.60000000000001</v>
      </c>
      <c r="AF2081" s="197">
        <f t="shared" si="488"/>
        <v>20.16</v>
      </c>
      <c r="AG2081" s="197">
        <f t="shared" si="477"/>
        <v>412.16</v>
      </c>
      <c r="AH2081" s="198">
        <v>412.16</v>
      </c>
      <c r="AI2081" s="197">
        <f t="shared" si="478"/>
        <v>0</v>
      </c>
      <c r="AJ2081" s="158"/>
      <c r="AR2081" s="111"/>
      <c r="AS2081" s="111"/>
      <c r="AT2081" s="111"/>
    </row>
    <row r="2082" spans="1:47" ht="30" customHeight="1" x14ac:dyDescent="0.25">
      <c r="A2082" s="186"/>
      <c r="B2082" s="221">
        <v>1</v>
      </c>
      <c r="C2082" s="187">
        <v>1699</v>
      </c>
      <c r="D2082" s="136">
        <v>14284</v>
      </c>
      <c r="E2082" s="136">
        <v>8425</v>
      </c>
      <c r="F2082" s="188"/>
      <c r="G2082" s="186" t="s">
        <v>106</v>
      </c>
      <c r="H2082" s="189" t="s">
        <v>36</v>
      </c>
      <c r="I2082" s="189"/>
      <c r="J2082" s="189" t="s">
        <v>435</v>
      </c>
      <c r="K2082" s="190">
        <v>2.5</v>
      </c>
      <c r="L2082" s="190">
        <v>1.3</v>
      </c>
      <c r="M2082" s="190">
        <v>3.5</v>
      </c>
      <c r="N2082" s="190"/>
      <c r="O2082" s="188">
        <f t="shared" si="483"/>
        <v>3.5</v>
      </c>
      <c r="P2082" s="190"/>
      <c r="Q2082" s="190"/>
      <c r="R2082" s="188">
        <f t="shared" si="479"/>
        <v>8.75</v>
      </c>
      <c r="S2082" s="159" t="s">
        <v>41</v>
      </c>
      <c r="T2082" s="199" t="s">
        <v>58</v>
      </c>
      <c r="U2082" s="193">
        <v>44929</v>
      </c>
      <c r="V2082" s="193">
        <v>44940</v>
      </c>
      <c r="W2082" s="194">
        <v>1</v>
      </c>
      <c r="X2082" s="195"/>
      <c r="Y2082" s="196">
        <f t="shared" si="484"/>
        <v>1.7142857142857142</v>
      </c>
      <c r="Z2082" s="203">
        <v>14</v>
      </c>
      <c r="AA2082" s="203">
        <v>0.84</v>
      </c>
      <c r="AB2082" s="197">
        <f t="shared" si="485"/>
        <v>122.5</v>
      </c>
      <c r="AC2082" s="197">
        <f t="shared" si="486"/>
        <v>7.35</v>
      </c>
      <c r="AD2082" s="197">
        <f t="shared" si="487"/>
        <v>85.75</v>
      </c>
      <c r="AE2082" s="197">
        <f t="shared" si="474"/>
        <v>36.75</v>
      </c>
      <c r="AF2082" s="197">
        <f t="shared" si="488"/>
        <v>12.6</v>
      </c>
      <c r="AG2082" s="197">
        <f t="shared" si="477"/>
        <v>135.1</v>
      </c>
      <c r="AH2082" s="198">
        <v>135.1</v>
      </c>
      <c r="AI2082" s="197">
        <f t="shared" si="478"/>
        <v>0</v>
      </c>
      <c r="AJ2082" s="158"/>
      <c r="AR2082" s="111"/>
      <c r="AS2082" s="111"/>
      <c r="AT2082" s="111"/>
    </row>
    <row r="2083" spans="1:47" ht="30" customHeight="1" x14ac:dyDescent="0.25">
      <c r="A2083" s="186"/>
      <c r="B2083" s="221">
        <v>1</v>
      </c>
      <c r="C2083" s="187">
        <v>1725</v>
      </c>
      <c r="D2083" s="136">
        <v>14310</v>
      </c>
      <c r="E2083" s="136">
        <v>8429</v>
      </c>
      <c r="F2083" s="188"/>
      <c r="G2083" s="186" t="s">
        <v>106</v>
      </c>
      <c r="H2083" s="189" t="s">
        <v>36</v>
      </c>
      <c r="I2083" s="189"/>
      <c r="J2083" s="189" t="s">
        <v>435</v>
      </c>
      <c r="K2083" s="190">
        <v>13</v>
      </c>
      <c r="L2083" s="190">
        <v>1.3</v>
      </c>
      <c r="M2083" s="190">
        <v>3.5</v>
      </c>
      <c r="N2083" s="190"/>
      <c r="O2083" s="188">
        <f t="shared" si="483"/>
        <v>3.5</v>
      </c>
      <c r="P2083" s="190"/>
      <c r="Q2083" s="190"/>
      <c r="R2083" s="188">
        <f t="shared" si="479"/>
        <v>45.5</v>
      </c>
      <c r="S2083" s="159" t="s">
        <v>41</v>
      </c>
      <c r="T2083" s="199" t="s">
        <v>58</v>
      </c>
      <c r="U2083" s="193">
        <v>44937</v>
      </c>
      <c r="V2083" s="193">
        <v>44942</v>
      </c>
      <c r="W2083" s="194">
        <v>1</v>
      </c>
      <c r="X2083" s="195"/>
      <c r="Y2083" s="196">
        <f t="shared" si="484"/>
        <v>0.8571428571428571</v>
      </c>
      <c r="Z2083" s="203">
        <v>14</v>
      </c>
      <c r="AA2083" s="203">
        <v>0.84</v>
      </c>
      <c r="AB2083" s="197">
        <f t="shared" si="485"/>
        <v>637</v>
      </c>
      <c r="AC2083" s="197">
        <f t="shared" si="486"/>
        <v>38.22</v>
      </c>
      <c r="AD2083" s="197">
        <f t="shared" si="487"/>
        <v>445.9</v>
      </c>
      <c r="AE2083" s="197">
        <f t="shared" si="474"/>
        <v>191.1</v>
      </c>
      <c r="AF2083" s="197">
        <f t="shared" si="488"/>
        <v>32.76</v>
      </c>
      <c r="AG2083" s="197">
        <f t="shared" si="477"/>
        <v>669.76</v>
      </c>
      <c r="AH2083" s="198">
        <v>669.76</v>
      </c>
      <c r="AI2083" s="197">
        <f t="shared" si="478"/>
        <v>0</v>
      </c>
      <c r="AJ2083" s="158"/>
      <c r="AR2083" s="111"/>
      <c r="AS2083" s="111"/>
      <c r="AT2083" s="111"/>
    </row>
    <row r="2084" spans="1:47" ht="30" customHeight="1" x14ac:dyDescent="0.25">
      <c r="A2084" s="186"/>
      <c r="B2084" s="221">
        <v>31</v>
      </c>
      <c r="C2084" s="187">
        <v>1767</v>
      </c>
      <c r="D2084" s="136">
        <v>14354</v>
      </c>
      <c r="E2084" s="136"/>
      <c r="F2084" s="188"/>
      <c r="G2084" s="186" t="s">
        <v>649</v>
      </c>
      <c r="H2084" s="189" t="s">
        <v>36</v>
      </c>
      <c r="I2084" s="189"/>
      <c r="J2084" s="189" t="s">
        <v>435</v>
      </c>
      <c r="K2084" s="190">
        <v>4.3</v>
      </c>
      <c r="L2084" s="190">
        <v>1</v>
      </c>
      <c r="M2084" s="190">
        <v>1.5</v>
      </c>
      <c r="N2084" s="190"/>
      <c r="O2084" s="188">
        <f t="shared" si="483"/>
        <v>1.5</v>
      </c>
      <c r="P2084" s="190"/>
      <c r="Q2084" s="190"/>
      <c r="R2084" s="188">
        <f t="shared" si="479"/>
        <v>6.4499999999999993</v>
      </c>
      <c r="S2084" s="159" t="s">
        <v>41</v>
      </c>
      <c r="T2084" s="199" t="s">
        <v>86</v>
      </c>
      <c r="U2084" s="193">
        <v>44945</v>
      </c>
      <c r="V2084" s="193"/>
      <c r="W2084" s="194">
        <v>1</v>
      </c>
      <c r="X2084" s="195"/>
      <c r="Y2084" s="196">
        <f t="shared" si="484"/>
        <v>10.285714285714286</v>
      </c>
      <c r="Z2084" s="203">
        <v>14</v>
      </c>
      <c r="AA2084" s="203">
        <v>0.84</v>
      </c>
      <c r="AB2084" s="197">
        <f t="shared" si="485"/>
        <v>90.299999999999983</v>
      </c>
      <c r="AC2084" s="197">
        <f t="shared" si="486"/>
        <v>5.4179999999999993</v>
      </c>
      <c r="AD2084" s="197">
        <f t="shared" si="487"/>
        <v>63.20999999999998</v>
      </c>
      <c r="AE2084" s="197">
        <f t="shared" ref="AE2084:AE2147" si="489">IF(T2084="off hired",0.3*R2084*Z2084*W2084,0)</f>
        <v>0</v>
      </c>
      <c r="AF2084" s="197">
        <f t="shared" si="488"/>
        <v>55.727999999999994</v>
      </c>
      <c r="AG2084" s="197">
        <f t="shared" si="477"/>
        <v>118.93799999999997</v>
      </c>
      <c r="AH2084" s="198">
        <v>94.943999999999974</v>
      </c>
      <c r="AI2084" s="197">
        <f t="shared" si="478"/>
        <v>23.994</v>
      </c>
      <c r="AJ2084" s="158"/>
      <c r="AR2084" s="363">
        <f>SUMIF('[27]Sc Shedule '!$D$3:$D$2546,D2084,'[27]Sc Shedule '!$AC$3:$AC$2546)</f>
        <v>670.18799999999999</v>
      </c>
      <c r="AS2084" s="363">
        <f ca="1">SUMIF($D$91:$D$2561,D2084,$AG$91:$AG$2559)</f>
        <v>670.18799999999999</v>
      </c>
      <c r="AT2084" s="363">
        <f ca="1">AR2084-AS2084</f>
        <v>0</v>
      </c>
      <c r="AU2084" s="365"/>
    </row>
    <row r="2085" spans="1:47" ht="30" customHeight="1" x14ac:dyDescent="0.25">
      <c r="A2085" s="186"/>
      <c r="B2085" s="221">
        <v>1</v>
      </c>
      <c r="C2085" s="187">
        <v>1797</v>
      </c>
      <c r="D2085" s="136">
        <v>14386</v>
      </c>
      <c r="E2085" s="136">
        <v>8643</v>
      </c>
      <c r="F2085" s="188"/>
      <c r="G2085" s="186" t="s">
        <v>440</v>
      </c>
      <c r="H2085" s="189" t="s">
        <v>36</v>
      </c>
      <c r="I2085" s="189"/>
      <c r="J2085" s="189" t="s">
        <v>435</v>
      </c>
      <c r="K2085" s="190">
        <v>13.8</v>
      </c>
      <c r="L2085" s="190">
        <v>1</v>
      </c>
      <c r="M2085" s="190">
        <v>2</v>
      </c>
      <c r="N2085" s="190"/>
      <c r="O2085" s="188">
        <f t="shared" si="483"/>
        <v>2</v>
      </c>
      <c r="P2085" s="190"/>
      <c r="Q2085" s="190"/>
      <c r="R2085" s="188">
        <f t="shared" si="479"/>
        <v>27.6</v>
      </c>
      <c r="S2085" s="159" t="s">
        <v>41</v>
      </c>
      <c r="T2085" s="199" t="s">
        <v>58</v>
      </c>
      <c r="U2085" s="193">
        <v>44952</v>
      </c>
      <c r="V2085" s="193">
        <v>44964</v>
      </c>
      <c r="W2085" s="194">
        <v>1</v>
      </c>
      <c r="X2085" s="195"/>
      <c r="Y2085" s="196">
        <f t="shared" si="484"/>
        <v>1.8571428571428572</v>
      </c>
      <c r="Z2085" s="203">
        <v>14</v>
      </c>
      <c r="AA2085" s="203">
        <v>0.84</v>
      </c>
      <c r="AB2085" s="197">
        <f t="shared" si="485"/>
        <v>386.40000000000003</v>
      </c>
      <c r="AC2085" s="197">
        <f t="shared" si="486"/>
        <v>23.184000000000001</v>
      </c>
      <c r="AD2085" s="197">
        <f t="shared" si="487"/>
        <v>270.48</v>
      </c>
      <c r="AE2085" s="197">
        <f t="shared" si="489"/>
        <v>115.91999999999999</v>
      </c>
      <c r="AF2085" s="197">
        <f t="shared" si="488"/>
        <v>43.055999999999997</v>
      </c>
      <c r="AG2085" s="197">
        <f t="shared" si="477"/>
        <v>429.45599999999996</v>
      </c>
      <c r="AH2085" s="198">
        <v>429.45599999999996</v>
      </c>
      <c r="AI2085" s="197">
        <f t="shared" si="478"/>
        <v>0</v>
      </c>
      <c r="AJ2085" s="158"/>
      <c r="AT2085" s="111"/>
      <c r="AU2085" s="365"/>
    </row>
    <row r="2086" spans="1:47" ht="30" customHeight="1" x14ac:dyDescent="0.25">
      <c r="A2086" s="186"/>
      <c r="B2086" s="221">
        <v>30</v>
      </c>
      <c r="C2086" s="187">
        <v>1798</v>
      </c>
      <c r="D2086" s="136">
        <v>14387</v>
      </c>
      <c r="E2086" s="136">
        <v>8626</v>
      </c>
      <c r="F2086" s="188"/>
      <c r="G2086" s="186" t="s">
        <v>108</v>
      </c>
      <c r="H2086" s="189" t="s">
        <v>36</v>
      </c>
      <c r="I2086" s="189"/>
      <c r="J2086" s="189" t="s">
        <v>435</v>
      </c>
      <c r="K2086" s="190">
        <v>5</v>
      </c>
      <c r="L2086" s="190">
        <v>1</v>
      </c>
      <c r="M2086" s="190">
        <v>2</v>
      </c>
      <c r="N2086" s="190"/>
      <c r="O2086" s="188">
        <f t="shared" si="483"/>
        <v>2</v>
      </c>
      <c r="P2086" s="190"/>
      <c r="Q2086" s="190"/>
      <c r="R2086" s="188">
        <f t="shared" si="479"/>
        <v>10</v>
      </c>
      <c r="S2086" s="159" t="s">
        <v>41</v>
      </c>
      <c r="T2086" s="199" t="s">
        <v>58</v>
      </c>
      <c r="U2086" s="193">
        <v>44952</v>
      </c>
      <c r="V2086" s="193">
        <v>44959</v>
      </c>
      <c r="W2086" s="194">
        <v>1</v>
      </c>
      <c r="X2086" s="195"/>
      <c r="Y2086" s="196">
        <f t="shared" si="484"/>
        <v>1.1428571428571428</v>
      </c>
      <c r="Z2086" s="203">
        <v>14</v>
      </c>
      <c r="AA2086" s="203">
        <v>0.84</v>
      </c>
      <c r="AB2086" s="197">
        <f t="shared" si="485"/>
        <v>140</v>
      </c>
      <c r="AC2086" s="197">
        <f t="shared" si="486"/>
        <v>8.4</v>
      </c>
      <c r="AD2086" s="197">
        <f t="shared" si="487"/>
        <v>98</v>
      </c>
      <c r="AE2086" s="197">
        <f t="shared" si="489"/>
        <v>42</v>
      </c>
      <c r="AF2086" s="197">
        <f t="shared" si="488"/>
        <v>9.5999999999999979</v>
      </c>
      <c r="AG2086" s="197">
        <f t="shared" si="477"/>
        <v>149.6</v>
      </c>
      <c r="AH2086" s="198">
        <v>149.6</v>
      </c>
      <c r="AI2086" s="197">
        <f t="shared" si="478"/>
        <v>0</v>
      </c>
      <c r="AJ2086" s="158"/>
      <c r="AT2086" s="111"/>
      <c r="AU2086" s="365"/>
    </row>
    <row r="2087" spans="1:47" ht="30" customHeight="1" x14ac:dyDescent="0.25">
      <c r="A2087" s="186"/>
      <c r="B2087" s="221">
        <v>6</v>
      </c>
      <c r="C2087" s="187">
        <v>1796</v>
      </c>
      <c r="D2087" s="136">
        <v>14385</v>
      </c>
      <c r="E2087" s="136">
        <v>8625</v>
      </c>
      <c r="F2087" s="188"/>
      <c r="G2087" s="186" t="s">
        <v>653</v>
      </c>
      <c r="H2087" s="189" t="s">
        <v>36</v>
      </c>
      <c r="I2087" s="189"/>
      <c r="J2087" s="189" t="s">
        <v>435</v>
      </c>
      <c r="K2087" s="190">
        <v>4</v>
      </c>
      <c r="L2087" s="190">
        <v>1.3</v>
      </c>
      <c r="M2087" s="190">
        <v>1.5</v>
      </c>
      <c r="N2087" s="190"/>
      <c r="O2087" s="188">
        <f t="shared" si="483"/>
        <v>1.5</v>
      </c>
      <c r="P2087" s="190"/>
      <c r="Q2087" s="190"/>
      <c r="R2087" s="188">
        <f t="shared" si="479"/>
        <v>6</v>
      </c>
      <c r="S2087" s="159" t="s">
        <v>41</v>
      </c>
      <c r="T2087" s="199" t="s">
        <v>58</v>
      </c>
      <c r="U2087" s="193">
        <v>44952</v>
      </c>
      <c r="V2087" s="193">
        <v>44958</v>
      </c>
      <c r="W2087" s="194">
        <v>1</v>
      </c>
      <c r="X2087" s="195"/>
      <c r="Y2087" s="196">
        <f t="shared" si="484"/>
        <v>1</v>
      </c>
      <c r="Z2087" s="203">
        <v>14</v>
      </c>
      <c r="AA2087" s="203">
        <v>0.84</v>
      </c>
      <c r="AB2087" s="197">
        <f t="shared" si="485"/>
        <v>84</v>
      </c>
      <c r="AC2087" s="197">
        <f t="shared" si="486"/>
        <v>5.04</v>
      </c>
      <c r="AD2087" s="197">
        <f t="shared" si="487"/>
        <v>58.79999999999999</v>
      </c>
      <c r="AE2087" s="197">
        <f t="shared" si="489"/>
        <v>25.199999999999996</v>
      </c>
      <c r="AF2087" s="197">
        <f t="shared" si="488"/>
        <v>5.04</v>
      </c>
      <c r="AG2087" s="197">
        <f t="shared" si="477"/>
        <v>89.039999999999992</v>
      </c>
      <c r="AH2087" s="198">
        <v>89.039999999999992</v>
      </c>
      <c r="AI2087" s="197">
        <f t="shared" si="478"/>
        <v>0</v>
      </c>
      <c r="AJ2087" s="158"/>
      <c r="AT2087" s="111"/>
      <c r="AU2087" s="365"/>
    </row>
    <row r="2088" spans="1:47" ht="30" customHeight="1" x14ac:dyDescent="0.25">
      <c r="A2088" s="186"/>
      <c r="B2088" s="221">
        <v>7</v>
      </c>
      <c r="C2088" s="187">
        <v>1800</v>
      </c>
      <c r="D2088" s="136">
        <v>14388</v>
      </c>
      <c r="E2088" s="136">
        <v>8625</v>
      </c>
      <c r="F2088" s="188"/>
      <c r="G2088" s="186" t="s">
        <v>110</v>
      </c>
      <c r="H2088" s="189" t="s">
        <v>36</v>
      </c>
      <c r="I2088" s="189"/>
      <c r="J2088" s="189" t="s">
        <v>435</v>
      </c>
      <c r="K2088" s="190">
        <v>7.5</v>
      </c>
      <c r="L2088" s="190">
        <v>1.3</v>
      </c>
      <c r="M2088" s="190">
        <v>2</v>
      </c>
      <c r="N2088" s="190"/>
      <c r="O2088" s="188">
        <f t="shared" si="483"/>
        <v>2</v>
      </c>
      <c r="P2088" s="190"/>
      <c r="Q2088" s="190"/>
      <c r="R2088" s="188">
        <f t="shared" si="479"/>
        <v>15</v>
      </c>
      <c r="S2088" s="159" t="s">
        <v>41</v>
      </c>
      <c r="T2088" s="199" t="s">
        <v>58</v>
      </c>
      <c r="U2088" s="193">
        <v>44952</v>
      </c>
      <c r="V2088" s="193">
        <v>44958</v>
      </c>
      <c r="W2088" s="194">
        <v>1</v>
      </c>
      <c r="X2088" s="195"/>
      <c r="Y2088" s="196">
        <f t="shared" si="484"/>
        <v>1</v>
      </c>
      <c r="Z2088" s="203">
        <v>14</v>
      </c>
      <c r="AA2088" s="203">
        <v>0.84</v>
      </c>
      <c r="AB2088" s="197">
        <f t="shared" si="485"/>
        <v>210</v>
      </c>
      <c r="AC2088" s="197">
        <f t="shared" si="486"/>
        <v>12.6</v>
      </c>
      <c r="AD2088" s="197">
        <f t="shared" si="487"/>
        <v>147</v>
      </c>
      <c r="AE2088" s="197">
        <f t="shared" si="489"/>
        <v>63</v>
      </c>
      <c r="AF2088" s="197">
        <f t="shared" si="488"/>
        <v>12.6</v>
      </c>
      <c r="AG2088" s="197">
        <f t="shared" si="477"/>
        <v>222.6</v>
      </c>
      <c r="AH2088" s="198">
        <v>222.6</v>
      </c>
      <c r="AI2088" s="197">
        <f t="shared" si="478"/>
        <v>0</v>
      </c>
      <c r="AJ2088" s="158"/>
      <c r="AT2088" s="111"/>
      <c r="AU2088" s="365"/>
    </row>
    <row r="2089" spans="1:47" ht="30" customHeight="1" x14ac:dyDescent="0.25">
      <c r="A2089" s="186"/>
      <c r="B2089" s="221">
        <v>7</v>
      </c>
      <c r="C2089" s="187">
        <v>1800</v>
      </c>
      <c r="D2089" s="136">
        <v>14388</v>
      </c>
      <c r="E2089" s="136">
        <v>8625</v>
      </c>
      <c r="F2089" s="188"/>
      <c r="G2089" s="186" t="s">
        <v>110</v>
      </c>
      <c r="H2089" s="189" t="s">
        <v>36</v>
      </c>
      <c r="I2089" s="189"/>
      <c r="J2089" s="189" t="s">
        <v>435</v>
      </c>
      <c r="K2089" s="190">
        <v>7.5</v>
      </c>
      <c r="L2089" s="190">
        <v>1.3</v>
      </c>
      <c r="M2089" s="190">
        <v>2</v>
      </c>
      <c r="N2089" s="190"/>
      <c r="O2089" s="188">
        <f t="shared" si="483"/>
        <v>2</v>
      </c>
      <c r="P2089" s="190"/>
      <c r="Q2089" s="190"/>
      <c r="R2089" s="188">
        <f t="shared" si="479"/>
        <v>15</v>
      </c>
      <c r="S2089" s="159" t="s">
        <v>41</v>
      </c>
      <c r="T2089" s="199" t="s">
        <v>58</v>
      </c>
      <c r="U2089" s="193">
        <v>44952</v>
      </c>
      <c r="V2089" s="193">
        <v>44958</v>
      </c>
      <c r="W2089" s="194">
        <v>1</v>
      </c>
      <c r="X2089" s="195"/>
      <c r="Y2089" s="196">
        <f t="shared" si="484"/>
        <v>1</v>
      </c>
      <c r="Z2089" s="203">
        <v>14</v>
      </c>
      <c r="AA2089" s="203">
        <v>0.84</v>
      </c>
      <c r="AB2089" s="197">
        <f t="shared" si="485"/>
        <v>210</v>
      </c>
      <c r="AC2089" s="197">
        <f t="shared" si="486"/>
        <v>12.6</v>
      </c>
      <c r="AD2089" s="197">
        <f t="shared" si="487"/>
        <v>147</v>
      </c>
      <c r="AE2089" s="197">
        <f t="shared" si="489"/>
        <v>63</v>
      </c>
      <c r="AF2089" s="197">
        <f t="shared" si="488"/>
        <v>12.6</v>
      </c>
      <c r="AG2089" s="197">
        <f t="shared" si="477"/>
        <v>222.6</v>
      </c>
      <c r="AH2089" s="198">
        <v>222.6</v>
      </c>
      <c r="AI2089" s="197">
        <f t="shared" si="478"/>
        <v>0</v>
      </c>
      <c r="AJ2089" s="158"/>
      <c r="AT2089" s="111"/>
      <c r="AU2089" s="365"/>
    </row>
    <row r="2090" spans="1:47" ht="30" customHeight="1" x14ac:dyDescent="0.25">
      <c r="A2090" s="186"/>
      <c r="B2090" s="221">
        <v>1</v>
      </c>
      <c r="C2090" s="187">
        <v>1799</v>
      </c>
      <c r="D2090" s="136">
        <v>14389</v>
      </c>
      <c r="E2090" s="136">
        <v>8763</v>
      </c>
      <c r="F2090" s="188"/>
      <c r="G2090" s="186" t="s">
        <v>440</v>
      </c>
      <c r="H2090" s="189" t="s">
        <v>36</v>
      </c>
      <c r="I2090" s="189"/>
      <c r="J2090" s="189" t="s">
        <v>435</v>
      </c>
      <c r="K2090" s="190">
        <v>14</v>
      </c>
      <c r="L2090" s="190">
        <v>1.3</v>
      </c>
      <c r="M2090" s="190">
        <v>2</v>
      </c>
      <c r="N2090" s="190"/>
      <c r="O2090" s="188">
        <f t="shared" si="483"/>
        <v>2</v>
      </c>
      <c r="P2090" s="190"/>
      <c r="Q2090" s="190"/>
      <c r="R2090" s="188">
        <f t="shared" si="479"/>
        <v>28</v>
      </c>
      <c r="S2090" s="159" t="s">
        <v>41</v>
      </c>
      <c r="T2090" s="199" t="s">
        <v>58</v>
      </c>
      <c r="U2090" s="193">
        <v>44952</v>
      </c>
      <c r="V2090" s="193">
        <v>44987</v>
      </c>
      <c r="W2090" s="194">
        <v>1</v>
      </c>
      <c r="X2090" s="195"/>
      <c r="Y2090" s="196">
        <f t="shared" si="484"/>
        <v>5.1428571428571432</v>
      </c>
      <c r="Z2090" s="203">
        <v>14</v>
      </c>
      <c r="AA2090" s="203">
        <v>0.84</v>
      </c>
      <c r="AB2090" s="197">
        <f t="shared" si="485"/>
        <v>392</v>
      </c>
      <c r="AC2090" s="197">
        <f t="shared" si="486"/>
        <v>23.52</v>
      </c>
      <c r="AD2090" s="197">
        <f t="shared" si="487"/>
        <v>274.39999999999998</v>
      </c>
      <c r="AE2090" s="197">
        <f t="shared" si="489"/>
        <v>117.60000000000001</v>
      </c>
      <c r="AF2090" s="197">
        <f t="shared" si="488"/>
        <v>120.96</v>
      </c>
      <c r="AG2090" s="197">
        <f t="shared" si="477"/>
        <v>512.96</v>
      </c>
      <c r="AH2090" s="198">
        <v>388.64</v>
      </c>
      <c r="AI2090" s="197">
        <f t="shared" si="478"/>
        <v>124.32000000000005</v>
      </c>
      <c r="AJ2090" s="158"/>
      <c r="AR2090" s="363">
        <f>SUMIF('[27]Sc Shedule '!$D$3:$D$2546,D2090,'[27]Sc Shedule '!$AC$3:$AC$2546)</f>
        <v>512.96</v>
      </c>
      <c r="AS2090" s="363">
        <f ca="1">SUMIF($D$91:$D$2561,D2090,$AG$91:$AG$2559)</f>
        <v>512.96</v>
      </c>
      <c r="AT2090" s="363">
        <f ca="1">AR2090-AS2090</f>
        <v>0</v>
      </c>
      <c r="AU2090" s="365"/>
    </row>
    <row r="2091" spans="1:47" ht="30" customHeight="1" x14ac:dyDescent="0.25">
      <c r="A2091" s="186"/>
      <c r="B2091" s="221">
        <v>9</v>
      </c>
      <c r="C2091" s="187">
        <v>1804</v>
      </c>
      <c r="D2091" s="136">
        <v>14393</v>
      </c>
      <c r="E2091" s="136">
        <v>8591</v>
      </c>
      <c r="F2091" s="188"/>
      <c r="G2091" s="186" t="s">
        <v>654</v>
      </c>
      <c r="H2091" s="189" t="s">
        <v>36</v>
      </c>
      <c r="I2091" s="189"/>
      <c r="J2091" s="189" t="s">
        <v>435</v>
      </c>
      <c r="K2091" s="190">
        <v>5</v>
      </c>
      <c r="L2091" s="190">
        <v>1.3</v>
      </c>
      <c r="M2091" s="190">
        <v>2</v>
      </c>
      <c r="N2091" s="190"/>
      <c r="O2091" s="188">
        <f t="shared" si="483"/>
        <v>2</v>
      </c>
      <c r="P2091" s="190"/>
      <c r="Q2091" s="190"/>
      <c r="R2091" s="188">
        <f t="shared" si="479"/>
        <v>10</v>
      </c>
      <c r="S2091" s="159" t="s">
        <v>41</v>
      </c>
      <c r="T2091" s="199" t="s">
        <v>58</v>
      </c>
      <c r="U2091" s="193">
        <v>44953</v>
      </c>
      <c r="V2091" s="193">
        <v>44978</v>
      </c>
      <c r="W2091" s="194">
        <v>1</v>
      </c>
      <c r="X2091" s="195"/>
      <c r="Y2091" s="196">
        <f t="shared" si="484"/>
        <v>3.7142857142857144</v>
      </c>
      <c r="Z2091" s="203">
        <v>14</v>
      </c>
      <c r="AA2091" s="203">
        <v>0.84</v>
      </c>
      <c r="AB2091" s="197">
        <f t="shared" si="485"/>
        <v>140</v>
      </c>
      <c r="AC2091" s="197">
        <f t="shared" si="486"/>
        <v>8.4</v>
      </c>
      <c r="AD2091" s="197">
        <f t="shared" si="487"/>
        <v>98</v>
      </c>
      <c r="AE2091" s="197">
        <f t="shared" si="489"/>
        <v>42</v>
      </c>
      <c r="AF2091" s="197">
        <f t="shared" si="488"/>
        <v>31.200000000000003</v>
      </c>
      <c r="AG2091" s="197">
        <f t="shared" si="477"/>
        <v>171.2</v>
      </c>
      <c r="AH2091" s="198">
        <v>171.2</v>
      </c>
      <c r="AI2091" s="197">
        <f t="shared" si="478"/>
        <v>0</v>
      </c>
      <c r="AJ2091" s="158"/>
      <c r="AT2091" s="111"/>
      <c r="AU2091" s="365"/>
    </row>
    <row r="2092" spans="1:47" ht="30" customHeight="1" x14ac:dyDescent="0.25">
      <c r="A2092" s="186"/>
      <c r="B2092" s="221">
        <v>7</v>
      </c>
      <c r="C2092" s="187">
        <v>1806</v>
      </c>
      <c r="D2092" s="136">
        <v>14395</v>
      </c>
      <c r="E2092" s="136">
        <v>8553</v>
      </c>
      <c r="F2092" s="188"/>
      <c r="G2092" s="186" t="s">
        <v>110</v>
      </c>
      <c r="H2092" s="189" t="s">
        <v>36</v>
      </c>
      <c r="I2092" s="189"/>
      <c r="J2092" s="189" t="s">
        <v>435</v>
      </c>
      <c r="K2092" s="190">
        <v>22</v>
      </c>
      <c r="L2092" s="190">
        <v>1.3</v>
      </c>
      <c r="M2092" s="190">
        <v>4</v>
      </c>
      <c r="N2092" s="190"/>
      <c r="O2092" s="188">
        <f t="shared" si="483"/>
        <v>4</v>
      </c>
      <c r="P2092" s="190"/>
      <c r="Q2092" s="190"/>
      <c r="R2092" s="188">
        <f t="shared" si="479"/>
        <v>88</v>
      </c>
      <c r="S2092" s="159" t="s">
        <v>41</v>
      </c>
      <c r="T2092" s="199" t="s">
        <v>58</v>
      </c>
      <c r="U2092" s="193">
        <v>44953</v>
      </c>
      <c r="V2092" s="193">
        <v>44967</v>
      </c>
      <c r="W2092" s="194">
        <v>1</v>
      </c>
      <c r="X2092" s="195"/>
      <c r="Y2092" s="196">
        <f t="shared" si="484"/>
        <v>2.1428571428571428</v>
      </c>
      <c r="Z2092" s="203">
        <v>14</v>
      </c>
      <c r="AA2092" s="203">
        <v>0.84</v>
      </c>
      <c r="AB2092" s="197">
        <f t="shared" si="485"/>
        <v>1232</v>
      </c>
      <c r="AC2092" s="197">
        <f t="shared" si="486"/>
        <v>73.92</v>
      </c>
      <c r="AD2092" s="197">
        <f t="shared" si="487"/>
        <v>862.39999999999986</v>
      </c>
      <c r="AE2092" s="197">
        <f t="shared" si="489"/>
        <v>369.59999999999997</v>
      </c>
      <c r="AF2092" s="197">
        <f t="shared" si="488"/>
        <v>158.39999999999998</v>
      </c>
      <c r="AG2092" s="197">
        <f t="shared" si="477"/>
        <v>1390.3999999999996</v>
      </c>
      <c r="AH2092" s="198">
        <v>1390.3999999999996</v>
      </c>
      <c r="AI2092" s="197">
        <f t="shared" si="478"/>
        <v>0</v>
      </c>
      <c r="AJ2092" s="158"/>
      <c r="AT2092" s="111"/>
      <c r="AU2092" s="365"/>
    </row>
    <row r="2093" spans="1:47" ht="30" customHeight="1" x14ac:dyDescent="0.25">
      <c r="A2093" s="186"/>
      <c r="B2093" s="221">
        <v>2</v>
      </c>
      <c r="C2093" s="187">
        <v>1807</v>
      </c>
      <c r="D2093" s="136">
        <v>14396</v>
      </c>
      <c r="E2093" s="136">
        <v>8578</v>
      </c>
      <c r="F2093" s="188"/>
      <c r="G2093" s="186" t="s">
        <v>100</v>
      </c>
      <c r="H2093" s="189" t="s">
        <v>36</v>
      </c>
      <c r="I2093" s="189"/>
      <c r="J2093" s="189" t="s">
        <v>435</v>
      </c>
      <c r="K2093" s="190">
        <v>13</v>
      </c>
      <c r="L2093" s="190">
        <v>1.3</v>
      </c>
      <c r="M2093" s="190">
        <v>1</v>
      </c>
      <c r="N2093" s="190"/>
      <c r="O2093" s="188">
        <f t="shared" si="483"/>
        <v>1</v>
      </c>
      <c r="P2093" s="190"/>
      <c r="Q2093" s="190"/>
      <c r="R2093" s="188">
        <f t="shared" si="479"/>
        <v>13</v>
      </c>
      <c r="S2093" s="159" t="s">
        <v>41</v>
      </c>
      <c r="T2093" s="199" t="s">
        <v>58</v>
      </c>
      <c r="U2093" s="193">
        <v>44953</v>
      </c>
      <c r="V2093" s="193">
        <v>44977</v>
      </c>
      <c r="W2093" s="194">
        <v>1</v>
      </c>
      <c r="X2093" s="195"/>
      <c r="Y2093" s="196">
        <f t="shared" si="484"/>
        <v>3.5714285714285716</v>
      </c>
      <c r="Z2093" s="203">
        <v>14</v>
      </c>
      <c r="AA2093" s="203">
        <v>0.84</v>
      </c>
      <c r="AB2093" s="197">
        <f t="shared" si="485"/>
        <v>182</v>
      </c>
      <c r="AC2093" s="197">
        <f t="shared" si="486"/>
        <v>10.92</v>
      </c>
      <c r="AD2093" s="197">
        <f t="shared" si="487"/>
        <v>127.39999999999999</v>
      </c>
      <c r="AE2093" s="197">
        <f t="shared" si="489"/>
        <v>54.6</v>
      </c>
      <c r="AF2093" s="197">
        <f t="shared" si="488"/>
        <v>39</v>
      </c>
      <c r="AG2093" s="197">
        <f t="shared" ref="AG2093:AG2156" si="490">AD2093+AE2093+AF2093</f>
        <v>221</v>
      </c>
      <c r="AH2093" s="198">
        <v>221</v>
      </c>
      <c r="AI2093" s="197">
        <f t="shared" ref="AI2093:AI2156" si="491">AG2093-AH2093</f>
        <v>0</v>
      </c>
      <c r="AJ2093" s="158"/>
      <c r="AT2093" s="111"/>
      <c r="AU2093" s="365"/>
    </row>
    <row r="2094" spans="1:47" ht="30" customHeight="1" x14ac:dyDescent="0.25">
      <c r="A2094" s="186"/>
      <c r="B2094" s="221">
        <v>12</v>
      </c>
      <c r="C2094" s="187">
        <v>1808</v>
      </c>
      <c r="D2094" s="136">
        <v>14397</v>
      </c>
      <c r="E2094" s="136">
        <v>8773</v>
      </c>
      <c r="F2094" s="188"/>
      <c r="G2094" s="186" t="s">
        <v>656</v>
      </c>
      <c r="H2094" s="189" t="s">
        <v>36</v>
      </c>
      <c r="I2094" s="189"/>
      <c r="J2094" s="189" t="s">
        <v>435</v>
      </c>
      <c r="K2094" s="190">
        <v>21</v>
      </c>
      <c r="L2094" s="190">
        <v>1</v>
      </c>
      <c r="M2094" s="190">
        <v>2</v>
      </c>
      <c r="N2094" s="190"/>
      <c r="O2094" s="188">
        <f t="shared" si="483"/>
        <v>2</v>
      </c>
      <c r="P2094" s="190"/>
      <c r="Q2094" s="190"/>
      <c r="R2094" s="188">
        <f t="shared" ref="R2094:R2157" si="492">IF(S2094="m3",K2094*L2094*O2094,IF(S2094="m2-LxH",K2094*O2094,IF(S2094="m2-LxW",K2094*L2094*P2094,IF(S2094="rm",O2094,IF(S2094="lm",K2094,IF(S2094="unit",Q2094,))))))</f>
        <v>42</v>
      </c>
      <c r="S2094" s="159" t="s">
        <v>41</v>
      </c>
      <c r="T2094" s="199" t="s">
        <v>58</v>
      </c>
      <c r="U2094" s="193">
        <v>44953</v>
      </c>
      <c r="V2094" s="193">
        <v>44988</v>
      </c>
      <c r="W2094" s="194">
        <v>1</v>
      </c>
      <c r="X2094" s="195"/>
      <c r="Y2094" s="196">
        <f t="shared" si="484"/>
        <v>5.1428571428571432</v>
      </c>
      <c r="Z2094" s="203">
        <v>14</v>
      </c>
      <c r="AA2094" s="203">
        <v>0.84</v>
      </c>
      <c r="AB2094" s="197">
        <f t="shared" si="485"/>
        <v>588</v>
      </c>
      <c r="AC2094" s="197">
        <f t="shared" si="486"/>
        <v>35.28</v>
      </c>
      <c r="AD2094" s="197">
        <f t="shared" si="487"/>
        <v>411.59999999999997</v>
      </c>
      <c r="AE2094" s="197">
        <f t="shared" si="489"/>
        <v>176.4</v>
      </c>
      <c r="AF2094" s="197">
        <f t="shared" si="488"/>
        <v>181.44000000000003</v>
      </c>
      <c r="AG2094" s="197">
        <f t="shared" si="490"/>
        <v>769.44</v>
      </c>
      <c r="AH2094" s="198">
        <v>577.91999999999996</v>
      </c>
      <c r="AI2094" s="197">
        <f t="shared" si="491"/>
        <v>191.5200000000001</v>
      </c>
      <c r="AJ2094" s="158"/>
      <c r="AR2094" s="363">
        <f>SUMIF('[27]Sc Shedule '!$D$3:$D$2546,D2094,'[27]Sc Shedule '!$AC$3:$AC$2546)</f>
        <v>769.44</v>
      </c>
      <c r="AS2094" s="363">
        <f ca="1">SUMIF($D$91:$D$2561,D2094,$AG$91:$AG$2559)</f>
        <v>769.44</v>
      </c>
      <c r="AT2094" s="363">
        <f ca="1">AR2094-AS2094</f>
        <v>0</v>
      </c>
      <c r="AU2094" s="365"/>
    </row>
    <row r="2095" spans="1:47" ht="30" customHeight="1" x14ac:dyDescent="0.25">
      <c r="A2095" s="186"/>
      <c r="B2095" s="221">
        <v>1</v>
      </c>
      <c r="C2095" s="187">
        <v>1809</v>
      </c>
      <c r="D2095" s="136">
        <v>14398</v>
      </c>
      <c r="E2095" s="136">
        <v>8633</v>
      </c>
      <c r="F2095" s="188"/>
      <c r="G2095" s="186" t="s">
        <v>440</v>
      </c>
      <c r="H2095" s="189" t="s">
        <v>36</v>
      </c>
      <c r="I2095" s="189"/>
      <c r="J2095" s="189" t="s">
        <v>435</v>
      </c>
      <c r="K2095" s="190">
        <v>9.6</v>
      </c>
      <c r="L2095" s="190">
        <v>1.3</v>
      </c>
      <c r="M2095" s="190">
        <v>2.5</v>
      </c>
      <c r="N2095" s="190"/>
      <c r="O2095" s="188">
        <f t="shared" si="483"/>
        <v>2.5</v>
      </c>
      <c r="P2095" s="190"/>
      <c r="Q2095" s="190"/>
      <c r="R2095" s="188">
        <f t="shared" si="492"/>
        <v>24</v>
      </c>
      <c r="S2095" s="159" t="s">
        <v>41</v>
      </c>
      <c r="T2095" s="199" t="s">
        <v>58</v>
      </c>
      <c r="U2095" s="193">
        <v>44953</v>
      </c>
      <c r="V2095" s="193">
        <v>44960</v>
      </c>
      <c r="W2095" s="194">
        <v>1</v>
      </c>
      <c r="X2095" s="195"/>
      <c r="Y2095" s="196">
        <f t="shared" si="484"/>
        <v>1.1428571428571428</v>
      </c>
      <c r="Z2095" s="203">
        <v>14</v>
      </c>
      <c r="AA2095" s="203">
        <v>0.84</v>
      </c>
      <c r="AB2095" s="197">
        <f t="shared" si="485"/>
        <v>336</v>
      </c>
      <c r="AC2095" s="197">
        <f t="shared" si="486"/>
        <v>20.16</v>
      </c>
      <c r="AD2095" s="197">
        <f t="shared" si="487"/>
        <v>235.19999999999996</v>
      </c>
      <c r="AE2095" s="197">
        <f t="shared" si="489"/>
        <v>100.79999999999998</v>
      </c>
      <c r="AF2095" s="197">
        <f t="shared" si="488"/>
        <v>23.04</v>
      </c>
      <c r="AG2095" s="197">
        <f t="shared" si="490"/>
        <v>359.03999999999996</v>
      </c>
      <c r="AH2095" s="198">
        <v>359.03999999999996</v>
      </c>
      <c r="AI2095" s="197">
        <f t="shared" si="491"/>
        <v>0</v>
      </c>
      <c r="AJ2095" s="158"/>
      <c r="AT2095" s="111"/>
      <c r="AU2095" s="365"/>
    </row>
    <row r="2096" spans="1:47" ht="30" customHeight="1" x14ac:dyDescent="0.25">
      <c r="A2096" s="186"/>
      <c r="B2096" s="221">
        <v>6</v>
      </c>
      <c r="C2096" s="187">
        <v>1813</v>
      </c>
      <c r="D2096" s="136">
        <v>14402</v>
      </c>
      <c r="E2096" s="136">
        <v>8618</v>
      </c>
      <c r="F2096" s="188"/>
      <c r="G2096" s="186" t="s">
        <v>88</v>
      </c>
      <c r="H2096" s="189" t="s">
        <v>36</v>
      </c>
      <c r="I2096" s="189"/>
      <c r="J2096" s="189" t="s">
        <v>435</v>
      </c>
      <c r="K2096" s="190">
        <v>13</v>
      </c>
      <c r="L2096" s="190">
        <v>1.3</v>
      </c>
      <c r="M2096" s="190">
        <v>1</v>
      </c>
      <c r="N2096" s="190"/>
      <c r="O2096" s="188">
        <f t="shared" si="483"/>
        <v>1</v>
      </c>
      <c r="P2096" s="190"/>
      <c r="Q2096" s="190"/>
      <c r="R2096" s="188">
        <f t="shared" si="492"/>
        <v>13</v>
      </c>
      <c r="S2096" s="159" t="s">
        <v>41</v>
      </c>
      <c r="T2096" s="199" t="s">
        <v>58</v>
      </c>
      <c r="U2096" s="193">
        <v>44954</v>
      </c>
      <c r="V2096" s="193">
        <v>44956</v>
      </c>
      <c r="W2096" s="194">
        <v>1</v>
      </c>
      <c r="X2096" s="195"/>
      <c r="Y2096" s="196">
        <f t="shared" si="484"/>
        <v>0.42857142857142855</v>
      </c>
      <c r="Z2096" s="203">
        <v>14</v>
      </c>
      <c r="AA2096" s="203">
        <v>0.84</v>
      </c>
      <c r="AB2096" s="197">
        <f t="shared" si="485"/>
        <v>182</v>
      </c>
      <c r="AC2096" s="197">
        <f t="shared" si="486"/>
        <v>10.92</v>
      </c>
      <c r="AD2096" s="197">
        <f t="shared" si="487"/>
        <v>127.39999999999999</v>
      </c>
      <c r="AE2096" s="197">
        <f t="shared" si="489"/>
        <v>54.6</v>
      </c>
      <c r="AF2096" s="197">
        <f t="shared" si="488"/>
        <v>4.68</v>
      </c>
      <c r="AG2096" s="197">
        <f t="shared" si="490"/>
        <v>186.68</v>
      </c>
      <c r="AH2096" s="198">
        <v>186.68</v>
      </c>
      <c r="AI2096" s="197">
        <f t="shared" si="491"/>
        <v>0</v>
      </c>
      <c r="AJ2096" s="158"/>
      <c r="AT2096" s="111"/>
      <c r="AU2096" s="365"/>
    </row>
    <row r="2097" spans="1:47" ht="30" customHeight="1" x14ac:dyDescent="0.25">
      <c r="A2097" s="186"/>
      <c r="B2097" s="221">
        <v>2</v>
      </c>
      <c r="C2097" s="187">
        <v>1811</v>
      </c>
      <c r="D2097" s="136">
        <v>14400</v>
      </c>
      <c r="E2097" s="136"/>
      <c r="F2097" s="188"/>
      <c r="G2097" s="186" t="s">
        <v>642</v>
      </c>
      <c r="H2097" s="189" t="s">
        <v>36</v>
      </c>
      <c r="I2097" s="189"/>
      <c r="J2097" s="189" t="s">
        <v>435</v>
      </c>
      <c r="K2097" s="190">
        <v>5</v>
      </c>
      <c r="L2097" s="190">
        <v>1.3</v>
      </c>
      <c r="M2097" s="190">
        <v>2</v>
      </c>
      <c r="N2097" s="190"/>
      <c r="O2097" s="188">
        <f t="shared" si="483"/>
        <v>2</v>
      </c>
      <c r="P2097" s="190"/>
      <c r="Q2097" s="190"/>
      <c r="R2097" s="188">
        <f t="shared" si="492"/>
        <v>10</v>
      </c>
      <c r="S2097" s="159" t="s">
        <v>41</v>
      </c>
      <c r="T2097" s="199" t="s">
        <v>86</v>
      </c>
      <c r="U2097" s="193">
        <v>44953</v>
      </c>
      <c r="V2097" s="193"/>
      <c r="W2097" s="194">
        <v>1</v>
      </c>
      <c r="X2097" s="195"/>
      <c r="Y2097" s="196">
        <f t="shared" si="484"/>
        <v>9.1428571428571423</v>
      </c>
      <c r="Z2097" s="203">
        <v>14</v>
      </c>
      <c r="AA2097" s="203">
        <v>0.84</v>
      </c>
      <c r="AB2097" s="197">
        <f t="shared" si="485"/>
        <v>140</v>
      </c>
      <c r="AC2097" s="197">
        <f t="shared" si="486"/>
        <v>8.4</v>
      </c>
      <c r="AD2097" s="197">
        <f t="shared" si="487"/>
        <v>98</v>
      </c>
      <c r="AE2097" s="197">
        <f t="shared" si="489"/>
        <v>0</v>
      </c>
      <c r="AF2097" s="197">
        <f t="shared" si="488"/>
        <v>76.799999999999983</v>
      </c>
      <c r="AG2097" s="197">
        <f t="shared" si="490"/>
        <v>174.79999999999998</v>
      </c>
      <c r="AH2097" s="198">
        <v>137.6</v>
      </c>
      <c r="AI2097" s="197">
        <f t="shared" si="491"/>
        <v>37.199999999999989</v>
      </c>
      <c r="AJ2097" s="158"/>
      <c r="AR2097" s="363">
        <f>SUMIF('[27]Sc Shedule '!$D$3:$D$2546,D2097,'[27]Sc Shedule '!$AC$3:$AC$2546)</f>
        <v>174.79999999999998</v>
      </c>
      <c r="AS2097" s="363">
        <f ca="1">SUMIF($D$91:$D$2561,D2097,$AG$91:$AG$2559)</f>
        <v>174.79999999999998</v>
      </c>
      <c r="AT2097" s="363">
        <f ca="1">AR2097-AS2097</f>
        <v>0</v>
      </c>
      <c r="AU2097" s="365"/>
    </row>
    <row r="2098" spans="1:47" ht="30" customHeight="1" x14ac:dyDescent="0.25">
      <c r="A2098" s="186"/>
      <c r="B2098" s="221">
        <v>28</v>
      </c>
      <c r="C2098" s="187">
        <v>1814</v>
      </c>
      <c r="D2098" s="136">
        <v>14403</v>
      </c>
      <c r="E2098" s="136">
        <v>8594</v>
      </c>
      <c r="F2098" s="188"/>
      <c r="G2098" s="186" t="s">
        <v>57</v>
      </c>
      <c r="H2098" s="189" t="s">
        <v>36</v>
      </c>
      <c r="I2098" s="189"/>
      <c r="J2098" s="189" t="s">
        <v>435</v>
      </c>
      <c r="K2098" s="190">
        <v>4</v>
      </c>
      <c r="L2098" s="190">
        <v>1</v>
      </c>
      <c r="M2098" s="190">
        <v>2.5</v>
      </c>
      <c r="N2098" s="190"/>
      <c r="O2098" s="188">
        <f t="shared" si="483"/>
        <v>2.5</v>
      </c>
      <c r="P2098" s="190"/>
      <c r="Q2098" s="190"/>
      <c r="R2098" s="188">
        <f t="shared" si="492"/>
        <v>10</v>
      </c>
      <c r="S2098" s="159" t="s">
        <v>41</v>
      </c>
      <c r="T2098" s="199" t="s">
        <v>58</v>
      </c>
      <c r="U2098" s="193">
        <v>44954</v>
      </c>
      <c r="V2098" s="193">
        <v>44978</v>
      </c>
      <c r="W2098" s="194">
        <v>1</v>
      </c>
      <c r="X2098" s="195"/>
      <c r="Y2098" s="196">
        <f t="shared" si="484"/>
        <v>3.5714285714285716</v>
      </c>
      <c r="Z2098" s="203">
        <v>14</v>
      </c>
      <c r="AA2098" s="203">
        <v>0.84</v>
      </c>
      <c r="AB2098" s="197">
        <f t="shared" si="485"/>
        <v>140</v>
      </c>
      <c r="AC2098" s="197">
        <f t="shared" si="486"/>
        <v>8.4</v>
      </c>
      <c r="AD2098" s="197">
        <f t="shared" si="487"/>
        <v>98</v>
      </c>
      <c r="AE2098" s="197">
        <f t="shared" si="489"/>
        <v>42</v>
      </c>
      <c r="AF2098" s="197">
        <f t="shared" si="488"/>
        <v>30</v>
      </c>
      <c r="AG2098" s="197">
        <f t="shared" si="490"/>
        <v>170</v>
      </c>
      <c r="AH2098" s="198">
        <v>170</v>
      </c>
      <c r="AI2098" s="197">
        <f t="shared" si="491"/>
        <v>0</v>
      </c>
      <c r="AJ2098" s="158"/>
      <c r="AT2098" s="111"/>
      <c r="AU2098" s="365"/>
    </row>
    <row r="2099" spans="1:47" ht="30" customHeight="1" x14ac:dyDescent="0.25">
      <c r="A2099" s="186"/>
      <c r="B2099" s="221">
        <v>1</v>
      </c>
      <c r="C2099" s="187">
        <v>1817</v>
      </c>
      <c r="D2099" s="136">
        <v>14405</v>
      </c>
      <c r="E2099" s="136"/>
      <c r="F2099" s="188"/>
      <c r="G2099" s="186" t="s">
        <v>106</v>
      </c>
      <c r="H2099" s="189" t="s">
        <v>36</v>
      </c>
      <c r="I2099" s="189"/>
      <c r="J2099" s="189" t="s">
        <v>435</v>
      </c>
      <c r="K2099" s="190">
        <v>19.5</v>
      </c>
      <c r="L2099" s="190">
        <v>1.3</v>
      </c>
      <c r="M2099" s="190">
        <v>2</v>
      </c>
      <c r="N2099" s="190"/>
      <c r="O2099" s="188">
        <f t="shared" si="483"/>
        <v>2</v>
      </c>
      <c r="P2099" s="190"/>
      <c r="Q2099" s="190"/>
      <c r="R2099" s="188">
        <f t="shared" si="492"/>
        <v>39</v>
      </c>
      <c r="S2099" s="159" t="s">
        <v>41</v>
      </c>
      <c r="T2099" s="199" t="s">
        <v>86</v>
      </c>
      <c r="U2099" s="193">
        <v>44954</v>
      </c>
      <c r="V2099" s="193"/>
      <c r="W2099" s="194">
        <v>1</v>
      </c>
      <c r="X2099" s="195"/>
      <c r="Y2099" s="196">
        <f t="shared" si="484"/>
        <v>9</v>
      </c>
      <c r="Z2099" s="203">
        <v>14</v>
      </c>
      <c r="AA2099" s="203">
        <v>0.84</v>
      </c>
      <c r="AB2099" s="197">
        <f t="shared" si="485"/>
        <v>546</v>
      </c>
      <c r="AC2099" s="197">
        <f t="shared" si="486"/>
        <v>32.76</v>
      </c>
      <c r="AD2099" s="197">
        <f t="shared" si="487"/>
        <v>382.19999999999993</v>
      </c>
      <c r="AE2099" s="197">
        <f t="shared" si="489"/>
        <v>0</v>
      </c>
      <c r="AF2099" s="197">
        <f t="shared" si="488"/>
        <v>294.83999999999997</v>
      </c>
      <c r="AG2099" s="197">
        <f t="shared" si="490"/>
        <v>677.04</v>
      </c>
      <c r="AH2099" s="198">
        <v>531.95999999999992</v>
      </c>
      <c r="AI2099" s="197">
        <f t="shared" si="491"/>
        <v>145.08000000000004</v>
      </c>
      <c r="AJ2099" s="158"/>
      <c r="AR2099" s="363">
        <f>SUMIF('[27]Sc Shedule '!$D$3:$D$2546,D2099,'[27]Sc Shedule '!$AC$3:$AC$2546)</f>
        <v>677.04</v>
      </c>
      <c r="AS2099" s="363">
        <f ca="1">SUMIF($D$91:$D$2561,D2099,$AG$91:$AG$2559)</f>
        <v>677.04</v>
      </c>
      <c r="AT2099" s="363">
        <f ca="1">AR2099-AS2099</f>
        <v>0</v>
      </c>
      <c r="AU2099" s="365"/>
    </row>
    <row r="2100" spans="1:47" ht="30" customHeight="1" x14ac:dyDescent="0.25">
      <c r="A2100" s="186"/>
      <c r="B2100" s="221">
        <v>7</v>
      </c>
      <c r="C2100" s="187">
        <v>1818</v>
      </c>
      <c r="D2100" s="136">
        <v>14406</v>
      </c>
      <c r="E2100" s="136">
        <v>8584</v>
      </c>
      <c r="F2100" s="188"/>
      <c r="G2100" s="186" t="s">
        <v>110</v>
      </c>
      <c r="H2100" s="189" t="s">
        <v>36</v>
      </c>
      <c r="I2100" s="189"/>
      <c r="J2100" s="189" t="s">
        <v>435</v>
      </c>
      <c r="K2100" s="190">
        <v>26</v>
      </c>
      <c r="L2100" s="190">
        <v>1</v>
      </c>
      <c r="M2100" s="190">
        <v>4</v>
      </c>
      <c r="N2100" s="190"/>
      <c r="O2100" s="188">
        <f t="shared" si="483"/>
        <v>4</v>
      </c>
      <c r="P2100" s="190"/>
      <c r="Q2100" s="190"/>
      <c r="R2100" s="188">
        <f t="shared" si="492"/>
        <v>104</v>
      </c>
      <c r="S2100" s="159" t="s">
        <v>41</v>
      </c>
      <c r="T2100" s="199" t="s">
        <v>58</v>
      </c>
      <c r="U2100" s="193">
        <v>44954</v>
      </c>
      <c r="V2100" s="193">
        <v>44977</v>
      </c>
      <c r="W2100" s="194">
        <v>1</v>
      </c>
      <c r="X2100" s="195"/>
      <c r="Y2100" s="196">
        <f t="shared" si="484"/>
        <v>3.4285714285714284</v>
      </c>
      <c r="Z2100" s="203">
        <v>14</v>
      </c>
      <c r="AA2100" s="203">
        <v>0.84</v>
      </c>
      <c r="AB2100" s="197">
        <f t="shared" si="485"/>
        <v>1456</v>
      </c>
      <c r="AC2100" s="197">
        <f t="shared" si="486"/>
        <v>87.36</v>
      </c>
      <c r="AD2100" s="197">
        <f t="shared" si="487"/>
        <v>1019.1999999999999</v>
      </c>
      <c r="AE2100" s="197">
        <f t="shared" si="489"/>
        <v>436.8</v>
      </c>
      <c r="AF2100" s="197">
        <f t="shared" si="488"/>
        <v>299.52</v>
      </c>
      <c r="AG2100" s="197">
        <f t="shared" si="490"/>
        <v>1755.52</v>
      </c>
      <c r="AH2100" s="198">
        <v>1755.52</v>
      </c>
      <c r="AI2100" s="197">
        <f t="shared" si="491"/>
        <v>0</v>
      </c>
      <c r="AJ2100" s="158"/>
      <c r="AT2100" s="111"/>
      <c r="AU2100" s="365"/>
    </row>
    <row r="2101" spans="1:47" ht="30" customHeight="1" x14ac:dyDescent="0.25">
      <c r="A2101" s="186"/>
      <c r="B2101" s="221">
        <v>2</v>
      </c>
      <c r="C2101" s="187">
        <v>1820</v>
      </c>
      <c r="D2101" s="136">
        <v>14408</v>
      </c>
      <c r="E2101" s="136">
        <v>8617</v>
      </c>
      <c r="F2101" s="188"/>
      <c r="G2101" s="186" t="s">
        <v>657</v>
      </c>
      <c r="H2101" s="189" t="s">
        <v>36</v>
      </c>
      <c r="I2101" s="189"/>
      <c r="J2101" s="189" t="s">
        <v>435</v>
      </c>
      <c r="K2101" s="190">
        <v>17</v>
      </c>
      <c r="L2101" s="190">
        <v>1.3</v>
      </c>
      <c r="M2101" s="190">
        <v>2.5</v>
      </c>
      <c r="N2101" s="190"/>
      <c r="O2101" s="188">
        <f t="shared" si="483"/>
        <v>2.5</v>
      </c>
      <c r="P2101" s="190"/>
      <c r="Q2101" s="190"/>
      <c r="R2101" s="188">
        <f t="shared" si="492"/>
        <v>42.5</v>
      </c>
      <c r="S2101" s="159" t="s">
        <v>41</v>
      </c>
      <c r="T2101" s="199" t="s">
        <v>58</v>
      </c>
      <c r="U2101" s="193">
        <v>44955</v>
      </c>
      <c r="V2101" s="193">
        <v>44956</v>
      </c>
      <c r="W2101" s="194">
        <v>1</v>
      </c>
      <c r="X2101" s="195"/>
      <c r="Y2101" s="196">
        <f t="shared" si="484"/>
        <v>0.2857142857142857</v>
      </c>
      <c r="Z2101" s="203">
        <v>14</v>
      </c>
      <c r="AA2101" s="203">
        <v>0.84</v>
      </c>
      <c r="AB2101" s="197">
        <f t="shared" si="485"/>
        <v>595</v>
      </c>
      <c r="AC2101" s="197">
        <f t="shared" si="486"/>
        <v>35.699999999999996</v>
      </c>
      <c r="AD2101" s="197">
        <f t="shared" si="487"/>
        <v>416.49999999999994</v>
      </c>
      <c r="AE2101" s="197">
        <f t="shared" si="489"/>
        <v>178.5</v>
      </c>
      <c r="AF2101" s="197">
        <f t="shared" si="488"/>
        <v>10.199999999999999</v>
      </c>
      <c r="AG2101" s="197">
        <f t="shared" si="490"/>
        <v>605.20000000000005</v>
      </c>
      <c r="AH2101" s="198">
        <v>605.20000000000005</v>
      </c>
      <c r="AI2101" s="197">
        <f t="shared" si="491"/>
        <v>0</v>
      </c>
      <c r="AJ2101" s="158"/>
      <c r="AT2101" s="111"/>
      <c r="AU2101" s="365"/>
    </row>
    <row r="2102" spans="1:47" ht="30" customHeight="1" x14ac:dyDescent="0.25">
      <c r="A2102" s="186"/>
      <c r="B2102" s="221">
        <v>1</v>
      </c>
      <c r="C2102" s="187">
        <v>1802</v>
      </c>
      <c r="D2102" s="136">
        <v>14391</v>
      </c>
      <c r="E2102" s="136">
        <v>8645</v>
      </c>
      <c r="F2102" s="188"/>
      <c r="G2102" s="186" t="s">
        <v>106</v>
      </c>
      <c r="H2102" s="189" t="s">
        <v>36</v>
      </c>
      <c r="I2102" s="189"/>
      <c r="J2102" s="189" t="s">
        <v>435</v>
      </c>
      <c r="K2102" s="190">
        <v>12.3</v>
      </c>
      <c r="L2102" s="190">
        <v>1.3</v>
      </c>
      <c r="M2102" s="190">
        <v>4.5</v>
      </c>
      <c r="N2102" s="190"/>
      <c r="O2102" s="188">
        <f t="shared" si="483"/>
        <v>4.5</v>
      </c>
      <c r="P2102" s="190"/>
      <c r="Q2102" s="190"/>
      <c r="R2102" s="188">
        <f t="shared" si="492"/>
        <v>55.35</v>
      </c>
      <c r="S2102" s="159" t="s">
        <v>41</v>
      </c>
      <c r="T2102" s="199" t="s">
        <v>58</v>
      </c>
      <c r="U2102" s="193">
        <v>44952</v>
      </c>
      <c r="V2102" s="193">
        <v>44965</v>
      </c>
      <c r="W2102" s="194">
        <v>1</v>
      </c>
      <c r="X2102" s="195"/>
      <c r="Y2102" s="196">
        <f t="shared" si="484"/>
        <v>2</v>
      </c>
      <c r="Z2102" s="203">
        <v>14</v>
      </c>
      <c r="AA2102" s="203">
        <v>0.84</v>
      </c>
      <c r="AB2102" s="197">
        <f t="shared" si="485"/>
        <v>774.9</v>
      </c>
      <c r="AC2102" s="197">
        <f t="shared" si="486"/>
        <v>46.494</v>
      </c>
      <c r="AD2102" s="197">
        <f t="shared" si="487"/>
        <v>542.42999999999995</v>
      </c>
      <c r="AE2102" s="197">
        <f t="shared" si="489"/>
        <v>232.47</v>
      </c>
      <c r="AF2102" s="197">
        <f t="shared" si="488"/>
        <v>92.988</v>
      </c>
      <c r="AG2102" s="197">
        <f t="shared" si="490"/>
        <v>867.88799999999992</v>
      </c>
      <c r="AH2102" s="198">
        <v>867.88799999999992</v>
      </c>
      <c r="AI2102" s="197">
        <f t="shared" si="491"/>
        <v>0</v>
      </c>
      <c r="AJ2102" s="158"/>
      <c r="AT2102" s="111"/>
      <c r="AU2102" s="365"/>
    </row>
    <row r="2103" spans="1:47" ht="30" customHeight="1" x14ac:dyDescent="0.25">
      <c r="A2103" s="186"/>
      <c r="B2103" s="221">
        <v>1</v>
      </c>
      <c r="C2103" s="187">
        <v>1743</v>
      </c>
      <c r="D2103" s="136">
        <v>14329</v>
      </c>
      <c r="E2103" s="136">
        <v>8560</v>
      </c>
      <c r="F2103" s="188"/>
      <c r="G2103" s="186" t="s">
        <v>106</v>
      </c>
      <c r="H2103" s="189" t="s">
        <v>36</v>
      </c>
      <c r="I2103" s="189"/>
      <c r="J2103" s="189" t="s">
        <v>435</v>
      </c>
      <c r="K2103" s="190">
        <v>10</v>
      </c>
      <c r="L2103" s="190">
        <v>1.8</v>
      </c>
      <c r="M2103" s="190">
        <v>3.5</v>
      </c>
      <c r="N2103" s="190"/>
      <c r="O2103" s="188">
        <f t="shared" si="483"/>
        <v>3.5</v>
      </c>
      <c r="P2103" s="190"/>
      <c r="Q2103" s="190"/>
      <c r="R2103" s="188">
        <f t="shared" si="492"/>
        <v>35</v>
      </c>
      <c r="S2103" s="159" t="s">
        <v>41</v>
      </c>
      <c r="T2103" s="192" t="s">
        <v>58</v>
      </c>
      <c r="U2103" s="193">
        <v>44940</v>
      </c>
      <c r="V2103" s="193">
        <v>44971</v>
      </c>
      <c r="W2103" s="194">
        <v>1</v>
      </c>
      <c r="X2103" s="195"/>
      <c r="Y2103" s="196">
        <f t="shared" si="484"/>
        <v>4.5714285714285712</v>
      </c>
      <c r="Z2103" s="203">
        <v>18</v>
      </c>
      <c r="AA2103" s="203">
        <v>1.05</v>
      </c>
      <c r="AB2103" s="197">
        <f t="shared" si="485"/>
        <v>630</v>
      </c>
      <c r="AC2103" s="197">
        <f t="shared" si="486"/>
        <v>36.75</v>
      </c>
      <c r="AD2103" s="197">
        <f t="shared" si="487"/>
        <v>441</v>
      </c>
      <c r="AE2103" s="197">
        <f t="shared" si="489"/>
        <v>189</v>
      </c>
      <c r="AF2103" s="197">
        <f t="shared" si="488"/>
        <v>168</v>
      </c>
      <c r="AG2103" s="197">
        <f t="shared" si="490"/>
        <v>798</v>
      </c>
      <c r="AH2103" s="198">
        <v>798</v>
      </c>
      <c r="AI2103" s="197">
        <f t="shared" si="491"/>
        <v>0</v>
      </c>
      <c r="AJ2103" s="158"/>
      <c r="AT2103" s="111"/>
      <c r="AU2103" s="365"/>
    </row>
    <row r="2104" spans="1:47" ht="30" customHeight="1" x14ac:dyDescent="0.25">
      <c r="A2104" s="186"/>
      <c r="B2104" s="221">
        <v>1</v>
      </c>
      <c r="C2104" s="187">
        <v>1743</v>
      </c>
      <c r="D2104" s="136">
        <v>14329</v>
      </c>
      <c r="E2104" s="136">
        <v>8560</v>
      </c>
      <c r="F2104" s="188"/>
      <c r="G2104" s="186" t="s">
        <v>106</v>
      </c>
      <c r="H2104" s="189" t="s">
        <v>36</v>
      </c>
      <c r="I2104" s="189"/>
      <c r="J2104" s="189" t="s">
        <v>435</v>
      </c>
      <c r="K2104" s="190">
        <v>12.5</v>
      </c>
      <c r="L2104" s="190">
        <v>1.8</v>
      </c>
      <c r="M2104" s="190">
        <v>5</v>
      </c>
      <c r="N2104" s="190"/>
      <c r="O2104" s="188">
        <f t="shared" si="483"/>
        <v>5</v>
      </c>
      <c r="P2104" s="190"/>
      <c r="Q2104" s="190"/>
      <c r="R2104" s="188">
        <f t="shared" si="492"/>
        <v>62.5</v>
      </c>
      <c r="S2104" s="159" t="s">
        <v>41</v>
      </c>
      <c r="T2104" s="199" t="s">
        <v>58</v>
      </c>
      <c r="U2104" s="193">
        <v>44940</v>
      </c>
      <c r="V2104" s="193">
        <v>44971</v>
      </c>
      <c r="W2104" s="194">
        <v>1</v>
      </c>
      <c r="X2104" s="195"/>
      <c r="Y2104" s="196">
        <f t="shared" si="484"/>
        <v>4.5714285714285712</v>
      </c>
      <c r="Z2104" s="203">
        <v>14</v>
      </c>
      <c r="AA2104" s="203">
        <v>0.84</v>
      </c>
      <c r="AB2104" s="197">
        <f t="shared" si="485"/>
        <v>875</v>
      </c>
      <c r="AC2104" s="197">
        <f t="shared" si="486"/>
        <v>52.5</v>
      </c>
      <c r="AD2104" s="197">
        <f t="shared" si="487"/>
        <v>612.5</v>
      </c>
      <c r="AE2104" s="197">
        <f t="shared" si="489"/>
        <v>262.5</v>
      </c>
      <c r="AF2104" s="197">
        <f t="shared" si="488"/>
        <v>240</v>
      </c>
      <c r="AG2104" s="197">
        <f t="shared" si="490"/>
        <v>1115</v>
      </c>
      <c r="AH2104" s="198">
        <v>1115</v>
      </c>
      <c r="AI2104" s="197">
        <f t="shared" si="491"/>
        <v>0</v>
      </c>
      <c r="AJ2104" s="158"/>
      <c r="AT2104" s="111"/>
      <c r="AU2104" s="365"/>
    </row>
    <row r="2105" spans="1:47" ht="30" customHeight="1" x14ac:dyDescent="0.25">
      <c r="A2105" s="186"/>
      <c r="B2105" s="221">
        <v>1</v>
      </c>
      <c r="C2105" s="187">
        <v>1727</v>
      </c>
      <c r="D2105" s="136">
        <v>14312</v>
      </c>
      <c r="E2105" s="136">
        <v>8769</v>
      </c>
      <c r="F2105" s="188"/>
      <c r="G2105" s="186" t="s">
        <v>440</v>
      </c>
      <c r="H2105" s="189" t="s">
        <v>36</v>
      </c>
      <c r="I2105" s="189"/>
      <c r="J2105" s="189" t="s">
        <v>435</v>
      </c>
      <c r="K2105" s="190">
        <v>4</v>
      </c>
      <c r="L2105" s="190">
        <v>1.8</v>
      </c>
      <c r="M2105" s="190">
        <v>6.5</v>
      </c>
      <c r="N2105" s="190"/>
      <c r="O2105" s="188">
        <f t="shared" si="483"/>
        <v>6.5</v>
      </c>
      <c r="P2105" s="190"/>
      <c r="Q2105" s="190"/>
      <c r="R2105" s="188">
        <f t="shared" si="492"/>
        <v>26</v>
      </c>
      <c r="S2105" s="159" t="s">
        <v>41</v>
      </c>
      <c r="T2105" s="199" t="s">
        <v>58</v>
      </c>
      <c r="U2105" s="193">
        <v>44937</v>
      </c>
      <c r="V2105" s="193">
        <v>44988</v>
      </c>
      <c r="W2105" s="194">
        <v>1</v>
      </c>
      <c r="X2105" s="195"/>
      <c r="Y2105" s="196">
        <f t="shared" si="484"/>
        <v>7.4285714285714288</v>
      </c>
      <c r="Z2105" s="203">
        <v>14</v>
      </c>
      <c r="AA2105" s="203">
        <v>0.84</v>
      </c>
      <c r="AB2105" s="197">
        <f t="shared" si="485"/>
        <v>364</v>
      </c>
      <c r="AC2105" s="197">
        <f t="shared" si="486"/>
        <v>21.84</v>
      </c>
      <c r="AD2105" s="197">
        <f t="shared" si="487"/>
        <v>254.79999999999998</v>
      </c>
      <c r="AE2105" s="197">
        <f t="shared" si="489"/>
        <v>109.2</v>
      </c>
      <c r="AF2105" s="197">
        <f t="shared" si="488"/>
        <v>162.23999999999998</v>
      </c>
      <c r="AG2105" s="197">
        <f t="shared" si="490"/>
        <v>526.24</v>
      </c>
      <c r="AH2105" s="198">
        <v>407.67999999999995</v>
      </c>
      <c r="AI2105" s="197">
        <f t="shared" si="491"/>
        <v>118.56000000000006</v>
      </c>
      <c r="AJ2105" s="158"/>
      <c r="AR2105" s="363">
        <f>SUMIF('[27]Sc Shedule '!$D$3:$D$2546,D2105,'[27]Sc Shedule '!$AC$3:$AC$2546)</f>
        <v>670.8</v>
      </c>
      <c r="AS2105" s="363">
        <f t="shared" ref="AS2105:AS2106" ca="1" si="493">SUMIF($D$91:$D$2561,D2105,$AG$91:$AG$2559)</f>
        <v>526.24</v>
      </c>
      <c r="AT2105" s="363">
        <f t="shared" ref="AT2105:AT2106" ca="1" si="494">AR2105-AS2105</f>
        <v>144.55999999999995</v>
      </c>
      <c r="AU2105" s="365"/>
    </row>
    <row r="2106" spans="1:47" ht="30" customHeight="1" x14ac:dyDescent="0.25">
      <c r="A2106" s="186"/>
      <c r="B2106" s="221">
        <v>1</v>
      </c>
      <c r="C2106" s="187">
        <v>1718</v>
      </c>
      <c r="D2106" s="136">
        <v>14302</v>
      </c>
      <c r="E2106" s="136">
        <v>8717</v>
      </c>
      <c r="F2106" s="188"/>
      <c r="G2106" s="186" t="s">
        <v>440</v>
      </c>
      <c r="H2106" s="189" t="s">
        <v>36</v>
      </c>
      <c r="I2106" s="189"/>
      <c r="J2106" s="189" t="s">
        <v>435</v>
      </c>
      <c r="K2106" s="190">
        <v>5.6</v>
      </c>
      <c r="L2106" s="190">
        <v>1.8</v>
      </c>
      <c r="M2106" s="190">
        <v>2.5</v>
      </c>
      <c r="N2106" s="190"/>
      <c r="O2106" s="188">
        <f t="shared" si="483"/>
        <v>2.5</v>
      </c>
      <c r="P2106" s="190"/>
      <c r="Q2106" s="190"/>
      <c r="R2106" s="188">
        <f t="shared" si="492"/>
        <v>14</v>
      </c>
      <c r="S2106" s="159" t="s">
        <v>41</v>
      </c>
      <c r="T2106" s="199" t="s">
        <v>58</v>
      </c>
      <c r="U2106" s="193">
        <v>44935</v>
      </c>
      <c r="V2106" s="193">
        <v>45004</v>
      </c>
      <c r="W2106" s="194">
        <v>1</v>
      </c>
      <c r="X2106" s="195"/>
      <c r="Y2106" s="196">
        <f t="shared" si="484"/>
        <v>10</v>
      </c>
      <c r="Z2106" s="203">
        <v>14</v>
      </c>
      <c r="AA2106" s="203">
        <v>0.84</v>
      </c>
      <c r="AB2106" s="197">
        <f t="shared" si="485"/>
        <v>196</v>
      </c>
      <c r="AC2106" s="197">
        <f t="shared" si="486"/>
        <v>11.76</v>
      </c>
      <c r="AD2106" s="197">
        <f t="shared" si="487"/>
        <v>137.19999999999999</v>
      </c>
      <c r="AE2106" s="197">
        <f t="shared" si="489"/>
        <v>58.800000000000004</v>
      </c>
      <c r="AF2106" s="197">
        <f t="shared" si="488"/>
        <v>117.6</v>
      </c>
      <c r="AG2106" s="197">
        <f t="shared" si="490"/>
        <v>313.60000000000002</v>
      </c>
      <c r="AH2106" s="198">
        <v>222.88</v>
      </c>
      <c r="AI2106" s="197">
        <f t="shared" si="491"/>
        <v>90.720000000000027</v>
      </c>
      <c r="AJ2106" s="158"/>
      <c r="AR2106" s="363">
        <f>SUMIF('[27]Sc Shedule '!$D$3:$D$2546,D2106,'[27]Sc Shedule '!$AC$3:$AC$2546)</f>
        <v>399</v>
      </c>
      <c r="AS2106" s="363">
        <f t="shared" ca="1" si="493"/>
        <v>313.60000000000002</v>
      </c>
      <c r="AT2106" s="363">
        <f t="shared" ca="1" si="494"/>
        <v>85.399999999999977</v>
      </c>
      <c r="AU2106" s="365"/>
    </row>
    <row r="2107" spans="1:47" ht="30" customHeight="1" x14ac:dyDescent="0.25">
      <c r="A2107" s="186"/>
      <c r="B2107" s="221">
        <v>1</v>
      </c>
      <c r="C2107" s="187">
        <v>1756</v>
      </c>
      <c r="D2107" s="136">
        <v>14342</v>
      </c>
      <c r="E2107" s="136">
        <v>8605</v>
      </c>
      <c r="F2107" s="188"/>
      <c r="G2107" s="186" t="s">
        <v>106</v>
      </c>
      <c r="H2107" s="189" t="s">
        <v>36</v>
      </c>
      <c r="I2107" s="189"/>
      <c r="J2107" s="189" t="s">
        <v>435</v>
      </c>
      <c r="K2107" s="190">
        <v>3.1</v>
      </c>
      <c r="L2107" s="190">
        <v>1.8</v>
      </c>
      <c r="M2107" s="190">
        <v>4</v>
      </c>
      <c r="N2107" s="190"/>
      <c r="O2107" s="188">
        <f t="shared" ref="O2107:O2138" si="495">M2107-N2107</f>
        <v>4</v>
      </c>
      <c r="P2107" s="190"/>
      <c r="Q2107" s="190"/>
      <c r="R2107" s="188">
        <f t="shared" si="492"/>
        <v>12.4</v>
      </c>
      <c r="S2107" s="159" t="s">
        <v>41</v>
      </c>
      <c r="T2107" s="199" t="s">
        <v>58</v>
      </c>
      <c r="U2107" s="193">
        <v>44944</v>
      </c>
      <c r="V2107" s="193">
        <v>44951</v>
      </c>
      <c r="W2107" s="194">
        <v>1</v>
      </c>
      <c r="X2107" s="195"/>
      <c r="Y2107" s="196">
        <f t="shared" si="484"/>
        <v>1.1428571428571428</v>
      </c>
      <c r="Z2107" s="203">
        <v>14</v>
      </c>
      <c r="AA2107" s="203">
        <v>0.84</v>
      </c>
      <c r="AB2107" s="197">
        <f t="shared" si="485"/>
        <v>173.6</v>
      </c>
      <c r="AC2107" s="197">
        <f t="shared" si="486"/>
        <v>10.416</v>
      </c>
      <c r="AD2107" s="197">
        <f t="shared" si="487"/>
        <v>121.52</v>
      </c>
      <c r="AE2107" s="197">
        <f t="shared" si="489"/>
        <v>52.08</v>
      </c>
      <c r="AF2107" s="197">
        <f t="shared" si="488"/>
        <v>11.904</v>
      </c>
      <c r="AG2107" s="197">
        <f t="shared" si="490"/>
        <v>185.50399999999999</v>
      </c>
      <c r="AH2107" s="198">
        <v>185.50399999999999</v>
      </c>
      <c r="AI2107" s="197">
        <f t="shared" si="491"/>
        <v>0</v>
      </c>
      <c r="AJ2107" s="158"/>
      <c r="AR2107" s="111"/>
      <c r="AS2107" s="111"/>
      <c r="AT2107" s="111"/>
    </row>
    <row r="2108" spans="1:47" ht="30" customHeight="1" x14ac:dyDescent="0.25">
      <c r="A2108" s="186"/>
      <c r="B2108" s="221">
        <v>1</v>
      </c>
      <c r="C2108" s="187">
        <v>1757</v>
      </c>
      <c r="D2108" s="136">
        <v>14343</v>
      </c>
      <c r="E2108" s="136">
        <v>8604</v>
      </c>
      <c r="F2108" s="188"/>
      <c r="G2108" s="186" t="s">
        <v>106</v>
      </c>
      <c r="H2108" s="189" t="s">
        <v>36</v>
      </c>
      <c r="I2108" s="189"/>
      <c r="J2108" s="189" t="s">
        <v>435</v>
      </c>
      <c r="K2108" s="190">
        <v>6.8</v>
      </c>
      <c r="L2108" s="190">
        <v>1.8</v>
      </c>
      <c r="M2108" s="190">
        <v>5</v>
      </c>
      <c r="N2108" s="190"/>
      <c r="O2108" s="188">
        <f t="shared" si="495"/>
        <v>5</v>
      </c>
      <c r="P2108" s="190"/>
      <c r="Q2108" s="190"/>
      <c r="R2108" s="188">
        <f t="shared" si="492"/>
        <v>34</v>
      </c>
      <c r="S2108" s="159" t="s">
        <v>41</v>
      </c>
      <c r="T2108" s="199" t="s">
        <v>58</v>
      </c>
      <c r="U2108" s="193">
        <v>44944</v>
      </c>
      <c r="V2108" s="193">
        <v>44951</v>
      </c>
      <c r="W2108" s="194">
        <v>1</v>
      </c>
      <c r="X2108" s="195"/>
      <c r="Y2108" s="196">
        <f t="shared" si="484"/>
        <v>1.1428571428571428</v>
      </c>
      <c r="Z2108" s="203">
        <v>14</v>
      </c>
      <c r="AA2108" s="203">
        <v>0.84</v>
      </c>
      <c r="AB2108" s="197">
        <f t="shared" si="485"/>
        <v>476</v>
      </c>
      <c r="AC2108" s="197">
        <f t="shared" si="486"/>
        <v>28.56</v>
      </c>
      <c r="AD2108" s="197">
        <f t="shared" si="487"/>
        <v>333.19999999999993</v>
      </c>
      <c r="AE2108" s="197">
        <f t="shared" si="489"/>
        <v>142.79999999999998</v>
      </c>
      <c r="AF2108" s="197">
        <f t="shared" si="488"/>
        <v>32.639999999999993</v>
      </c>
      <c r="AG2108" s="197">
        <f t="shared" si="490"/>
        <v>508.63999999999987</v>
      </c>
      <c r="AH2108" s="198">
        <v>508.63999999999987</v>
      </c>
      <c r="AI2108" s="197">
        <f t="shared" si="491"/>
        <v>0</v>
      </c>
      <c r="AJ2108" s="158"/>
      <c r="AR2108" s="111"/>
      <c r="AS2108" s="111"/>
      <c r="AT2108" s="111"/>
    </row>
    <row r="2109" spans="1:47" ht="30" customHeight="1" x14ac:dyDescent="0.25">
      <c r="A2109" s="186"/>
      <c r="B2109" s="221">
        <v>1</v>
      </c>
      <c r="C2109" s="187">
        <v>1764</v>
      </c>
      <c r="D2109" s="136">
        <v>14350</v>
      </c>
      <c r="E2109" s="136">
        <v>8560</v>
      </c>
      <c r="F2109" s="188"/>
      <c r="G2109" s="186" t="s">
        <v>106</v>
      </c>
      <c r="H2109" s="189" t="s">
        <v>36</v>
      </c>
      <c r="I2109" s="189"/>
      <c r="J2109" s="189" t="s">
        <v>435</v>
      </c>
      <c r="K2109" s="190">
        <v>25</v>
      </c>
      <c r="L2109" s="190">
        <v>1.8</v>
      </c>
      <c r="M2109" s="190">
        <v>3.5</v>
      </c>
      <c r="N2109" s="190"/>
      <c r="O2109" s="188">
        <f t="shared" si="495"/>
        <v>3.5</v>
      </c>
      <c r="P2109" s="190"/>
      <c r="Q2109" s="190"/>
      <c r="R2109" s="188">
        <f t="shared" si="492"/>
        <v>87.5</v>
      </c>
      <c r="S2109" s="159" t="s">
        <v>41</v>
      </c>
      <c r="T2109" s="199" t="s">
        <v>58</v>
      </c>
      <c r="U2109" s="193">
        <v>44945</v>
      </c>
      <c r="V2109" s="193">
        <v>44971</v>
      </c>
      <c r="W2109" s="194">
        <v>1</v>
      </c>
      <c r="X2109" s="195"/>
      <c r="Y2109" s="196">
        <f t="shared" si="484"/>
        <v>3.8571428571428572</v>
      </c>
      <c r="Z2109" s="203">
        <v>14</v>
      </c>
      <c r="AA2109" s="203">
        <v>0.84</v>
      </c>
      <c r="AB2109" s="197">
        <f t="shared" si="485"/>
        <v>1225</v>
      </c>
      <c r="AC2109" s="197">
        <f t="shared" si="486"/>
        <v>73.5</v>
      </c>
      <c r="AD2109" s="197">
        <f t="shared" si="487"/>
        <v>857.49999999999989</v>
      </c>
      <c r="AE2109" s="197">
        <f t="shared" si="489"/>
        <v>367.5</v>
      </c>
      <c r="AF2109" s="197">
        <f t="shared" si="488"/>
        <v>283.5</v>
      </c>
      <c r="AG2109" s="197">
        <f t="shared" si="490"/>
        <v>1508.5</v>
      </c>
      <c r="AH2109" s="198">
        <v>1508.5</v>
      </c>
      <c r="AI2109" s="197">
        <f t="shared" si="491"/>
        <v>0</v>
      </c>
      <c r="AJ2109" s="158"/>
      <c r="AT2109" s="111"/>
      <c r="AU2109" s="365"/>
    </row>
    <row r="2110" spans="1:47" ht="30" customHeight="1" x14ac:dyDescent="0.25">
      <c r="A2110" s="186"/>
      <c r="B2110" s="221">
        <v>1</v>
      </c>
      <c r="C2110" s="187">
        <v>1786</v>
      </c>
      <c r="D2110" s="136">
        <v>14375</v>
      </c>
      <c r="E2110" s="136">
        <v>8615</v>
      </c>
      <c r="F2110" s="188"/>
      <c r="G2110" s="186" t="s">
        <v>106</v>
      </c>
      <c r="H2110" s="189" t="s">
        <v>36</v>
      </c>
      <c r="I2110" s="189"/>
      <c r="J2110" s="189" t="s">
        <v>435</v>
      </c>
      <c r="K2110" s="190">
        <v>9.3000000000000007</v>
      </c>
      <c r="L2110" s="190">
        <v>1.8</v>
      </c>
      <c r="M2110" s="190">
        <v>3.5</v>
      </c>
      <c r="N2110" s="190"/>
      <c r="O2110" s="188">
        <f t="shared" si="495"/>
        <v>3.5</v>
      </c>
      <c r="P2110" s="190"/>
      <c r="Q2110" s="190"/>
      <c r="R2110" s="188">
        <f t="shared" si="492"/>
        <v>32.550000000000004</v>
      </c>
      <c r="S2110" s="159" t="s">
        <v>41</v>
      </c>
      <c r="T2110" s="199" t="s">
        <v>58</v>
      </c>
      <c r="U2110" s="193">
        <v>44949</v>
      </c>
      <c r="V2110" s="193">
        <v>44953</v>
      </c>
      <c r="W2110" s="194">
        <v>1</v>
      </c>
      <c r="X2110" s="195"/>
      <c r="Y2110" s="196">
        <f t="shared" si="484"/>
        <v>0.7142857142857143</v>
      </c>
      <c r="Z2110" s="203">
        <v>14</v>
      </c>
      <c r="AA2110" s="203">
        <v>0.84</v>
      </c>
      <c r="AB2110" s="197">
        <f t="shared" si="485"/>
        <v>455.70000000000005</v>
      </c>
      <c r="AC2110" s="197">
        <f t="shared" si="486"/>
        <v>27.342000000000002</v>
      </c>
      <c r="AD2110" s="197">
        <f t="shared" si="487"/>
        <v>318.99</v>
      </c>
      <c r="AE2110" s="197">
        <f t="shared" si="489"/>
        <v>136.71</v>
      </c>
      <c r="AF2110" s="197">
        <f t="shared" si="488"/>
        <v>19.53</v>
      </c>
      <c r="AG2110" s="197">
        <f t="shared" si="490"/>
        <v>475.23</v>
      </c>
      <c r="AH2110" s="198">
        <v>475.23</v>
      </c>
      <c r="AI2110" s="197">
        <f t="shared" si="491"/>
        <v>0</v>
      </c>
      <c r="AJ2110" s="158"/>
      <c r="AR2110" s="111"/>
      <c r="AS2110" s="111"/>
      <c r="AT2110" s="111"/>
    </row>
    <row r="2111" spans="1:47" ht="30" customHeight="1" x14ac:dyDescent="0.25">
      <c r="A2111" s="186"/>
      <c r="B2111" s="221">
        <v>27</v>
      </c>
      <c r="C2111" s="187">
        <v>1782</v>
      </c>
      <c r="D2111" s="136">
        <v>14370</v>
      </c>
      <c r="E2111" s="136">
        <v>8634</v>
      </c>
      <c r="F2111" s="188"/>
      <c r="G2111" s="186" t="s">
        <v>90</v>
      </c>
      <c r="H2111" s="189" t="s">
        <v>36</v>
      </c>
      <c r="I2111" s="189"/>
      <c r="J2111" s="189" t="s">
        <v>435</v>
      </c>
      <c r="K2111" s="190">
        <v>3.6</v>
      </c>
      <c r="L2111" s="190">
        <v>1.8</v>
      </c>
      <c r="M2111" s="190">
        <v>2</v>
      </c>
      <c r="N2111" s="190"/>
      <c r="O2111" s="188">
        <f t="shared" si="495"/>
        <v>2</v>
      </c>
      <c r="P2111" s="190"/>
      <c r="Q2111" s="190"/>
      <c r="R2111" s="188">
        <f t="shared" si="492"/>
        <v>7.2</v>
      </c>
      <c r="S2111" s="159" t="s">
        <v>41</v>
      </c>
      <c r="T2111" s="199" t="s">
        <v>58</v>
      </c>
      <c r="U2111" s="193">
        <v>44947</v>
      </c>
      <c r="V2111" s="193">
        <v>44960</v>
      </c>
      <c r="W2111" s="194">
        <v>1</v>
      </c>
      <c r="X2111" s="195"/>
      <c r="Y2111" s="196">
        <f t="shared" si="484"/>
        <v>2</v>
      </c>
      <c r="Z2111" s="203">
        <v>14</v>
      </c>
      <c r="AA2111" s="203">
        <v>0.84</v>
      </c>
      <c r="AB2111" s="197">
        <f t="shared" si="485"/>
        <v>100.8</v>
      </c>
      <c r="AC2111" s="197">
        <f t="shared" si="486"/>
        <v>6.048</v>
      </c>
      <c r="AD2111" s="197">
        <f t="shared" si="487"/>
        <v>70.56</v>
      </c>
      <c r="AE2111" s="197">
        <f t="shared" si="489"/>
        <v>30.240000000000002</v>
      </c>
      <c r="AF2111" s="197">
        <f t="shared" si="488"/>
        <v>12.096</v>
      </c>
      <c r="AG2111" s="197">
        <f t="shared" si="490"/>
        <v>112.89600000000002</v>
      </c>
      <c r="AH2111" s="198">
        <v>112.89600000000002</v>
      </c>
      <c r="AI2111" s="197">
        <f t="shared" si="491"/>
        <v>0</v>
      </c>
      <c r="AJ2111" s="158"/>
      <c r="AT2111" s="111"/>
      <c r="AU2111" s="365"/>
    </row>
    <row r="2112" spans="1:47" ht="30" customHeight="1" x14ac:dyDescent="0.25">
      <c r="A2112" s="186"/>
      <c r="B2112" s="221">
        <v>1</v>
      </c>
      <c r="C2112" s="187">
        <v>1750</v>
      </c>
      <c r="D2112" s="136">
        <v>14336</v>
      </c>
      <c r="E2112" s="136"/>
      <c r="F2112" s="188"/>
      <c r="G2112" s="186" t="s">
        <v>106</v>
      </c>
      <c r="H2112" s="189" t="s">
        <v>36</v>
      </c>
      <c r="I2112" s="189"/>
      <c r="J2112" s="189" t="s">
        <v>435</v>
      </c>
      <c r="K2112" s="190">
        <v>4</v>
      </c>
      <c r="L2112" s="190">
        <v>1.8</v>
      </c>
      <c r="M2112" s="190">
        <v>4</v>
      </c>
      <c r="N2112" s="190"/>
      <c r="O2112" s="188">
        <f t="shared" si="495"/>
        <v>4</v>
      </c>
      <c r="P2112" s="190"/>
      <c r="Q2112" s="190"/>
      <c r="R2112" s="188">
        <f t="shared" si="492"/>
        <v>16</v>
      </c>
      <c r="S2112" s="159" t="s">
        <v>41</v>
      </c>
      <c r="T2112" s="199" t="s">
        <v>86</v>
      </c>
      <c r="U2112" s="193">
        <v>44942</v>
      </c>
      <c r="V2112" s="193"/>
      <c r="W2112" s="194">
        <v>1</v>
      </c>
      <c r="X2112" s="195"/>
      <c r="Y2112" s="196">
        <f t="shared" si="484"/>
        <v>10.714285714285714</v>
      </c>
      <c r="Z2112" s="203">
        <v>14</v>
      </c>
      <c r="AA2112" s="203">
        <v>0.84</v>
      </c>
      <c r="AB2112" s="197">
        <f t="shared" si="485"/>
        <v>224</v>
      </c>
      <c r="AC2112" s="197">
        <f t="shared" si="486"/>
        <v>13.44</v>
      </c>
      <c r="AD2112" s="197">
        <f t="shared" si="487"/>
        <v>156.79999999999998</v>
      </c>
      <c r="AE2112" s="197">
        <f t="shared" si="489"/>
        <v>0</v>
      </c>
      <c r="AF2112" s="197">
        <f t="shared" si="488"/>
        <v>143.99999999999997</v>
      </c>
      <c r="AG2112" s="197">
        <f t="shared" si="490"/>
        <v>300.79999999999995</v>
      </c>
      <c r="AH2112" s="198">
        <v>241.27999999999997</v>
      </c>
      <c r="AI2112" s="197">
        <f t="shared" si="491"/>
        <v>59.519999999999982</v>
      </c>
      <c r="AJ2112" s="158"/>
      <c r="AR2112" s="363">
        <f>SUMIF('[27]Sc Shedule '!$D$3:$D$2546,D2112,'[27]Sc Shedule '!$AC$3:$AC$2546)</f>
        <v>1284.5999999999999</v>
      </c>
      <c r="AS2112" s="363">
        <f ca="1">SUMIF($D$91:$D$2561,D2112,$AG$91:$AG$2559)</f>
        <v>1203.8</v>
      </c>
      <c r="AT2112" s="363">
        <f ca="1">AR2112-AS2112</f>
        <v>80.799999999999955</v>
      </c>
      <c r="AU2112" s="365"/>
    </row>
    <row r="2113" spans="1:47" ht="30" customHeight="1" x14ac:dyDescent="0.25">
      <c r="A2113" s="186"/>
      <c r="B2113" s="221">
        <v>6</v>
      </c>
      <c r="C2113" s="187">
        <v>1780</v>
      </c>
      <c r="D2113" s="136">
        <v>14368</v>
      </c>
      <c r="E2113" s="136">
        <v>8607</v>
      </c>
      <c r="F2113" s="188"/>
      <c r="G2113" s="186" t="s">
        <v>114</v>
      </c>
      <c r="H2113" s="189" t="s">
        <v>36</v>
      </c>
      <c r="I2113" s="189"/>
      <c r="J2113" s="189" t="s">
        <v>435</v>
      </c>
      <c r="K2113" s="190">
        <v>4</v>
      </c>
      <c r="L2113" s="190">
        <v>1.8</v>
      </c>
      <c r="M2113" s="190">
        <v>2</v>
      </c>
      <c r="N2113" s="190"/>
      <c r="O2113" s="188">
        <f t="shared" si="495"/>
        <v>2</v>
      </c>
      <c r="P2113" s="190"/>
      <c r="Q2113" s="190"/>
      <c r="R2113" s="188">
        <f t="shared" si="492"/>
        <v>8</v>
      </c>
      <c r="S2113" s="159" t="s">
        <v>41</v>
      </c>
      <c r="T2113" s="199" t="s">
        <v>58</v>
      </c>
      <c r="U2113" s="193">
        <v>44947</v>
      </c>
      <c r="V2113" s="193">
        <v>44951</v>
      </c>
      <c r="W2113" s="194">
        <v>1</v>
      </c>
      <c r="X2113" s="195"/>
      <c r="Y2113" s="196">
        <f t="shared" si="484"/>
        <v>0.7142857142857143</v>
      </c>
      <c r="Z2113" s="203">
        <v>14</v>
      </c>
      <c r="AA2113" s="203">
        <v>0.84</v>
      </c>
      <c r="AB2113" s="197">
        <f t="shared" si="485"/>
        <v>112</v>
      </c>
      <c r="AC2113" s="197">
        <f t="shared" si="486"/>
        <v>6.72</v>
      </c>
      <c r="AD2113" s="197">
        <f t="shared" si="487"/>
        <v>78.399999999999991</v>
      </c>
      <c r="AE2113" s="197">
        <f t="shared" si="489"/>
        <v>33.6</v>
      </c>
      <c r="AF2113" s="197">
        <f t="shared" si="488"/>
        <v>4.8</v>
      </c>
      <c r="AG2113" s="197">
        <f t="shared" si="490"/>
        <v>116.8</v>
      </c>
      <c r="AH2113" s="198">
        <v>116.8</v>
      </c>
      <c r="AI2113" s="197">
        <f t="shared" si="491"/>
        <v>0</v>
      </c>
      <c r="AJ2113" s="158"/>
      <c r="AR2113" s="111"/>
      <c r="AS2113" s="111"/>
      <c r="AT2113" s="111"/>
    </row>
    <row r="2114" spans="1:47" ht="30" customHeight="1" x14ac:dyDescent="0.25">
      <c r="A2114" s="186"/>
      <c r="B2114" s="221">
        <v>1</v>
      </c>
      <c r="C2114" s="187">
        <v>1735</v>
      </c>
      <c r="D2114" s="136">
        <v>14320</v>
      </c>
      <c r="E2114" s="136">
        <v>8769</v>
      </c>
      <c r="F2114" s="188"/>
      <c r="G2114" s="186" t="s">
        <v>440</v>
      </c>
      <c r="H2114" s="189" t="s">
        <v>36</v>
      </c>
      <c r="I2114" s="189"/>
      <c r="J2114" s="189" t="s">
        <v>435</v>
      </c>
      <c r="K2114" s="190">
        <v>3.6</v>
      </c>
      <c r="L2114" s="190">
        <v>1.8</v>
      </c>
      <c r="M2114" s="190">
        <v>7</v>
      </c>
      <c r="N2114" s="190"/>
      <c r="O2114" s="188">
        <f t="shared" si="495"/>
        <v>7</v>
      </c>
      <c r="P2114" s="190"/>
      <c r="Q2114" s="190"/>
      <c r="R2114" s="188">
        <f t="shared" si="492"/>
        <v>25.2</v>
      </c>
      <c r="S2114" s="159" t="s">
        <v>41</v>
      </c>
      <c r="T2114" s="199" t="s">
        <v>58</v>
      </c>
      <c r="U2114" s="193">
        <v>44939</v>
      </c>
      <c r="V2114" s="193">
        <v>44988</v>
      </c>
      <c r="W2114" s="194">
        <v>1</v>
      </c>
      <c r="X2114" s="195"/>
      <c r="Y2114" s="196">
        <f t="shared" si="484"/>
        <v>7.1428571428571432</v>
      </c>
      <c r="Z2114" s="203">
        <v>14</v>
      </c>
      <c r="AA2114" s="203">
        <v>0.84</v>
      </c>
      <c r="AB2114" s="197">
        <f t="shared" si="485"/>
        <v>352.8</v>
      </c>
      <c r="AC2114" s="197">
        <f t="shared" si="486"/>
        <v>21.167999999999999</v>
      </c>
      <c r="AD2114" s="197">
        <f t="shared" si="487"/>
        <v>246.95999999999995</v>
      </c>
      <c r="AE2114" s="197">
        <f t="shared" si="489"/>
        <v>105.83999999999999</v>
      </c>
      <c r="AF2114" s="197">
        <f t="shared" si="488"/>
        <v>151.19999999999999</v>
      </c>
      <c r="AG2114" s="197">
        <f t="shared" si="490"/>
        <v>503.99999999999994</v>
      </c>
      <c r="AH2114" s="198">
        <v>389.08799999999997</v>
      </c>
      <c r="AI2114" s="197">
        <f t="shared" si="491"/>
        <v>114.91199999999998</v>
      </c>
      <c r="AJ2114" s="158"/>
      <c r="AR2114" s="363">
        <f>SUMIF('[27]Sc Shedule '!$D$3:$D$2546,D2114,'[27]Sc Shedule '!$AC$3:$AC$2546)</f>
        <v>706.31999999999994</v>
      </c>
      <c r="AS2114" s="363">
        <f ca="1">SUMIF($D$91:$D$2561,D2114,$AG$91:$AG$2559)</f>
        <v>580.46399999999994</v>
      </c>
      <c r="AT2114" s="363">
        <f ca="1">AR2114-AS2114</f>
        <v>125.85599999999999</v>
      </c>
      <c r="AU2114" s="365"/>
    </row>
    <row r="2115" spans="1:47" ht="30" customHeight="1" x14ac:dyDescent="0.25">
      <c r="A2115" s="186"/>
      <c r="B2115" s="221">
        <v>1</v>
      </c>
      <c r="C2115" s="187">
        <v>1713</v>
      </c>
      <c r="D2115" s="136">
        <v>14298</v>
      </c>
      <c r="E2115" s="136">
        <v>8426</v>
      </c>
      <c r="F2115" s="188"/>
      <c r="G2115" s="186" t="s">
        <v>650</v>
      </c>
      <c r="H2115" s="189" t="s">
        <v>36</v>
      </c>
      <c r="I2115" s="189"/>
      <c r="J2115" s="189" t="s">
        <v>435</v>
      </c>
      <c r="K2115" s="190">
        <v>5.5</v>
      </c>
      <c r="L2115" s="190">
        <v>1.8</v>
      </c>
      <c r="M2115" s="190">
        <v>4</v>
      </c>
      <c r="N2115" s="190"/>
      <c r="O2115" s="188">
        <f t="shared" si="495"/>
        <v>4</v>
      </c>
      <c r="P2115" s="190"/>
      <c r="Q2115" s="190"/>
      <c r="R2115" s="188">
        <f t="shared" si="492"/>
        <v>22</v>
      </c>
      <c r="S2115" s="159" t="s">
        <v>41</v>
      </c>
      <c r="T2115" s="199" t="s">
        <v>58</v>
      </c>
      <c r="U2115" s="193">
        <v>44934</v>
      </c>
      <c r="V2115" s="193">
        <v>44940</v>
      </c>
      <c r="W2115" s="194">
        <v>1</v>
      </c>
      <c r="X2115" s="195"/>
      <c r="Y2115" s="196">
        <f t="shared" si="484"/>
        <v>1</v>
      </c>
      <c r="Z2115" s="203">
        <v>14</v>
      </c>
      <c r="AA2115" s="203">
        <v>0.84</v>
      </c>
      <c r="AB2115" s="197">
        <f t="shared" si="485"/>
        <v>308</v>
      </c>
      <c r="AC2115" s="197">
        <f t="shared" si="486"/>
        <v>18.48</v>
      </c>
      <c r="AD2115" s="197">
        <f t="shared" si="487"/>
        <v>215.59999999999997</v>
      </c>
      <c r="AE2115" s="197">
        <f t="shared" si="489"/>
        <v>92.399999999999991</v>
      </c>
      <c r="AF2115" s="197">
        <f t="shared" si="488"/>
        <v>18.48</v>
      </c>
      <c r="AG2115" s="197">
        <f t="shared" si="490"/>
        <v>326.47999999999996</v>
      </c>
      <c r="AH2115" s="198">
        <v>326.47999999999996</v>
      </c>
      <c r="AI2115" s="197">
        <f t="shared" si="491"/>
        <v>0</v>
      </c>
      <c r="AJ2115" s="158"/>
      <c r="AR2115" s="111"/>
      <c r="AS2115" s="111"/>
      <c r="AT2115" s="111"/>
    </row>
    <row r="2116" spans="1:47" ht="30" customHeight="1" x14ac:dyDescent="0.25">
      <c r="A2116" s="186"/>
      <c r="B2116" s="221">
        <v>1</v>
      </c>
      <c r="C2116" s="187">
        <v>1681</v>
      </c>
      <c r="D2116" s="136">
        <v>14266</v>
      </c>
      <c r="E2116" s="136">
        <v>8644</v>
      </c>
      <c r="F2116" s="188"/>
      <c r="G2116" s="186" t="s">
        <v>650</v>
      </c>
      <c r="H2116" s="189" t="s">
        <v>36</v>
      </c>
      <c r="I2116" s="189"/>
      <c r="J2116" s="189" t="s">
        <v>435</v>
      </c>
      <c r="K2116" s="190">
        <v>5</v>
      </c>
      <c r="L2116" s="190">
        <v>1.8</v>
      </c>
      <c r="M2116" s="190">
        <v>3</v>
      </c>
      <c r="N2116" s="190"/>
      <c r="O2116" s="188">
        <f t="shared" si="495"/>
        <v>3</v>
      </c>
      <c r="P2116" s="190"/>
      <c r="Q2116" s="190"/>
      <c r="R2116" s="188">
        <f t="shared" si="492"/>
        <v>15</v>
      </c>
      <c r="S2116" s="159" t="s">
        <v>41</v>
      </c>
      <c r="T2116" s="199" t="s">
        <v>58</v>
      </c>
      <c r="U2116" s="193">
        <v>44924</v>
      </c>
      <c r="V2116" s="193">
        <v>44964</v>
      </c>
      <c r="W2116" s="194">
        <v>1</v>
      </c>
      <c r="X2116" s="195"/>
      <c r="Y2116" s="196">
        <f t="shared" si="484"/>
        <v>5.8571428571428568</v>
      </c>
      <c r="Z2116" s="203">
        <v>14</v>
      </c>
      <c r="AA2116" s="203">
        <v>0.84</v>
      </c>
      <c r="AB2116" s="197">
        <f t="shared" si="485"/>
        <v>210</v>
      </c>
      <c r="AC2116" s="197">
        <f t="shared" si="486"/>
        <v>12.6</v>
      </c>
      <c r="AD2116" s="197">
        <f t="shared" si="487"/>
        <v>147</v>
      </c>
      <c r="AE2116" s="197">
        <f t="shared" si="489"/>
        <v>63</v>
      </c>
      <c r="AF2116" s="197">
        <f t="shared" si="488"/>
        <v>73.799999999999983</v>
      </c>
      <c r="AG2116" s="197">
        <f t="shared" si="490"/>
        <v>283.79999999999995</v>
      </c>
      <c r="AH2116" s="198">
        <v>283.79999999999995</v>
      </c>
      <c r="AI2116" s="197">
        <f t="shared" si="491"/>
        <v>0</v>
      </c>
      <c r="AJ2116" s="158"/>
      <c r="AT2116" s="111"/>
      <c r="AU2116" s="365"/>
    </row>
    <row r="2117" spans="1:47" ht="30" customHeight="1" x14ac:dyDescent="0.25">
      <c r="A2117" s="186"/>
      <c r="B2117" s="221">
        <v>1</v>
      </c>
      <c r="C2117" s="187">
        <v>1699</v>
      </c>
      <c r="D2117" s="136">
        <v>14284</v>
      </c>
      <c r="E2117" s="136">
        <v>8425</v>
      </c>
      <c r="F2117" s="188"/>
      <c r="G2117" s="186" t="s">
        <v>650</v>
      </c>
      <c r="H2117" s="189" t="s">
        <v>36</v>
      </c>
      <c r="I2117" s="189"/>
      <c r="J2117" s="189" t="s">
        <v>435</v>
      </c>
      <c r="K2117" s="190">
        <v>5</v>
      </c>
      <c r="L2117" s="190">
        <v>1.8</v>
      </c>
      <c r="M2117" s="190">
        <v>3</v>
      </c>
      <c r="N2117" s="190"/>
      <c r="O2117" s="188">
        <f t="shared" si="495"/>
        <v>3</v>
      </c>
      <c r="P2117" s="190"/>
      <c r="Q2117" s="190"/>
      <c r="R2117" s="188">
        <f t="shared" si="492"/>
        <v>15</v>
      </c>
      <c r="S2117" s="159" t="s">
        <v>41</v>
      </c>
      <c r="T2117" s="199" t="s">
        <v>58</v>
      </c>
      <c r="U2117" s="193">
        <v>44929</v>
      </c>
      <c r="V2117" s="193">
        <v>44940</v>
      </c>
      <c r="W2117" s="194">
        <v>1</v>
      </c>
      <c r="X2117" s="195"/>
      <c r="Y2117" s="196">
        <f t="shared" si="484"/>
        <v>1.7142857142857142</v>
      </c>
      <c r="Z2117" s="203">
        <v>14</v>
      </c>
      <c r="AA2117" s="203">
        <v>0.84</v>
      </c>
      <c r="AB2117" s="197">
        <f t="shared" si="485"/>
        <v>210</v>
      </c>
      <c r="AC2117" s="197">
        <f t="shared" si="486"/>
        <v>12.6</v>
      </c>
      <c r="AD2117" s="197">
        <f t="shared" si="487"/>
        <v>147</v>
      </c>
      <c r="AE2117" s="197">
        <f t="shared" si="489"/>
        <v>63</v>
      </c>
      <c r="AF2117" s="197">
        <f t="shared" si="488"/>
        <v>21.599999999999998</v>
      </c>
      <c r="AG2117" s="197">
        <f t="shared" si="490"/>
        <v>231.6</v>
      </c>
      <c r="AH2117" s="198">
        <v>231.6</v>
      </c>
      <c r="AI2117" s="197">
        <f t="shared" si="491"/>
        <v>0</v>
      </c>
      <c r="AJ2117" s="158"/>
      <c r="AR2117" s="111"/>
      <c r="AS2117" s="111"/>
      <c r="AT2117" s="111"/>
    </row>
    <row r="2118" spans="1:47" ht="30" customHeight="1" x14ac:dyDescent="0.25">
      <c r="A2118" s="186"/>
      <c r="B2118" s="221">
        <v>1</v>
      </c>
      <c r="C2118" s="187">
        <v>1746</v>
      </c>
      <c r="D2118" s="136">
        <v>14332</v>
      </c>
      <c r="E2118" s="136">
        <v>8614</v>
      </c>
      <c r="F2118" s="188"/>
      <c r="G2118" s="186" t="s">
        <v>106</v>
      </c>
      <c r="H2118" s="186" t="s">
        <v>60</v>
      </c>
      <c r="I2118" s="186"/>
      <c r="J2118" s="186" t="s">
        <v>61</v>
      </c>
      <c r="K2118" s="188">
        <v>3.1</v>
      </c>
      <c r="L2118" s="188">
        <v>2.5</v>
      </c>
      <c r="M2118" s="188">
        <v>4</v>
      </c>
      <c r="N2118" s="188"/>
      <c r="O2118" s="188">
        <f t="shared" si="495"/>
        <v>4</v>
      </c>
      <c r="P2118" s="188"/>
      <c r="Q2118" s="188"/>
      <c r="R2118" s="188">
        <f t="shared" si="492"/>
        <v>31</v>
      </c>
      <c r="S2118" s="191" t="s">
        <v>62</v>
      </c>
      <c r="T2118" s="199" t="s">
        <v>58</v>
      </c>
      <c r="U2118" s="200">
        <v>44942</v>
      </c>
      <c r="V2118" s="200">
        <v>44953</v>
      </c>
      <c r="W2118" s="201">
        <v>1</v>
      </c>
      <c r="X2118" s="202"/>
      <c r="Y2118" s="196">
        <f t="shared" si="484"/>
        <v>1.7142857142857142</v>
      </c>
      <c r="Z2118" s="219">
        <v>7.5</v>
      </c>
      <c r="AA2118" s="219">
        <v>0.7</v>
      </c>
      <c r="AB2118" s="197">
        <f t="shared" si="485"/>
        <v>232.5</v>
      </c>
      <c r="AC2118" s="197">
        <f t="shared" si="486"/>
        <v>21.7</v>
      </c>
      <c r="AD2118" s="197">
        <f t="shared" si="487"/>
        <v>162.75</v>
      </c>
      <c r="AE2118" s="197">
        <f t="shared" si="489"/>
        <v>69.749999999999986</v>
      </c>
      <c r="AF2118" s="197">
        <f t="shared" si="488"/>
        <v>37.199999999999996</v>
      </c>
      <c r="AG2118" s="197">
        <f t="shared" si="490"/>
        <v>269.7</v>
      </c>
      <c r="AH2118" s="197">
        <v>269.7</v>
      </c>
      <c r="AI2118" s="197">
        <f t="shared" si="491"/>
        <v>0</v>
      </c>
      <c r="AJ2118" s="158"/>
      <c r="AR2118" s="111"/>
      <c r="AS2118" s="111"/>
      <c r="AT2118" s="111"/>
    </row>
    <row r="2119" spans="1:47" ht="30" customHeight="1" x14ac:dyDescent="0.25">
      <c r="A2119" s="186"/>
      <c r="B2119" s="221">
        <v>1</v>
      </c>
      <c r="C2119" s="187">
        <v>1675</v>
      </c>
      <c r="D2119" s="136">
        <v>14260</v>
      </c>
      <c r="E2119" s="136">
        <v>8414</v>
      </c>
      <c r="F2119" s="188"/>
      <c r="G2119" s="186" t="s">
        <v>106</v>
      </c>
      <c r="H2119" s="186" t="s">
        <v>60</v>
      </c>
      <c r="I2119" s="186"/>
      <c r="J2119" s="186" t="s">
        <v>61</v>
      </c>
      <c r="K2119" s="188">
        <v>3.5</v>
      </c>
      <c r="L2119" s="188">
        <v>3.1</v>
      </c>
      <c r="M2119" s="188">
        <v>4</v>
      </c>
      <c r="N2119" s="188"/>
      <c r="O2119" s="188">
        <f t="shared" si="495"/>
        <v>4</v>
      </c>
      <c r="P2119" s="188"/>
      <c r="Q2119" s="188"/>
      <c r="R2119" s="188">
        <f t="shared" si="492"/>
        <v>43.4</v>
      </c>
      <c r="S2119" s="191" t="s">
        <v>62</v>
      </c>
      <c r="T2119" s="199" t="s">
        <v>58</v>
      </c>
      <c r="U2119" s="200">
        <v>44922</v>
      </c>
      <c r="V2119" s="200">
        <v>44937</v>
      </c>
      <c r="W2119" s="201">
        <v>1</v>
      </c>
      <c r="X2119" s="202"/>
      <c r="Y2119" s="196">
        <f t="shared" si="484"/>
        <v>2.2857142857142856</v>
      </c>
      <c r="Z2119" s="219">
        <v>7.5</v>
      </c>
      <c r="AA2119" s="219">
        <v>0.7</v>
      </c>
      <c r="AB2119" s="197">
        <f t="shared" si="485"/>
        <v>325.5</v>
      </c>
      <c r="AC2119" s="197">
        <f t="shared" si="486"/>
        <v>30.379999999999995</v>
      </c>
      <c r="AD2119" s="197">
        <f t="shared" si="487"/>
        <v>227.84999999999997</v>
      </c>
      <c r="AE2119" s="197">
        <f t="shared" si="489"/>
        <v>97.649999999999991</v>
      </c>
      <c r="AF2119" s="197">
        <f t="shared" si="488"/>
        <v>69.439999999999984</v>
      </c>
      <c r="AG2119" s="197">
        <f t="shared" si="490"/>
        <v>394.93999999999994</v>
      </c>
      <c r="AH2119" s="197">
        <v>394.93999999999994</v>
      </c>
      <c r="AI2119" s="197">
        <f t="shared" si="491"/>
        <v>0</v>
      </c>
      <c r="AJ2119" s="158"/>
      <c r="AR2119" s="111"/>
      <c r="AS2119" s="111"/>
      <c r="AT2119" s="111"/>
    </row>
    <row r="2120" spans="1:47" ht="30" customHeight="1" x14ac:dyDescent="0.25">
      <c r="A2120" s="186"/>
      <c r="B2120" s="221">
        <v>1</v>
      </c>
      <c r="C2120" s="187">
        <v>1709</v>
      </c>
      <c r="D2120" s="136">
        <v>14294</v>
      </c>
      <c r="E2120" s="136">
        <v>8410</v>
      </c>
      <c r="F2120" s="188"/>
      <c r="G2120" s="186" t="s">
        <v>106</v>
      </c>
      <c r="H2120" s="186" t="s">
        <v>60</v>
      </c>
      <c r="I2120" s="186"/>
      <c r="J2120" s="186" t="s">
        <v>61</v>
      </c>
      <c r="K2120" s="188">
        <v>2.5</v>
      </c>
      <c r="L2120" s="188">
        <v>2.5</v>
      </c>
      <c r="M2120" s="188">
        <v>3.5</v>
      </c>
      <c r="N2120" s="188"/>
      <c r="O2120" s="188">
        <f t="shared" si="495"/>
        <v>3.5</v>
      </c>
      <c r="P2120" s="188"/>
      <c r="Q2120" s="188"/>
      <c r="R2120" s="188">
        <f t="shared" si="492"/>
        <v>21.875</v>
      </c>
      <c r="S2120" s="191" t="s">
        <v>62</v>
      </c>
      <c r="T2120" s="199" t="s">
        <v>58</v>
      </c>
      <c r="U2120" s="200">
        <v>44932</v>
      </c>
      <c r="V2120" s="200">
        <v>44936</v>
      </c>
      <c r="W2120" s="201">
        <v>1</v>
      </c>
      <c r="X2120" s="202"/>
      <c r="Y2120" s="196">
        <f t="shared" si="484"/>
        <v>0.7142857142857143</v>
      </c>
      <c r="Z2120" s="219">
        <v>7.5</v>
      </c>
      <c r="AA2120" s="219">
        <v>0.7</v>
      </c>
      <c r="AB2120" s="197">
        <f t="shared" si="485"/>
        <v>164.0625</v>
      </c>
      <c r="AC2120" s="197">
        <f t="shared" si="486"/>
        <v>15.312499999999998</v>
      </c>
      <c r="AD2120" s="197">
        <f t="shared" si="487"/>
        <v>114.84374999999999</v>
      </c>
      <c r="AE2120" s="197">
        <f t="shared" si="489"/>
        <v>49.21875</v>
      </c>
      <c r="AF2120" s="197">
        <f t="shared" si="488"/>
        <v>10.9375</v>
      </c>
      <c r="AG2120" s="197">
        <f t="shared" si="490"/>
        <v>175</v>
      </c>
      <c r="AH2120" s="197">
        <v>175</v>
      </c>
      <c r="AI2120" s="197">
        <f t="shared" si="491"/>
        <v>0</v>
      </c>
      <c r="AJ2120" s="158"/>
      <c r="AR2120" s="111"/>
      <c r="AS2120" s="111"/>
      <c r="AT2120" s="111"/>
    </row>
    <row r="2121" spans="1:47" ht="30" customHeight="1" x14ac:dyDescent="0.25">
      <c r="A2121" s="186"/>
      <c r="B2121" s="221">
        <v>1</v>
      </c>
      <c r="C2121" s="187">
        <v>1677</v>
      </c>
      <c r="D2121" s="136">
        <v>14262</v>
      </c>
      <c r="E2121" s="136">
        <v>8416</v>
      </c>
      <c r="F2121" s="188"/>
      <c r="G2121" s="186" t="s">
        <v>106</v>
      </c>
      <c r="H2121" s="186" t="s">
        <v>60</v>
      </c>
      <c r="I2121" s="186"/>
      <c r="J2121" s="186" t="s">
        <v>61</v>
      </c>
      <c r="K2121" s="188">
        <v>3.5</v>
      </c>
      <c r="L2121" s="188">
        <v>3.1</v>
      </c>
      <c r="M2121" s="188">
        <v>4</v>
      </c>
      <c r="N2121" s="188"/>
      <c r="O2121" s="188">
        <f t="shared" si="495"/>
        <v>4</v>
      </c>
      <c r="P2121" s="188"/>
      <c r="Q2121" s="188"/>
      <c r="R2121" s="188">
        <f t="shared" si="492"/>
        <v>43.4</v>
      </c>
      <c r="S2121" s="191" t="s">
        <v>62</v>
      </c>
      <c r="T2121" s="199" t="s">
        <v>58</v>
      </c>
      <c r="U2121" s="200">
        <v>44923</v>
      </c>
      <c r="V2121" s="200">
        <v>44938</v>
      </c>
      <c r="W2121" s="201">
        <v>1</v>
      </c>
      <c r="X2121" s="202"/>
      <c r="Y2121" s="196">
        <f t="shared" si="484"/>
        <v>2.2857142857142856</v>
      </c>
      <c r="Z2121" s="219">
        <v>7.5</v>
      </c>
      <c r="AA2121" s="219">
        <v>0.7</v>
      </c>
      <c r="AB2121" s="197">
        <f t="shared" si="485"/>
        <v>325.5</v>
      </c>
      <c r="AC2121" s="197">
        <f t="shared" si="486"/>
        <v>30.379999999999995</v>
      </c>
      <c r="AD2121" s="197">
        <f t="shared" si="487"/>
        <v>227.84999999999997</v>
      </c>
      <c r="AE2121" s="197">
        <f t="shared" si="489"/>
        <v>97.649999999999991</v>
      </c>
      <c r="AF2121" s="197">
        <f t="shared" si="488"/>
        <v>69.439999999999984</v>
      </c>
      <c r="AG2121" s="197">
        <f t="shared" si="490"/>
        <v>394.93999999999994</v>
      </c>
      <c r="AH2121" s="197">
        <v>394.93999999999994</v>
      </c>
      <c r="AI2121" s="197">
        <f t="shared" si="491"/>
        <v>0</v>
      </c>
      <c r="AJ2121" s="158"/>
      <c r="AR2121" s="111"/>
      <c r="AS2121" s="111"/>
      <c r="AT2121" s="111"/>
    </row>
    <row r="2122" spans="1:47" ht="30" customHeight="1" x14ac:dyDescent="0.25">
      <c r="A2122" s="186"/>
      <c r="B2122" s="221">
        <v>1</v>
      </c>
      <c r="C2122" s="187">
        <v>1693</v>
      </c>
      <c r="D2122" s="136">
        <v>14278</v>
      </c>
      <c r="E2122" s="136">
        <v>8410</v>
      </c>
      <c r="F2122" s="188"/>
      <c r="G2122" s="186" t="s">
        <v>106</v>
      </c>
      <c r="H2122" s="186" t="s">
        <v>60</v>
      </c>
      <c r="I2122" s="186"/>
      <c r="J2122" s="186" t="s">
        <v>61</v>
      </c>
      <c r="K2122" s="188">
        <v>2.5</v>
      </c>
      <c r="L2122" s="188">
        <v>2.5</v>
      </c>
      <c r="M2122" s="188">
        <v>3.5</v>
      </c>
      <c r="N2122" s="188"/>
      <c r="O2122" s="188">
        <f t="shared" si="495"/>
        <v>3.5</v>
      </c>
      <c r="P2122" s="188"/>
      <c r="Q2122" s="188"/>
      <c r="R2122" s="188">
        <f t="shared" si="492"/>
        <v>21.875</v>
      </c>
      <c r="S2122" s="191" t="s">
        <v>62</v>
      </c>
      <c r="T2122" s="199" t="s">
        <v>58</v>
      </c>
      <c r="U2122" s="200">
        <v>44928</v>
      </c>
      <c r="V2122" s="200">
        <v>44936</v>
      </c>
      <c r="W2122" s="201">
        <v>1</v>
      </c>
      <c r="X2122" s="202"/>
      <c r="Y2122" s="196">
        <f t="shared" si="484"/>
        <v>1.2857142857142858</v>
      </c>
      <c r="Z2122" s="219">
        <v>7.5</v>
      </c>
      <c r="AA2122" s="219">
        <v>0.7</v>
      </c>
      <c r="AB2122" s="197">
        <f t="shared" si="485"/>
        <v>164.0625</v>
      </c>
      <c r="AC2122" s="197">
        <f t="shared" si="486"/>
        <v>15.312499999999998</v>
      </c>
      <c r="AD2122" s="197">
        <f t="shared" si="487"/>
        <v>114.84374999999999</v>
      </c>
      <c r="AE2122" s="197">
        <f t="shared" si="489"/>
        <v>49.21875</v>
      </c>
      <c r="AF2122" s="197">
        <f t="shared" si="488"/>
        <v>19.6875</v>
      </c>
      <c r="AG2122" s="197">
        <f t="shared" si="490"/>
        <v>183.75</v>
      </c>
      <c r="AH2122" s="197">
        <v>183.75</v>
      </c>
      <c r="AI2122" s="197">
        <f t="shared" si="491"/>
        <v>0</v>
      </c>
      <c r="AJ2122" s="158"/>
      <c r="AR2122" s="111"/>
      <c r="AS2122" s="111"/>
      <c r="AT2122" s="111"/>
    </row>
    <row r="2123" spans="1:47" ht="30" customHeight="1" x14ac:dyDescent="0.25">
      <c r="A2123" s="186"/>
      <c r="B2123" s="221">
        <v>1</v>
      </c>
      <c r="C2123" s="187">
        <v>1706</v>
      </c>
      <c r="D2123" s="136">
        <v>14291</v>
      </c>
      <c r="E2123" s="136">
        <v>8415</v>
      </c>
      <c r="F2123" s="188"/>
      <c r="G2123" s="186" t="s">
        <v>106</v>
      </c>
      <c r="H2123" s="186" t="s">
        <v>60</v>
      </c>
      <c r="I2123" s="186"/>
      <c r="J2123" s="186" t="s">
        <v>61</v>
      </c>
      <c r="K2123" s="188">
        <v>2.5</v>
      </c>
      <c r="L2123" s="188">
        <v>2.5</v>
      </c>
      <c r="M2123" s="188">
        <v>4</v>
      </c>
      <c r="N2123" s="188"/>
      <c r="O2123" s="188">
        <f t="shared" si="495"/>
        <v>4</v>
      </c>
      <c r="P2123" s="188"/>
      <c r="Q2123" s="188"/>
      <c r="R2123" s="188">
        <f t="shared" si="492"/>
        <v>25</v>
      </c>
      <c r="S2123" s="191" t="s">
        <v>62</v>
      </c>
      <c r="T2123" s="199" t="s">
        <v>58</v>
      </c>
      <c r="U2123" s="200">
        <v>44931</v>
      </c>
      <c r="V2123" s="200">
        <v>44937</v>
      </c>
      <c r="W2123" s="201">
        <v>1</v>
      </c>
      <c r="X2123" s="202"/>
      <c r="Y2123" s="196">
        <f t="shared" si="484"/>
        <v>1</v>
      </c>
      <c r="Z2123" s="219">
        <v>7.5</v>
      </c>
      <c r="AA2123" s="219">
        <v>0.7</v>
      </c>
      <c r="AB2123" s="197">
        <f t="shared" si="485"/>
        <v>187.5</v>
      </c>
      <c r="AC2123" s="197">
        <f t="shared" si="486"/>
        <v>17.5</v>
      </c>
      <c r="AD2123" s="197">
        <f t="shared" si="487"/>
        <v>131.25</v>
      </c>
      <c r="AE2123" s="197">
        <f t="shared" si="489"/>
        <v>56.25</v>
      </c>
      <c r="AF2123" s="197">
        <f t="shared" si="488"/>
        <v>17.5</v>
      </c>
      <c r="AG2123" s="197">
        <f t="shared" si="490"/>
        <v>205</v>
      </c>
      <c r="AH2123" s="197">
        <v>205</v>
      </c>
      <c r="AI2123" s="197">
        <f t="shared" si="491"/>
        <v>0</v>
      </c>
      <c r="AJ2123" s="158"/>
      <c r="AR2123" s="111"/>
      <c r="AS2123" s="111"/>
      <c r="AT2123" s="111"/>
    </row>
    <row r="2124" spans="1:47" ht="30" customHeight="1" x14ac:dyDescent="0.25">
      <c r="A2124" s="186"/>
      <c r="B2124" s="221">
        <v>1</v>
      </c>
      <c r="C2124" s="187">
        <v>1706</v>
      </c>
      <c r="D2124" s="136">
        <v>14291</v>
      </c>
      <c r="E2124" s="136">
        <v>8415</v>
      </c>
      <c r="F2124" s="188"/>
      <c r="G2124" s="186" t="s">
        <v>106</v>
      </c>
      <c r="H2124" s="186" t="s">
        <v>60</v>
      </c>
      <c r="I2124" s="186"/>
      <c r="J2124" s="186" t="s">
        <v>61</v>
      </c>
      <c r="K2124" s="188">
        <v>2.5</v>
      </c>
      <c r="L2124" s="188">
        <v>2.5</v>
      </c>
      <c r="M2124" s="188">
        <v>4</v>
      </c>
      <c r="N2124" s="188"/>
      <c r="O2124" s="188">
        <f t="shared" si="495"/>
        <v>4</v>
      </c>
      <c r="P2124" s="188"/>
      <c r="Q2124" s="188"/>
      <c r="R2124" s="188">
        <f t="shared" si="492"/>
        <v>25</v>
      </c>
      <c r="S2124" s="191" t="s">
        <v>62</v>
      </c>
      <c r="T2124" s="199" t="s">
        <v>58</v>
      </c>
      <c r="U2124" s="200">
        <v>44931</v>
      </c>
      <c r="V2124" s="200">
        <v>44937</v>
      </c>
      <c r="W2124" s="201">
        <v>1</v>
      </c>
      <c r="X2124" s="202"/>
      <c r="Y2124" s="196">
        <f t="shared" si="484"/>
        <v>1</v>
      </c>
      <c r="Z2124" s="219">
        <v>7.5</v>
      </c>
      <c r="AA2124" s="219">
        <v>0.7</v>
      </c>
      <c r="AB2124" s="197">
        <f t="shared" si="485"/>
        <v>187.5</v>
      </c>
      <c r="AC2124" s="197">
        <f t="shared" si="486"/>
        <v>17.5</v>
      </c>
      <c r="AD2124" s="197">
        <f t="shared" si="487"/>
        <v>131.25</v>
      </c>
      <c r="AE2124" s="197">
        <f t="shared" si="489"/>
        <v>56.25</v>
      </c>
      <c r="AF2124" s="197">
        <f t="shared" si="488"/>
        <v>17.5</v>
      </c>
      <c r="AG2124" s="197">
        <f t="shared" si="490"/>
        <v>205</v>
      </c>
      <c r="AH2124" s="197">
        <v>205</v>
      </c>
      <c r="AI2124" s="197">
        <f t="shared" si="491"/>
        <v>0</v>
      </c>
      <c r="AJ2124" s="158"/>
      <c r="AR2124" s="111"/>
      <c r="AS2124" s="111"/>
      <c r="AT2124" s="111"/>
    </row>
    <row r="2125" spans="1:47" ht="30" customHeight="1" x14ac:dyDescent="0.25">
      <c r="A2125" s="186"/>
      <c r="B2125" s="221">
        <v>1</v>
      </c>
      <c r="C2125" s="187">
        <v>1703</v>
      </c>
      <c r="D2125" s="136">
        <v>14288</v>
      </c>
      <c r="E2125" s="136">
        <v>8589</v>
      </c>
      <c r="F2125" s="188"/>
      <c r="G2125" s="186" t="s">
        <v>440</v>
      </c>
      <c r="H2125" s="186" t="s">
        <v>60</v>
      </c>
      <c r="I2125" s="186"/>
      <c r="J2125" s="186" t="s">
        <v>61</v>
      </c>
      <c r="K2125" s="188">
        <v>5.8</v>
      </c>
      <c r="L2125" s="188">
        <v>4</v>
      </c>
      <c r="M2125" s="188">
        <v>1.5</v>
      </c>
      <c r="N2125" s="188"/>
      <c r="O2125" s="188">
        <f t="shared" si="495"/>
        <v>1.5</v>
      </c>
      <c r="P2125" s="188"/>
      <c r="Q2125" s="188"/>
      <c r="R2125" s="188">
        <f t="shared" si="492"/>
        <v>34.799999999999997</v>
      </c>
      <c r="S2125" s="191" t="s">
        <v>62</v>
      </c>
      <c r="T2125" s="199" t="s">
        <v>58</v>
      </c>
      <c r="U2125" s="200">
        <v>44930</v>
      </c>
      <c r="V2125" s="200">
        <v>44978</v>
      </c>
      <c r="W2125" s="201">
        <v>1</v>
      </c>
      <c r="X2125" s="202"/>
      <c r="Y2125" s="196">
        <f t="shared" si="484"/>
        <v>7</v>
      </c>
      <c r="Z2125" s="219">
        <v>7.5</v>
      </c>
      <c r="AA2125" s="219">
        <v>0.7</v>
      </c>
      <c r="AB2125" s="197">
        <f t="shared" si="485"/>
        <v>261</v>
      </c>
      <c r="AC2125" s="197">
        <f t="shared" si="486"/>
        <v>24.359999999999996</v>
      </c>
      <c r="AD2125" s="197">
        <f t="shared" si="487"/>
        <v>182.69999999999996</v>
      </c>
      <c r="AE2125" s="197">
        <f t="shared" si="489"/>
        <v>78.3</v>
      </c>
      <c r="AF2125" s="197">
        <f t="shared" si="488"/>
        <v>170.51999999999995</v>
      </c>
      <c r="AG2125" s="197">
        <f t="shared" si="490"/>
        <v>431.51999999999987</v>
      </c>
      <c r="AH2125" s="197">
        <v>431.51999999999987</v>
      </c>
      <c r="AI2125" s="197">
        <f t="shared" si="491"/>
        <v>0</v>
      </c>
      <c r="AJ2125" s="158"/>
      <c r="AT2125" s="111"/>
      <c r="AU2125" s="365"/>
    </row>
    <row r="2126" spans="1:47" ht="30" customHeight="1" x14ac:dyDescent="0.25">
      <c r="A2126" s="186"/>
      <c r="B2126" s="221">
        <v>1</v>
      </c>
      <c r="C2126" s="187">
        <v>1697</v>
      </c>
      <c r="D2126" s="136">
        <v>14282</v>
      </c>
      <c r="E2126" s="136">
        <v>8557</v>
      </c>
      <c r="F2126" s="188"/>
      <c r="G2126" s="186" t="s">
        <v>106</v>
      </c>
      <c r="H2126" s="186" t="s">
        <v>60</v>
      </c>
      <c r="I2126" s="186"/>
      <c r="J2126" s="186" t="s">
        <v>61</v>
      </c>
      <c r="K2126" s="188">
        <v>2.5</v>
      </c>
      <c r="L2126" s="188">
        <v>2.5</v>
      </c>
      <c r="M2126" s="188">
        <v>3.5</v>
      </c>
      <c r="N2126" s="188"/>
      <c r="O2126" s="188">
        <f t="shared" si="495"/>
        <v>3.5</v>
      </c>
      <c r="P2126" s="188"/>
      <c r="Q2126" s="188"/>
      <c r="R2126" s="188">
        <f t="shared" si="492"/>
        <v>21.875</v>
      </c>
      <c r="S2126" s="191" t="s">
        <v>62</v>
      </c>
      <c r="T2126" s="199" t="s">
        <v>58</v>
      </c>
      <c r="U2126" s="200">
        <v>44929</v>
      </c>
      <c r="V2126" s="200">
        <v>44968</v>
      </c>
      <c r="W2126" s="201">
        <v>1</v>
      </c>
      <c r="X2126" s="202"/>
      <c r="Y2126" s="196">
        <f t="shared" si="484"/>
        <v>5.7142857142857144</v>
      </c>
      <c r="Z2126" s="219">
        <v>7.5</v>
      </c>
      <c r="AA2126" s="219">
        <v>0.7</v>
      </c>
      <c r="AB2126" s="197">
        <f t="shared" si="485"/>
        <v>164.0625</v>
      </c>
      <c r="AC2126" s="197">
        <f t="shared" si="486"/>
        <v>15.312499999999998</v>
      </c>
      <c r="AD2126" s="197">
        <f t="shared" si="487"/>
        <v>114.84374999999999</v>
      </c>
      <c r="AE2126" s="197">
        <f t="shared" si="489"/>
        <v>49.21875</v>
      </c>
      <c r="AF2126" s="197">
        <f t="shared" si="488"/>
        <v>87.5</v>
      </c>
      <c r="AG2126" s="197">
        <f t="shared" si="490"/>
        <v>251.5625</v>
      </c>
      <c r="AH2126" s="197">
        <v>251.5625</v>
      </c>
      <c r="AI2126" s="197">
        <f t="shared" si="491"/>
        <v>0</v>
      </c>
      <c r="AJ2126" s="158"/>
      <c r="AT2126" s="111"/>
      <c r="AU2126" s="365"/>
    </row>
    <row r="2127" spans="1:47" ht="30" customHeight="1" x14ac:dyDescent="0.25">
      <c r="A2127" s="186"/>
      <c r="B2127" s="221">
        <v>1</v>
      </c>
      <c r="C2127" s="187">
        <v>1694</v>
      </c>
      <c r="D2127" s="136">
        <v>14279</v>
      </c>
      <c r="E2127" s="136">
        <v>8410</v>
      </c>
      <c r="F2127" s="188"/>
      <c r="G2127" s="186" t="s">
        <v>106</v>
      </c>
      <c r="H2127" s="186" t="s">
        <v>60</v>
      </c>
      <c r="I2127" s="186"/>
      <c r="J2127" s="186" t="s">
        <v>61</v>
      </c>
      <c r="K2127" s="188">
        <v>2.5</v>
      </c>
      <c r="L2127" s="188">
        <v>2.5</v>
      </c>
      <c r="M2127" s="188">
        <v>3.5</v>
      </c>
      <c r="N2127" s="188"/>
      <c r="O2127" s="188">
        <f t="shared" si="495"/>
        <v>3.5</v>
      </c>
      <c r="P2127" s="188"/>
      <c r="Q2127" s="188"/>
      <c r="R2127" s="188">
        <f t="shared" si="492"/>
        <v>21.875</v>
      </c>
      <c r="S2127" s="191" t="s">
        <v>62</v>
      </c>
      <c r="T2127" s="199" t="s">
        <v>58</v>
      </c>
      <c r="U2127" s="200">
        <v>44928</v>
      </c>
      <c r="V2127" s="200">
        <v>44936</v>
      </c>
      <c r="W2127" s="201">
        <v>1</v>
      </c>
      <c r="X2127" s="202"/>
      <c r="Y2127" s="196">
        <f t="shared" si="484"/>
        <v>1.2857142857142858</v>
      </c>
      <c r="Z2127" s="219">
        <v>7.5</v>
      </c>
      <c r="AA2127" s="219">
        <v>0.7</v>
      </c>
      <c r="AB2127" s="197">
        <f t="shared" si="485"/>
        <v>164.0625</v>
      </c>
      <c r="AC2127" s="197">
        <f t="shared" si="486"/>
        <v>15.312499999999998</v>
      </c>
      <c r="AD2127" s="197">
        <f t="shared" si="487"/>
        <v>114.84374999999999</v>
      </c>
      <c r="AE2127" s="197">
        <f t="shared" si="489"/>
        <v>49.21875</v>
      </c>
      <c r="AF2127" s="197">
        <f t="shared" si="488"/>
        <v>19.6875</v>
      </c>
      <c r="AG2127" s="197">
        <f t="shared" si="490"/>
        <v>183.75</v>
      </c>
      <c r="AH2127" s="197">
        <v>183.75</v>
      </c>
      <c r="AI2127" s="197">
        <f t="shared" si="491"/>
        <v>0</v>
      </c>
      <c r="AJ2127" s="158"/>
      <c r="AR2127" s="111"/>
      <c r="AS2127" s="111"/>
      <c r="AT2127" s="111"/>
    </row>
    <row r="2128" spans="1:47" ht="30" customHeight="1" x14ac:dyDescent="0.25">
      <c r="A2128" s="186"/>
      <c r="B2128" s="221">
        <v>1</v>
      </c>
      <c r="C2128" s="187">
        <v>1720</v>
      </c>
      <c r="D2128" s="136">
        <v>14305</v>
      </c>
      <c r="E2128" s="136">
        <v>8645</v>
      </c>
      <c r="F2128" s="188"/>
      <c r="G2128" s="186" t="s">
        <v>106</v>
      </c>
      <c r="H2128" s="186" t="s">
        <v>60</v>
      </c>
      <c r="I2128" s="186"/>
      <c r="J2128" s="186" t="s">
        <v>61</v>
      </c>
      <c r="K2128" s="188">
        <v>2.5</v>
      </c>
      <c r="L2128" s="188">
        <v>2.5</v>
      </c>
      <c r="M2128" s="188">
        <v>4</v>
      </c>
      <c r="N2128" s="188"/>
      <c r="O2128" s="188">
        <f t="shared" si="495"/>
        <v>4</v>
      </c>
      <c r="P2128" s="188"/>
      <c r="Q2128" s="188"/>
      <c r="R2128" s="188">
        <f t="shared" si="492"/>
        <v>25</v>
      </c>
      <c r="S2128" s="191" t="s">
        <v>62</v>
      </c>
      <c r="T2128" s="199" t="s">
        <v>58</v>
      </c>
      <c r="U2128" s="200">
        <v>44936</v>
      </c>
      <c r="V2128" s="200">
        <v>44965</v>
      </c>
      <c r="W2128" s="201">
        <v>1</v>
      </c>
      <c r="X2128" s="202"/>
      <c r="Y2128" s="196">
        <f t="shared" si="484"/>
        <v>4.2857142857142856</v>
      </c>
      <c r="Z2128" s="219">
        <v>7.5</v>
      </c>
      <c r="AA2128" s="219">
        <v>0.7</v>
      </c>
      <c r="AB2128" s="197">
        <f t="shared" si="485"/>
        <v>187.5</v>
      </c>
      <c r="AC2128" s="197">
        <f t="shared" si="486"/>
        <v>17.5</v>
      </c>
      <c r="AD2128" s="197">
        <f t="shared" si="487"/>
        <v>131.25</v>
      </c>
      <c r="AE2128" s="197">
        <f t="shared" si="489"/>
        <v>56.25</v>
      </c>
      <c r="AF2128" s="197">
        <f t="shared" si="488"/>
        <v>74.999999999999986</v>
      </c>
      <c r="AG2128" s="197">
        <f t="shared" si="490"/>
        <v>262.5</v>
      </c>
      <c r="AH2128" s="197">
        <v>262.5</v>
      </c>
      <c r="AI2128" s="197">
        <f t="shared" si="491"/>
        <v>0</v>
      </c>
      <c r="AJ2128" s="158"/>
      <c r="AT2128" s="111"/>
      <c r="AU2128" s="365"/>
    </row>
    <row r="2129" spans="1:47" ht="30" customHeight="1" x14ac:dyDescent="0.25">
      <c r="A2129" s="186"/>
      <c r="B2129" s="221">
        <v>1</v>
      </c>
      <c r="C2129" s="187">
        <v>1722</v>
      </c>
      <c r="D2129" s="136">
        <v>14307</v>
      </c>
      <c r="E2129" s="136">
        <v>8649</v>
      </c>
      <c r="F2129" s="188"/>
      <c r="G2129" s="186" t="s">
        <v>106</v>
      </c>
      <c r="H2129" s="186" t="s">
        <v>60</v>
      </c>
      <c r="I2129" s="186"/>
      <c r="J2129" s="186" t="s">
        <v>61</v>
      </c>
      <c r="K2129" s="188">
        <v>3.1</v>
      </c>
      <c r="L2129" s="188">
        <v>2.5</v>
      </c>
      <c r="M2129" s="188">
        <v>4</v>
      </c>
      <c r="N2129" s="188"/>
      <c r="O2129" s="188">
        <f t="shared" si="495"/>
        <v>4</v>
      </c>
      <c r="P2129" s="188"/>
      <c r="Q2129" s="188"/>
      <c r="R2129" s="188">
        <f t="shared" si="492"/>
        <v>31</v>
      </c>
      <c r="S2129" s="191" t="s">
        <v>62</v>
      </c>
      <c r="T2129" s="199" t="s">
        <v>58</v>
      </c>
      <c r="U2129" s="200">
        <v>44936</v>
      </c>
      <c r="V2129" s="200">
        <v>44966</v>
      </c>
      <c r="W2129" s="201">
        <v>1</v>
      </c>
      <c r="X2129" s="202"/>
      <c r="Y2129" s="196">
        <f t="shared" si="484"/>
        <v>4.4285714285714288</v>
      </c>
      <c r="Z2129" s="219">
        <v>7.5</v>
      </c>
      <c r="AA2129" s="219">
        <v>0.7</v>
      </c>
      <c r="AB2129" s="197">
        <f t="shared" si="485"/>
        <v>232.5</v>
      </c>
      <c r="AC2129" s="197">
        <f t="shared" si="486"/>
        <v>21.7</v>
      </c>
      <c r="AD2129" s="197">
        <f t="shared" si="487"/>
        <v>162.75</v>
      </c>
      <c r="AE2129" s="197">
        <f t="shared" si="489"/>
        <v>69.749999999999986</v>
      </c>
      <c r="AF2129" s="197">
        <f t="shared" si="488"/>
        <v>96.100000000000009</v>
      </c>
      <c r="AG2129" s="197">
        <f t="shared" si="490"/>
        <v>328.6</v>
      </c>
      <c r="AH2129" s="197">
        <v>328.6</v>
      </c>
      <c r="AI2129" s="197">
        <f t="shared" si="491"/>
        <v>0</v>
      </c>
      <c r="AJ2129" s="158"/>
      <c r="AT2129" s="111"/>
      <c r="AU2129" s="365"/>
    </row>
    <row r="2130" spans="1:47" ht="30" customHeight="1" x14ac:dyDescent="0.25">
      <c r="A2130" s="186"/>
      <c r="B2130" s="221">
        <v>1</v>
      </c>
      <c r="C2130" s="187">
        <v>1731</v>
      </c>
      <c r="D2130" s="136">
        <v>14316</v>
      </c>
      <c r="E2130" s="136">
        <v>8427</v>
      </c>
      <c r="F2130" s="188"/>
      <c r="G2130" s="186" t="s">
        <v>106</v>
      </c>
      <c r="H2130" s="186" t="s">
        <v>60</v>
      </c>
      <c r="I2130" s="186"/>
      <c r="J2130" s="186" t="s">
        <v>61</v>
      </c>
      <c r="K2130" s="188">
        <v>2.5</v>
      </c>
      <c r="L2130" s="188">
        <v>2.5</v>
      </c>
      <c r="M2130" s="188">
        <v>4.5</v>
      </c>
      <c r="N2130" s="188"/>
      <c r="O2130" s="188">
        <f t="shared" si="495"/>
        <v>4.5</v>
      </c>
      <c r="P2130" s="188"/>
      <c r="Q2130" s="188"/>
      <c r="R2130" s="188">
        <f t="shared" si="492"/>
        <v>28.125</v>
      </c>
      <c r="S2130" s="191" t="s">
        <v>62</v>
      </c>
      <c r="T2130" s="199" t="s">
        <v>58</v>
      </c>
      <c r="U2130" s="200">
        <v>44938</v>
      </c>
      <c r="V2130" s="200">
        <v>44942</v>
      </c>
      <c r="W2130" s="201">
        <v>1</v>
      </c>
      <c r="X2130" s="202"/>
      <c r="Y2130" s="196">
        <f t="shared" si="484"/>
        <v>0.7142857142857143</v>
      </c>
      <c r="Z2130" s="219">
        <v>7.5</v>
      </c>
      <c r="AA2130" s="219">
        <v>0.7</v>
      </c>
      <c r="AB2130" s="197">
        <f t="shared" si="485"/>
        <v>210.9375</v>
      </c>
      <c r="AC2130" s="197">
        <f t="shared" si="486"/>
        <v>19.6875</v>
      </c>
      <c r="AD2130" s="197">
        <f t="shared" si="487"/>
        <v>147.65625</v>
      </c>
      <c r="AE2130" s="197">
        <f t="shared" si="489"/>
        <v>63.28125</v>
      </c>
      <c r="AF2130" s="197">
        <f t="shared" si="488"/>
        <v>14.0625</v>
      </c>
      <c r="AG2130" s="197">
        <f t="shared" si="490"/>
        <v>225</v>
      </c>
      <c r="AH2130" s="197">
        <v>225</v>
      </c>
      <c r="AI2130" s="197">
        <f t="shared" si="491"/>
        <v>0</v>
      </c>
      <c r="AJ2130" s="158"/>
      <c r="AR2130" s="111"/>
      <c r="AS2130" s="111"/>
      <c r="AT2130" s="111"/>
    </row>
    <row r="2131" spans="1:47" ht="30" customHeight="1" x14ac:dyDescent="0.25">
      <c r="A2131" s="186"/>
      <c r="B2131" s="221">
        <v>1</v>
      </c>
      <c r="C2131" s="187">
        <v>1736</v>
      </c>
      <c r="D2131" s="136">
        <v>14323</v>
      </c>
      <c r="E2131" s="136">
        <v>8615</v>
      </c>
      <c r="F2131" s="188"/>
      <c r="G2131" s="186" t="s">
        <v>106</v>
      </c>
      <c r="H2131" s="186" t="s">
        <v>60</v>
      </c>
      <c r="I2131" s="186"/>
      <c r="J2131" s="186" t="s">
        <v>61</v>
      </c>
      <c r="K2131" s="188">
        <v>4.0999999999999996</v>
      </c>
      <c r="L2131" s="188">
        <v>3.5</v>
      </c>
      <c r="M2131" s="188">
        <v>4</v>
      </c>
      <c r="N2131" s="188"/>
      <c r="O2131" s="188">
        <f t="shared" si="495"/>
        <v>4</v>
      </c>
      <c r="P2131" s="188"/>
      <c r="Q2131" s="188"/>
      <c r="R2131" s="188">
        <f t="shared" si="492"/>
        <v>57.399999999999991</v>
      </c>
      <c r="S2131" s="191" t="s">
        <v>62</v>
      </c>
      <c r="T2131" s="199" t="s">
        <v>58</v>
      </c>
      <c r="U2131" s="200">
        <v>44940</v>
      </c>
      <c r="V2131" s="200">
        <v>44953</v>
      </c>
      <c r="W2131" s="201">
        <v>1</v>
      </c>
      <c r="X2131" s="202"/>
      <c r="Y2131" s="196">
        <f t="shared" si="484"/>
        <v>2</v>
      </c>
      <c r="Z2131" s="219">
        <v>7.5</v>
      </c>
      <c r="AA2131" s="219">
        <v>0.7</v>
      </c>
      <c r="AB2131" s="197">
        <f t="shared" si="485"/>
        <v>430.49999999999994</v>
      </c>
      <c r="AC2131" s="197">
        <f t="shared" si="486"/>
        <v>40.179999999999993</v>
      </c>
      <c r="AD2131" s="197">
        <f t="shared" si="487"/>
        <v>301.34999999999997</v>
      </c>
      <c r="AE2131" s="197">
        <f t="shared" si="489"/>
        <v>129.14999999999998</v>
      </c>
      <c r="AF2131" s="197">
        <f t="shared" si="488"/>
        <v>80.359999999999985</v>
      </c>
      <c r="AG2131" s="197">
        <f t="shared" si="490"/>
        <v>510.8599999999999</v>
      </c>
      <c r="AH2131" s="197">
        <v>510.8599999999999</v>
      </c>
      <c r="AI2131" s="197">
        <f t="shared" si="491"/>
        <v>0</v>
      </c>
      <c r="AJ2131" s="158"/>
      <c r="AR2131" s="111"/>
      <c r="AS2131" s="111"/>
      <c r="AT2131" s="111"/>
    </row>
    <row r="2132" spans="1:47" ht="30" customHeight="1" x14ac:dyDescent="0.25">
      <c r="A2132" s="186"/>
      <c r="B2132" s="221">
        <v>17</v>
      </c>
      <c r="C2132" s="187">
        <v>1753</v>
      </c>
      <c r="D2132" s="136">
        <v>14339</v>
      </c>
      <c r="E2132" s="136">
        <v>8732</v>
      </c>
      <c r="F2132" s="188"/>
      <c r="G2132" s="186" t="s">
        <v>211</v>
      </c>
      <c r="H2132" s="186" t="s">
        <v>60</v>
      </c>
      <c r="I2132" s="186"/>
      <c r="J2132" s="186" t="s">
        <v>61</v>
      </c>
      <c r="K2132" s="188">
        <v>9</v>
      </c>
      <c r="L2132" s="188">
        <v>6</v>
      </c>
      <c r="M2132" s="188">
        <v>2</v>
      </c>
      <c r="N2132" s="188"/>
      <c r="O2132" s="188">
        <f t="shared" si="495"/>
        <v>2</v>
      </c>
      <c r="P2132" s="188"/>
      <c r="Q2132" s="188"/>
      <c r="R2132" s="188">
        <f t="shared" si="492"/>
        <v>108</v>
      </c>
      <c r="S2132" s="191" t="s">
        <v>62</v>
      </c>
      <c r="T2132" s="199" t="s">
        <v>58</v>
      </c>
      <c r="U2132" s="200">
        <v>44943</v>
      </c>
      <c r="V2132" s="200">
        <v>45008</v>
      </c>
      <c r="W2132" s="201">
        <v>1</v>
      </c>
      <c r="X2132" s="202"/>
      <c r="Y2132" s="196">
        <f t="shared" si="484"/>
        <v>9.4285714285714288</v>
      </c>
      <c r="Z2132" s="219">
        <v>7.5</v>
      </c>
      <c r="AA2132" s="219">
        <v>0.7</v>
      </c>
      <c r="AB2132" s="197">
        <f t="shared" si="485"/>
        <v>810</v>
      </c>
      <c r="AC2132" s="197">
        <f t="shared" si="486"/>
        <v>75.599999999999994</v>
      </c>
      <c r="AD2132" s="197">
        <f t="shared" si="487"/>
        <v>567</v>
      </c>
      <c r="AE2132" s="197">
        <f t="shared" si="489"/>
        <v>243</v>
      </c>
      <c r="AF2132" s="197">
        <f t="shared" si="488"/>
        <v>712.8</v>
      </c>
      <c r="AG2132" s="197">
        <f t="shared" si="490"/>
        <v>1522.8</v>
      </c>
      <c r="AH2132" s="197">
        <v>1031.4000000000001</v>
      </c>
      <c r="AI2132" s="197">
        <f t="shared" si="491"/>
        <v>491.39999999999986</v>
      </c>
      <c r="AJ2132" s="158"/>
      <c r="AR2132" s="363">
        <f>SUMIF('[27]Sc Shedule '!$D$3:$D$2546,D2132,'[27]Sc Shedule '!$AC$3:$AC$2546)</f>
        <v>1522.8000000000002</v>
      </c>
      <c r="AS2132" s="363">
        <f ca="1">SUMIF($D$91:$D$2561,D2132,$AG$91:$AG$2559)</f>
        <v>1522.8</v>
      </c>
      <c r="AT2132" s="363">
        <f ca="1">AR2132-AS2132</f>
        <v>0</v>
      </c>
      <c r="AU2132" s="365"/>
    </row>
    <row r="2133" spans="1:47" ht="30" customHeight="1" x14ac:dyDescent="0.25">
      <c r="A2133" s="186"/>
      <c r="B2133" s="221">
        <v>1</v>
      </c>
      <c r="C2133" s="187">
        <v>1754</v>
      </c>
      <c r="D2133" s="136">
        <v>14340</v>
      </c>
      <c r="E2133" s="136">
        <v>8605</v>
      </c>
      <c r="F2133" s="188"/>
      <c r="G2133" s="186" t="s">
        <v>106</v>
      </c>
      <c r="H2133" s="186" t="s">
        <v>60</v>
      </c>
      <c r="I2133" s="186"/>
      <c r="J2133" s="186" t="s">
        <v>61</v>
      </c>
      <c r="K2133" s="188">
        <v>2.5</v>
      </c>
      <c r="L2133" s="188">
        <v>2.5</v>
      </c>
      <c r="M2133" s="188">
        <v>4</v>
      </c>
      <c r="N2133" s="188"/>
      <c r="O2133" s="188">
        <f t="shared" si="495"/>
        <v>4</v>
      </c>
      <c r="P2133" s="188"/>
      <c r="Q2133" s="188"/>
      <c r="R2133" s="188">
        <f t="shared" si="492"/>
        <v>25</v>
      </c>
      <c r="S2133" s="191" t="s">
        <v>62</v>
      </c>
      <c r="T2133" s="199" t="s">
        <v>58</v>
      </c>
      <c r="U2133" s="200">
        <v>44943</v>
      </c>
      <c r="V2133" s="200">
        <v>44951</v>
      </c>
      <c r="W2133" s="201">
        <v>1</v>
      </c>
      <c r="X2133" s="202"/>
      <c r="Y2133" s="196">
        <f t="shared" si="484"/>
        <v>1.2857142857142858</v>
      </c>
      <c r="Z2133" s="219">
        <v>7.5</v>
      </c>
      <c r="AA2133" s="219">
        <v>0.7</v>
      </c>
      <c r="AB2133" s="197">
        <f t="shared" si="485"/>
        <v>187.5</v>
      </c>
      <c r="AC2133" s="197">
        <f t="shared" si="486"/>
        <v>17.5</v>
      </c>
      <c r="AD2133" s="197">
        <f t="shared" si="487"/>
        <v>131.25</v>
      </c>
      <c r="AE2133" s="197">
        <f t="shared" si="489"/>
        <v>56.25</v>
      </c>
      <c r="AF2133" s="197">
        <f t="shared" si="488"/>
        <v>22.5</v>
      </c>
      <c r="AG2133" s="197">
        <f t="shared" si="490"/>
        <v>210</v>
      </c>
      <c r="AH2133" s="197">
        <v>210</v>
      </c>
      <c r="AI2133" s="197">
        <f t="shared" si="491"/>
        <v>0</v>
      </c>
      <c r="AJ2133" s="158"/>
      <c r="AR2133" s="111"/>
      <c r="AS2133" s="111"/>
      <c r="AT2133" s="111"/>
    </row>
    <row r="2134" spans="1:47" ht="30" customHeight="1" x14ac:dyDescent="0.25">
      <c r="A2134" s="186"/>
      <c r="B2134" s="221">
        <v>2</v>
      </c>
      <c r="C2134" s="187">
        <v>1755</v>
      </c>
      <c r="D2134" s="136">
        <v>14341</v>
      </c>
      <c r="E2134" s="136"/>
      <c r="F2134" s="188"/>
      <c r="G2134" s="186" t="s">
        <v>100</v>
      </c>
      <c r="H2134" s="186" t="s">
        <v>60</v>
      </c>
      <c r="I2134" s="186"/>
      <c r="J2134" s="186" t="s">
        <v>61</v>
      </c>
      <c r="K2134" s="188">
        <v>4.5</v>
      </c>
      <c r="L2134" s="188">
        <v>3</v>
      </c>
      <c r="M2134" s="188">
        <v>1</v>
      </c>
      <c r="N2134" s="188"/>
      <c r="O2134" s="188">
        <f t="shared" si="495"/>
        <v>1</v>
      </c>
      <c r="P2134" s="188"/>
      <c r="Q2134" s="188"/>
      <c r="R2134" s="188">
        <f t="shared" si="492"/>
        <v>13.5</v>
      </c>
      <c r="S2134" s="191" t="s">
        <v>62</v>
      </c>
      <c r="T2134" s="199" t="s">
        <v>86</v>
      </c>
      <c r="U2134" s="200">
        <v>44943</v>
      </c>
      <c r="V2134" s="200"/>
      <c r="W2134" s="201">
        <v>1</v>
      </c>
      <c r="X2134" s="202"/>
      <c r="Y2134" s="196">
        <f t="shared" si="484"/>
        <v>10.571428571428571</v>
      </c>
      <c r="Z2134" s="219">
        <v>7.5</v>
      </c>
      <c r="AA2134" s="219">
        <v>0.7</v>
      </c>
      <c r="AB2134" s="197">
        <f t="shared" si="485"/>
        <v>101.25</v>
      </c>
      <c r="AC2134" s="197">
        <f t="shared" si="486"/>
        <v>9.4499999999999993</v>
      </c>
      <c r="AD2134" s="197">
        <f t="shared" si="487"/>
        <v>70.875</v>
      </c>
      <c r="AE2134" s="197">
        <f t="shared" si="489"/>
        <v>0</v>
      </c>
      <c r="AF2134" s="197">
        <f t="shared" si="488"/>
        <v>99.9</v>
      </c>
      <c r="AG2134" s="197">
        <f t="shared" si="490"/>
        <v>170.77500000000001</v>
      </c>
      <c r="AH2134" s="197">
        <v>128.92500000000001</v>
      </c>
      <c r="AI2134" s="197">
        <f t="shared" si="491"/>
        <v>41.849999999999994</v>
      </c>
      <c r="AJ2134" s="158"/>
      <c r="AR2134" s="363">
        <f>SUMIF('[27]Sc Shedule '!$D$3:$D$2546,D2134,'[27]Sc Shedule '!$AC$3:$AC$2546)</f>
        <v>224.37</v>
      </c>
      <c r="AS2134" s="363">
        <f ca="1">SUMIF($D$91:$D$2561,D2134,$AG$91:$AG$2559)</f>
        <v>170.77500000000001</v>
      </c>
      <c r="AT2134" s="363">
        <f ca="1">AR2134-AS2134</f>
        <v>53.594999999999999</v>
      </c>
      <c r="AU2134" s="365"/>
    </row>
    <row r="2135" spans="1:47" ht="30" customHeight="1" x14ac:dyDescent="0.25">
      <c r="A2135" s="186"/>
      <c r="B2135" s="221">
        <v>1</v>
      </c>
      <c r="C2135" s="187">
        <v>1759</v>
      </c>
      <c r="D2135" s="136">
        <v>14346</v>
      </c>
      <c r="E2135" s="136">
        <v>8623</v>
      </c>
      <c r="F2135" s="188"/>
      <c r="G2135" s="186" t="s">
        <v>440</v>
      </c>
      <c r="H2135" s="186" t="s">
        <v>60</v>
      </c>
      <c r="I2135" s="186"/>
      <c r="J2135" s="186" t="s">
        <v>61</v>
      </c>
      <c r="K2135" s="188">
        <v>2.5</v>
      </c>
      <c r="L2135" s="188">
        <v>2.5</v>
      </c>
      <c r="M2135" s="188">
        <v>3.5</v>
      </c>
      <c r="N2135" s="188"/>
      <c r="O2135" s="188">
        <f t="shared" si="495"/>
        <v>3.5</v>
      </c>
      <c r="P2135" s="188"/>
      <c r="Q2135" s="188"/>
      <c r="R2135" s="188">
        <f t="shared" si="492"/>
        <v>21.875</v>
      </c>
      <c r="S2135" s="191" t="s">
        <v>62</v>
      </c>
      <c r="T2135" s="199" t="s">
        <v>58</v>
      </c>
      <c r="U2135" s="200">
        <v>44945</v>
      </c>
      <c r="V2135" s="200">
        <v>44958</v>
      </c>
      <c r="W2135" s="201">
        <v>1</v>
      </c>
      <c r="X2135" s="202"/>
      <c r="Y2135" s="196">
        <f t="shared" si="484"/>
        <v>2</v>
      </c>
      <c r="Z2135" s="219">
        <v>7.5</v>
      </c>
      <c r="AA2135" s="219">
        <v>0.7</v>
      </c>
      <c r="AB2135" s="197">
        <f t="shared" si="485"/>
        <v>164.0625</v>
      </c>
      <c r="AC2135" s="197">
        <f t="shared" si="486"/>
        <v>15.312499999999998</v>
      </c>
      <c r="AD2135" s="197">
        <f t="shared" si="487"/>
        <v>114.84374999999999</v>
      </c>
      <c r="AE2135" s="197">
        <f t="shared" si="489"/>
        <v>49.21875</v>
      </c>
      <c r="AF2135" s="197">
        <f t="shared" si="488"/>
        <v>30.624999999999996</v>
      </c>
      <c r="AG2135" s="197">
        <f t="shared" si="490"/>
        <v>194.6875</v>
      </c>
      <c r="AH2135" s="197">
        <v>194.6875</v>
      </c>
      <c r="AI2135" s="197">
        <f t="shared" si="491"/>
        <v>0</v>
      </c>
      <c r="AJ2135" s="158"/>
      <c r="AT2135" s="111"/>
      <c r="AU2135" s="365"/>
    </row>
    <row r="2136" spans="1:47" ht="30" customHeight="1" x14ac:dyDescent="0.25">
      <c r="A2136" s="186"/>
      <c r="B2136" s="221">
        <v>1</v>
      </c>
      <c r="C2136" s="187">
        <v>1759</v>
      </c>
      <c r="D2136" s="136">
        <v>14346</v>
      </c>
      <c r="E2136" s="136">
        <v>8623</v>
      </c>
      <c r="F2136" s="188"/>
      <c r="G2136" s="186" t="s">
        <v>440</v>
      </c>
      <c r="H2136" s="186" t="s">
        <v>60</v>
      </c>
      <c r="I2136" s="186"/>
      <c r="J2136" s="186" t="s">
        <v>61</v>
      </c>
      <c r="K2136" s="188">
        <v>2.5</v>
      </c>
      <c r="L2136" s="188">
        <v>2.5</v>
      </c>
      <c r="M2136" s="188">
        <v>3.5</v>
      </c>
      <c r="N2136" s="188"/>
      <c r="O2136" s="188">
        <f t="shared" si="495"/>
        <v>3.5</v>
      </c>
      <c r="P2136" s="188"/>
      <c r="Q2136" s="188"/>
      <c r="R2136" s="188">
        <f t="shared" si="492"/>
        <v>21.875</v>
      </c>
      <c r="S2136" s="191" t="s">
        <v>62</v>
      </c>
      <c r="T2136" s="199" t="s">
        <v>58</v>
      </c>
      <c r="U2136" s="200">
        <v>44945</v>
      </c>
      <c r="V2136" s="200">
        <v>44958</v>
      </c>
      <c r="W2136" s="201">
        <v>1</v>
      </c>
      <c r="X2136" s="202"/>
      <c r="Y2136" s="196">
        <f t="shared" si="484"/>
        <v>2</v>
      </c>
      <c r="Z2136" s="219">
        <v>7.5</v>
      </c>
      <c r="AA2136" s="219">
        <v>0.7</v>
      </c>
      <c r="AB2136" s="197">
        <f t="shared" si="485"/>
        <v>164.0625</v>
      </c>
      <c r="AC2136" s="197">
        <f t="shared" si="486"/>
        <v>15.312499999999998</v>
      </c>
      <c r="AD2136" s="197">
        <f t="shared" si="487"/>
        <v>114.84374999999999</v>
      </c>
      <c r="AE2136" s="197">
        <f t="shared" si="489"/>
        <v>49.21875</v>
      </c>
      <c r="AF2136" s="197">
        <f t="shared" si="488"/>
        <v>30.624999999999996</v>
      </c>
      <c r="AG2136" s="197">
        <f t="shared" si="490"/>
        <v>194.6875</v>
      </c>
      <c r="AH2136" s="197">
        <v>194.6875</v>
      </c>
      <c r="AI2136" s="197">
        <f t="shared" si="491"/>
        <v>0</v>
      </c>
      <c r="AJ2136" s="158"/>
      <c r="AT2136" s="111"/>
      <c r="AU2136" s="365"/>
    </row>
    <row r="2137" spans="1:47" ht="30" customHeight="1" x14ac:dyDescent="0.25">
      <c r="A2137" s="186"/>
      <c r="B2137" s="221">
        <v>2</v>
      </c>
      <c r="C2137" s="187">
        <v>1760</v>
      </c>
      <c r="D2137" s="136">
        <v>14345</v>
      </c>
      <c r="E2137" s="136">
        <v>8565</v>
      </c>
      <c r="F2137" s="188"/>
      <c r="G2137" s="186" t="s">
        <v>501</v>
      </c>
      <c r="H2137" s="186" t="s">
        <v>60</v>
      </c>
      <c r="I2137" s="186"/>
      <c r="J2137" s="186" t="s">
        <v>61</v>
      </c>
      <c r="K2137" s="188">
        <v>10</v>
      </c>
      <c r="L2137" s="188">
        <v>4</v>
      </c>
      <c r="M2137" s="188">
        <v>3.5</v>
      </c>
      <c r="N2137" s="188"/>
      <c r="O2137" s="188">
        <f t="shared" si="495"/>
        <v>3.5</v>
      </c>
      <c r="P2137" s="188"/>
      <c r="Q2137" s="188"/>
      <c r="R2137" s="188">
        <f t="shared" si="492"/>
        <v>140</v>
      </c>
      <c r="S2137" s="191" t="s">
        <v>62</v>
      </c>
      <c r="T2137" s="199" t="s">
        <v>58</v>
      </c>
      <c r="U2137" s="200">
        <v>44944</v>
      </c>
      <c r="V2137" s="200">
        <v>44972</v>
      </c>
      <c r="W2137" s="201">
        <v>1</v>
      </c>
      <c r="X2137" s="202"/>
      <c r="Y2137" s="196">
        <f t="shared" si="484"/>
        <v>4.1428571428571432</v>
      </c>
      <c r="Z2137" s="219">
        <v>7.5</v>
      </c>
      <c r="AA2137" s="219">
        <v>0.7</v>
      </c>
      <c r="AB2137" s="197">
        <f t="shared" si="485"/>
        <v>1050</v>
      </c>
      <c r="AC2137" s="197">
        <f t="shared" si="486"/>
        <v>98</v>
      </c>
      <c r="AD2137" s="197">
        <f t="shared" si="487"/>
        <v>735</v>
      </c>
      <c r="AE2137" s="197">
        <f t="shared" si="489"/>
        <v>315</v>
      </c>
      <c r="AF2137" s="197">
        <f t="shared" si="488"/>
        <v>406</v>
      </c>
      <c r="AG2137" s="197">
        <f t="shared" si="490"/>
        <v>1456</v>
      </c>
      <c r="AH2137" s="197">
        <v>1456</v>
      </c>
      <c r="AI2137" s="197">
        <f t="shared" si="491"/>
        <v>0</v>
      </c>
      <c r="AJ2137" s="158"/>
      <c r="AT2137" s="111"/>
      <c r="AU2137" s="365"/>
    </row>
    <row r="2138" spans="1:47" ht="30" customHeight="1" x14ac:dyDescent="0.25">
      <c r="A2138" s="186"/>
      <c r="B2138" s="221">
        <v>23</v>
      </c>
      <c r="C2138" s="187">
        <v>1762</v>
      </c>
      <c r="D2138" s="136">
        <v>14348</v>
      </c>
      <c r="E2138" s="136">
        <v>8724</v>
      </c>
      <c r="F2138" s="188"/>
      <c r="G2138" s="186" t="s">
        <v>113</v>
      </c>
      <c r="H2138" s="186" t="s">
        <v>60</v>
      </c>
      <c r="I2138" s="186"/>
      <c r="J2138" s="186" t="s">
        <v>61</v>
      </c>
      <c r="K2138" s="188">
        <v>2.5</v>
      </c>
      <c r="L2138" s="188">
        <v>2.5</v>
      </c>
      <c r="M2138" s="188">
        <v>2.5</v>
      </c>
      <c r="N2138" s="188"/>
      <c r="O2138" s="188">
        <f t="shared" si="495"/>
        <v>2.5</v>
      </c>
      <c r="P2138" s="188"/>
      <c r="Q2138" s="188"/>
      <c r="R2138" s="188">
        <f t="shared" si="492"/>
        <v>15.625</v>
      </c>
      <c r="S2138" s="191" t="s">
        <v>62</v>
      </c>
      <c r="T2138" s="199" t="s">
        <v>58</v>
      </c>
      <c r="U2138" s="200">
        <v>44945</v>
      </c>
      <c r="V2138" s="200">
        <v>45006</v>
      </c>
      <c r="W2138" s="201">
        <v>1</v>
      </c>
      <c r="X2138" s="202"/>
      <c r="Y2138" s="196">
        <f t="shared" si="484"/>
        <v>8.8571428571428577</v>
      </c>
      <c r="Z2138" s="219">
        <v>7.5</v>
      </c>
      <c r="AA2138" s="219">
        <v>0.7</v>
      </c>
      <c r="AB2138" s="197">
        <f t="shared" si="485"/>
        <v>117.1875</v>
      </c>
      <c r="AC2138" s="197">
        <f t="shared" si="486"/>
        <v>10.9375</v>
      </c>
      <c r="AD2138" s="197">
        <f t="shared" si="487"/>
        <v>82.03125</v>
      </c>
      <c r="AE2138" s="197">
        <f t="shared" si="489"/>
        <v>35.15625</v>
      </c>
      <c r="AF2138" s="197">
        <f t="shared" si="488"/>
        <v>96.874999999999986</v>
      </c>
      <c r="AG2138" s="197">
        <f t="shared" si="490"/>
        <v>214.0625</v>
      </c>
      <c r="AH2138" s="197">
        <v>146.09375</v>
      </c>
      <c r="AI2138" s="197">
        <f t="shared" si="491"/>
        <v>67.96875</v>
      </c>
      <c r="AJ2138" s="158"/>
      <c r="AR2138" s="363">
        <f>SUMIF('[27]Sc Shedule '!$D$3:$D$2546,D2138,'[27]Sc Shedule '!$AC$3:$AC$2546)</f>
        <v>428.125</v>
      </c>
      <c r="AS2138" s="363">
        <f t="shared" ref="AS2138:AS2140" ca="1" si="496">SUMIF($D$91:$D$2561,D2138,$AG$91:$AG$2559)</f>
        <v>428.125</v>
      </c>
      <c r="AT2138" s="363">
        <f t="shared" ref="AT2138:AT2140" ca="1" si="497">AR2138-AS2138</f>
        <v>0</v>
      </c>
      <c r="AU2138" s="365"/>
    </row>
    <row r="2139" spans="1:47" ht="30" customHeight="1" x14ac:dyDescent="0.25">
      <c r="A2139" s="186"/>
      <c r="B2139" s="221">
        <v>23</v>
      </c>
      <c r="C2139" s="187">
        <v>1762</v>
      </c>
      <c r="D2139" s="136">
        <v>14348</v>
      </c>
      <c r="E2139" s="136">
        <v>8724</v>
      </c>
      <c r="F2139" s="188"/>
      <c r="G2139" s="186" t="s">
        <v>113</v>
      </c>
      <c r="H2139" s="186" t="s">
        <v>60</v>
      </c>
      <c r="I2139" s="186"/>
      <c r="J2139" s="186" t="s">
        <v>61</v>
      </c>
      <c r="K2139" s="188">
        <v>2.5</v>
      </c>
      <c r="L2139" s="188">
        <v>2.5</v>
      </c>
      <c r="M2139" s="188">
        <v>2.5</v>
      </c>
      <c r="N2139" s="188"/>
      <c r="O2139" s="188">
        <f t="shared" ref="O2139:O2153" si="498">M2139-N2139</f>
        <v>2.5</v>
      </c>
      <c r="P2139" s="188"/>
      <c r="Q2139" s="188"/>
      <c r="R2139" s="188">
        <f t="shared" si="492"/>
        <v>15.625</v>
      </c>
      <c r="S2139" s="191" t="s">
        <v>62</v>
      </c>
      <c r="T2139" s="199" t="s">
        <v>58</v>
      </c>
      <c r="U2139" s="200">
        <v>44945</v>
      </c>
      <c r="V2139" s="200">
        <v>45006</v>
      </c>
      <c r="W2139" s="201">
        <v>1</v>
      </c>
      <c r="X2139" s="202"/>
      <c r="Y2139" s="196">
        <f t="shared" si="484"/>
        <v>8.8571428571428577</v>
      </c>
      <c r="Z2139" s="219">
        <v>7.5</v>
      </c>
      <c r="AA2139" s="219">
        <v>0.7</v>
      </c>
      <c r="AB2139" s="197">
        <f t="shared" si="485"/>
        <v>117.1875</v>
      </c>
      <c r="AC2139" s="197">
        <f t="shared" si="486"/>
        <v>10.9375</v>
      </c>
      <c r="AD2139" s="197">
        <f t="shared" si="487"/>
        <v>82.03125</v>
      </c>
      <c r="AE2139" s="197">
        <f t="shared" si="489"/>
        <v>35.15625</v>
      </c>
      <c r="AF2139" s="197">
        <f t="shared" si="488"/>
        <v>96.874999999999986</v>
      </c>
      <c r="AG2139" s="197">
        <f t="shared" si="490"/>
        <v>214.0625</v>
      </c>
      <c r="AH2139" s="197">
        <v>146.09375</v>
      </c>
      <c r="AI2139" s="197">
        <f t="shared" si="491"/>
        <v>67.96875</v>
      </c>
      <c r="AJ2139" s="158"/>
      <c r="AR2139" s="363">
        <f>SUMIF('[27]Sc Shedule '!$D$3:$D$2546,D2139,'[27]Sc Shedule '!$AC$3:$AC$2546)</f>
        <v>428.125</v>
      </c>
      <c r="AS2139" s="363">
        <f t="shared" ca="1" si="496"/>
        <v>428.125</v>
      </c>
      <c r="AT2139" s="363">
        <f t="shared" ca="1" si="497"/>
        <v>0</v>
      </c>
      <c r="AU2139" s="365"/>
    </row>
    <row r="2140" spans="1:47" ht="30" customHeight="1" x14ac:dyDescent="0.25">
      <c r="A2140" s="186"/>
      <c r="B2140" s="221">
        <v>2</v>
      </c>
      <c r="C2140" s="187">
        <v>1771</v>
      </c>
      <c r="D2140" s="136">
        <v>14360</v>
      </c>
      <c r="E2140" s="136">
        <v>8759</v>
      </c>
      <c r="F2140" s="188"/>
      <c r="G2140" s="186" t="s">
        <v>501</v>
      </c>
      <c r="H2140" s="186" t="s">
        <v>60</v>
      </c>
      <c r="I2140" s="186"/>
      <c r="J2140" s="186" t="s">
        <v>61</v>
      </c>
      <c r="K2140" s="188">
        <v>6.8</v>
      </c>
      <c r="L2140" s="188">
        <v>3.1</v>
      </c>
      <c r="M2140" s="188">
        <v>3.5</v>
      </c>
      <c r="N2140" s="188"/>
      <c r="O2140" s="188">
        <f t="shared" si="498"/>
        <v>3.5</v>
      </c>
      <c r="P2140" s="188"/>
      <c r="Q2140" s="188"/>
      <c r="R2140" s="188">
        <f t="shared" si="492"/>
        <v>73.78</v>
      </c>
      <c r="S2140" s="191" t="s">
        <v>62</v>
      </c>
      <c r="T2140" s="199" t="s">
        <v>58</v>
      </c>
      <c r="U2140" s="200">
        <v>44946</v>
      </c>
      <c r="V2140" s="200">
        <v>44987</v>
      </c>
      <c r="W2140" s="201">
        <v>1</v>
      </c>
      <c r="X2140" s="202"/>
      <c r="Y2140" s="196">
        <f t="shared" si="484"/>
        <v>6</v>
      </c>
      <c r="Z2140" s="219">
        <v>7.5</v>
      </c>
      <c r="AA2140" s="219">
        <v>0.7</v>
      </c>
      <c r="AB2140" s="197">
        <f t="shared" si="485"/>
        <v>553.35</v>
      </c>
      <c r="AC2140" s="197">
        <f t="shared" si="486"/>
        <v>51.646000000000001</v>
      </c>
      <c r="AD2140" s="197">
        <f t="shared" si="487"/>
        <v>387.34500000000003</v>
      </c>
      <c r="AE2140" s="197">
        <f t="shared" si="489"/>
        <v>166.005</v>
      </c>
      <c r="AF2140" s="197">
        <f t="shared" si="488"/>
        <v>309.87599999999998</v>
      </c>
      <c r="AG2140" s="197">
        <f t="shared" si="490"/>
        <v>863.226</v>
      </c>
      <c r="AH2140" s="197">
        <v>682.46500000000003</v>
      </c>
      <c r="AI2140" s="197">
        <f t="shared" si="491"/>
        <v>180.76099999999997</v>
      </c>
      <c r="AJ2140" s="158"/>
      <c r="AR2140" s="363">
        <f>SUMIF('[27]Sc Shedule '!$D$3:$D$2546,D2140,'[27]Sc Shedule '!$AC$3:$AC$2546)</f>
        <v>863.22600000000011</v>
      </c>
      <c r="AS2140" s="363">
        <f t="shared" ca="1" si="496"/>
        <v>863.226</v>
      </c>
      <c r="AT2140" s="363">
        <f t="shared" ca="1" si="497"/>
        <v>0</v>
      </c>
      <c r="AU2140" s="365"/>
    </row>
    <row r="2141" spans="1:47" ht="30" customHeight="1" x14ac:dyDescent="0.25">
      <c r="A2141" s="186"/>
      <c r="B2141" s="221">
        <v>1</v>
      </c>
      <c r="C2141" s="187">
        <v>1773</v>
      </c>
      <c r="D2141" s="136">
        <v>14361</v>
      </c>
      <c r="E2141" s="136">
        <v>8638</v>
      </c>
      <c r="F2141" s="188"/>
      <c r="G2141" s="186" t="s">
        <v>516</v>
      </c>
      <c r="H2141" s="186" t="s">
        <v>60</v>
      </c>
      <c r="I2141" s="186"/>
      <c r="J2141" s="186" t="s">
        <v>61</v>
      </c>
      <c r="K2141" s="188">
        <v>11.8</v>
      </c>
      <c r="L2141" s="188">
        <v>6.3</v>
      </c>
      <c r="M2141" s="188">
        <v>1.5</v>
      </c>
      <c r="N2141" s="188"/>
      <c r="O2141" s="188">
        <f t="shared" si="498"/>
        <v>1.5</v>
      </c>
      <c r="P2141" s="188"/>
      <c r="Q2141" s="188"/>
      <c r="R2141" s="188">
        <f t="shared" si="492"/>
        <v>111.51</v>
      </c>
      <c r="S2141" s="191" t="s">
        <v>62</v>
      </c>
      <c r="T2141" s="199" t="s">
        <v>58</v>
      </c>
      <c r="U2141" s="200">
        <v>44946</v>
      </c>
      <c r="V2141" s="200">
        <v>44964</v>
      </c>
      <c r="W2141" s="201">
        <v>1</v>
      </c>
      <c r="X2141" s="202"/>
      <c r="Y2141" s="196">
        <f t="shared" ref="Y2141:Y2177" si="499">IF(T2141="on hire",$C$5-U2141+1,IF(T2141="off hired",V2141-U2141+1,0))/7</f>
        <v>2.7142857142857144</v>
      </c>
      <c r="Z2141" s="219">
        <v>7.5</v>
      </c>
      <c r="AA2141" s="219">
        <v>0.7</v>
      </c>
      <c r="AB2141" s="197">
        <f t="shared" ref="AB2141:AB2177" si="500">Z2141*R2141</f>
        <v>836.32500000000005</v>
      </c>
      <c r="AC2141" s="197">
        <f t="shared" ref="AC2141:AC2177" si="501">AA2141*R2141</f>
        <v>78.057000000000002</v>
      </c>
      <c r="AD2141" s="197">
        <f t="shared" ref="AD2141:AD2177" si="502">0.7*R2141*Z2141</f>
        <v>585.42750000000001</v>
      </c>
      <c r="AE2141" s="197">
        <f t="shared" si="489"/>
        <v>250.89750000000004</v>
      </c>
      <c r="AF2141" s="197">
        <f t="shared" ref="AF2141:AF2177" si="503">IF(Y2141&gt;X2141,(Y2141-X2141)*R2141*AA2141,0)</f>
        <v>211.869</v>
      </c>
      <c r="AG2141" s="197">
        <f t="shared" si="490"/>
        <v>1048.194</v>
      </c>
      <c r="AH2141" s="197">
        <v>1048.194</v>
      </c>
      <c r="AI2141" s="197">
        <f t="shared" si="491"/>
        <v>0</v>
      </c>
      <c r="AJ2141" s="158"/>
      <c r="AT2141" s="111"/>
      <c r="AU2141" s="365"/>
    </row>
    <row r="2142" spans="1:47" ht="30" customHeight="1" x14ac:dyDescent="0.25">
      <c r="A2142" s="186"/>
      <c r="B2142" s="221">
        <v>1</v>
      </c>
      <c r="C2142" s="187">
        <v>1791</v>
      </c>
      <c r="D2142" s="136">
        <v>14380</v>
      </c>
      <c r="E2142" s="136">
        <v>8642</v>
      </c>
      <c r="F2142" s="188"/>
      <c r="G2142" s="186" t="s">
        <v>106</v>
      </c>
      <c r="H2142" s="186" t="s">
        <v>60</v>
      </c>
      <c r="I2142" s="186"/>
      <c r="J2142" s="186" t="s">
        <v>61</v>
      </c>
      <c r="K2142" s="188">
        <v>4</v>
      </c>
      <c r="L2142" s="188">
        <v>2.5</v>
      </c>
      <c r="M2142" s="188">
        <v>3.5</v>
      </c>
      <c r="N2142" s="188"/>
      <c r="O2142" s="188">
        <f t="shared" si="498"/>
        <v>3.5</v>
      </c>
      <c r="P2142" s="188"/>
      <c r="Q2142" s="188"/>
      <c r="R2142" s="188">
        <f t="shared" si="492"/>
        <v>35</v>
      </c>
      <c r="S2142" s="191" t="s">
        <v>62</v>
      </c>
      <c r="T2142" s="199" t="s">
        <v>58</v>
      </c>
      <c r="U2142" s="200">
        <v>44950</v>
      </c>
      <c r="V2142" s="200">
        <v>44964</v>
      </c>
      <c r="W2142" s="201">
        <v>1</v>
      </c>
      <c r="X2142" s="202"/>
      <c r="Y2142" s="196">
        <f t="shared" si="499"/>
        <v>2.1428571428571428</v>
      </c>
      <c r="Z2142" s="219">
        <v>7.5</v>
      </c>
      <c r="AA2142" s="219">
        <v>0.7</v>
      </c>
      <c r="AB2142" s="197">
        <f t="shared" si="500"/>
        <v>262.5</v>
      </c>
      <c r="AC2142" s="197">
        <f t="shared" si="501"/>
        <v>24.5</v>
      </c>
      <c r="AD2142" s="197">
        <f t="shared" si="502"/>
        <v>183.75</v>
      </c>
      <c r="AE2142" s="197">
        <f t="shared" si="489"/>
        <v>78.75</v>
      </c>
      <c r="AF2142" s="197">
        <f t="shared" si="503"/>
        <v>52.5</v>
      </c>
      <c r="AG2142" s="197">
        <f t="shared" si="490"/>
        <v>315</v>
      </c>
      <c r="AH2142" s="197">
        <v>315</v>
      </c>
      <c r="AI2142" s="197">
        <f t="shared" si="491"/>
        <v>0</v>
      </c>
      <c r="AJ2142" s="158"/>
      <c r="AT2142" s="111"/>
      <c r="AU2142" s="365"/>
    </row>
    <row r="2143" spans="1:47" ht="30" customHeight="1" x14ac:dyDescent="0.25">
      <c r="A2143" s="186"/>
      <c r="B2143" s="221">
        <v>1</v>
      </c>
      <c r="C2143" s="187">
        <v>1781</v>
      </c>
      <c r="D2143" s="136">
        <v>14369</v>
      </c>
      <c r="E2143" s="136">
        <v>8784</v>
      </c>
      <c r="F2143" s="188"/>
      <c r="G2143" s="186" t="s">
        <v>106</v>
      </c>
      <c r="H2143" s="186" t="s">
        <v>60</v>
      </c>
      <c r="I2143" s="186"/>
      <c r="J2143" s="186" t="s">
        <v>61</v>
      </c>
      <c r="K2143" s="188">
        <v>3.5</v>
      </c>
      <c r="L2143" s="188">
        <v>2.5</v>
      </c>
      <c r="M2143" s="188">
        <v>2</v>
      </c>
      <c r="N2143" s="188"/>
      <c r="O2143" s="188">
        <f t="shared" si="498"/>
        <v>2</v>
      </c>
      <c r="P2143" s="188"/>
      <c r="Q2143" s="188"/>
      <c r="R2143" s="188">
        <f t="shared" si="492"/>
        <v>17.5</v>
      </c>
      <c r="S2143" s="191" t="s">
        <v>62</v>
      </c>
      <c r="T2143" s="199" t="s">
        <v>58</v>
      </c>
      <c r="U2143" s="200">
        <v>44947</v>
      </c>
      <c r="V2143" s="200">
        <v>44992</v>
      </c>
      <c r="W2143" s="201">
        <v>1</v>
      </c>
      <c r="X2143" s="202"/>
      <c r="Y2143" s="196">
        <f t="shared" si="499"/>
        <v>6.5714285714285712</v>
      </c>
      <c r="Z2143" s="219">
        <v>7.5</v>
      </c>
      <c r="AA2143" s="219">
        <v>0.7</v>
      </c>
      <c r="AB2143" s="197">
        <f t="shared" si="500"/>
        <v>131.25</v>
      </c>
      <c r="AC2143" s="197">
        <f t="shared" si="501"/>
        <v>12.25</v>
      </c>
      <c r="AD2143" s="197">
        <f t="shared" si="502"/>
        <v>91.875</v>
      </c>
      <c r="AE2143" s="197">
        <f t="shared" si="489"/>
        <v>39.375</v>
      </c>
      <c r="AF2143" s="197">
        <f t="shared" si="503"/>
        <v>80.5</v>
      </c>
      <c r="AG2143" s="197">
        <f t="shared" si="490"/>
        <v>211.75</v>
      </c>
      <c r="AH2143" s="197">
        <v>160.125</v>
      </c>
      <c r="AI2143" s="197">
        <f t="shared" si="491"/>
        <v>51.625</v>
      </c>
      <c r="AJ2143" s="158"/>
      <c r="AR2143" s="363">
        <f>SUMIF('[27]Sc Shedule '!$D$3:$D$2546,D2143,'[27]Sc Shedule '!$AC$3:$AC$2546)</f>
        <v>211.75</v>
      </c>
      <c r="AS2143" s="363">
        <f t="shared" ref="AS2143:AS2144" ca="1" si="504">SUMIF($D$91:$D$2561,D2143,$AG$91:$AG$2559)</f>
        <v>211.75</v>
      </c>
      <c r="AT2143" s="363">
        <f t="shared" ref="AT2143:AT2144" ca="1" si="505">AR2143-AS2143</f>
        <v>0</v>
      </c>
      <c r="AU2143" s="365"/>
    </row>
    <row r="2144" spans="1:47" ht="30" customHeight="1" x14ac:dyDescent="0.25">
      <c r="A2144" s="186"/>
      <c r="B2144" s="221">
        <v>1</v>
      </c>
      <c r="C2144" s="187">
        <v>1730</v>
      </c>
      <c r="D2144" s="136">
        <v>14315</v>
      </c>
      <c r="E2144" s="136"/>
      <c r="F2144" s="188"/>
      <c r="G2144" s="186" t="s">
        <v>106</v>
      </c>
      <c r="H2144" s="186" t="s">
        <v>60</v>
      </c>
      <c r="I2144" s="186"/>
      <c r="J2144" s="186" t="s">
        <v>61</v>
      </c>
      <c r="K2144" s="188">
        <v>5</v>
      </c>
      <c r="L2144" s="188">
        <v>7</v>
      </c>
      <c r="M2144" s="188">
        <v>3</v>
      </c>
      <c r="N2144" s="188"/>
      <c r="O2144" s="188">
        <f t="shared" si="498"/>
        <v>3</v>
      </c>
      <c r="P2144" s="188"/>
      <c r="Q2144" s="188"/>
      <c r="R2144" s="188">
        <f t="shared" si="492"/>
        <v>105</v>
      </c>
      <c r="S2144" s="191" t="s">
        <v>62</v>
      </c>
      <c r="T2144" s="199" t="s">
        <v>86</v>
      </c>
      <c r="U2144" s="200">
        <v>44938</v>
      </c>
      <c r="V2144" s="200"/>
      <c r="W2144" s="201">
        <v>1</v>
      </c>
      <c r="X2144" s="202"/>
      <c r="Y2144" s="196">
        <f t="shared" si="499"/>
        <v>11.285714285714286</v>
      </c>
      <c r="Z2144" s="219">
        <v>7.5</v>
      </c>
      <c r="AA2144" s="219">
        <v>0.7</v>
      </c>
      <c r="AB2144" s="197">
        <f t="shared" si="500"/>
        <v>787.5</v>
      </c>
      <c r="AC2144" s="197">
        <f t="shared" si="501"/>
        <v>73.5</v>
      </c>
      <c r="AD2144" s="197">
        <f t="shared" si="502"/>
        <v>551.25</v>
      </c>
      <c r="AE2144" s="197">
        <f t="shared" si="489"/>
        <v>0</v>
      </c>
      <c r="AF2144" s="197">
        <f t="shared" si="503"/>
        <v>829.5</v>
      </c>
      <c r="AG2144" s="197">
        <f t="shared" si="490"/>
        <v>1380.75</v>
      </c>
      <c r="AH2144" s="197">
        <v>1055.25</v>
      </c>
      <c r="AI2144" s="197">
        <f t="shared" si="491"/>
        <v>325.5</v>
      </c>
      <c r="AJ2144" s="158"/>
      <c r="AR2144" s="363">
        <f>SUMIF('[27]Sc Shedule '!$D$3:$D$2546,D2144,'[27]Sc Shedule '!$AC$3:$AC$2546)</f>
        <v>2584.5500000000002</v>
      </c>
      <c r="AS2144" s="363">
        <f t="shared" ca="1" si="504"/>
        <v>2151.9499999999998</v>
      </c>
      <c r="AT2144" s="363">
        <f t="shared" ca="1" si="505"/>
        <v>432.60000000000036</v>
      </c>
      <c r="AU2144" s="365"/>
    </row>
    <row r="2145" spans="1:47" ht="30" customHeight="1" x14ac:dyDescent="0.25">
      <c r="A2145" s="186"/>
      <c r="B2145" s="221">
        <v>1</v>
      </c>
      <c r="C2145" s="187">
        <v>1792</v>
      </c>
      <c r="D2145" s="136">
        <v>14381</v>
      </c>
      <c r="E2145" s="136">
        <v>8633</v>
      </c>
      <c r="F2145" s="188"/>
      <c r="G2145" s="186" t="s">
        <v>106</v>
      </c>
      <c r="H2145" s="186" t="s">
        <v>60</v>
      </c>
      <c r="I2145" s="186"/>
      <c r="J2145" s="186" t="s">
        <v>61</v>
      </c>
      <c r="K2145" s="188">
        <v>6.3</v>
      </c>
      <c r="L2145" s="188">
        <v>2.5</v>
      </c>
      <c r="M2145" s="188">
        <v>4</v>
      </c>
      <c r="N2145" s="188"/>
      <c r="O2145" s="188">
        <f t="shared" si="498"/>
        <v>4</v>
      </c>
      <c r="P2145" s="188"/>
      <c r="Q2145" s="188"/>
      <c r="R2145" s="188">
        <f t="shared" si="492"/>
        <v>63</v>
      </c>
      <c r="S2145" s="191" t="s">
        <v>62</v>
      </c>
      <c r="T2145" s="199" t="s">
        <v>58</v>
      </c>
      <c r="U2145" s="200">
        <v>44951</v>
      </c>
      <c r="V2145" s="200">
        <v>44960</v>
      </c>
      <c r="W2145" s="201">
        <v>1</v>
      </c>
      <c r="X2145" s="202"/>
      <c r="Y2145" s="196">
        <f t="shared" si="499"/>
        <v>1.4285714285714286</v>
      </c>
      <c r="Z2145" s="219">
        <v>7.5</v>
      </c>
      <c r="AA2145" s="219">
        <v>0.7</v>
      </c>
      <c r="AB2145" s="197">
        <f t="shared" si="500"/>
        <v>472.5</v>
      </c>
      <c r="AC2145" s="197">
        <f t="shared" si="501"/>
        <v>44.099999999999994</v>
      </c>
      <c r="AD2145" s="197">
        <f t="shared" si="502"/>
        <v>330.74999999999994</v>
      </c>
      <c r="AE2145" s="197">
        <f t="shared" si="489"/>
        <v>141.75</v>
      </c>
      <c r="AF2145" s="197">
        <f t="shared" si="503"/>
        <v>62.999999999999993</v>
      </c>
      <c r="AG2145" s="197">
        <f t="shared" si="490"/>
        <v>535.49999999999989</v>
      </c>
      <c r="AH2145" s="197">
        <v>535.49999999999989</v>
      </c>
      <c r="AI2145" s="197">
        <f t="shared" si="491"/>
        <v>0</v>
      </c>
      <c r="AJ2145" s="158"/>
      <c r="AT2145" s="111"/>
      <c r="AU2145" s="365"/>
    </row>
    <row r="2146" spans="1:47" ht="30" customHeight="1" x14ac:dyDescent="0.25">
      <c r="A2146" s="186"/>
      <c r="B2146" s="221">
        <v>3</v>
      </c>
      <c r="C2146" s="187">
        <v>1794</v>
      </c>
      <c r="D2146" s="136">
        <v>14383</v>
      </c>
      <c r="E2146" s="136">
        <v>8559</v>
      </c>
      <c r="F2146" s="188"/>
      <c r="G2146" s="186" t="s">
        <v>119</v>
      </c>
      <c r="H2146" s="186" t="s">
        <v>60</v>
      </c>
      <c r="I2146" s="186"/>
      <c r="J2146" s="186" t="s">
        <v>61</v>
      </c>
      <c r="K2146" s="188">
        <v>11</v>
      </c>
      <c r="L2146" s="188">
        <v>5</v>
      </c>
      <c r="M2146" s="188">
        <v>5</v>
      </c>
      <c r="N2146" s="188"/>
      <c r="O2146" s="188">
        <f t="shared" si="498"/>
        <v>5</v>
      </c>
      <c r="P2146" s="188"/>
      <c r="Q2146" s="188"/>
      <c r="R2146" s="188">
        <f t="shared" si="492"/>
        <v>275</v>
      </c>
      <c r="S2146" s="191" t="s">
        <v>62</v>
      </c>
      <c r="T2146" s="199" t="s">
        <v>58</v>
      </c>
      <c r="U2146" s="200">
        <v>44951</v>
      </c>
      <c r="V2146" s="200">
        <v>44968</v>
      </c>
      <c r="W2146" s="201">
        <v>1</v>
      </c>
      <c r="X2146" s="202"/>
      <c r="Y2146" s="196">
        <f t="shared" si="499"/>
        <v>2.5714285714285716</v>
      </c>
      <c r="Z2146" s="219">
        <v>7.5</v>
      </c>
      <c r="AA2146" s="219">
        <v>0.7</v>
      </c>
      <c r="AB2146" s="197">
        <f t="shared" si="500"/>
        <v>2062.5</v>
      </c>
      <c r="AC2146" s="197">
        <f t="shared" si="501"/>
        <v>192.5</v>
      </c>
      <c r="AD2146" s="197">
        <f t="shared" si="502"/>
        <v>1443.75</v>
      </c>
      <c r="AE2146" s="197">
        <f t="shared" si="489"/>
        <v>618.75</v>
      </c>
      <c r="AF2146" s="197">
        <f t="shared" si="503"/>
        <v>495</v>
      </c>
      <c r="AG2146" s="197">
        <f t="shared" si="490"/>
        <v>2557.5</v>
      </c>
      <c r="AH2146" s="197">
        <v>2557.5</v>
      </c>
      <c r="AI2146" s="197">
        <f t="shared" si="491"/>
        <v>0</v>
      </c>
      <c r="AJ2146" s="158"/>
      <c r="AT2146" s="111"/>
      <c r="AU2146" s="365"/>
    </row>
    <row r="2147" spans="1:47" ht="30" customHeight="1" x14ac:dyDescent="0.25">
      <c r="A2147" s="186"/>
      <c r="B2147" s="221">
        <v>1</v>
      </c>
      <c r="C2147" s="187">
        <v>1787</v>
      </c>
      <c r="D2147" s="136">
        <v>14376</v>
      </c>
      <c r="E2147" s="136">
        <v>8779</v>
      </c>
      <c r="F2147" s="188"/>
      <c r="G2147" s="186" t="s">
        <v>106</v>
      </c>
      <c r="H2147" s="186" t="s">
        <v>60</v>
      </c>
      <c r="I2147" s="186"/>
      <c r="J2147" s="186" t="s">
        <v>61</v>
      </c>
      <c r="K2147" s="188">
        <v>2.5</v>
      </c>
      <c r="L2147" s="188">
        <v>2.5</v>
      </c>
      <c r="M2147" s="188">
        <v>3.5</v>
      </c>
      <c r="N2147" s="188"/>
      <c r="O2147" s="188">
        <f t="shared" si="498"/>
        <v>3.5</v>
      </c>
      <c r="P2147" s="188"/>
      <c r="Q2147" s="188"/>
      <c r="R2147" s="188">
        <f t="shared" si="492"/>
        <v>21.875</v>
      </c>
      <c r="S2147" s="191" t="s">
        <v>62</v>
      </c>
      <c r="T2147" s="199" t="s">
        <v>58</v>
      </c>
      <c r="U2147" s="200">
        <v>44949</v>
      </c>
      <c r="V2147" s="200">
        <v>44991</v>
      </c>
      <c r="W2147" s="201">
        <v>1</v>
      </c>
      <c r="X2147" s="202"/>
      <c r="Y2147" s="196">
        <f t="shared" si="499"/>
        <v>6.1428571428571432</v>
      </c>
      <c r="Z2147" s="219">
        <v>7.5</v>
      </c>
      <c r="AA2147" s="219">
        <v>0.7</v>
      </c>
      <c r="AB2147" s="197">
        <f t="shared" si="500"/>
        <v>164.0625</v>
      </c>
      <c r="AC2147" s="197">
        <f t="shared" si="501"/>
        <v>15.312499999999998</v>
      </c>
      <c r="AD2147" s="197">
        <f t="shared" si="502"/>
        <v>114.84374999999999</v>
      </c>
      <c r="AE2147" s="197">
        <f t="shared" si="489"/>
        <v>49.21875</v>
      </c>
      <c r="AF2147" s="197">
        <f t="shared" si="503"/>
        <v>94.0625</v>
      </c>
      <c r="AG2147" s="197">
        <f t="shared" si="490"/>
        <v>258.125</v>
      </c>
      <c r="AH2147" s="197">
        <v>195.78125</v>
      </c>
      <c r="AI2147" s="197">
        <f t="shared" si="491"/>
        <v>62.34375</v>
      </c>
      <c r="AJ2147" s="158"/>
      <c r="AR2147" s="363">
        <f>SUMIF('[27]Sc Shedule '!$D$3:$D$2546,D2147,'[27]Sc Shedule '!$AC$3:$AC$2546)</f>
        <v>358.65499999999997</v>
      </c>
      <c r="AS2147" s="363">
        <f ca="1">SUMIF($D$91:$D$2561,D2147,$AG$91:$AG$2559)</f>
        <v>318.44299999999998</v>
      </c>
      <c r="AT2147" s="363">
        <f ca="1">AR2147-AS2147</f>
        <v>40.211999999999989</v>
      </c>
      <c r="AU2147" s="365"/>
    </row>
    <row r="2148" spans="1:47" ht="30" customHeight="1" x14ac:dyDescent="0.25">
      <c r="A2148" s="186"/>
      <c r="B2148" s="221">
        <v>1</v>
      </c>
      <c r="C2148" s="187">
        <v>1713</v>
      </c>
      <c r="D2148" s="136">
        <v>14298</v>
      </c>
      <c r="E2148" s="136">
        <v>8426</v>
      </c>
      <c r="F2148" s="188"/>
      <c r="G2148" s="186" t="s">
        <v>106</v>
      </c>
      <c r="H2148" s="186" t="s">
        <v>60</v>
      </c>
      <c r="I2148" s="186"/>
      <c r="J2148" s="186" t="s">
        <v>61</v>
      </c>
      <c r="K2148" s="188">
        <v>6.8</v>
      </c>
      <c r="L2148" s="188">
        <v>2.5</v>
      </c>
      <c r="M2148" s="188">
        <v>2.5</v>
      </c>
      <c r="N2148" s="188"/>
      <c r="O2148" s="188">
        <f t="shared" si="498"/>
        <v>2.5</v>
      </c>
      <c r="P2148" s="188"/>
      <c r="Q2148" s="188"/>
      <c r="R2148" s="188">
        <f t="shared" si="492"/>
        <v>42.5</v>
      </c>
      <c r="S2148" s="191" t="s">
        <v>62</v>
      </c>
      <c r="T2148" s="199" t="s">
        <v>58</v>
      </c>
      <c r="U2148" s="200">
        <v>44934</v>
      </c>
      <c r="V2148" s="200">
        <v>44940</v>
      </c>
      <c r="W2148" s="201">
        <v>1</v>
      </c>
      <c r="X2148" s="202"/>
      <c r="Y2148" s="196">
        <f t="shared" si="499"/>
        <v>1</v>
      </c>
      <c r="Z2148" s="219">
        <v>7.5</v>
      </c>
      <c r="AA2148" s="219">
        <v>0.7</v>
      </c>
      <c r="AB2148" s="197">
        <f t="shared" si="500"/>
        <v>318.75</v>
      </c>
      <c r="AC2148" s="197">
        <f t="shared" si="501"/>
        <v>29.749999999999996</v>
      </c>
      <c r="AD2148" s="197">
        <f t="shared" si="502"/>
        <v>223.12499999999997</v>
      </c>
      <c r="AE2148" s="197">
        <f t="shared" ref="AE2148:AE2177" si="506">IF(T2148="off hired",0.3*R2148*Z2148*W2148,0)</f>
        <v>95.625</v>
      </c>
      <c r="AF2148" s="197">
        <f t="shared" si="503"/>
        <v>29.749999999999996</v>
      </c>
      <c r="AG2148" s="197">
        <f t="shared" si="490"/>
        <v>348.5</v>
      </c>
      <c r="AH2148" s="197">
        <v>348.5</v>
      </c>
      <c r="AI2148" s="197">
        <f t="shared" si="491"/>
        <v>0</v>
      </c>
      <c r="AJ2148" s="158"/>
      <c r="AR2148" s="111"/>
      <c r="AS2148" s="111"/>
      <c r="AT2148" s="111"/>
    </row>
    <row r="2149" spans="1:47" ht="30" customHeight="1" x14ac:dyDescent="0.25">
      <c r="A2149" s="186"/>
      <c r="B2149" s="221">
        <v>1</v>
      </c>
      <c r="C2149" s="187">
        <v>1725</v>
      </c>
      <c r="D2149" s="136">
        <v>14310</v>
      </c>
      <c r="E2149" s="136">
        <v>8429</v>
      </c>
      <c r="F2149" s="188"/>
      <c r="G2149" s="186" t="s">
        <v>106</v>
      </c>
      <c r="H2149" s="186" t="s">
        <v>60</v>
      </c>
      <c r="I2149" s="186"/>
      <c r="J2149" s="186" t="s">
        <v>61</v>
      </c>
      <c r="K2149" s="188">
        <v>2.5</v>
      </c>
      <c r="L2149" s="188">
        <v>2.5</v>
      </c>
      <c r="M2149" s="188">
        <v>3.5</v>
      </c>
      <c r="N2149" s="188"/>
      <c r="O2149" s="188">
        <f t="shared" si="498"/>
        <v>3.5</v>
      </c>
      <c r="P2149" s="188"/>
      <c r="Q2149" s="188"/>
      <c r="R2149" s="188">
        <f t="shared" si="492"/>
        <v>21.875</v>
      </c>
      <c r="S2149" s="191" t="s">
        <v>62</v>
      </c>
      <c r="T2149" s="199" t="s">
        <v>58</v>
      </c>
      <c r="U2149" s="200">
        <v>44937</v>
      </c>
      <c r="V2149" s="200">
        <v>44942</v>
      </c>
      <c r="W2149" s="201">
        <v>1</v>
      </c>
      <c r="X2149" s="202"/>
      <c r="Y2149" s="196">
        <f t="shared" si="499"/>
        <v>0.8571428571428571</v>
      </c>
      <c r="Z2149" s="219">
        <v>7.5</v>
      </c>
      <c r="AA2149" s="219">
        <v>0.7</v>
      </c>
      <c r="AB2149" s="197">
        <f t="shared" si="500"/>
        <v>164.0625</v>
      </c>
      <c r="AC2149" s="197">
        <f t="shared" si="501"/>
        <v>15.312499999999998</v>
      </c>
      <c r="AD2149" s="197">
        <f t="shared" si="502"/>
        <v>114.84374999999999</v>
      </c>
      <c r="AE2149" s="197">
        <f t="shared" si="506"/>
        <v>49.21875</v>
      </c>
      <c r="AF2149" s="197">
        <f t="shared" si="503"/>
        <v>13.125</v>
      </c>
      <c r="AG2149" s="197">
        <f t="shared" si="490"/>
        <v>177.1875</v>
      </c>
      <c r="AH2149" s="197">
        <v>177.1875</v>
      </c>
      <c r="AI2149" s="197">
        <f t="shared" si="491"/>
        <v>0</v>
      </c>
      <c r="AJ2149" s="158"/>
      <c r="AR2149" s="111"/>
      <c r="AS2149" s="111"/>
      <c r="AT2149" s="111"/>
    </row>
    <row r="2150" spans="1:47" ht="30" customHeight="1" x14ac:dyDescent="0.25">
      <c r="A2150" s="186"/>
      <c r="B2150" s="221">
        <v>1</v>
      </c>
      <c r="C2150" s="187">
        <v>1797</v>
      </c>
      <c r="D2150" s="136">
        <v>14386</v>
      </c>
      <c r="E2150" s="136">
        <v>8643</v>
      </c>
      <c r="F2150" s="188"/>
      <c r="G2150" s="186" t="s">
        <v>440</v>
      </c>
      <c r="H2150" s="186" t="s">
        <v>60</v>
      </c>
      <c r="I2150" s="186"/>
      <c r="J2150" s="186" t="s">
        <v>61</v>
      </c>
      <c r="K2150" s="188">
        <v>4</v>
      </c>
      <c r="L2150" s="188">
        <v>2.2999999999999998</v>
      </c>
      <c r="M2150" s="188">
        <v>2</v>
      </c>
      <c r="N2150" s="188"/>
      <c r="O2150" s="188">
        <f t="shared" si="498"/>
        <v>2</v>
      </c>
      <c r="P2150" s="188"/>
      <c r="Q2150" s="188"/>
      <c r="R2150" s="188">
        <f t="shared" si="492"/>
        <v>18.399999999999999</v>
      </c>
      <c r="S2150" s="191" t="s">
        <v>62</v>
      </c>
      <c r="T2150" s="199" t="s">
        <v>58</v>
      </c>
      <c r="U2150" s="200">
        <v>44952</v>
      </c>
      <c r="V2150" s="200">
        <v>44964</v>
      </c>
      <c r="W2150" s="201">
        <v>1</v>
      </c>
      <c r="X2150" s="202"/>
      <c r="Y2150" s="196">
        <f t="shared" si="499"/>
        <v>1.8571428571428572</v>
      </c>
      <c r="Z2150" s="219">
        <v>7.5</v>
      </c>
      <c r="AA2150" s="219">
        <v>0.7</v>
      </c>
      <c r="AB2150" s="197">
        <f t="shared" si="500"/>
        <v>138</v>
      </c>
      <c r="AC2150" s="197">
        <f t="shared" si="501"/>
        <v>12.879999999999999</v>
      </c>
      <c r="AD2150" s="197">
        <f t="shared" si="502"/>
        <v>96.6</v>
      </c>
      <c r="AE2150" s="197">
        <f t="shared" si="506"/>
        <v>41.4</v>
      </c>
      <c r="AF2150" s="197">
        <f t="shared" si="503"/>
        <v>23.919999999999998</v>
      </c>
      <c r="AG2150" s="197">
        <f t="shared" si="490"/>
        <v>161.91999999999999</v>
      </c>
      <c r="AH2150" s="197">
        <v>161.91999999999999</v>
      </c>
      <c r="AI2150" s="197">
        <f t="shared" si="491"/>
        <v>0</v>
      </c>
      <c r="AJ2150" s="158"/>
      <c r="AT2150" s="111"/>
      <c r="AU2150" s="365"/>
    </row>
    <row r="2151" spans="1:47" ht="30" customHeight="1" x14ac:dyDescent="0.25">
      <c r="A2151" s="186"/>
      <c r="B2151" s="221">
        <v>7</v>
      </c>
      <c r="C2151" s="187">
        <v>1806</v>
      </c>
      <c r="D2151" s="136">
        <v>14395</v>
      </c>
      <c r="E2151" s="136">
        <v>8553</v>
      </c>
      <c r="F2151" s="188"/>
      <c r="G2151" s="186" t="s">
        <v>655</v>
      </c>
      <c r="H2151" s="186" t="s">
        <v>60</v>
      </c>
      <c r="I2151" s="186"/>
      <c r="J2151" s="186" t="s">
        <v>61</v>
      </c>
      <c r="K2151" s="188">
        <v>8</v>
      </c>
      <c r="L2151" s="188">
        <v>6</v>
      </c>
      <c r="M2151" s="188">
        <v>4.5</v>
      </c>
      <c r="N2151" s="188"/>
      <c r="O2151" s="188">
        <f t="shared" si="498"/>
        <v>4.5</v>
      </c>
      <c r="P2151" s="188"/>
      <c r="Q2151" s="188"/>
      <c r="R2151" s="188">
        <f t="shared" si="492"/>
        <v>216</v>
      </c>
      <c r="S2151" s="191" t="s">
        <v>62</v>
      </c>
      <c r="T2151" s="199" t="s">
        <v>58</v>
      </c>
      <c r="U2151" s="200">
        <v>44953</v>
      </c>
      <c r="V2151" s="200">
        <v>44967</v>
      </c>
      <c r="W2151" s="201">
        <v>1</v>
      </c>
      <c r="X2151" s="202"/>
      <c r="Y2151" s="196">
        <f t="shared" si="499"/>
        <v>2.1428571428571428</v>
      </c>
      <c r="Z2151" s="219">
        <v>7.5</v>
      </c>
      <c r="AA2151" s="219">
        <v>0.7</v>
      </c>
      <c r="AB2151" s="197">
        <f t="shared" si="500"/>
        <v>1620</v>
      </c>
      <c r="AC2151" s="197">
        <f t="shared" si="501"/>
        <v>151.19999999999999</v>
      </c>
      <c r="AD2151" s="197">
        <f t="shared" si="502"/>
        <v>1134</v>
      </c>
      <c r="AE2151" s="197">
        <f t="shared" si="506"/>
        <v>486</v>
      </c>
      <c r="AF2151" s="197">
        <f t="shared" si="503"/>
        <v>323.99999999999994</v>
      </c>
      <c r="AG2151" s="197">
        <f t="shared" si="490"/>
        <v>1944</v>
      </c>
      <c r="AH2151" s="197">
        <v>1944</v>
      </c>
      <c r="AI2151" s="197">
        <f t="shared" si="491"/>
        <v>0</v>
      </c>
      <c r="AJ2151" s="158"/>
      <c r="AT2151" s="111"/>
      <c r="AU2151" s="365"/>
    </row>
    <row r="2152" spans="1:47" ht="30" customHeight="1" x14ac:dyDescent="0.25">
      <c r="A2152" s="186"/>
      <c r="B2152" s="221">
        <v>1</v>
      </c>
      <c r="C2152" s="187">
        <v>1802</v>
      </c>
      <c r="D2152" s="136">
        <v>14391</v>
      </c>
      <c r="E2152" s="136">
        <v>8645</v>
      </c>
      <c r="F2152" s="188"/>
      <c r="G2152" s="186" t="s">
        <v>106</v>
      </c>
      <c r="H2152" s="186" t="s">
        <v>60</v>
      </c>
      <c r="I2152" s="186"/>
      <c r="J2152" s="186" t="s">
        <v>61</v>
      </c>
      <c r="K2152" s="188">
        <v>2.5</v>
      </c>
      <c r="L2152" s="188">
        <v>2.5</v>
      </c>
      <c r="M2152" s="188">
        <v>3.5</v>
      </c>
      <c r="N2152" s="188"/>
      <c r="O2152" s="188">
        <f t="shared" si="498"/>
        <v>3.5</v>
      </c>
      <c r="P2152" s="188"/>
      <c r="Q2152" s="188"/>
      <c r="R2152" s="188">
        <f t="shared" si="492"/>
        <v>21.875</v>
      </c>
      <c r="S2152" s="191" t="s">
        <v>62</v>
      </c>
      <c r="T2152" s="199" t="s">
        <v>58</v>
      </c>
      <c r="U2152" s="200">
        <v>44952</v>
      </c>
      <c r="V2152" s="200">
        <v>44965</v>
      </c>
      <c r="W2152" s="201">
        <v>1</v>
      </c>
      <c r="X2152" s="202"/>
      <c r="Y2152" s="196">
        <f t="shared" si="499"/>
        <v>2</v>
      </c>
      <c r="Z2152" s="219">
        <v>7.5</v>
      </c>
      <c r="AA2152" s="219">
        <v>0.7</v>
      </c>
      <c r="AB2152" s="197">
        <f t="shared" si="500"/>
        <v>164.0625</v>
      </c>
      <c r="AC2152" s="197">
        <f t="shared" si="501"/>
        <v>15.312499999999998</v>
      </c>
      <c r="AD2152" s="197">
        <f t="shared" si="502"/>
        <v>114.84374999999999</v>
      </c>
      <c r="AE2152" s="197">
        <f t="shared" si="506"/>
        <v>49.21875</v>
      </c>
      <c r="AF2152" s="197">
        <f t="shared" si="503"/>
        <v>30.624999999999996</v>
      </c>
      <c r="AG2152" s="197">
        <f t="shared" si="490"/>
        <v>194.6875</v>
      </c>
      <c r="AH2152" s="197">
        <v>194.6875</v>
      </c>
      <c r="AI2152" s="197">
        <f t="shared" si="491"/>
        <v>0</v>
      </c>
      <c r="AJ2152" s="158"/>
      <c r="AT2152" s="111"/>
      <c r="AU2152" s="365"/>
    </row>
    <row r="2153" spans="1:47" ht="30" customHeight="1" x14ac:dyDescent="0.25">
      <c r="A2153" s="186"/>
      <c r="B2153" s="221">
        <v>1</v>
      </c>
      <c r="C2153" s="187">
        <v>1801</v>
      </c>
      <c r="D2153" s="136">
        <v>14390</v>
      </c>
      <c r="E2153" s="136">
        <v>8727</v>
      </c>
      <c r="F2153" s="188"/>
      <c r="G2153" s="186" t="s">
        <v>106</v>
      </c>
      <c r="H2153" s="186" t="s">
        <v>60</v>
      </c>
      <c r="I2153" s="186"/>
      <c r="J2153" s="186" t="s">
        <v>61</v>
      </c>
      <c r="K2153" s="188">
        <v>2.5</v>
      </c>
      <c r="L2153" s="188">
        <v>2.5</v>
      </c>
      <c r="M2153" s="188">
        <v>3.5</v>
      </c>
      <c r="N2153" s="188"/>
      <c r="O2153" s="188">
        <f t="shared" si="498"/>
        <v>3.5</v>
      </c>
      <c r="P2153" s="188"/>
      <c r="Q2153" s="188"/>
      <c r="R2153" s="188">
        <f t="shared" si="492"/>
        <v>21.875</v>
      </c>
      <c r="S2153" s="191" t="s">
        <v>62</v>
      </c>
      <c r="T2153" s="199" t="s">
        <v>58</v>
      </c>
      <c r="U2153" s="200">
        <v>44952</v>
      </c>
      <c r="V2153" s="200">
        <v>45006</v>
      </c>
      <c r="W2153" s="201">
        <v>1</v>
      </c>
      <c r="X2153" s="202"/>
      <c r="Y2153" s="196">
        <f t="shared" si="499"/>
        <v>7.8571428571428568</v>
      </c>
      <c r="Z2153" s="219">
        <v>7.5</v>
      </c>
      <c r="AA2153" s="219">
        <v>0.7</v>
      </c>
      <c r="AB2153" s="197">
        <f t="shared" si="500"/>
        <v>164.0625</v>
      </c>
      <c r="AC2153" s="197">
        <f t="shared" si="501"/>
        <v>15.312499999999998</v>
      </c>
      <c r="AD2153" s="197">
        <f t="shared" si="502"/>
        <v>114.84374999999999</v>
      </c>
      <c r="AE2153" s="197">
        <f t="shared" si="506"/>
        <v>49.21875</v>
      </c>
      <c r="AF2153" s="197">
        <f t="shared" si="503"/>
        <v>120.31249999999999</v>
      </c>
      <c r="AG2153" s="197">
        <f t="shared" si="490"/>
        <v>284.375</v>
      </c>
      <c r="AH2153" s="197">
        <v>189.21874999999997</v>
      </c>
      <c r="AI2153" s="197">
        <f t="shared" si="491"/>
        <v>95.156250000000028</v>
      </c>
      <c r="AJ2153" s="158"/>
      <c r="AR2153" s="363">
        <f>SUMIF('[27]Sc Shedule '!$D$3:$D$2546,D2153,'[27]Sc Shedule '!$AC$3:$AC$2546)</f>
        <v>1335.4749999999999</v>
      </c>
      <c r="AS2153" s="363">
        <f t="shared" ref="AS2153:AS2154" ca="1" si="507">SUMIF($D$91:$D$2561,D2153,$AG$91:$AG$2559)</f>
        <v>1314.25</v>
      </c>
      <c r="AT2153" s="363">
        <f t="shared" ref="AT2153:AT2154" ca="1" si="508">AR2153-AS2153</f>
        <v>21.224999999999909</v>
      </c>
      <c r="AU2153" s="365"/>
    </row>
    <row r="2154" spans="1:47" ht="30" customHeight="1" x14ac:dyDescent="0.25">
      <c r="A2154" s="186"/>
      <c r="B2154" s="221">
        <v>1</v>
      </c>
      <c r="C2154" s="187">
        <v>1735</v>
      </c>
      <c r="D2154" s="136">
        <v>14320</v>
      </c>
      <c r="E2154" s="136">
        <v>8769</v>
      </c>
      <c r="F2154" s="188"/>
      <c r="G2154" s="186" t="s">
        <v>440</v>
      </c>
      <c r="H2154" s="186" t="s">
        <v>240</v>
      </c>
      <c r="I2154" s="216"/>
      <c r="J2154" s="186" t="s">
        <v>80</v>
      </c>
      <c r="K2154" s="188">
        <v>1.8</v>
      </c>
      <c r="L2154" s="188">
        <v>0.6</v>
      </c>
      <c r="M2154" s="188"/>
      <c r="N2154" s="188"/>
      <c r="O2154" s="188"/>
      <c r="P2154" s="188">
        <v>0.6</v>
      </c>
      <c r="Q2154" s="188"/>
      <c r="R2154" s="188">
        <f t="shared" si="492"/>
        <v>0.64800000000000002</v>
      </c>
      <c r="S2154" s="191" t="s">
        <v>150</v>
      </c>
      <c r="T2154" s="199" t="s">
        <v>58</v>
      </c>
      <c r="U2154" s="200">
        <v>44939</v>
      </c>
      <c r="V2154" s="200">
        <v>44988</v>
      </c>
      <c r="W2154" s="201">
        <v>1</v>
      </c>
      <c r="X2154" s="202"/>
      <c r="Y2154" s="196">
        <f t="shared" si="499"/>
        <v>7.1428571428571432</v>
      </c>
      <c r="Z2154" s="219">
        <v>36.5</v>
      </c>
      <c r="AA2154" s="219">
        <v>3.15</v>
      </c>
      <c r="AB2154" s="197">
        <f t="shared" si="500"/>
        <v>23.652000000000001</v>
      </c>
      <c r="AC2154" s="197">
        <f t="shared" si="501"/>
        <v>2.0411999999999999</v>
      </c>
      <c r="AD2154" s="197">
        <f t="shared" si="502"/>
        <v>16.5564</v>
      </c>
      <c r="AE2154" s="197">
        <f t="shared" si="506"/>
        <v>7.0955999999999992</v>
      </c>
      <c r="AF2154" s="197">
        <f t="shared" si="503"/>
        <v>14.58</v>
      </c>
      <c r="AG2154" s="197">
        <f t="shared" si="490"/>
        <v>38.231999999999999</v>
      </c>
      <c r="AH2154" s="197">
        <v>30.261600000000001</v>
      </c>
      <c r="AI2154" s="197">
        <f t="shared" si="491"/>
        <v>7.9703999999999979</v>
      </c>
      <c r="AJ2154" s="158"/>
      <c r="AR2154" s="363">
        <f>SUMIF('[27]Sc Shedule '!$D$3:$D$2546,D2154,'[27]Sc Shedule '!$AC$3:$AC$2546)</f>
        <v>706.31999999999994</v>
      </c>
      <c r="AS2154" s="363">
        <f t="shared" ca="1" si="507"/>
        <v>580.46399999999994</v>
      </c>
      <c r="AT2154" s="363">
        <f t="shared" ca="1" si="508"/>
        <v>125.85599999999999</v>
      </c>
      <c r="AU2154" s="365"/>
    </row>
    <row r="2155" spans="1:47" ht="30" customHeight="1" x14ac:dyDescent="0.25">
      <c r="A2155" s="186"/>
      <c r="B2155" s="221">
        <v>1</v>
      </c>
      <c r="C2155" s="187">
        <v>1740</v>
      </c>
      <c r="D2155" s="136">
        <v>14327</v>
      </c>
      <c r="E2155" s="136">
        <v>8600</v>
      </c>
      <c r="F2155" s="188"/>
      <c r="G2155" s="186" t="s">
        <v>444</v>
      </c>
      <c r="H2155" s="186" t="s">
        <v>240</v>
      </c>
      <c r="I2155" s="216"/>
      <c r="J2155" s="186" t="s">
        <v>80</v>
      </c>
      <c r="K2155" s="188">
        <v>4.3</v>
      </c>
      <c r="L2155" s="188">
        <v>1</v>
      </c>
      <c r="M2155" s="188"/>
      <c r="N2155" s="188"/>
      <c r="O2155" s="188"/>
      <c r="P2155" s="188">
        <v>1</v>
      </c>
      <c r="Q2155" s="188"/>
      <c r="R2155" s="188">
        <f t="shared" si="492"/>
        <v>4.3</v>
      </c>
      <c r="S2155" s="191" t="s">
        <v>150</v>
      </c>
      <c r="T2155" s="199" t="s">
        <v>58</v>
      </c>
      <c r="U2155" s="200">
        <v>44940</v>
      </c>
      <c r="V2155" s="200">
        <v>44982</v>
      </c>
      <c r="W2155" s="201">
        <v>1</v>
      </c>
      <c r="X2155" s="202"/>
      <c r="Y2155" s="196">
        <f t="shared" si="499"/>
        <v>6.1428571428571432</v>
      </c>
      <c r="Z2155" s="219">
        <v>36.5</v>
      </c>
      <c r="AA2155" s="219">
        <v>3.15</v>
      </c>
      <c r="AB2155" s="197">
        <f t="shared" si="500"/>
        <v>156.94999999999999</v>
      </c>
      <c r="AC2155" s="197">
        <f t="shared" si="501"/>
        <v>13.545</v>
      </c>
      <c r="AD2155" s="197">
        <f t="shared" si="502"/>
        <v>109.86499999999999</v>
      </c>
      <c r="AE2155" s="197">
        <f t="shared" si="506"/>
        <v>47.084999999999994</v>
      </c>
      <c r="AF2155" s="197">
        <f t="shared" si="503"/>
        <v>83.204999999999998</v>
      </c>
      <c r="AG2155" s="197">
        <f t="shared" si="490"/>
        <v>240.15499999999997</v>
      </c>
      <c r="AH2155" s="197">
        <v>240.15499999999997</v>
      </c>
      <c r="AI2155" s="197">
        <f t="shared" si="491"/>
        <v>0</v>
      </c>
      <c r="AJ2155" s="158"/>
      <c r="AT2155" s="111"/>
      <c r="AU2155" s="365"/>
    </row>
    <row r="2156" spans="1:47" ht="30" customHeight="1" x14ac:dyDescent="0.25">
      <c r="A2156" s="186"/>
      <c r="B2156" s="221">
        <v>6</v>
      </c>
      <c r="C2156" s="187">
        <v>1733</v>
      </c>
      <c r="D2156" s="136">
        <v>14318</v>
      </c>
      <c r="E2156" s="136">
        <v>8597</v>
      </c>
      <c r="F2156" s="188"/>
      <c r="G2156" s="186" t="s">
        <v>88</v>
      </c>
      <c r="H2156" s="186" t="s">
        <v>240</v>
      </c>
      <c r="I2156" s="216"/>
      <c r="J2156" s="186" t="s">
        <v>80</v>
      </c>
      <c r="K2156" s="188">
        <v>1</v>
      </c>
      <c r="L2156" s="188">
        <v>1</v>
      </c>
      <c r="M2156" s="188"/>
      <c r="N2156" s="188"/>
      <c r="O2156" s="188"/>
      <c r="P2156" s="188">
        <v>1</v>
      </c>
      <c r="Q2156" s="188"/>
      <c r="R2156" s="188">
        <f t="shared" si="492"/>
        <v>1</v>
      </c>
      <c r="S2156" s="191" t="s">
        <v>150</v>
      </c>
      <c r="T2156" s="199" t="s">
        <v>58</v>
      </c>
      <c r="U2156" s="200">
        <v>44939</v>
      </c>
      <c r="V2156" s="200">
        <v>44981</v>
      </c>
      <c r="W2156" s="201">
        <v>1</v>
      </c>
      <c r="X2156" s="202"/>
      <c r="Y2156" s="196">
        <f t="shared" si="499"/>
        <v>6.1428571428571432</v>
      </c>
      <c r="Z2156" s="219">
        <v>36.5</v>
      </c>
      <c r="AA2156" s="219">
        <v>3.15</v>
      </c>
      <c r="AB2156" s="197">
        <f t="shared" si="500"/>
        <v>36.5</v>
      </c>
      <c r="AC2156" s="197">
        <f t="shared" si="501"/>
        <v>3.15</v>
      </c>
      <c r="AD2156" s="197">
        <f t="shared" si="502"/>
        <v>25.549999999999997</v>
      </c>
      <c r="AE2156" s="197">
        <f t="shared" si="506"/>
        <v>10.95</v>
      </c>
      <c r="AF2156" s="197">
        <f t="shared" si="503"/>
        <v>19.350000000000001</v>
      </c>
      <c r="AG2156" s="197">
        <f t="shared" si="490"/>
        <v>55.85</v>
      </c>
      <c r="AH2156" s="197">
        <v>55.85</v>
      </c>
      <c r="AI2156" s="197">
        <f t="shared" si="491"/>
        <v>0</v>
      </c>
      <c r="AJ2156" s="158"/>
      <c r="AT2156" s="111"/>
      <c r="AU2156" s="365"/>
    </row>
    <row r="2157" spans="1:47" ht="30" customHeight="1" x14ac:dyDescent="0.25">
      <c r="A2157" s="186"/>
      <c r="B2157" s="221">
        <v>28</v>
      </c>
      <c r="C2157" s="187">
        <v>1708</v>
      </c>
      <c r="D2157" s="136">
        <v>14293</v>
      </c>
      <c r="E2157" s="136">
        <v>8444</v>
      </c>
      <c r="F2157" s="188"/>
      <c r="G2157" s="186" t="s">
        <v>57</v>
      </c>
      <c r="H2157" s="186" t="s">
        <v>240</v>
      </c>
      <c r="I2157" s="216"/>
      <c r="J2157" s="186" t="s">
        <v>80</v>
      </c>
      <c r="K2157" s="188">
        <v>1</v>
      </c>
      <c r="L2157" s="188">
        <v>0.6</v>
      </c>
      <c r="M2157" s="188"/>
      <c r="N2157" s="188"/>
      <c r="O2157" s="188"/>
      <c r="P2157" s="188">
        <v>0.6</v>
      </c>
      <c r="Q2157" s="188"/>
      <c r="R2157" s="188">
        <f t="shared" si="492"/>
        <v>0.36</v>
      </c>
      <c r="S2157" s="191" t="s">
        <v>150</v>
      </c>
      <c r="T2157" s="199" t="s">
        <v>58</v>
      </c>
      <c r="U2157" s="200">
        <v>44932</v>
      </c>
      <c r="V2157" s="200">
        <v>44946</v>
      </c>
      <c r="W2157" s="201">
        <v>1</v>
      </c>
      <c r="X2157" s="202"/>
      <c r="Y2157" s="196">
        <f t="shared" si="499"/>
        <v>2.1428571428571428</v>
      </c>
      <c r="Z2157" s="219">
        <v>36.5</v>
      </c>
      <c r="AA2157" s="219">
        <v>3.15</v>
      </c>
      <c r="AB2157" s="197">
        <f t="shared" si="500"/>
        <v>13.139999999999999</v>
      </c>
      <c r="AC2157" s="197">
        <f t="shared" si="501"/>
        <v>1.1339999999999999</v>
      </c>
      <c r="AD2157" s="197">
        <f t="shared" si="502"/>
        <v>9.1980000000000004</v>
      </c>
      <c r="AE2157" s="197">
        <f t="shared" si="506"/>
        <v>3.9420000000000002</v>
      </c>
      <c r="AF2157" s="197">
        <f t="shared" si="503"/>
        <v>2.4299999999999997</v>
      </c>
      <c r="AG2157" s="197">
        <f t="shared" ref="AG2157:AG2177" si="509">AD2157+AE2157+AF2157</f>
        <v>15.57</v>
      </c>
      <c r="AH2157" s="197">
        <v>15.57</v>
      </c>
      <c r="AI2157" s="197">
        <f t="shared" ref="AI2157:AI2177" si="510">AG2157-AH2157</f>
        <v>0</v>
      </c>
      <c r="AJ2157" s="158"/>
      <c r="AR2157" s="111"/>
      <c r="AS2157" s="111"/>
      <c r="AT2157" s="111"/>
    </row>
    <row r="2158" spans="1:47" ht="30" customHeight="1" x14ac:dyDescent="0.25">
      <c r="A2158" s="186"/>
      <c r="B2158" s="221">
        <v>3</v>
      </c>
      <c r="C2158" s="187">
        <v>1692</v>
      </c>
      <c r="D2158" s="136">
        <v>14277</v>
      </c>
      <c r="E2158" s="136"/>
      <c r="F2158" s="188"/>
      <c r="G2158" s="186" t="s">
        <v>119</v>
      </c>
      <c r="H2158" s="186" t="s">
        <v>240</v>
      </c>
      <c r="I2158" s="216"/>
      <c r="J2158" s="186" t="s">
        <v>80</v>
      </c>
      <c r="K2158" s="188">
        <v>2.5</v>
      </c>
      <c r="L2158" s="188">
        <v>0.6</v>
      </c>
      <c r="M2158" s="188"/>
      <c r="N2158" s="188"/>
      <c r="O2158" s="188"/>
      <c r="P2158" s="188">
        <v>0.6</v>
      </c>
      <c r="Q2158" s="188"/>
      <c r="R2158" s="188">
        <f t="shared" ref="R2158:R2177" si="511">IF(S2158="m3",K2158*L2158*O2158,IF(S2158="m2-LxH",K2158*O2158,IF(S2158="m2-LxW",K2158*L2158*P2158,IF(S2158="rm",O2158,IF(S2158="lm",K2158,IF(S2158="unit",Q2158,))))))</f>
        <v>0.89999999999999991</v>
      </c>
      <c r="S2158" s="191" t="s">
        <v>150</v>
      </c>
      <c r="T2158" s="199" t="s">
        <v>86</v>
      </c>
      <c r="U2158" s="200">
        <v>44926</v>
      </c>
      <c r="V2158" s="200"/>
      <c r="W2158" s="201">
        <v>1</v>
      </c>
      <c r="X2158" s="202"/>
      <c r="Y2158" s="196">
        <f t="shared" si="499"/>
        <v>13</v>
      </c>
      <c r="Z2158" s="219">
        <v>36.5</v>
      </c>
      <c r="AA2158" s="219">
        <v>3.15</v>
      </c>
      <c r="AB2158" s="197">
        <f t="shared" si="500"/>
        <v>32.849999999999994</v>
      </c>
      <c r="AC2158" s="197">
        <f t="shared" si="501"/>
        <v>2.8349999999999995</v>
      </c>
      <c r="AD2158" s="197">
        <f t="shared" si="502"/>
        <v>22.994999999999997</v>
      </c>
      <c r="AE2158" s="197">
        <f t="shared" si="506"/>
        <v>0</v>
      </c>
      <c r="AF2158" s="197">
        <f t="shared" si="503"/>
        <v>36.854999999999997</v>
      </c>
      <c r="AG2158" s="197">
        <f t="shared" si="509"/>
        <v>59.849999999999994</v>
      </c>
      <c r="AH2158" s="197">
        <v>47.294999999999995</v>
      </c>
      <c r="AI2158" s="197">
        <f t="shared" si="510"/>
        <v>12.555</v>
      </c>
      <c r="AJ2158" s="158"/>
      <c r="AR2158" s="363">
        <f>SUMIF('[27]Sc Shedule '!$D$3:$D$2546,D2158,'[27]Sc Shedule '!$AC$3:$AC$2546)</f>
        <v>1634.22</v>
      </c>
      <c r="AS2158" s="363">
        <f ca="1">SUMIF($D$91:$D$2561,D2158,$AG$91:$AG$2559)</f>
        <v>1582.35</v>
      </c>
      <c r="AT2158" s="363">
        <f ca="1">AR2158-AS2158</f>
        <v>51.870000000000118</v>
      </c>
      <c r="AU2158" s="365"/>
    </row>
    <row r="2159" spans="1:47" ht="30" customHeight="1" x14ac:dyDescent="0.25">
      <c r="A2159" s="186"/>
      <c r="B2159" s="221">
        <v>1</v>
      </c>
      <c r="C2159" s="187">
        <v>1684</v>
      </c>
      <c r="D2159" s="136">
        <v>14269</v>
      </c>
      <c r="E2159" s="136">
        <v>8491</v>
      </c>
      <c r="F2159" s="188"/>
      <c r="G2159" s="186" t="s">
        <v>106</v>
      </c>
      <c r="H2159" s="186" t="s">
        <v>240</v>
      </c>
      <c r="I2159" s="216"/>
      <c r="J2159" s="186" t="s">
        <v>80</v>
      </c>
      <c r="K2159" s="188">
        <v>1</v>
      </c>
      <c r="L2159" s="188">
        <v>1</v>
      </c>
      <c r="M2159" s="188"/>
      <c r="N2159" s="188"/>
      <c r="O2159" s="188"/>
      <c r="P2159" s="188">
        <v>1</v>
      </c>
      <c r="Q2159" s="188"/>
      <c r="R2159" s="188">
        <f t="shared" si="511"/>
        <v>1</v>
      </c>
      <c r="S2159" s="191" t="s">
        <v>150</v>
      </c>
      <c r="T2159" s="199" t="s">
        <v>58</v>
      </c>
      <c r="U2159" s="200">
        <v>44925</v>
      </c>
      <c r="V2159" s="200">
        <v>44930</v>
      </c>
      <c r="W2159" s="201">
        <v>1</v>
      </c>
      <c r="X2159" s="202"/>
      <c r="Y2159" s="196">
        <f t="shared" si="499"/>
        <v>0.8571428571428571</v>
      </c>
      <c r="Z2159" s="219">
        <v>36.5</v>
      </c>
      <c r="AA2159" s="219">
        <v>3.15</v>
      </c>
      <c r="AB2159" s="197">
        <f t="shared" si="500"/>
        <v>36.5</v>
      </c>
      <c r="AC2159" s="197">
        <f t="shared" si="501"/>
        <v>3.15</v>
      </c>
      <c r="AD2159" s="197">
        <f t="shared" si="502"/>
        <v>25.549999999999997</v>
      </c>
      <c r="AE2159" s="197">
        <f t="shared" si="506"/>
        <v>10.95</v>
      </c>
      <c r="AF2159" s="197">
        <f t="shared" si="503"/>
        <v>2.6999999999999997</v>
      </c>
      <c r="AG2159" s="197">
        <f t="shared" si="509"/>
        <v>39.200000000000003</v>
      </c>
      <c r="AH2159" s="197">
        <v>39.200000000000003</v>
      </c>
      <c r="AI2159" s="197">
        <f t="shared" si="510"/>
        <v>0</v>
      </c>
      <c r="AJ2159" s="158"/>
      <c r="AR2159" s="111"/>
      <c r="AS2159" s="111"/>
      <c r="AT2159" s="111"/>
    </row>
    <row r="2160" spans="1:47" ht="30" customHeight="1" x14ac:dyDescent="0.25">
      <c r="A2160" s="186"/>
      <c r="B2160" s="221">
        <v>1</v>
      </c>
      <c r="C2160" s="187">
        <v>1678</v>
      </c>
      <c r="D2160" s="136">
        <v>14263</v>
      </c>
      <c r="E2160" s="136"/>
      <c r="F2160" s="188"/>
      <c r="G2160" s="186" t="s">
        <v>648</v>
      </c>
      <c r="H2160" s="186" t="s">
        <v>240</v>
      </c>
      <c r="I2160" s="216"/>
      <c r="J2160" s="186" t="s">
        <v>80</v>
      </c>
      <c r="K2160" s="188">
        <v>1.8</v>
      </c>
      <c r="L2160" s="188">
        <v>0.6</v>
      </c>
      <c r="M2160" s="188"/>
      <c r="N2160" s="188"/>
      <c r="O2160" s="188"/>
      <c r="P2160" s="188">
        <v>0.6</v>
      </c>
      <c r="Q2160" s="188"/>
      <c r="R2160" s="188">
        <f t="shared" si="511"/>
        <v>0.64800000000000002</v>
      </c>
      <c r="S2160" s="191" t="s">
        <v>150</v>
      </c>
      <c r="T2160" s="199" t="s">
        <v>86</v>
      </c>
      <c r="U2160" s="200">
        <v>44923</v>
      </c>
      <c r="V2160" s="200"/>
      <c r="W2160" s="201">
        <v>1</v>
      </c>
      <c r="X2160" s="202"/>
      <c r="Y2160" s="196">
        <f t="shared" si="499"/>
        <v>13.428571428571429</v>
      </c>
      <c r="Z2160" s="219">
        <v>36.5</v>
      </c>
      <c r="AA2160" s="219">
        <v>3.15</v>
      </c>
      <c r="AB2160" s="197">
        <f t="shared" si="500"/>
        <v>23.652000000000001</v>
      </c>
      <c r="AC2160" s="197">
        <f t="shared" si="501"/>
        <v>2.0411999999999999</v>
      </c>
      <c r="AD2160" s="197">
        <f t="shared" si="502"/>
        <v>16.5564</v>
      </c>
      <c r="AE2160" s="197">
        <f t="shared" si="506"/>
        <v>0</v>
      </c>
      <c r="AF2160" s="197">
        <f t="shared" si="503"/>
        <v>27.410400000000003</v>
      </c>
      <c r="AG2160" s="197">
        <f t="shared" si="509"/>
        <v>43.966800000000006</v>
      </c>
      <c r="AH2160" s="197">
        <v>34.927199999999999</v>
      </c>
      <c r="AI2160" s="197">
        <f t="shared" si="510"/>
        <v>9.0396000000000072</v>
      </c>
      <c r="AJ2160" s="158"/>
      <c r="AR2160" s="363">
        <f>SUMIF('[27]Sc Shedule '!$D$3:$D$2546,D2160,'[27]Sc Shedule '!$AC$3:$AC$2546)</f>
        <v>1109.278</v>
      </c>
      <c r="AS2160" s="363">
        <f ca="1">SUMIF($D$91:$D$2561,D2160,$AG$91:$AG$2559)</f>
        <v>1079.9667999999999</v>
      </c>
      <c r="AT2160" s="363">
        <f ca="1">AR2160-AS2160</f>
        <v>29.311200000000099</v>
      </c>
      <c r="AU2160" s="365"/>
    </row>
    <row r="2161" spans="1:47" ht="30" customHeight="1" x14ac:dyDescent="0.25">
      <c r="A2161" s="186"/>
      <c r="B2161" s="221">
        <v>1</v>
      </c>
      <c r="C2161" s="187">
        <v>1784</v>
      </c>
      <c r="D2161" s="136">
        <v>14372</v>
      </c>
      <c r="E2161" s="136">
        <v>8605</v>
      </c>
      <c r="F2161" s="188"/>
      <c r="G2161" s="186" t="s">
        <v>648</v>
      </c>
      <c r="H2161" s="186" t="s">
        <v>240</v>
      </c>
      <c r="I2161" s="216"/>
      <c r="J2161" s="186" t="s">
        <v>80</v>
      </c>
      <c r="K2161" s="188">
        <v>7.5</v>
      </c>
      <c r="L2161" s="188">
        <v>0.3</v>
      </c>
      <c r="M2161" s="188"/>
      <c r="N2161" s="188"/>
      <c r="O2161" s="188"/>
      <c r="P2161" s="188">
        <v>0.6</v>
      </c>
      <c r="Q2161" s="188"/>
      <c r="R2161" s="188">
        <f t="shared" si="511"/>
        <v>1.3499999999999999</v>
      </c>
      <c r="S2161" s="191" t="s">
        <v>150</v>
      </c>
      <c r="T2161" s="199" t="s">
        <v>58</v>
      </c>
      <c r="U2161" s="200">
        <v>44947</v>
      </c>
      <c r="V2161" s="200">
        <v>44951</v>
      </c>
      <c r="W2161" s="201">
        <v>1</v>
      </c>
      <c r="X2161" s="202"/>
      <c r="Y2161" s="196">
        <f t="shared" si="499"/>
        <v>0.7142857142857143</v>
      </c>
      <c r="Z2161" s="219">
        <v>36.5</v>
      </c>
      <c r="AA2161" s="219">
        <v>3.15</v>
      </c>
      <c r="AB2161" s="197">
        <f t="shared" si="500"/>
        <v>49.274999999999999</v>
      </c>
      <c r="AC2161" s="197">
        <f t="shared" si="501"/>
        <v>4.2524999999999995</v>
      </c>
      <c r="AD2161" s="197">
        <f t="shared" si="502"/>
        <v>34.492499999999993</v>
      </c>
      <c r="AE2161" s="197">
        <f t="shared" si="506"/>
        <v>14.782499999999999</v>
      </c>
      <c r="AF2161" s="197">
        <f t="shared" si="503"/>
        <v>3.0374999999999996</v>
      </c>
      <c r="AG2161" s="197">
        <f t="shared" si="509"/>
        <v>52.312499999999993</v>
      </c>
      <c r="AH2161" s="197">
        <v>52.312499999999993</v>
      </c>
      <c r="AI2161" s="197">
        <f t="shared" si="510"/>
        <v>0</v>
      </c>
      <c r="AJ2161" s="158"/>
      <c r="AR2161" s="111"/>
      <c r="AS2161" s="111"/>
      <c r="AT2161" s="111"/>
    </row>
    <row r="2162" spans="1:47" ht="30" customHeight="1" x14ac:dyDescent="0.25">
      <c r="A2162" s="186"/>
      <c r="B2162" s="221">
        <v>3</v>
      </c>
      <c r="C2162" s="187">
        <v>1788</v>
      </c>
      <c r="D2162" s="136">
        <v>14377</v>
      </c>
      <c r="E2162" s="136">
        <v>8621</v>
      </c>
      <c r="F2162" s="188"/>
      <c r="G2162" s="186" t="s">
        <v>119</v>
      </c>
      <c r="H2162" s="186" t="s">
        <v>240</v>
      </c>
      <c r="I2162" s="216"/>
      <c r="J2162" s="186" t="s">
        <v>80</v>
      </c>
      <c r="K2162" s="188">
        <v>2.5</v>
      </c>
      <c r="L2162" s="188">
        <v>0.6</v>
      </c>
      <c r="M2162" s="188"/>
      <c r="N2162" s="188"/>
      <c r="O2162" s="188"/>
      <c r="P2162" s="188">
        <v>0.6</v>
      </c>
      <c r="Q2162" s="188"/>
      <c r="R2162" s="188">
        <f t="shared" si="511"/>
        <v>0.89999999999999991</v>
      </c>
      <c r="S2162" s="191" t="s">
        <v>150</v>
      </c>
      <c r="T2162" s="199" t="s">
        <v>58</v>
      </c>
      <c r="U2162" s="200">
        <v>44949</v>
      </c>
      <c r="V2162" s="200">
        <v>44958</v>
      </c>
      <c r="W2162" s="201">
        <v>1</v>
      </c>
      <c r="X2162" s="202"/>
      <c r="Y2162" s="196">
        <f t="shared" si="499"/>
        <v>1.4285714285714286</v>
      </c>
      <c r="Z2162" s="219">
        <v>36.5</v>
      </c>
      <c r="AA2162" s="219">
        <v>3.15</v>
      </c>
      <c r="AB2162" s="197">
        <f t="shared" si="500"/>
        <v>32.849999999999994</v>
      </c>
      <c r="AC2162" s="197">
        <f t="shared" si="501"/>
        <v>2.8349999999999995</v>
      </c>
      <c r="AD2162" s="197">
        <f t="shared" si="502"/>
        <v>22.994999999999997</v>
      </c>
      <c r="AE2162" s="197">
        <f t="shared" si="506"/>
        <v>9.8549999999999986</v>
      </c>
      <c r="AF2162" s="197">
        <f t="shared" si="503"/>
        <v>4.05</v>
      </c>
      <c r="AG2162" s="197">
        <f t="shared" si="509"/>
        <v>36.899999999999991</v>
      </c>
      <c r="AH2162" s="197">
        <v>36.899999999999991</v>
      </c>
      <c r="AI2162" s="197">
        <f t="shared" si="510"/>
        <v>0</v>
      </c>
      <c r="AJ2162" s="158"/>
      <c r="AT2162" s="111"/>
      <c r="AU2162" s="365"/>
    </row>
    <row r="2163" spans="1:47" ht="30" customHeight="1" x14ac:dyDescent="0.25">
      <c r="A2163" s="186"/>
      <c r="B2163" s="221">
        <v>1</v>
      </c>
      <c r="C2163" s="187">
        <v>1787</v>
      </c>
      <c r="D2163" s="136">
        <v>14376</v>
      </c>
      <c r="E2163" s="136">
        <v>8779</v>
      </c>
      <c r="F2163" s="188"/>
      <c r="G2163" s="186" t="s">
        <v>106</v>
      </c>
      <c r="H2163" s="186" t="s">
        <v>240</v>
      </c>
      <c r="I2163" s="216"/>
      <c r="J2163" s="186" t="s">
        <v>80</v>
      </c>
      <c r="K2163" s="188">
        <v>3</v>
      </c>
      <c r="L2163" s="188">
        <v>0.6</v>
      </c>
      <c r="M2163" s="188"/>
      <c r="N2163" s="188"/>
      <c r="O2163" s="188"/>
      <c r="P2163" s="188">
        <v>0.6</v>
      </c>
      <c r="Q2163" s="188"/>
      <c r="R2163" s="188">
        <f t="shared" si="511"/>
        <v>1.0799999999999998</v>
      </c>
      <c r="S2163" s="191" t="s">
        <v>150</v>
      </c>
      <c r="T2163" s="199" t="s">
        <v>58</v>
      </c>
      <c r="U2163" s="200">
        <v>44949</v>
      </c>
      <c r="V2163" s="200">
        <v>44991</v>
      </c>
      <c r="W2163" s="201">
        <v>1</v>
      </c>
      <c r="X2163" s="202"/>
      <c r="Y2163" s="196">
        <f t="shared" si="499"/>
        <v>6.1428571428571432</v>
      </c>
      <c r="Z2163" s="219">
        <v>36.5</v>
      </c>
      <c r="AA2163" s="219">
        <v>3.15</v>
      </c>
      <c r="AB2163" s="197">
        <f t="shared" si="500"/>
        <v>39.419999999999995</v>
      </c>
      <c r="AC2163" s="197">
        <f t="shared" si="501"/>
        <v>3.4019999999999992</v>
      </c>
      <c r="AD2163" s="197">
        <f t="shared" si="502"/>
        <v>27.593999999999998</v>
      </c>
      <c r="AE2163" s="197">
        <f t="shared" si="506"/>
        <v>11.825999999999999</v>
      </c>
      <c r="AF2163" s="197">
        <f t="shared" si="503"/>
        <v>20.897999999999996</v>
      </c>
      <c r="AG2163" s="197">
        <f t="shared" si="509"/>
        <v>60.317999999999991</v>
      </c>
      <c r="AH2163" s="197">
        <v>45.575999999999993</v>
      </c>
      <c r="AI2163" s="197">
        <f t="shared" si="510"/>
        <v>14.741999999999997</v>
      </c>
      <c r="AJ2163" s="158"/>
      <c r="AR2163" s="363">
        <f>SUMIF('[27]Sc Shedule '!$D$3:$D$2546,D2163,'[27]Sc Shedule '!$AC$3:$AC$2546)</f>
        <v>358.65499999999997</v>
      </c>
      <c r="AS2163" s="363">
        <f t="shared" ref="AS2163:AS2165" ca="1" si="512">SUMIF($D$91:$D$2561,D2163,$AG$91:$AG$2559)</f>
        <v>318.44299999999998</v>
      </c>
      <c r="AT2163" s="363">
        <f t="shared" ref="AT2163:AT2165" ca="1" si="513">AR2163-AS2163</f>
        <v>40.211999999999989</v>
      </c>
      <c r="AU2163" s="365"/>
    </row>
    <row r="2164" spans="1:47" ht="30" customHeight="1" x14ac:dyDescent="0.25">
      <c r="A2164" s="186"/>
      <c r="B2164" s="221">
        <v>16</v>
      </c>
      <c r="C2164" s="187">
        <v>1751</v>
      </c>
      <c r="D2164" s="136">
        <v>14337</v>
      </c>
      <c r="E2164" s="136">
        <v>8770</v>
      </c>
      <c r="F2164" s="188"/>
      <c r="G2164" s="186" t="s">
        <v>233</v>
      </c>
      <c r="H2164" s="186" t="s">
        <v>240</v>
      </c>
      <c r="I2164" s="216"/>
      <c r="J2164" s="186" t="s">
        <v>80</v>
      </c>
      <c r="K2164" s="188">
        <v>6</v>
      </c>
      <c r="L2164" s="188">
        <v>0.6</v>
      </c>
      <c r="M2164" s="188"/>
      <c r="N2164" s="188"/>
      <c r="O2164" s="188"/>
      <c r="P2164" s="188">
        <v>0.6</v>
      </c>
      <c r="Q2164" s="188"/>
      <c r="R2164" s="188">
        <f t="shared" si="511"/>
        <v>2.1599999999999997</v>
      </c>
      <c r="S2164" s="191" t="s">
        <v>150</v>
      </c>
      <c r="T2164" s="199" t="s">
        <v>58</v>
      </c>
      <c r="U2164" s="200">
        <v>44942</v>
      </c>
      <c r="V2164" s="200">
        <v>44988</v>
      </c>
      <c r="W2164" s="201">
        <v>1</v>
      </c>
      <c r="X2164" s="202"/>
      <c r="Y2164" s="196">
        <f t="shared" si="499"/>
        <v>6.7142857142857144</v>
      </c>
      <c r="Z2164" s="219">
        <v>36.5</v>
      </c>
      <c r="AA2164" s="219">
        <v>3.15</v>
      </c>
      <c r="AB2164" s="197">
        <f t="shared" si="500"/>
        <v>78.839999999999989</v>
      </c>
      <c r="AC2164" s="197">
        <f t="shared" si="501"/>
        <v>6.8039999999999985</v>
      </c>
      <c r="AD2164" s="197">
        <f t="shared" si="502"/>
        <v>55.187999999999995</v>
      </c>
      <c r="AE2164" s="197">
        <f t="shared" si="506"/>
        <v>23.651999999999997</v>
      </c>
      <c r="AF2164" s="197">
        <f t="shared" si="503"/>
        <v>45.683999999999997</v>
      </c>
      <c r="AG2164" s="197">
        <f t="shared" si="509"/>
        <v>124.52399999999999</v>
      </c>
      <c r="AH2164" s="197">
        <v>97.955999999999989</v>
      </c>
      <c r="AI2164" s="197">
        <f t="shared" si="510"/>
        <v>26.567999999999998</v>
      </c>
      <c r="AJ2164" s="158"/>
      <c r="AR2164" s="363">
        <f>SUMIF('[27]Sc Shedule '!$D$3:$D$2546,D2164,'[27]Sc Shedule '!$AC$3:$AC$2546)</f>
        <v>384.29999999999995</v>
      </c>
      <c r="AS2164" s="363">
        <f t="shared" ca="1" si="512"/>
        <v>242.36399999999998</v>
      </c>
      <c r="AT2164" s="363">
        <f t="shared" ca="1" si="513"/>
        <v>141.93599999999998</v>
      </c>
      <c r="AU2164" s="365"/>
    </row>
    <row r="2165" spans="1:47" ht="30" customHeight="1" x14ac:dyDescent="0.25">
      <c r="A2165" s="186"/>
      <c r="B2165" s="221">
        <v>1</v>
      </c>
      <c r="C2165" s="187">
        <v>1735</v>
      </c>
      <c r="D2165" s="136">
        <v>14320</v>
      </c>
      <c r="E2165" s="136">
        <v>8769</v>
      </c>
      <c r="F2165" s="188"/>
      <c r="G2165" s="186" t="s">
        <v>440</v>
      </c>
      <c r="H2165" s="186" t="s">
        <v>240</v>
      </c>
      <c r="I2165" s="216"/>
      <c r="J2165" s="186" t="s">
        <v>80</v>
      </c>
      <c r="K2165" s="188">
        <v>1.8</v>
      </c>
      <c r="L2165" s="188">
        <v>0.6</v>
      </c>
      <c r="M2165" s="188"/>
      <c r="N2165" s="188"/>
      <c r="O2165" s="188"/>
      <c r="P2165" s="188">
        <v>0.6</v>
      </c>
      <c r="Q2165" s="188"/>
      <c r="R2165" s="188">
        <f t="shared" si="511"/>
        <v>0.64800000000000002</v>
      </c>
      <c r="S2165" s="191" t="s">
        <v>150</v>
      </c>
      <c r="T2165" s="199" t="s">
        <v>58</v>
      </c>
      <c r="U2165" s="200">
        <v>44939</v>
      </c>
      <c r="V2165" s="200">
        <v>44988</v>
      </c>
      <c r="W2165" s="201">
        <v>1</v>
      </c>
      <c r="X2165" s="202"/>
      <c r="Y2165" s="196">
        <f t="shared" si="499"/>
        <v>7.1428571428571432</v>
      </c>
      <c r="Z2165" s="219">
        <v>36.5</v>
      </c>
      <c r="AA2165" s="219">
        <v>3.15</v>
      </c>
      <c r="AB2165" s="197">
        <f t="shared" si="500"/>
        <v>23.652000000000001</v>
      </c>
      <c r="AC2165" s="197">
        <f t="shared" si="501"/>
        <v>2.0411999999999999</v>
      </c>
      <c r="AD2165" s="197">
        <f t="shared" si="502"/>
        <v>16.5564</v>
      </c>
      <c r="AE2165" s="197">
        <f t="shared" si="506"/>
        <v>7.0955999999999992</v>
      </c>
      <c r="AF2165" s="197">
        <f t="shared" si="503"/>
        <v>14.58</v>
      </c>
      <c r="AG2165" s="197">
        <f t="shared" si="509"/>
        <v>38.231999999999999</v>
      </c>
      <c r="AH2165" s="197">
        <v>30.261600000000001</v>
      </c>
      <c r="AI2165" s="197">
        <f t="shared" si="510"/>
        <v>7.9703999999999979</v>
      </c>
      <c r="AJ2165" s="158"/>
      <c r="AR2165" s="363">
        <f>SUMIF('[27]Sc Shedule '!$D$3:$D$2546,D2165,'[27]Sc Shedule '!$AC$3:$AC$2546)</f>
        <v>706.31999999999994</v>
      </c>
      <c r="AS2165" s="363">
        <f t="shared" ca="1" si="512"/>
        <v>580.46399999999994</v>
      </c>
      <c r="AT2165" s="363">
        <f t="shared" ca="1" si="513"/>
        <v>125.85599999999999</v>
      </c>
      <c r="AU2165" s="365"/>
    </row>
    <row r="2166" spans="1:47" ht="30" customHeight="1" x14ac:dyDescent="0.25">
      <c r="A2166" s="186"/>
      <c r="B2166" s="221">
        <v>3</v>
      </c>
      <c r="C2166" s="187">
        <v>1794</v>
      </c>
      <c r="D2166" s="136">
        <v>14383</v>
      </c>
      <c r="E2166" s="136">
        <v>8559</v>
      </c>
      <c r="F2166" s="188"/>
      <c r="G2166" s="186" t="s">
        <v>119</v>
      </c>
      <c r="H2166" s="186" t="s">
        <v>240</v>
      </c>
      <c r="I2166" s="216"/>
      <c r="J2166" s="186" t="s">
        <v>80</v>
      </c>
      <c r="K2166" s="188">
        <v>4</v>
      </c>
      <c r="L2166" s="188">
        <v>1.5</v>
      </c>
      <c r="M2166" s="188"/>
      <c r="N2166" s="188"/>
      <c r="O2166" s="188"/>
      <c r="P2166" s="188">
        <v>1.5</v>
      </c>
      <c r="Q2166" s="188"/>
      <c r="R2166" s="188">
        <f t="shared" si="511"/>
        <v>9</v>
      </c>
      <c r="S2166" s="191" t="s">
        <v>150</v>
      </c>
      <c r="T2166" s="199" t="s">
        <v>58</v>
      </c>
      <c r="U2166" s="200">
        <v>44951</v>
      </c>
      <c r="V2166" s="200">
        <v>44968</v>
      </c>
      <c r="W2166" s="201">
        <v>1</v>
      </c>
      <c r="X2166" s="202"/>
      <c r="Y2166" s="196">
        <f t="shared" si="499"/>
        <v>2.5714285714285716</v>
      </c>
      <c r="Z2166" s="219">
        <v>36.5</v>
      </c>
      <c r="AA2166" s="219">
        <v>3.15</v>
      </c>
      <c r="AB2166" s="197">
        <f t="shared" si="500"/>
        <v>328.5</v>
      </c>
      <c r="AC2166" s="197">
        <f t="shared" si="501"/>
        <v>28.349999999999998</v>
      </c>
      <c r="AD2166" s="197">
        <f t="shared" si="502"/>
        <v>229.95</v>
      </c>
      <c r="AE2166" s="197">
        <f t="shared" si="506"/>
        <v>98.55</v>
      </c>
      <c r="AF2166" s="197">
        <f t="shared" si="503"/>
        <v>72.900000000000006</v>
      </c>
      <c r="AG2166" s="197">
        <f t="shared" si="509"/>
        <v>401.4</v>
      </c>
      <c r="AH2166" s="197">
        <v>401.4</v>
      </c>
      <c r="AI2166" s="197">
        <f t="shared" si="510"/>
        <v>0</v>
      </c>
      <c r="AJ2166" s="158"/>
      <c r="AT2166" s="111"/>
      <c r="AU2166" s="365"/>
    </row>
    <row r="2167" spans="1:47" ht="30" customHeight="1" x14ac:dyDescent="0.25">
      <c r="A2167" s="186"/>
      <c r="B2167" s="221">
        <v>1</v>
      </c>
      <c r="C2167" s="187">
        <v>1810</v>
      </c>
      <c r="D2167" s="136">
        <v>14399</v>
      </c>
      <c r="E2167" s="136">
        <v>8633</v>
      </c>
      <c r="F2167" s="188"/>
      <c r="G2167" s="186" t="s">
        <v>106</v>
      </c>
      <c r="H2167" s="186" t="s">
        <v>240</v>
      </c>
      <c r="I2167" s="216"/>
      <c r="J2167" s="186" t="s">
        <v>80</v>
      </c>
      <c r="K2167" s="188">
        <v>2.5</v>
      </c>
      <c r="L2167" s="188">
        <v>0.6</v>
      </c>
      <c r="M2167" s="188"/>
      <c r="N2167" s="188"/>
      <c r="O2167" s="188"/>
      <c r="P2167" s="188">
        <v>0.6</v>
      </c>
      <c r="Q2167" s="188"/>
      <c r="R2167" s="188">
        <f t="shared" si="511"/>
        <v>0.89999999999999991</v>
      </c>
      <c r="S2167" s="191" t="s">
        <v>150</v>
      </c>
      <c r="T2167" s="199" t="s">
        <v>58</v>
      </c>
      <c r="U2167" s="200">
        <v>44953</v>
      </c>
      <c r="V2167" s="200">
        <v>44960</v>
      </c>
      <c r="W2167" s="201">
        <v>1</v>
      </c>
      <c r="X2167" s="202"/>
      <c r="Y2167" s="196">
        <f t="shared" si="499"/>
        <v>1.1428571428571428</v>
      </c>
      <c r="Z2167" s="219">
        <v>36.5</v>
      </c>
      <c r="AA2167" s="219">
        <v>3.15</v>
      </c>
      <c r="AB2167" s="197">
        <f t="shared" si="500"/>
        <v>32.849999999999994</v>
      </c>
      <c r="AC2167" s="197">
        <f t="shared" si="501"/>
        <v>2.8349999999999995</v>
      </c>
      <c r="AD2167" s="197">
        <f t="shared" si="502"/>
        <v>22.994999999999997</v>
      </c>
      <c r="AE2167" s="197">
        <f t="shared" si="506"/>
        <v>9.8549999999999986</v>
      </c>
      <c r="AF2167" s="197">
        <f t="shared" si="503"/>
        <v>3.2399999999999998</v>
      </c>
      <c r="AG2167" s="197">
        <f t="shared" si="509"/>
        <v>36.089999999999996</v>
      </c>
      <c r="AH2167" s="197">
        <v>36.089999999999996</v>
      </c>
      <c r="AI2167" s="197">
        <f t="shared" si="510"/>
        <v>0</v>
      </c>
      <c r="AJ2167" s="158"/>
      <c r="AT2167" s="111"/>
      <c r="AU2167" s="365"/>
    </row>
    <row r="2168" spans="1:47" ht="30" customHeight="1" x14ac:dyDescent="0.25">
      <c r="A2168" s="186"/>
      <c r="B2168" s="221">
        <v>1</v>
      </c>
      <c r="C2168" s="187">
        <v>1797</v>
      </c>
      <c r="D2168" s="136">
        <v>14386</v>
      </c>
      <c r="E2168" s="136">
        <v>8643</v>
      </c>
      <c r="F2168" s="188"/>
      <c r="G2168" s="186" t="s">
        <v>440</v>
      </c>
      <c r="H2168" s="186" t="s">
        <v>240</v>
      </c>
      <c r="I2168" s="216"/>
      <c r="J2168" s="186" t="s">
        <v>660</v>
      </c>
      <c r="K2168" s="188">
        <v>13.8</v>
      </c>
      <c r="L2168" s="188">
        <v>1</v>
      </c>
      <c r="M2168" s="188"/>
      <c r="N2168" s="188"/>
      <c r="O2168" s="188"/>
      <c r="P2168" s="188">
        <v>1</v>
      </c>
      <c r="Q2168" s="188"/>
      <c r="R2168" s="188">
        <f t="shared" si="511"/>
        <v>13.8</v>
      </c>
      <c r="S2168" s="191" t="s">
        <v>150</v>
      </c>
      <c r="T2168" s="199" t="s">
        <v>58</v>
      </c>
      <c r="U2168" s="200">
        <v>44952</v>
      </c>
      <c r="V2168" s="200">
        <v>44964</v>
      </c>
      <c r="W2168" s="201">
        <v>1</v>
      </c>
      <c r="X2168" s="202"/>
      <c r="Y2168" s="196">
        <f t="shared" si="499"/>
        <v>1.8571428571428572</v>
      </c>
      <c r="Z2168" s="219">
        <v>7.5</v>
      </c>
      <c r="AA2168" s="219">
        <v>1.05</v>
      </c>
      <c r="AB2168" s="197">
        <f t="shared" si="500"/>
        <v>103.5</v>
      </c>
      <c r="AC2168" s="197">
        <f t="shared" si="501"/>
        <v>14.490000000000002</v>
      </c>
      <c r="AD2168" s="197">
        <f t="shared" si="502"/>
        <v>72.45</v>
      </c>
      <c r="AE2168" s="197">
        <f t="shared" si="506"/>
        <v>31.049999999999997</v>
      </c>
      <c r="AF2168" s="197">
        <f t="shared" si="503"/>
        <v>26.910000000000004</v>
      </c>
      <c r="AG2168" s="197">
        <f t="shared" si="509"/>
        <v>130.41</v>
      </c>
      <c r="AH2168" s="197">
        <v>130.41</v>
      </c>
      <c r="AI2168" s="197">
        <f t="shared" si="510"/>
        <v>0</v>
      </c>
      <c r="AJ2168" s="158"/>
      <c r="AT2168" s="111"/>
      <c r="AU2168" s="365"/>
    </row>
    <row r="2169" spans="1:47" ht="30" customHeight="1" x14ac:dyDescent="0.25">
      <c r="A2169" s="186"/>
      <c r="B2169" s="221">
        <v>1</v>
      </c>
      <c r="C2169" s="187">
        <v>1802</v>
      </c>
      <c r="D2169" s="136">
        <v>14391</v>
      </c>
      <c r="E2169" s="136">
        <v>8645</v>
      </c>
      <c r="F2169" s="188"/>
      <c r="G2169" s="186" t="s">
        <v>106</v>
      </c>
      <c r="H2169" s="186" t="s">
        <v>240</v>
      </c>
      <c r="I2169" s="216"/>
      <c r="J2169" s="186" t="s">
        <v>80</v>
      </c>
      <c r="K2169" s="188">
        <v>6.8</v>
      </c>
      <c r="L2169" s="188">
        <v>0.6</v>
      </c>
      <c r="M2169" s="188"/>
      <c r="N2169" s="188"/>
      <c r="O2169" s="188"/>
      <c r="P2169" s="188">
        <v>0.6</v>
      </c>
      <c r="Q2169" s="188"/>
      <c r="R2169" s="188">
        <f t="shared" si="511"/>
        <v>2.448</v>
      </c>
      <c r="S2169" s="191" t="s">
        <v>150</v>
      </c>
      <c r="T2169" s="199" t="s">
        <v>58</v>
      </c>
      <c r="U2169" s="200">
        <v>44952</v>
      </c>
      <c r="V2169" s="200">
        <v>44965</v>
      </c>
      <c r="W2169" s="201">
        <v>1</v>
      </c>
      <c r="X2169" s="202"/>
      <c r="Y2169" s="196">
        <f t="shared" si="499"/>
        <v>2</v>
      </c>
      <c r="Z2169" s="219">
        <v>36.5</v>
      </c>
      <c r="AA2169" s="219">
        <v>3.15</v>
      </c>
      <c r="AB2169" s="197">
        <f t="shared" si="500"/>
        <v>89.352000000000004</v>
      </c>
      <c r="AC2169" s="197">
        <f t="shared" si="501"/>
        <v>7.7111999999999998</v>
      </c>
      <c r="AD2169" s="197">
        <f t="shared" si="502"/>
        <v>62.546399999999991</v>
      </c>
      <c r="AE2169" s="197">
        <f t="shared" si="506"/>
        <v>26.805599999999998</v>
      </c>
      <c r="AF2169" s="197">
        <f t="shared" si="503"/>
        <v>15.4224</v>
      </c>
      <c r="AG2169" s="197">
        <f t="shared" si="509"/>
        <v>104.77439999999999</v>
      </c>
      <c r="AH2169" s="197">
        <v>104.77439999999999</v>
      </c>
      <c r="AI2169" s="197">
        <f t="shared" si="510"/>
        <v>0</v>
      </c>
      <c r="AJ2169" s="158"/>
      <c r="AT2169" s="111"/>
      <c r="AU2169" s="365"/>
    </row>
    <row r="2170" spans="1:47" ht="30" customHeight="1" x14ac:dyDescent="0.25">
      <c r="A2170" s="186"/>
      <c r="B2170" s="221">
        <v>1</v>
      </c>
      <c r="C2170" s="187">
        <v>1801</v>
      </c>
      <c r="D2170" s="136">
        <v>14390</v>
      </c>
      <c r="E2170" s="136">
        <v>8727</v>
      </c>
      <c r="F2170" s="188"/>
      <c r="G2170" s="186" t="s">
        <v>106</v>
      </c>
      <c r="H2170" s="186" t="s">
        <v>240</v>
      </c>
      <c r="I2170" s="216"/>
      <c r="J2170" s="186" t="s">
        <v>80</v>
      </c>
      <c r="K2170" s="188">
        <v>2.5</v>
      </c>
      <c r="L2170" s="188">
        <v>1.2</v>
      </c>
      <c r="M2170" s="188"/>
      <c r="N2170" s="188"/>
      <c r="O2170" s="188"/>
      <c r="P2170" s="188">
        <v>1.2</v>
      </c>
      <c r="Q2170" s="188"/>
      <c r="R2170" s="188">
        <f t="shared" si="511"/>
        <v>3.5999999999999996</v>
      </c>
      <c r="S2170" s="191" t="s">
        <v>150</v>
      </c>
      <c r="T2170" s="199" t="s">
        <v>58</v>
      </c>
      <c r="U2170" s="200">
        <v>44952</v>
      </c>
      <c r="V2170" s="200">
        <v>45006</v>
      </c>
      <c r="W2170" s="201">
        <v>1</v>
      </c>
      <c r="X2170" s="202"/>
      <c r="Y2170" s="196">
        <f t="shared" si="499"/>
        <v>7.8571428571428568</v>
      </c>
      <c r="Z2170" s="219">
        <v>36.5</v>
      </c>
      <c r="AA2170" s="219">
        <v>3.15</v>
      </c>
      <c r="AB2170" s="197">
        <f t="shared" si="500"/>
        <v>131.39999999999998</v>
      </c>
      <c r="AC2170" s="197">
        <f t="shared" si="501"/>
        <v>11.339999999999998</v>
      </c>
      <c r="AD2170" s="197">
        <f t="shared" si="502"/>
        <v>91.97999999999999</v>
      </c>
      <c r="AE2170" s="197">
        <f t="shared" si="506"/>
        <v>39.419999999999995</v>
      </c>
      <c r="AF2170" s="197">
        <f t="shared" si="503"/>
        <v>89.09999999999998</v>
      </c>
      <c r="AG2170" s="197">
        <f t="shared" si="509"/>
        <v>220.49999999999994</v>
      </c>
      <c r="AH2170" s="197">
        <v>147.05999999999997</v>
      </c>
      <c r="AI2170" s="197">
        <f t="shared" si="510"/>
        <v>73.439999999999969</v>
      </c>
      <c r="AJ2170" s="158"/>
      <c r="AR2170" s="363">
        <f>SUMIF('[27]Sc Shedule '!$D$3:$D$2546,D2170,'[27]Sc Shedule '!$AC$3:$AC$2546)</f>
        <v>1335.4749999999999</v>
      </c>
      <c r="AS2170" s="363">
        <f t="shared" ref="AS2170:AS2178" ca="1" si="514">SUMIF($D$91:$D$2561,D2170,$AG$91:$AG$2559)</f>
        <v>1314.25</v>
      </c>
      <c r="AT2170" s="363">
        <f t="shared" ref="AT2170:AT2178" ca="1" si="515">AR2170-AS2170</f>
        <v>21.224999999999909</v>
      </c>
      <c r="AU2170" s="365"/>
    </row>
    <row r="2171" spans="1:47" ht="30" customHeight="1" x14ac:dyDescent="0.25">
      <c r="A2171" s="186"/>
      <c r="B2171" s="221">
        <v>3</v>
      </c>
      <c r="C2171" s="187">
        <v>1777</v>
      </c>
      <c r="D2171" s="136">
        <v>14365</v>
      </c>
      <c r="E2171" s="136"/>
      <c r="F2171" s="188"/>
      <c r="G2171" s="186" t="s">
        <v>119</v>
      </c>
      <c r="H2171" s="186" t="s">
        <v>602</v>
      </c>
      <c r="I2171" s="186"/>
      <c r="J2171" s="186" t="s">
        <v>147</v>
      </c>
      <c r="K2171" s="188">
        <v>2.5</v>
      </c>
      <c r="L2171" s="188">
        <v>2.5</v>
      </c>
      <c r="M2171" s="188">
        <v>2</v>
      </c>
      <c r="N2171" s="188"/>
      <c r="O2171" s="188">
        <f>M2171-N2171</f>
        <v>2</v>
      </c>
      <c r="P2171" s="188"/>
      <c r="Q2171" s="188"/>
      <c r="R2171" s="188">
        <f t="shared" si="511"/>
        <v>12.5</v>
      </c>
      <c r="S2171" s="191" t="s">
        <v>62</v>
      </c>
      <c r="T2171" s="199" t="s">
        <v>86</v>
      </c>
      <c r="U2171" s="200">
        <v>44947</v>
      </c>
      <c r="V2171" s="200"/>
      <c r="W2171" s="201">
        <v>1</v>
      </c>
      <c r="X2171" s="202"/>
      <c r="Y2171" s="196">
        <f t="shared" si="499"/>
        <v>10</v>
      </c>
      <c r="Z2171" s="219">
        <v>5.25</v>
      </c>
      <c r="AA2171" s="219">
        <v>0.35</v>
      </c>
      <c r="AB2171" s="197">
        <f t="shared" si="500"/>
        <v>65.625</v>
      </c>
      <c r="AC2171" s="197">
        <f t="shared" si="501"/>
        <v>4.375</v>
      </c>
      <c r="AD2171" s="197">
        <f t="shared" si="502"/>
        <v>45.9375</v>
      </c>
      <c r="AE2171" s="197">
        <f t="shared" si="506"/>
        <v>0</v>
      </c>
      <c r="AF2171" s="197">
        <f t="shared" si="503"/>
        <v>43.75</v>
      </c>
      <c r="AG2171" s="197">
        <f t="shared" si="509"/>
        <v>89.6875</v>
      </c>
      <c r="AH2171" s="197">
        <v>70.3125</v>
      </c>
      <c r="AI2171" s="197">
        <f t="shared" si="510"/>
        <v>19.375</v>
      </c>
      <c r="AJ2171" s="158"/>
      <c r="AR2171" s="363">
        <f>SUMIF('[27]Sc Shedule '!$D$3:$D$2546,D2171,'[27]Sc Shedule '!$AC$3:$AC$2546)</f>
        <v>854.08749999999998</v>
      </c>
      <c r="AS2171" s="363">
        <f t="shared" ca="1" si="514"/>
        <v>854.08749999999998</v>
      </c>
      <c r="AT2171" s="363">
        <f t="shared" ca="1" si="515"/>
        <v>0</v>
      </c>
      <c r="AU2171" s="365"/>
    </row>
    <row r="2172" spans="1:47" ht="30" customHeight="1" x14ac:dyDescent="0.25">
      <c r="A2172" s="186"/>
      <c r="B2172" s="221">
        <v>3</v>
      </c>
      <c r="C2172" s="187">
        <v>1772</v>
      </c>
      <c r="D2172" s="136">
        <v>14358</v>
      </c>
      <c r="E2172" s="136"/>
      <c r="F2172" s="188"/>
      <c r="G2172" s="186" t="s">
        <v>651</v>
      </c>
      <c r="H2172" s="186" t="s">
        <v>153</v>
      </c>
      <c r="I2172" s="186"/>
      <c r="J2172" s="186" t="s">
        <v>435</v>
      </c>
      <c r="K2172" s="188">
        <v>10</v>
      </c>
      <c r="L2172" s="188">
        <v>1.3</v>
      </c>
      <c r="M2172" s="188">
        <v>17</v>
      </c>
      <c r="N2172" s="188"/>
      <c r="O2172" s="188">
        <f>M2172-N2172</f>
        <v>17</v>
      </c>
      <c r="P2172" s="188"/>
      <c r="Q2172" s="188"/>
      <c r="R2172" s="188">
        <f t="shared" si="511"/>
        <v>170</v>
      </c>
      <c r="S2172" s="191" t="s">
        <v>41</v>
      </c>
      <c r="T2172" s="199" t="s">
        <v>86</v>
      </c>
      <c r="U2172" s="200">
        <v>44946</v>
      </c>
      <c r="V2172" s="200"/>
      <c r="W2172" s="201">
        <v>1</v>
      </c>
      <c r="X2172" s="202"/>
      <c r="Y2172" s="196">
        <f t="shared" si="499"/>
        <v>10.142857142857142</v>
      </c>
      <c r="Z2172" s="219">
        <v>14</v>
      </c>
      <c r="AA2172" s="219">
        <v>0.84</v>
      </c>
      <c r="AB2172" s="197">
        <f t="shared" si="500"/>
        <v>2380</v>
      </c>
      <c r="AC2172" s="197">
        <f t="shared" si="501"/>
        <v>142.79999999999998</v>
      </c>
      <c r="AD2172" s="197">
        <f t="shared" si="502"/>
        <v>1665.9999999999998</v>
      </c>
      <c r="AE2172" s="197">
        <f t="shared" si="506"/>
        <v>0</v>
      </c>
      <c r="AF2172" s="197">
        <f t="shared" si="503"/>
        <v>1448.3999999999999</v>
      </c>
      <c r="AG2172" s="197">
        <f t="shared" si="509"/>
        <v>3114.3999999999996</v>
      </c>
      <c r="AH2172" s="197">
        <v>2482</v>
      </c>
      <c r="AI2172" s="197">
        <f t="shared" si="510"/>
        <v>632.39999999999964</v>
      </c>
      <c r="AJ2172" s="158"/>
      <c r="AR2172" s="363">
        <f>SUMIF('[27]Sc Shedule '!$D$3:$D$2546,D2172,'[27]Sc Shedule '!$AC$3:$AC$2546)</f>
        <v>7122.8374999999996</v>
      </c>
      <c r="AS2172" s="363">
        <f t="shared" ca="1" si="514"/>
        <v>6546.2749999999996</v>
      </c>
      <c r="AT2172" s="363">
        <f t="shared" ca="1" si="515"/>
        <v>576.5625</v>
      </c>
      <c r="AU2172" s="365"/>
    </row>
    <row r="2173" spans="1:47" ht="32.25" customHeight="1" x14ac:dyDescent="0.25">
      <c r="A2173" s="186"/>
      <c r="B2173" s="221">
        <v>3</v>
      </c>
      <c r="C2173" s="187">
        <v>1772</v>
      </c>
      <c r="D2173" s="136">
        <v>14358</v>
      </c>
      <c r="E2173" s="136"/>
      <c r="F2173" s="188"/>
      <c r="G2173" s="186" t="s">
        <v>651</v>
      </c>
      <c r="H2173" s="186" t="s">
        <v>153</v>
      </c>
      <c r="I2173" s="186"/>
      <c r="J2173" s="186" t="s">
        <v>147</v>
      </c>
      <c r="K2173" s="188">
        <v>10</v>
      </c>
      <c r="L2173" s="188">
        <v>2.5</v>
      </c>
      <c r="M2173" s="188">
        <v>4.5</v>
      </c>
      <c r="N2173" s="188"/>
      <c r="O2173" s="188">
        <f>M2173-N2173</f>
        <v>4.5</v>
      </c>
      <c r="P2173" s="188"/>
      <c r="Q2173" s="188"/>
      <c r="R2173" s="188">
        <f t="shared" si="511"/>
        <v>112.5</v>
      </c>
      <c r="S2173" s="191" t="s">
        <v>62</v>
      </c>
      <c r="T2173" s="199" t="s">
        <v>86</v>
      </c>
      <c r="U2173" s="200">
        <v>44946</v>
      </c>
      <c r="V2173" s="200"/>
      <c r="W2173" s="201">
        <v>1</v>
      </c>
      <c r="X2173" s="202"/>
      <c r="Y2173" s="196">
        <f t="shared" si="499"/>
        <v>10.142857142857142</v>
      </c>
      <c r="Z2173" s="219">
        <v>5.25</v>
      </c>
      <c r="AA2173" s="219">
        <v>0.35</v>
      </c>
      <c r="AB2173" s="197">
        <f t="shared" si="500"/>
        <v>590.625</v>
      </c>
      <c r="AC2173" s="197">
        <f t="shared" si="501"/>
        <v>39.375</v>
      </c>
      <c r="AD2173" s="197">
        <f t="shared" si="502"/>
        <v>413.4375</v>
      </c>
      <c r="AE2173" s="197">
        <f t="shared" si="506"/>
        <v>0</v>
      </c>
      <c r="AF2173" s="197">
        <f t="shared" si="503"/>
        <v>399.37499999999994</v>
      </c>
      <c r="AG2173" s="197">
        <f t="shared" si="509"/>
        <v>812.8125</v>
      </c>
      <c r="AH2173" s="197">
        <v>638.4375</v>
      </c>
      <c r="AI2173" s="197">
        <f t="shared" si="510"/>
        <v>174.375</v>
      </c>
      <c r="AJ2173" s="158"/>
      <c r="AR2173" s="363">
        <f>SUMIF('[27]Sc Shedule '!$D$3:$D$2546,D2173,'[27]Sc Shedule '!$AC$3:$AC$2546)</f>
        <v>7122.8374999999996</v>
      </c>
      <c r="AS2173" s="363">
        <f t="shared" ca="1" si="514"/>
        <v>6546.2749999999996</v>
      </c>
      <c r="AT2173" s="363">
        <f t="shared" ca="1" si="515"/>
        <v>576.5625</v>
      </c>
      <c r="AU2173" s="365"/>
    </row>
    <row r="2174" spans="1:47" ht="32.25" customHeight="1" x14ac:dyDescent="0.25">
      <c r="A2174" s="186"/>
      <c r="B2174" s="221">
        <v>3</v>
      </c>
      <c r="C2174" s="187">
        <v>1772</v>
      </c>
      <c r="D2174" s="136">
        <v>14358</v>
      </c>
      <c r="E2174" s="136"/>
      <c r="F2174" s="188"/>
      <c r="G2174" s="186" t="s">
        <v>651</v>
      </c>
      <c r="H2174" s="186" t="s">
        <v>153</v>
      </c>
      <c r="I2174" s="186"/>
      <c r="J2174" s="186" t="s">
        <v>147</v>
      </c>
      <c r="K2174" s="188">
        <v>10</v>
      </c>
      <c r="L2174" s="188">
        <v>2.5</v>
      </c>
      <c r="M2174" s="188">
        <v>14.5</v>
      </c>
      <c r="N2174" s="188"/>
      <c r="O2174" s="188">
        <f>M2174-N2174</f>
        <v>14.5</v>
      </c>
      <c r="P2174" s="188"/>
      <c r="Q2174" s="188"/>
      <c r="R2174" s="188">
        <f t="shared" si="511"/>
        <v>362.5</v>
      </c>
      <c r="S2174" s="191" t="s">
        <v>62</v>
      </c>
      <c r="T2174" s="199" t="s">
        <v>86</v>
      </c>
      <c r="U2174" s="200">
        <v>44946</v>
      </c>
      <c r="V2174" s="200"/>
      <c r="W2174" s="201">
        <v>1</v>
      </c>
      <c r="X2174" s="202"/>
      <c r="Y2174" s="196">
        <f t="shared" si="499"/>
        <v>10.142857142857142</v>
      </c>
      <c r="Z2174" s="219">
        <v>5.25</v>
      </c>
      <c r="AA2174" s="219">
        <v>0.35</v>
      </c>
      <c r="AB2174" s="197">
        <f t="shared" si="500"/>
        <v>1903.125</v>
      </c>
      <c r="AC2174" s="197">
        <f t="shared" si="501"/>
        <v>126.87499999999999</v>
      </c>
      <c r="AD2174" s="197">
        <f t="shared" si="502"/>
        <v>1332.1874999999998</v>
      </c>
      <c r="AE2174" s="197">
        <f t="shared" si="506"/>
        <v>0</v>
      </c>
      <c r="AF2174" s="197">
        <f t="shared" si="503"/>
        <v>1286.875</v>
      </c>
      <c r="AG2174" s="197">
        <f t="shared" si="509"/>
        <v>2619.0625</v>
      </c>
      <c r="AH2174" s="197">
        <v>2057.1875</v>
      </c>
      <c r="AI2174" s="197">
        <f t="shared" si="510"/>
        <v>561.875</v>
      </c>
      <c r="AJ2174" s="158"/>
      <c r="AR2174" s="363">
        <f>SUMIF('[27]Sc Shedule '!$D$3:$D$2546,D2174,'[27]Sc Shedule '!$AC$3:$AC$2546)</f>
        <v>7122.8374999999996</v>
      </c>
      <c r="AS2174" s="363">
        <f t="shared" ca="1" si="514"/>
        <v>6546.2749999999996</v>
      </c>
      <c r="AT2174" s="363">
        <f t="shared" ca="1" si="515"/>
        <v>576.5625</v>
      </c>
      <c r="AU2174" s="365"/>
    </row>
    <row r="2175" spans="1:47" ht="32.25" customHeight="1" x14ac:dyDescent="0.25">
      <c r="A2175" s="186"/>
      <c r="B2175" s="221">
        <v>3</v>
      </c>
      <c r="C2175" s="187" t="s">
        <v>652</v>
      </c>
      <c r="D2175" s="136">
        <v>14359</v>
      </c>
      <c r="E2175" s="136"/>
      <c r="F2175" s="188"/>
      <c r="G2175" s="186" t="s">
        <v>651</v>
      </c>
      <c r="H2175" s="186" t="s">
        <v>155</v>
      </c>
      <c r="I2175" s="186"/>
      <c r="J2175" s="186" t="s">
        <v>435</v>
      </c>
      <c r="K2175" s="188">
        <v>3</v>
      </c>
      <c r="L2175" s="188">
        <v>5</v>
      </c>
      <c r="M2175" s="188"/>
      <c r="N2175" s="188"/>
      <c r="O2175" s="188"/>
      <c r="P2175" s="188">
        <v>1</v>
      </c>
      <c r="Q2175" s="188"/>
      <c r="R2175" s="188">
        <f t="shared" si="511"/>
        <v>15</v>
      </c>
      <c r="S2175" s="191" t="s">
        <v>150</v>
      </c>
      <c r="T2175" s="199" t="s">
        <v>86</v>
      </c>
      <c r="U2175" s="200">
        <v>44946</v>
      </c>
      <c r="V2175" s="200"/>
      <c r="W2175" s="201">
        <v>1</v>
      </c>
      <c r="X2175" s="202"/>
      <c r="Y2175" s="196">
        <f t="shared" si="499"/>
        <v>10.142857142857142</v>
      </c>
      <c r="Z2175" s="219">
        <v>81</v>
      </c>
      <c r="AA2175" s="219">
        <v>1.82</v>
      </c>
      <c r="AB2175" s="197">
        <f t="shared" si="500"/>
        <v>1215</v>
      </c>
      <c r="AC2175" s="197">
        <f t="shared" si="501"/>
        <v>27.3</v>
      </c>
      <c r="AD2175" s="197">
        <f t="shared" si="502"/>
        <v>850.5</v>
      </c>
      <c r="AE2175" s="197">
        <f t="shared" si="506"/>
        <v>0</v>
      </c>
      <c r="AF2175" s="197">
        <f t="shared" si="503"/>
        <v>276.89999999999998</v>
      </c>
      <c r="AG2175" s="197">
        <f t="shared" si="509"/>
        <v>1127.4000000000001</v>
      </c>
      <c r="AH2175" s="197">
        <v>1006.5</v>
      </c>
      <c r="AI2175" s="197">
        <f t="shared" si="510"/>
        <v>120.90000000000009</v>
      </c>
      <c r="AJ2175" s="158"/>
      <c r="AR2175" s="363">
        <f>SUMIF('[27]Sc Shedule '!$D$3:$D$2546,D2175,'[27]Sc Shedule '!$AC$3:$AC$2546)</f>
        <v>2029.32</v>
      </c>
      <c r="AS2175" s="363">
        <f t="shared" ca="1" si="514"/>
        <v>2029.32</v>
      </c>
      <c r="AT2175" s="363">
        <f t="shared" ca="1" si="515"/>
        <v>0</v>
      </c>
      <c r="AU2175" s="365"/>
    </row>
    <row r="2176" spans="1:47" ht="32.25" customHeight="1" x14ac:dyDescent="0.25">
      <c r="A2176" s="186"/>
      <c r="B2176" s="221">
        <v>3</v>
      </c>
      <c r="C2176" s="187" t="s">
        <v>652</v>
      </c>
      <c r="D2176" s="136">
        <v>14359</v>
      </c>
      <c r="E2176" s="136"/>
      <c r="F2176" s="188"/>
      <c r="G2176" s="186" t="s">
        <v>651</v>
      </c>
      <c r="H2176" s="186" t="s">
        <v>155</v>
      </c>
      <c r="I2176" s="186"/>
      <c r="J2176" s="186" t="s">
        <v>435</v>
      </c>
      <c r="K2176" s="188">
        <v>6</v>
      </c>
      <c r="L2176" s="188">
        <v>2</v>
      </c>
      <c r="M2176" s="188"/>
      <c r="N2176" s="188"/>
      <c r="O2176" s="188"/>
      <c r="P2176" s="188">
        <v>1</v>
      </c>
      <c r="Q2176" s="188"/>
      <c r="R2176" s="188">
        <f t="shared" si="511"/>
        <v>12</v>
      </c>
      <c r="S2176" s="191" t="s">
        <v>150</v>
      </c>
      <c r="T2176" s="199" t="s">
        <v>86</v>
      </c>
      <c r="U2176" s="200">
        <v>44946</v>
      </c>
      <c r="V2176" s="200"/>
      <c r="W2176" s="201">
        <v>1</v>
      </c>
      <c r="X2176" s="202"/>
      <c r="Y2176" s="196">
        <f t="shared" si="499"/>
        <v>10.142857142857142</v>
      </c>
      <c r="Z2176" s="219">
        <v>81</v>
      </c>
      <c r="AA2176" s="219">
        <v>1.82</v>
      </c>
      <c r="AB2176" s="197">
        <f t="shared" si="500"/>
        <v>972</v>
      </c>
      <c r="AC2176" s="197">
        <f t="shared" si="501"/>
        <v>21.84</v>
      </c>
      <c r="AD2176" s="197">
        <f t="shared" si="502"/>
        <v>680.39999999999986</v>
      </c>
      <c r="AE2176" s="197">
        <f t="shared" si="506"/>
        <v>0</v>
      </c>
      <c r="AF2176" s="197">
        <f t="shared" si="503"/>
        <v>221.52</v>
      </c>
      <c r="AG2176" s="197">
        <f t="shared" si="509"/>
        <v>901.91999999999985</v>
      </c>
      <c r="AH2176" s="197">
        <v>805.19999999999982</v>
      </c>
      <c r="AI2176" s="197">
        <f t="shared" si="510"/>
        <v>96.720000000000027</v>
      </c>
      <c r="AJ2176" s="158"/>
      <c r="AR2176" s="363">
        <f>SUMIF('[27]Sc Shedule '!$D$3:$D$2546,D2176,'[27]Sc Shedule '!$AC$3:$AC$2546)</f>
        <v>2029.32</v>
      </c>
      <c r="AS2176" s="363">
        <f t="shared" ca="1" si="514"/>
        <v>2029.32</v>
      </c>
      <c r="AT2176" s="363">
        <f t="shared" ca="1" si="515"/>
        <v>0</v>
      </c>
      <c r="AU2176" s="365"/>
    </row>
    <row r="2177" spans="1:47" ht="32.25" customHeight="1" x14ac:dyDescent="0.25">
      <c r="A2177" s="186"/>
      <c r="B2177" s="221"/>
      <c r="C2177" s="187">
        <v>1765</v>
      </c>
      <c r="D2177" s="136">
        <v>14351</v>
      </c>
      <c r="E2177" s="136"/>
      <c r="F2177" s="188"/>
      <c r="G2177" s="186" t="s">
        <v>687</v>
      </c>
      <c r="H2177" s="186" t="s">
        <v>658</v>
      </c>
      <c r="I2177" s="186"/>
      <c r="J2177" s="186" t="s">
        <v>659</v>
      </c>
      <c r="K2177" s="188"/>
      <c r="L2177" s="188"/>
      <c r="M2177" s="188">
        <v>10</v>
      </c>
      <c r="N2177" s="188"/>
      <c r="O2177" s="188">
        <f>M2177-N2177</f>
        <v>10</v>
      </c>
      <c r="P2177" s="188"/>
      <c r="Q2177" s="188"/>
      <c r="R2177" s="188">
        <f t="shared" si="511"/>
        <v>10</v>
      </c>
      <c r="S2177" s="191" t="s">
        <v>70</v>
      </c>
      <c r="T2177" s="199" t="s">
        <v>86</v>
      </c>
      <c r="U2177" s="200">
        <v>44945</v>
      </c>
      <c r="V2177" s="200"/>
      <c r="W2177" s="201">
        <v>1</v>
      </c>
      <c r="X2177" s="202"/>
      <c r="Y2177" s="196">
        <f t="shared" si="499"/>
        <v>10.285714285714286</v>
      </c>
      <c r="Z2177" s="197">
        <v>63</v>
      </c>
      <c r="AA2177" s="197">
        <v>7.14</v>
      </c>
      <c r="AB2177" s="197">
        <f t="shared" si="500"/>
        <v>630</v>
      </c>
      <c r="AC2177" s="197">
        <f t="shared" si="501"/>
        <v>71.399999999999991</v>
      </c>
      <c r="AD2177" s="197">
        <f t="shared" si="502"/>
        <v>441</v>
      </c>
      <c r="AE2177" s="197">
        <f t="shared" si="506"/>
        <v>0</v>
      </c>
      <c r="AF2177" s="197">
        <f t="shared" si="503"/>
        <v>734.4</v>
      </c>
      <c r="AG2177" s="197">
        <f t="shared" si="509"/>
        <v>1175.4000000000001</v>
      </c>
      <c r="AH2177" s="197">
        <v>859.2</v>
      </c>
      <c r="AI2177" s="197">
        <f t="shared" si="510"/>
        <v>316.20000000000005</v>
      </c>
      <c r="AJ2177" s="158"/>
      <c r="AR2177" s="363">
        <f>SUMIF('[27]Sc Shedule '!$D$3:$D$2546,D2177,'[27]Sc Shedule '!$AC$3:$AC$2546)</f>
        <v>1175.4000000000001</v>
      </c>
      <c r="AS2177" s="363">
        <f t="shared" ca="1" si="514"/>
        <v>1175.4000000000001</v>
      </c>
      <c r="AT2177" s="363">
        <f t="shared" ca="1" si="515"/>
        <v>0</v>
      </c>
      <c r="AU2177" s="365"/>
    </row>
    <row r="2178" spans="1:47" s="325" customFormat="1" ht="32.25" customHeight="1" x14ac:dyDescent="0.25">
      <c r="A2178" s="186"/>
      <c r="B2178" s="221"/>
      <c r="C2178" s="187">
        <v>1961</v>
      </c>
      <c r="D2178" s="188">
        <v>14549</v>
      </c>
      <c r="E2178" s="188"/>
      <c r="F2178" s="188"/>
      <c r="G2178" s="186" t="s">
        <v>238</v>
      </c>
      <c r="H2178" s="186" t="s">
        <v>206</v>
      </c>
      <c r="I2178" s="186"/>
      <c r="J2178" s="186" t="s">
        <v>206</v>
      </c>
      <c r="K2178" s="188">
        <v>2.5</v>
      </c>
      <c r="L2178" s="188">
        <v>1.3</v>
      </c>
      <c r="M2178" s="188">
        <v>4.5</v>
      </c>
      <c r="N2178" s="188"/>
      <c r="O2178" s="188">
        <f t="shared" ref="O2178" si="516">M2178-N2178</f>
        <v>4.5</v>
      </c>
      <c r="P2178" s="188"/>
      <c r="Q2178" s="188"/>
      <c r="R2178" s="188">
        <f t="shared" ref="R2178" si="517">IF(S2178="m3",K2178*L2178*O2178,IF(S2178="m2-LxH",K2178*O2178,IF(S2178="m2-LxW",K2178*L2178*P2178,IF(S2178="rm",O2178,IF(S2178="lm",K2178,IF(S2178="unit",Q2178,))))))</f>
        <v>4.5</v>
      </c>
      <c r="S2178" s="191" t="s">
        <v>70</v>
      </c>
      <c r="T2178" s="199" t="s">
        <v>86</v>
      </c>
      <c r="U2178" s="200">
        <v>44980</v>
      </c>
      <c r="V2178" s="200"/>
      <c r="W2178" s="201">
        <v>1</v>
      </c>
      <c r="X2178" s="202"/>
      <c r="Y2178" s="196">
        <f t="shared" ref="Y2178" si="518">IF(T2178="on hire",$C$5-U2178+1,IF(T2178="off hired",V2178-U2178+1,0))/7</f>
        <v>5.2857142857142856</v>
      </c>
      <c r="Z2178" s="219">
        <v>100</v>
      </c>
      <c r="AA2178" s="219">
        <v>10.15</v>
      </c>
      <c r="AB2178" s="197">
        <f t="shared" ref="AB2178" si="519">Z2178*R2178</f>
        <v>450</v>
      </c>
      <c r="AC2178" s="197">
        <f t="shared" ref="AC2178" si="520">AA2178*R2178</f>
        <v>45.675000000000004</v>
      </c>
      <c r="AD2178" s="197">
        <f t="shared" ref="AD2178" si="521">0.7*R2178*Z2178</f>
        <v>315</v>
      </c>
      <c r="AE2178" s="197">
        <f t="shared" ref="AE2178" si="522">IF(T2178="off hired",0.3*R2178*Z2178*W2178,0)</f>
        <v>0</v>
      </c>
      <c r="AF2178" s="197">
        <f t="shared" ref="AF2178" si="523">IF(Y2178&gt;X2178,(Y2178-X2178)*R2178*AA2178,0)</f>
        <v>241.42500000000001</v>
      </c>
      <c r="AG2178" s="197">
        <f t="shared" ref="AG2178" si="524">AD2178+AE2178+AF2178</f>
        <v>556.42499999999995</v>
      </c>
      <c r="AH2178" s="197">
        <v>354.15</v>
      </c>
      <c r="AI2178" s="197">
        <f t="shared" ref="AI2178" si="525">AG2178-AH2178</f>
        <v>202.27499999999998</v>
      </c>
      <c r="AJ2178" s="322"/>
      <c r="AK2178" s="323"/>
      <c r="AL2178" s="324"/>
      <c r="AM2178" s="324"/>
      <c r="AR2178" s="363">
        <f>SUMIF('[27]Sc Shedule '!$D$3:$D$2546,D2178,'[27]Sc Shedule '!$AC$3:$AC$2546)</f>
        <v>556.42499999999995</v>
      </c>
      <c r="AS2178" s="363">
        <f t="shared" ca="1" si="514"/>
        <v>556.42499999999995</v>
      </c>
      <c r="AT2178" s="363">
        <f t="shared" ca="1" si="515"/>
        <v>0</v>
      </c>
      <c r="AU2178" s="365"/>
    </row>
    <row r="2179" spans="1:47" ht="32.25" customHeight="1" x14ac:dyDescent="0.25">
      <c r="A2179" s="186"/>
      <c r="B2179" s="221"/>
      <c r="C2179" s="187">
        <v>1831</v>
      </c>
      <c r="D2179" s="188">
        <v>14418</v>
      </c>
      <c r="E2179" s="188">
        <v>8632</v>
      </c>
      <c r="F2179" s="188"/>
      <c r="G2179" s="186" t="s">
        <v>106</v>
      </c>
      <c r="H2179" s="186" t="s">
        <v>94</v>
      </c>
      <c r="I2179" s="186"/>
      <c r="J2179" s="186" t="s">
        <v>69</v>
      </c>
      <c r="K2179" s="188">
        <v>2.5</v>
      </c>
      <c r="L2179" s="188">
        <v>1.8</v>
      </c>
      <c r="M2179" s="188">
        <v>4.5</v>
      </c>
      <c r="N2179" s="188"/>
      <c r="O2179" s="188">
        <f t="shared" ref="O2179" si="526">M2179-N2179</f>
        <v>4.5</v>
      </c>
      <c r="P2179" s="188"/>
      <c r="Q2179" s="188"/>
      <c r="R2179" s="188">
        <f t="shared" ref="R2179" si="527">IF(S2179="m3",K2179*L2179*O2179,IF(S2179="m2-LxH",K2179*O2179,IF(S2179="m2-LxW",K2179*L2179*P2179,IF(S2179="rm",O2179,IF(S2179="lm",K2179,IF(S2179="unit",Q2179,))))))</f>
        <v>4.5</v>
      </c>
      <c r="S2179" s="191" t="s">
        <v>70</v>
      </c>
      <c r="T2179" s="199" t="s">
        <v>58</v>
      </c>
      <c r="U2179" s="200">
        <v>44957</v>
      </c>
      <c r="V2179" s="200">
        <v>44961</v>
      </c>
      <c r="W2179" s="201">
        <v>1</v>
      </c>
      <c r="X2179" s="202"/>
      <c r="Y2179" s="196">
        <f t="shared" ref="Y2179" si="528">IF(T2179="on hire",$C$5-U2179+1,IF(T2179="off hired",V2179-U2179+1,0))/7</f>
        <v>0.7142857142857143</v>
      </c>
      <c r="Z2179" s="197">
        <v>135</v>
      </c>
      <c r="AA2179" s="197">
        <v>12.25</v>
      </c>
      <c r="AB2179" s="197">
        <f t="shared" ref="AB2179" si="529">Z2179*R2179</f>
        <v>607.5</v>
      </c>
      <c r="AC2179" s="197">
        <f t="shared" ref="AC2179" si="530">AA2179*R2179</f>
        <v>55.125</v>
      </c>
      <c r="AD2179" s="197">
        <f t="shared" ref="AD2179" si="531">0.7*R2179*Z2179</f>
        <v>425.25</v>
      </c>
      <c r="AE2179" s="197">
        <f t="shared" ref="AE2179" si="532">IF(T2179="off hired",0.3*R2179*Z2179*W2179,0)</f>
        <v>182.24999999999997</v>
      </c>
      <c r="AF2179" s="197">
        <f t="shared" ref="AF2179" si="533">IF(Y2179&gt;X2179,(Y2179-X2179)*R2179*AA2179,0)</f>
        <v>39.375</v>
      </c>
      <c r="AG2179" s="197">
        <f t="shared" ref="AG2179" si="534">AD2179+AE2179+AF2179</f>
        <v>646.875</v>
      </c>
      <c r="AH2179" s="197">
        <v>646.875</v>
      </c>
      <c r="AI2179" s="197">
        <f t="shared" ref="AI2179" si="535">AG2179-AH2179</f>
        <v>0</v>
      </c>
      <c r="AJ2179" s="158"/>
      <c r="AT2179" s="111"/>
      <c r="AU2179" s="365"/>
    </row>
    <row r="2180" spans="1:47" ht="32.25" customHeight="1" x14ac:dyDescent="0.25">
      <c r="A2180" s="186"/>
      <c r="B2180" s="221"/>
      <c r="C2180" s="187">
        <v>1833</v>
      </c>
      <c r="D2180" s="188">
        <v>14420</v>
      </c>
      <c r="E2180" s="188">
        <v>8630</v>
      </c>
      <c r="F2180" s="188"/>
      <c r="G2180" s="186" t="s">
        <v>123</v>
      </c>
      <c r="H2180" s="186" t="s">
        <v>94</v>
      </c>
      <c r="I2180" s="186"/>
      <c r="J2180" s="186" t="s">
        <v>69</v>
      </c>
      <c r="K2180" s="188">
        <v>2.5</v>
      </c>
      <c r="L2180" s="188">
        <v>1.3</v>
      </c>
      <c r="M2180" s="188">
        <v>2.5</v>
      </c>
      <c r="N2180" s="188"/>
      <c r="O2180" s="188">
        <f t="shared" ref="O2180:O2189" si="536">M2180-N2180</f>
        <v>2.5</v>
      </c>
      <c r="P2180" s="188"/>
      <c r="Q2180" s="188"/>
      <c r="R2180" s="188">
        <f t="shared" ref="R2180:R2189" si="537">IF(S2180="m3",K2180*L2180*O2180,IF(S2180="m2-LxH",K2180*O2180,IF(S2180="m2-LxW",K2180*L2180*P2180,IF(S2180="rm",O2180,IF(S2180="lm",K2180,IF(S2180="unit",Q2180,))))))</f>
        <v>2.5</v>
      </c>
      <c r="S2180" s="191" t="s">
        <v>70</v>
      </c>
      <c r="T2180" s="199" t="s">
        <v>58</v>
      </c>
      <c r="U2180" s="200">
        <v>44958</v>
      </c>
      <c r="V2180" s="200">
        <v>44959</v>
      </c>
      <c r="W2180" s="201">
        <v>1</v>
      </c>
      <c r="X2180" s="202"/>
      <c r="Y2180" s="196">
        <f t="shared" ref="Y2180:Y2189" si="538">IF(T2180="on hire",$C$5-U2180+1,IF(T2180="off hired",V2180-U2180+1,0))/7</f>
        <v>0.2857142857142857</v>
      </c>
      <c r="Z2180" s="197">
        <v>135</v>
      </c>
      <c r="AA2180" s="197">
        <v>12.25</v>
      </c>
      <c r="AB2180" s="197">
        <f t="shared" ref="AB2180:AB2189" si="539">Z2180*R2180</f>
        <v>337.5</v>
      </c>
      <c r="AC2180" s="197">
        <f t="shared" ref="AC2180:AC2189" si="540">AA2180*R2180</f>
        <v>30.625</v>
      </c>
      <c r="AD2180" s="197">
        <f t="shared" ref="AD2180:AD2189" si="541">0.7*R2180*Z2180</f>
        <v>236.25</v>
      </c>
      <c r="AE2180" s="197">
        <f t="shared" ref="AE2180:AE2189" si="542">IF(T2180="off hired",0.3*R2180*Z2180*W2180,0)</f>
        <v>101.25</v>
      </c>
      <c r="AF2180" s="197">
        <f t="shared" ref="AF2180:AF2189" si="543">IF(Y2180&gt;X2180,(Y2180-X2180)*R2180*AA2180,0)</f>
        <v>8.7499999999999982</v>
      </c>
      <c r="AG2180" s="197">
        <f t="shared" ref="AG2180:AG2189" si="544">AD2180+AE2180+AF2180</f>
        <v>346.25</v>
      </c>
      <c r="AH2180" s="197">
        <v>346.25</v>
      </c>
      <c r="AI2180" s="197">
        <f t="shared" ref="AI2180:AI2189" si="545">AG2180-AH2180</f>
        <v>0</v>
      </c>
      <c r="AJ2180" s="158"/>
      <c r="AT2180" s="111"/>
      <c r="AU2180" s="365"/>
    </row>
    <row r="2181" spans="1:47" ht="32.25" customHeight="1" x14ac:dyDescent="0.25">
      <c r="A2181" s="186"/>
      <c r="B2181" s="221"/>
      <c r="C2181" s="187" t="s">
        <v>661</v>
      </c>
      <c r="D2181" s="188">
        <v>14420</v>
      </c>
      <c r="E2181" s="188">
        <v>8630</v>
      </c>
      <c r="F2181" s="188"/>
      <c r="G2181" s="186" t="s">
        <v>123</v>
      </c>
      <c r="H2181" s="186" t="s">
        <v>94</v>
      </c>
      <c r="I2181" s="186"/>
      <c r="J2181" s="186" t="s">
        <v>69</v>
      </c>
      <c r="K2181" s="188">
        <v>2.5</v>
      </c>
      <c r="L2181" s="188">
        <v>1.3</v>
      </c>
      <c r="M2181" s="188">
        <v>2.5</v>
      </c>
      <c r="N2181" s="188"/>
      <c r="O2181" s="188">
        <f t="shared" ref="O2181:O2182" si="546">M2181-N2181</f>
        <v>2.5</v>
      </c>
      <c r="P2181" s="188"/>
      <c r="Q2181" s="188"/>
      <c r="R2181" s="188">
        <f t="shared" ref="R2181:R2182" si="547">IF(S2181="m3",K2181*L2181*O2181,IF(S2181="m2-LxH",K2181*O2181,IF(S2181="m2-LxW",K2181*L2181*P2181,IF(S2181="rm",O2181,IF(S2181="lm",K2181,IF(S2181="unit",Q2181,))))))</f>
        <v>2.5</v>
      </c>
      <c r="S2181" s="191" t="s">
        <v>70</v>
      </c>
      <c r="T2181" s="199" t="s">
        <v>58</v>
      </c>
      <c r="U2181" s="200">
        <v>44958</v>
      </c>
      <c r="V2181" s="200">
        <v>44959</v>
      </c>
      <c r="W2181" s="201">
        <v>1</v>
      </c>
      <c r="X2181" s="202"/>
      <c r="Y2181" s="196">
        <f t="shared" ref="Y2181:Y2182" si="548">IF(T2181="on hire",$C$5-U2181+1,IF(T2181="off hired",V2181-U2181+1,0))/7</f>
        <v>0.2857142857142857</v>
      </c>
      <c r="Z2181" s="197">
        <v>135</v>
      </c>
      <c r="AA2181" s="197">
        <v>12.25</v>
      </c>
      <c r="AB2181" s="197">
        <f t="shared" ref="AB2181:AB2182" si="549">Z2181*R2181</f>
        <v>337.5</v>
      </c>
      <c r="AC2181" s="197">
        <f t="shared" ref="AC2181:AC2182" si="550">AA2181*R2181</f>
        <v>30.625</v>
      </c>
      <c r="AD2181" s="197">
        <f t="shared" ref="AD2181:AD2182" si="551">0.7*R2181*Z2181</f>
        <v>236.25</v>
      </c>
      <c r="AE2181" s="197">
        <f t="shared" ref="AE2181:AE2182" si="552">IF(T2181="off hired",0.3*R2181*Z2181*W2181,0)</f>
        <v>101.25</v>
      </c>
      <c r="AF2181" s="197">
        <f t="shared" ref="AF2181:AF2182" si="553">IF(Y2181&gt;X2181,(Y2181-X2181)*R2181*AA2181,0)</f>
        <v>8.7499999999999982</v>
      </c>
      <c r="AG2181" s="197">
        <f t="shared" ref="AG2181:AG2182" si="554">AD2181+AE2181+AF2181</f>
        <v>346.25</v>
      </c>
      <c r="AH2181" s="197">
        <v>346.25</v>
      </c>
      <c r="AI2181" s="197">
        <f t="shared" ref="AI2181:AI2182" si="555">AG2181-AH2181</f>
        <v>0</v>
      </c>
      <c r="AJ2181" s="158"/>
      <c r="AT2181" s="111"/>
      <c r="AU2181" s="365"/>
    </row>
    <row r="2182" spans="1:47" ht="32.25" customHeight="1" x14ac:dyDescent="0.25">
      <c r="A2182" s="186"/>
      <c r="B2182" s="221"/>
      <c r="C2182" s="187">
        <v>1834</v>
      </c>
      <c r="D2182" s="188">
        <v>14420</v>
      </c>
      <c r="E2182" s="188">
        <v>8630</v>
      </c>
      <c r="F2182" s="188"/>
      <c r="G2182" s="186" t="s">
        <v>123</v>
      </c>
      <c r="H2182" s="186" t="s">
        <v>94</v>
      </c>
      <c r="I2182" s="186"/>
      <c r="J2182" s="186" t="s">
        <v>69</v>
      </c>
      <c r="K2182" s="188">
        <v>2.5</v>
      </c>
      <c r="L2182" s="188">
        <v>1.3</v>
      </c>
      <c r="M2182" s="188">
        <v>2.5</v>
      </c>
      <c r="N2182" s="188"/>
      <c r="O2182" s="188">
        <f t="shared" si="546"/>
        <v>2.5</v>
      </c>
      <c r="P2182" s="188"/>
      <c r="Q2182" s="188"/>
      <c r="R2182" s="188">
        <f t="shared" si="547"/>
        <v>2.5</v>
      </c>
      <c r="S2182" s="191" t="s">
        <v>70</v>
      </c>
      <c r="T2182" s="199" t="s">
        <v>58</v>
      </c>
      <c r="U2182" s="200">
        <v>44958</v>
      </c>
      <c r="V2182" s="200">
        <v>44959</v>
      </c>
      <c r="W2182" s="201">
        <v>1</v>
      </c>
      <c r="X2182" s="202"/>
      <c r="Y2182" s="196">
        <f t="shared" si="548"/>
        <v>0.2857142857142857</v>
      </c>
      <c r="Z2182" s="197">
        <v>135</v>
      </c>
      <c r="AA2182" s="197">
        <v>12.25</v>
      </c>
      <c r="AB2182" s="197">
        <f t="shared" si="549"/>
        <v>337.5</v>
      </c>
      <c r="AC2182" s="197">
        <f t="shared" si="550"/>
        <v>30.625</v>
      </c>
      <c r="AD2182" s="197">
        <f t="shared" si="551"/>
        <v>236.25</v>
      </c>
      <c r="AE2182" s="197">
        <f t="shared" si="552"/>
        <v>101.25</v>
      </c>
      <c r="AF2182" s="197">
        <f t="shared" si="553"/>
        <v>8.7499999999999982</v>
      </c>
      <c r="AG2182" s="197">
        <f t="shared" si="554"/>
        <v>346.25</v>
      </c>
      <c r="AH2182" s="197">
        <v>346.25</v>
      </c>
      <c r="AI2182" s="197">
        <f t="shared" si="555"/>
        <v>0</v>
      </c>
      <c r="AJ2182" s="158"/>
      <c r="AT2182" s="111"/>
      <c r="AU2182" s="365"/>
    </row>
    <row r="2183" spans="1:47" ht="32.25" customHeight="1" x14ac:dyDescent="0.25">
      <c r="A2183" s="186"/>
      <c r="B2183" s="221"/>
      <c r="C2183" s="187">
        <v>1845</v>
      </c>
      <c r="D2183" s="188">
        <v>14431</v>
      </c>
      <c r="E2183" s="188">
        <v>8762</v>
      </c>
      <c r="F2183" s="188"/>
      <c r="G2183" s="186" t="s">
        <v>123</v>
      </c>
      <c r="H2183" s="186" t="s">
        <v>94</v>
      </c>
      <c r="I2183" s="186"/>
      <c r="J2183" s="186" t="s">
        <v>69</v>
      </c>
      <c r="K2183" s="188">
        <v>1.8</v>
      </c>
      <c r="L2183" s="188">
        <v>1.3</v>
      </c>
      <c r="M2183" s="188">
        <v>2.5</v>
      </c>
      <c r="N2183" s="188"/>
      <c r="O2183" s="188">
        <f t="shared" si="536"/>
        <v>2.5</v>
      </c>
      <c r="P2183" s="188"/>
      <c r="Q2183" s="188"/>
      <c r="R2183" s="188">
        <f t="shared" si="537"/>
        <v>2.5</v>
      </c>
      <c r="S2183" s="191" t="s">
        <v>70</v>
      </c>
      <c r="T2183" s="199" t="s">
        <v>58</v>
      </c>
      <c r="U2183" s="200">
        <v>44959</v>
      </c>
      <c r="V2183" s="200">
        <v>44987</v>
      </c>
      <c r="W2183" s="201">
        <v>1</v>
      </c>
      <c r="X2183" s="202"/>
      <c r="Y2183" s="196">
        <f t="shared" si="538"/>
        <v>4.1428571428571432</v>
      </c>
      <c r="Z2183" s="197">
        <v>135</v>
      </c>
      <c r="AA2183" s="197">
        <v>12.25</v>
      </c>
      <c r="AB2183" s="197">
        <f t="shared" si="539"/>
        <v>337.5</v>
      </c>
      <c r="AC2183" s="197">
        <f t="shared" si="540"/>
        <v>30.625</v>
      </c>
      <c r="AD2183" s="197">
        <f t="shared" si="541"/>
        <v>236.25</v>
      </c>
      <c r="AE2183" s="197">
        <f t="shared" si="542"/>
        <v>101.25</v>
      </c>
      <c r="AF2183" s="197">
        <f t="shared" si="543"/>
        <v>126.875</v>
      </c>
      <c r="AG2183" s="197">
        <f t="shared" si="544"/>
        <v>464.375</v>
      </c>
      <c r="AH2183" s="197">
        <v>354.375</v>
      </c>
      <c r="AI2183" s="197">
        <f t="shared" si="545"/>
        <v>110</v>
      </c>
      <c r="AJ2183" s="158"/>
      <c r="AR2183" s="363">
        <f>SUMIF('[27]Sc Shedule '!$D$3:$D$2546,D2183,'[27]Sc Shedule '!$AC$3:$AC$2546)</f>
        <v>464.375</v>
      </c>
      <c r="AS2183" s="363">
        <f t="shared" ref="AS2183:AS2186" ca="1" si="556">SUMIF($D$91:$D$2561,D2183,$AG$91:$AG$2559)</f>
        <v>464.375</v>
      </c>
      <c r="AT2183" s="363">
        <f t="shared" ref="AT2183:AT2186" ca="1" si="557">AR2183-AS2183</f>
        <v>0</v>
      </c>
      <c r="AU2183" s="365"/>
    </row>
    <row r="2184" spans="1:47" ht="32.25" customHeight="1" x14ac:dyDescent="0.25">
      <c r="A2184" s="186"/>
      <c r="B2184" s="221"/>
      <c r="C2184" s="187">
        <v>1846</v>
      </c>
      <c r="D2184" s="188">
        <v>14432</v>
      </c>
      <c r="E2184" s="188">
        <v>8764</v>
      </c>
      <c r="F2184" s="188"/>
      <c r="G2184" s="186" t="s">
        <v>123</v>
      </c>
      <c r="H2184" s="186" t="s">
        <v>94</v>
      </c>
      <c r="I2184" s="186"/>
      <c r="J2184" s="186" t="s">
        <v>69</v>
      </c>
      <c r="K2184" s="188">
        <v>2.5</v>
      </c>
      <c r="L2184" s="188">
        <v>1.3</v>
      </c>
      <c r="M2184" s="188">
        <v>2.5</v>
      </c>
      <c r="N2184" s="188"/>
      <c r="O2184" s="188">
        <f t="shared" si="536"/>
        <v>2.5</v>
      </c>
      <c r="P2184" s="188"/>
      <c r="Q2184" s="188"/>
      <c r="R2184" s="188">
        <f t="shared" si="537"/>
        <v>2.5</v>
      </c>
      <c r="S2184" s="191" t="s">
        <v>70</v>
      </c>
      <c r="T2184" s="199" t="s">
        <v>58</v>
      </c>
      <c r="U2184" s="200">
        <v>44959</v>
      </c>
      <c r="V2184" s="200">
        <v>44987</v>
      </c>
      <c r="W2184" s="201">
        <v>1</v>
      </c>
      <c r="X2184" s="202"/>
      <c r="Y2184" s="196">
        <f t="shared" si="538"/>
        <v>4.1428571428571432</v>
      </c>
      <c r="Z2184" s="197">
        <v>135</v>
      </c>
      <c r="AA2184" s="197">
        <v>12.25</v>
      </c>
      <c r="AB2184" s="197">
        <f t="shared" si="539"/>
        <v>337.5</v>
      </c>
      <c r="AC2184" s="197">
        <f t="shared" si="540"/>
        <v>30.625</v>
      </c>
      <c r="AD2184" s="197">
        <f t="shared" si="541"/>
        <v>236.25</v>
      </c>
      <c r="AE2184" s="197">
        <f t="shared" si="542"/>
        <v>101.25</v>
      </c>
      <c r="AF2184" s="197">
        <f t="shared" si="543"/>
        <v>126.875</v>
      </c>
      <c r="AG2184" s="197">
        <f t="shared" si="544"/>
        <v>464.375</v>
      </c>
      <c r="AH2184" s="197">
        <v>354.375</v>
      </c>
      <c r="AI2184" s="197">
        <f t="shared" si="545"/>
        <v>110</v>
      </c>
      <c r="AJ2184" s="158"/>
      <c r="AR2184" s="363">
        <f>SUMIF('[27]Sc Shedule '!$D$3:$D$2546,D2184,'[27]Sc Shedule '!$AC$3:$AC$2546)</f>
        <v>464.375</v>
      </c>
      <c r="AS2184" s="363">
        <f t="shared" ca="1" si="556"/>
        <v>464.375</v>
      </c>
      <c r="AT2184" s="363">
        <f t="shared" ca="1" si="557"/>
        <v>0</v>
      </c>
      <c r="AU2184" s="365"/>
    </row>
    <row r="2185" spans="1:47" ht="32.25" customHeight="1" x14ac:dyDescent="0.25">
      <c r="A2185" s="186"/>
      <c r="B2185" s="221"/>
      <c r="C2185" s="187">
        <v>1842</v>
      </c>
      <c r="D2185" s="188">
        <v>14428</v>
      </c>
      <c r="E2185" s="188"/>
      <c r="F2185" s="188"/>
      <c r="G2185" s="186" t="s">
        <v>106</v>
      </c>
      <c r="H2185" s="186" t="s">
        <v>94</v>
      </c>
      <c r="I2185" s="186"/>
      <c r="J2185" s="186" t="s">
        <v>69</v>
      </c>
      <c r="K2185" s="188">
        <v>1.8</v>
      </c>
      <c r="L2185" s="188">
        <v>1.8</v>
      </c>
      <c r="M2185" s="188">
        <v>3</v>
      </c>
      <c r="N2185" s="188"/>
      <c r="O2185" s="188">
        <f t="shared" si="536"/>
        <v>3</v>
      </c>
      <c r="P2185" s="188"/>
      <c r="Q2185" s="188"/>
      <c r="R2185" s="188">
        <f t="shared" si="537"/>
        <v>3</v>
      </c>
      <c r="S2185" s="191" t="s">
        <v>70</v>
      </c>
      <c r="T2185" s="199" t="s">
        <v>86</v>
      </c>
      <c r="U2185" s="200">
        <v>44959</v>
      </c>
      <c r="V2185" s="200"/>
      <c r="W2185" s="201">
        <v>1</v>
      </c>
      <c r="X2185" s="202"/>
      <c r="Y2185" s="196">
        <f t="shared" si="538"/>
        <v>8.2857142857142865</v>
      </c>
      <c r="Z2185" s="197">
        <v>135</v>
      </c>
      <c r="AA2185" s="197">
        <v>12.25</v>
      </c>
      <c r="AB2185" s="197">
        <f t="shared" si="539"/>
        <v>405</v>
      </c>
      <c r="AC2185" s="197">
        <f t="shared" si="540"/>
        <v>36.75</v>
      </c>
      <c r="AD2185" s="197">
        <f t="shared" si="541"/>
        <v>283.49999999999994</v>
      </c>
      <c r="AE2185" s="197">
        <f t="shared" si="542"/>
        <v>0</v>
      </c>
      <c r="AF2185" s="197">
        <f t="shared" si="543"/>
        <v>304.50000000000006</v>
      </c>
      <c r="AG2185" s="197">
        <f t="shared" si="544"/>
        <v>588</v>
      </c>
      <c r="AH2185" s="197">
        <v>425.24999999999994</v>
      </c>
      <c r="AI2185" s="197">
        <f t="shared" si="545"/>
        <v>162.75000000000006</v>
      </c>
      <c r="AJ2185" s="158"/>
      <c r="AR2185" s="363">
        <f>SUMIF('[27]Sc Shedule '!$D$3:$D$2546,D2185,'[27]Sc Shedule '!$AC$3:$AC$2546)</f>
        <v>588</v>
      </c>
      <c r="AS2185" s="363">
        <f t="shared" ca="1" si="556"/>
        <v>588</v>
      </c>
      <c r="AT2185" s="363">
        <f t="shared" ca="1" si="557"/>
        <v>0</v>
      </c>
      <c r="AU2185" s="365"/>
    </row>
    <row r="2186" spans="1:47" ht="32.25" customHeight="1" x14ac:dyDescent="0.25">
      <c r="A2186" s="186"/>
      <c r="B2186" s="221"/>
      <c r="C2186" s="187">
        <v>1848</v>
      </c>
      <c r="D2186" s="188">
        <v>14434</v>
      </c>
      <c r="E2186" s="188">
        <v>8765</v>
      </c>
      <c r="F2186" s="188"/>
      <c r="G2186" s="186" t="s">
        <v>100</v>
      </c>
      <c r="H2186" s="186" t="s">
        <v>94</v>
      </c>
      <c r="I2186" s="186"/>
      <c r="J2186" s="186" t="s">
        <v>69</v>
      </c>
      <c r="K2186" s="188">
        <v>2.5</v>
      </c>
      <c r="L2186" s="188">
        <v>1.3</v>
      </c>
      <c r="M2186" s="188">
        <v>5.5</v>
      </c>
      <c r="N2186" s="188"/>
      <c r="O2186" s="188">
        <f t="shared" si="536"/>
        <v>5.5</v>
      </c>
      <c r="P2186" s="188"/>
      <c r="Q2186" s="188"/>
      <c r="R2186" s="188">
        <f t="shared" si="537"/>
        <v>5.5</v>
      </c>
      <c r="S2186" s="191" t="s">
        <v>70</v>
      </c>
      <c r="T2186" s="199" t="s">
        <v>58</v>
      </c>
      <c r="U2186" s="200">
        <v>44959</v>
      </c>
      <c r="V2186" s="200">
        <v>44988</v>
      </c>
      <c r="W2186" s="201">
        <v>1</v>
      </c>
      <c r="X2186" s="202"/>
      <c r="Y2186" s="196">
        <f t="shared" si="538"/>
        <v>4.2857142857142856</v>
      </c>
      <c r="Z2186" s="197">
        <v>135</v>
      </c>
      <c r="AA2186" s="197">
        <v>12.25</v>
      </c>
      <c r="AB2186" s="197">
        <f t="shared" si="539"/>
        <v>742.5</v>
      </c>
      <c r="AC2186" s="197">
        <f t="shared" si="540"/>
        <v>67.375</v>
      </c>
      <c r="AD2186" s="197">
        <f t="shared" si="541"/>
        <v>519.75</v>
      </c>
      <c r="AE2186" s="197">
        <f t="shared" si="542"/>
        <v>222.75</v>
      </c>
      <c r="AF2186" s="197">
        <f t="shared" si="543"/>
        <v>288.75</v>
      </c>
      <c r="AG2186" s="197">
        <f t="shared" si="544"/>
        <v>1031.25</v>
      </c>
      <c r="AH2186" s="197">
        <v>779.625</v>
      </c>
      <c r="AI2186" s="197">
        <f t="shared" si="545"/>
        <v>251.625</v>
      </c>
      <c r="AJ2186" s="158"/>
      <c r="AR2186" s="363">
        <f>SUMIF('[27]Sc Shedule '!$D$3:$D$2546,D2186,'[27]Sc Shedule '!$AC$3:$AC$2546)</f>
        <v>1031.25</v>
      </c>
      <c r="AS2186" s="363">
        <f t="shared" ca="1" si="556"/>
        <v>1031.25</v>
      </c>
      <c r="AT2186" s="363">
        <f t="shared" ca="1" si="557"/>
        <v>0</v>
      </c>
      <c r="AU2186" s="365"/>
    </row>
    <row r="2187" spans="1:47" ht="32.25" customHeight="1" x14ac:dyDescent="0.25">
      <c r="A2187" s="186"/>
      <c r="B2187" s="221"/>
      <c r="C2187" s="187">
        <v>1859</v>
      </c>
      <c r="D2187" s="188">
        <v>14444</v>
      </c>
      <c r="E2187" s="188">
        <v>8577</v>
      </c>
      <c r="F2187" s="188"/>
      <c r="G2187" s="186" t="s">
        <v>57</v>
      </c>
      <c r="H2187" s="186" t="s">
        <v>94</v>
      </c>
      <c r="I2187" s="186"/>
      <c r="J2187" s="186" t="s">
        <v>69</v>
      </c>
      <c r="K2187" s="188">
        <v>2.5</v>
      </c>
      <c r="L2187" s="188">
        <v>1</v>
      </c>
      <c r="M2187" s="188">
        <v>2</v>
      </c>
      <c r="N2187" s="188"/>
      <c r="O2187" s="188">
        <f t="shared" si="536"/>
        <v>2</v>
      </c>
      <c r="P2187" s="188"/>
      <c r="Q2187" s="188"/>
      <c r="R2187" s="188">
        <f t="shared" si="537"/>
        <v>2</v>
      </c>
      <c r="S2187" s="191" t="s">
        <v>70</v>
      </c>
      <c r="T2187" s="199" t="s">
        <v>58</v>
      </c>
      <c r="U2187" s="200">
        <v>44961</v>
      </c>
      <c r="V2187" s="200">
        <v>44977</v>
      </c>
      <c r="W2187" s="201">
        <v>1</v>
      </c>
      <c r="X2187" s="202"/>
      <c r="Y2187" s="196">
        <f t="shared" si="538"/>
        <v>2.4285714285714284</v>
      </c>
      <c r="Z2187" s="197">
        <v>135</v>
      </c>
      <c r="AA2187" s="197">
        <v>12.25</v>
      </c>
      <c r="AB2187" s="197">
        <f t="shared" si="539"/>
        <v>270</v>
      </c>
      <c r="AC2187" s="197">
        <f t="shared" si="540"/>
        <v>24.5</v>
      </c>
      <c r="AD2187" s="197">
        <f t="shared" si="541"/>
        <v>189</v>
      </c>
      <c r="AE2187" s="197">
        <f t="shared" si="542"/>
        <v>81</v>
      </c>
      <c r="AF2187" s="197">
        <f t="shared" si="543"/>
        <v>59.499999999999993</v>
      </c>
      <c r="AG2187" s="197">
        <f t="shared" si="544"/>
        <v>329.5</v>
      </c>
      <c r="AH2187" s="197">
        <v>329.5</v>
      </c>
      <c r="AI2187" s="197">
        <f t="shared" si="545"/>
        <v>0</v>
      </c>
      <c r="AJ2187" s="158"/>
      <c r="AT2187" s="111"/>
      <c r="AU2187" s="365"/>
    </row>
    <row r="2188" spans="1:47" ht="32.25" customHeight="1" x14ac:dyDescent="0.25">
      <c r="A2188" s="186"/>
      <c r="B2188" s="221"/>
      <c r="C2188" s="187">
        <v>1862</v>
      </c>
      <c r="D2188" s="188">
        <v>14446</v>
      </c>
      <c r="E2188" s="188">
        <v>8763</v>
      </c>
      <c r="F2188" s="188"/>
      <c r="G2188" s="186" t="s">
        <v>106</v>
      </c>
      <c r="H2188" s="186" t="s">
        <v>94</v>
      </c>
      <c r="I2188" s="186"/>
      <c r="J2188" s="186" t="s">
        <v>69</v>
      </c>
      <c r="K2188" s="188">
        <v>2.5</v>
      </c>
      <c r="L2188" s="188">
        <v>1.3</v>
      </c>
      <c r="M2188" s="188">
        <v>3.5</v>
      </c>
      <c r="N2188" s="188"/>
      <c r="O2188" s="188">
        <f t="shared" si="536"/>
        <v>3.5</v>
      </c>
      <c r="P2188" s="188"/>
      <c r="Q2188" s="188"/>
      <c r="R2188" s="188">
        <f t="shared" si="537"/>
        <v>3.5</v>
      </c>
      <c r="S2188" s="191" t="s">
        <v>70</v>
      </c>
      <c r="T2188" s="199" t="s">
        <v>58</v>
      </c>
      <c r="U2188" s="200">
        <v>44961</v>
      </c>
      <c r="V2188" s="200">
        <v>44987</v>
      </c>
      <c r="W2188" s="201">
        <v>1</v>
      </c>
      <c r="X2188" s="202"/>
      <c r="Y2188" s="196">
        <f t="shared" si="538"/>
        <v>3.8571428571428572</v>
      </c>
      <c r="Z2188" s="197">
        <v>135</v>
      </c>
      <c r="AA2188" s="197">
        <v>12.25</v>
      </c>
      <c r="AB2188" s="197">
        <f t="shared" si="539"/>
        <v>472.5</v>
      </c>
      <c r="AC2188" s="197">
        <f t="shared" si="540"/>
        <v>42.875</v>
      </c>
      <c r="AD2188" s="197">
        <f t="shared" si="541"/>
        <v>330.74999999999994</v>
      </c>
      <c r="AE2188" s="197">
        <f t="shared" si="542"/>
        <v>141.75</v>
      </c>
      <c r="AF2188" s="197">
        <f t="shared" si="543"/>
        <v>165.375</v>
      </c>
      <c r="AG2188" s="197">
        <f t="shared" si="544"/>
        <v>637.875</v>
      </c>
      <c r="AH2188" s="197">
        <v>483.87499999999994</v>
      </c>
      <c r="AI2188" s="197">
        <f t="shared" si="545"/>
        <v>154.00000000000006</v>
      </c>
      <c r="AJ2188" s="158"/>
      <c r="AR2188" s="363">
        <f>SUMIF('[27]Sc Shedule '!$D$3:$D$2546,D2188,'[27]Sc Shedule '!$AC$3:$AC$2546)</f>
        <v>637.875</v>
      </c>
      <c r="AS2188" s="363">
        <f ca="1">SUMIF($D$91:$D$2561,D2188,$AG$91:$AG$2559)</f>
        <v>637.875</v>
      </c>
      <c r="AT2188" s="363">
        <f ca="1">AR2188-AS2188</f>
        <v>0</v>
      </c>
      <c r="AU2188" s="365"/>
    </row>
    <row r="2189" spans="1:47" ht="32.25" customHeight="1" x14ac:dyDescent="0.25">
      <c r="A2189" s="186"/>
      <c r="B2189" s="221"/>
      <c r="C2189" s="187">
        <v>1865</v>
      </c>
      <c r="D2189" s="188">
        <v>14450</v>
      </c>
      <c r="E2189" s="188">
        <v>8587</v>
      </c>
      <c r="F2189" s="188"/>
      <c r="G2189" s="186" t="s">
        <v>123</v>
      </c>
      <c r="H2189" s="186" t="s">
        <v>94</v>
      </c>
      <c r="I2189" s="186"/>
      <c r="J2189" s="186" t="s">
        <v>69</v>
      </c>
      <c r="K2189" s="188">
        <v>1.8</v>
      </c>
      <c r="L2189" s="188">
        <v>1.3</v>
      </c>
      <c r="M2189" s="188">
        <v>4</v>
      </c>
      <c r="N2189" s="188"/>
      <c r="O2189" s="188">
        <f t="shared" si="536"/>
        <v>4</v>
      </c>
      <c r="P2189" s="188"/>
      <c r="Q2189" s="188"/>
      <c r="R2189" s="188">
        <f t="shared" si="537"/>
        <v>4</v>
      </c>
      <c r="S2189" s="191" t="s">
        <v>70</v>
      </c>
      <c r="T2189" s="199" t="s">
        <v>58</v>
      </c>
      <c r="U2189" s="200">
        <v>44961</v>
      </c>
      <c r="V2189" s="200">
        <v>44978</v>
      </c>
      <c r="W2189" s="201">
        <v>1</v>
      </c>
      <c r="X2189" s="202"/>
      <c r="Y2189" s="196">
        <f t="shared" si="538"/>
        <v>2.5714285714285716</v>
      </c>
      <c r="Z2189" s="197">
        <v>135</v>
      </c>
      <c r="AA2189" s="197">
        <v>12.25</v>
      </c>
      <c r="AB2189" s="197">
        <f t="shared" si="539"/>
        <v>540</v>
      </c>
      <c r="AC2189" s="197">
        <f t="shared" si="540"/>
        <v>49</v>
      </c>
      <c r="AD2189" s="197">
        <f t="shared" si="541"/>
        <v>378</v>
      </c>
      <c r="AE2189" s="197">
        <f t="shared" si="542"/>
        <v>162</v>
      </c>
      <c r="AF2189" s="197">
        <f t="shared" si="543"/>
        <v>126.00000000000001</v>
      </c>
      <c r="AG2189" s="197">
        <f t="shared" si="544"/>
        <v>666</v>
      </c>
      <c r="AH2189" s="197">
        <v>666</v>
      </c>
      <c r="AI2189" s="197">
        <f t="shared" si="545"/>
        <v>0</v>
      </c>
      <c r="AJ2189" s="158"/>
      <c r="AT2189" s="111"/>
      <c r="AU2189" s="365"/>
    </row>
    <row r="2190" spans="1:47" ht="32.25" customHeight="1" x14ac:dyDescent="0.25">
      <c r="A2190" s="186"/>
      <c r="B2190" s="221"/>
      <c r="C2190" s="187">
        <v>1887</v>
      </c>
      <c r="D2190" s="188">
        <v>14472</v>
      </c>
      <c r="E2190" s="188">
        <v>8729</v>
      </c>
      <c r="F2190" s="188"/>
      <c r="G2190" s="186" t="s">
        <v>105</v>
      </c>
      <c r="H2190" s="186" t="s">
        <v>94</v>
      </c>
      <c r="I2190" s="186"/>
      <c r="J2190" s="186" t="s">
        <v>69</v>
      </c>
      <c r="K2190" s="188">
        <v>2.5</v>
      </c>
      <c r="L2190" s="188">
        <v>0.6</v>
      </c>
      <c r="M2190" s="188">
        <v>1.5</v>
      </c>
      <c r="N2190" s="188"/>
      <c r="O2190" s="188">
        <f t="shared" ref="O2190:O2193" si="558">M2190-N2190</f>
        <v>1.5</v>
      </c>
      <c r="P2190" s="188"/>
      <c r="Q2190" s="188"/>
      <c r="R2190" s="188">
        <f t="shared" ref="R2190:R2193" si="559">IF(S2190="m3",K2190*L2190*O2190,IF(S2190="m2-LxH",K2190*O2190,IF(S2190="m2-LxW",K2190*L2190*P2190,IF(S2190="rm",O2190,IF(S2190="lm",K2190,IF(S2190="unit",Q2190,))))))</f>
        <v>1.5</v>
      </c>
      <c r="S2190" s="191" t="s">
        <v>70</v>
      </c>
      <c r="T2190" s="199" t="s">
        <v>58</v>
      </c>
      <c r="U2190" s="200">
        <v>44966</v>
      </c>
      <c r="V2190" s="200">
        <v>45008</v>
      </c>
      <c r="W2190" s="201">
        <v>1</v>
      </c>
      <c r="X2190" s="202"/>
      <c r="Y2190" s="196">
        <f t="shared" ref="Y2190:Y2193" si="560">IF(T2190="on hire",$C$5-U2190+1,IF(T2190="off hired",V2190-U2190+1,0))/7</f>
        <v>6.1428571428571432</v>
      </c>
      <c r="Z2190" s="197">
        <v>135</v>
      </c>
      <c r="AA2190" s="197">
        <v>12.25</v>
      </c>
      <c r="AB2190" s="197">
        <f t="shared" ref="AB2190:AB2193" si="561">Z2190*R2190</f>
        <v>202.5</v>
      </c>
      <c r="AC2190" s="197">
        <f t="shared" ref="AC2190:AC2193" si="562">AA2190*R2190</f>
        <v>18.375</v>
      </c>
      <c r="AD2190" s="197">
        <f t="shared" ref="AD2190:AD2193" si="563">0.7*R2190*Z2190</f>
        <v>141.74999999999997</v>
      </c>
      <c r="AE2190" s="197">
        <f t="shared" ref="AE2190:AE2193" si="564">IF(T2190="off hired",0.3*R2190*Z2190*W2190,0)</f>
        <v>60.749999999999993</v>
      </c>
      <c r="AF2190" s="197">
        <f t="shared" ref="AF2190:AF2193" si="565">IF(Y2190&gt;X2190,(Y2190-X2190)*R2190*AA2190,0)</f>
        <v>112.87500000000001</v>
      </c>
      <c r="AG2190" s="197">
        <f t="shared" ref="AG2190:AG2193" si="566">AD2190+AE2190+AF2190</f>
        <v>315.375</v>
      </c>
      <c r="AH2190" s="197">
        <v>194.24999999999997</v>
      </c>
      <c r="AI2190" s="197">
        <f t="shared" ref="AI2190:AI2193" si="567">AG2190-AH2190</f>
        <v>121.12500000000003</v>
      </c>
      <c r="AJ2190" s="158"/>
      <c r="AR2190" s="363">
        <f>SUMIF('[27]Sc Shedule '!$D$3:$D$2546,D2190,'[27]Sc Shedule '!$AC$3:$AC$2546)</f>
        <v>315.375</v>
      </c>
      <c r="AS2190" s="363">
        <f ca="1">SUMIF($D$91:$D$2561,D2190,$AG$91:$AG$2559)</f>
        <v>315.375</v>
      </c>
      <c r="AT2190" s="363">
        <f ca="1">AR2190-AS2190</f>
        <v>0</v>
      </c>
      <c r="AU2190" s="365"/>
    </row>
    <row r="2191" spans="1:47" ht="32.25" customHeight="1" x14ac:dyDescent="0.25">
      <c r="A2191" s="186"/>
      <c r="B2191" s="221"/>
      <c r="C2191" s="187">
        <v>1908</v>
      </c>
      <c r="D2191" s="188">
        <v>14493</v>
      </c>
      <c r="E2191" s="188">
        <v>8563</v>
      </c>
      <c r="F2191" s="188"/>
      <c r="G2191" s="186" t="s">
        <v>106</v>
      </c>
      <c r="H2191" s="186" t="s">
        <v>94</v>
      </c>
      <c r="I2191" s="186"/>
      <c r="J2191" s="186" t="s">
        <v>69</v>
      </c>
      <c r="K2191" s="188">
        <v>2.5</v>
      </c>
      <c r="L2191" s="188">
        <v>1.3</v>
      </c>
      <c r="M2191" s="188">
        <v>2.5</v>
      </c>
      <c r="N2191" s="188"/>
      <c r="O2191" s="188">
        <f t="shared" si="558"/>
        <v>2.5</v>
      </c>
      <c r="P2191" s="188"/>
      <c r="Q2191" s="188"/>
      <c r="R2191" s="188">
        <f t="shared" si="559"/>
        <v>2.5</v>
      </c>
      <c r="S2191" s="191" t="s">
        <v>70</v>
      </c>
      <c r="T2191" s="199" t="s">
        <v>58</v>
      </c>
      <c r="U2191" s="200">
        <v>44968</v>
      </c>
      <c r="V2191" s="200">
        <v>44970</v>
      </c>
      <c r="W2191" s="201">
        <v>1</v>
      </c>
      <c r="X2191" s="202"/>
      <c r="Y2191" s="196">
        <f t="shared" si="560"/>
        <v>0.42857142857142855</v>
      </c>
      <c r="Z2191" s="197">
        <v>135</v>
      </c>
      <c r="AA2191" s="197">
        <v>12.25</v>
      </c>
      <c r="AB2191" s="197">
        <f t="shared" si="561"/>
        <v>337.5</v>
      </c>
      <c r="AC2191" s="197">
        <f t="shared" si="562"/>
        <v>30.625</v>
      </c>
      <c r="AD2191" s="197">
        <f t="shared" si="563"/>
        <v>236.25</v>
      </c>
      <c r="AE2191" s="197">
        <f t="shared" si="564"/>
        <v>101.25</v>
      </c>
      <c r="AF2191" s="197">
        <f t="shared" si="565"/>
        <v>13.125</v>
      </c>
      <c r="AG2191" s="197">
        <f t="shared" si="566"/>
        <v>350.625</v>
      </c>
      <c r="AH2191" s="197">
        <v>350.625</v>
      </c>
      <c r="AI2191" s="197">
        <f t="shared" si="567"/>
        <v>0</v>
      </c>
      <c r="AJ2191" s="158"/>
      <c r="AT2191" s="111"/>
      <c r="AU2191" s="365"/>
    </row>
    <row r="2192" spans="1:47" ht="32.25" customHeight="1" x14ac:dyDescent="0.25">
      <c r="A2192" s="186"/>
      <c r="B2192" s="221"/>
      <c r="C2192" s="187">
        <v>1907</v>
      </c>
      <c r="D2192" s="188">
        <v>14492</v>
      </c>
      <c r="E2192" s="188">
        <v>8732</v>
      </c>
      <c r="F2192" s="188"/>
      <c r="G2192" s="186" t="s">
        <v>211</v>
      </c>
      <c r="H2192" s="186" t="s">
        <v>94</v>
      </c>
      <c r="I2192" s="186"/>
      <c r="J2192" s="186" t="s">
        <v>69</v>
      </c>
      <c r="K2192" s="188">
        <v>1.8</v>
      </c>
      <c r="L2192" s="188">
        <v>1</v>
      </c>
      <c r="M2192" s="188">
        <v>1.5</v>
      </c>
      <c r="N2192" s="188"/>
      <c r="O2192" s="188">
        <f t="shared" si="558"/>
        <v>1.5</v>
      </c>
      <c r="P2192" s="188"/>
      <c r="Q2192" s="188"/>
      <c r="R2192" s="188">
        <f t="shared" si="559"/>
        <v>1.5</v>
      </c>
      <c r="S2192" s="191" t="s">
        <v>70</v>
      </c>
      <c r="T2192" s="199" t="s">
        <v>58</v>
      </c>
      <c r="U2192" s="200">
        <v>44968</v>
      </c>
      <c r="V2192" s="200">
        <v>45008</v>
      </c>
      <c r="W2192" s="201">
        <v>1</v>
      </c>
      <c r="X2192" s="202"/>
      <c r="Y2192" s="196">
        <f t="shared" si="560"/>
        <v>5.8571428571428568</v>
      </c>
      <c r="Z2192" s="197">
        <v>135</v>
      </c>
      <c r="AA2192" s="197">
        <v>12.25</v>
      </c>
      <c r="AB2192" s="197">
        <f t="shared" si="561"/>
        <v>202.5</v>
      </c>
      <c r="AC2192" s="197">
        <f t="shared" si="562"/>
        <v>18.375</v>
      </c>
      <c r="AD2192" s="197">
        <f t="shared" si="563"/>
        <v>141.74999999999997</v>
      </c>
      <c r="AE2192" s="197">
        <f t="shared" si="564"/>
        <v>60.749999999999993</v>
      </c>
      <c r="AF2192" s="197">
        <f t="shared" si="565"/>
        <v>107.62499999999999</v>
      </c>
      <c r="AG2192" s="197">
        <f t="shared" si="566"/>
        <v>310.12499999999994</v>
      </c>
      <c r="AH2192" s="197">
        <v>188.99999999999997</v>
      </c>
      <c r="AI2192" s="197">
        <f t="shared" si="567"/>
        <v>121.12499999999997</v>
      </c>
      <c r="AJ2192" s="158"/>
      <c r="AR2192" s="363">
        <f>SUMIF('[27]Sc Shedule '!$D$3:$D$2546,D2192,'[27]Sc Shedule '!$AC$3:$AC$2546)</f>
        <v>310.12499999999994</v>
      </c>
      <c r="AS2192" s="363">
        <f ca="1">SUMIF($D$91:$D$2561,D2192,$AG$91:$AG$2559)</f>
        <v>310.12499999999994</v>
      </c>
      <c r="AT2192" s="363">
        <f ca="1">AR2192-AS2192</f>
        <v>0</v>
      </c>
      <c r="AU2192" s="365"/>
    </row>
    <row r="2193" spans="1:47" ht="32.25" customHeight="1" x14ac:dyDescent="0.25">
      <c r="A2193" s="186"/>
      <c r="B2193" s="221"/>
      <c r="C2193" s="187">
        <v>1915</v>
      </c>
      <c r="D2193" s="188">
        <v>14500</v>
      </c>
      <c r="E2193" s="188">
        <v>8570</v>
      </c>
      <c r="F2193" s="188"/>
      <c r="G2193" s="186" t="s">
        <v>106</v>
      </c>
      <c r="H2193" s="186" t="s">
        <v>94</v>
      </c>
      <c r="I2193" s="186"/>
      <c r="J2193" s="186" t="s">
        <v>69</v>
      </c>
      <c r="K2193" s="188">
        <v>1.8</v>
      </c>
      <c r="L2193" s="188">
        <v>1.3</v>
      </c>
      <c r="M2193" s="188">
        <v>1.5</v>
      </c>
      <c r="N2193" s="188"/>
      <c r="O2193" s="188">
        <f t="shared" si="558"/>
        <v>1.5</v>
      </c>
      <c r="P2193" s="188"/>
      <c r="Q2193" s="188"/>
      <c r="R2193" s="188">
        <f t="shared" si="559"/>
        <v>1.5</v>
      </c>
      <c r="S2193" s="191" t="s">
        <v>70</v>
      </c>
      <c r="T2193" s="199" t="s">
        <v>58</v>
      </c>
      <c r="U2193" s="200">
        <v>44968</v>
      </c>
      <c r="V2193" s="200">
        <v>44974</v>
      </c>
      <c r="W2193" s="201">
        <v>1</v>
      </c>
      <c r="X2193" s="202"/>
      <c r="Y2193" s="196">
        <f t="shared" si="560"/>
        <v>1</v>
      </c>
      <c r="Z2193" s="197">
        <v>135</v>
      </c>
      <c r="AA2193" s="197">
        <v>12.25</v>
      </c>
      <c r="AB2193" s="197">
        <f t="shared" si="561"/>
        <v>202.5</v>
      </c>
      <c r="AC2193" s="197">
        <f t="shared" si="562"/>
        <v>18.375</v>
      </c>
      <c r="AD2193" s="197">
        <f t="shared" si="563"/>
        <v>141.74999999999997</v>
      </c>
      <c r="AE2193" s="197">
        <f t="shared" si="564"/>
        <v>60.749999999999993</v>
      </c>
      <c r="AF2193" s="197">
        <f t="shared" si="565"/>
        <v>18.375</v>
      </c>
      <c r="AG2193" s="197">
        <f t="shared" si="566"/>
        <v>220.87499999999997</v>
      </c>
      <c r="AH2193" s="197">
        <v>220.87499999999997</v>
      </c>
      <c r="AI2193" s="197">
        <f t="shared" si="567"/>
        <v>0</v>
      </c>
      <c r="AJ2193" s="158"/>
      <c r="AT2193" s="111"/>
      <c r="AU2193" s="365"/>
    </row>
    <row r="2194" spans="1:47" ht="32.25" customHeight="1" x14ac:dyDescent="0.25">
      <c r="A2194" s="186"/>
      <c r="B2194" s="221"/>
      <c r="C2194" s="187">
        <v>1864</v>
      </c>
      <c r="D2194" s="188">
        <v>14449</v>
      </c>
      <c r="E2194" s="188">
        <v>8562</v>
      </c>
      <c r="F2194" s="188"/>
      <c r="G2194" s="186" t="s">
        <v>106</v>
      </c>
      <c r="H2194" s="186" t="s">
        <v>94</v>
      </c>
      <c r="I2194" s="186"/>
      <c r="J2194" s="186" t="s">
        <v>69</v>
      </c>
      <c r="K2194" s="188">
        <v>1.8</v>
      </c>
      <c r="L2194" s="188">
        <v>1.3</v>
      </c>
      <c r="M2194" s="188">
        <v>5.5</v>
      </c>
      <c r="N2194" s="188"/>
      <c r="O2194" s="188">
        <f t="shared" ref="O2194" si="568">M2194-N2194</f>
        <v>5.5</v>
      </c>
      <c r="P2194" s="188"/>
      <c r="Q2194" s="188"/>
      <c r="R2194" s="188">
        <f t="shared" ref="R2194" si="569">IF(S2194="m3",K2194*L2194*O2194,IF(S2194="m2-LxH",K2194*O2194,IF(S2194="m2-LxW",K2194*L2194*P2194,IF(S2194="rm",O2194,IF(S2194="lm",K2194,IF(S2194="unit",Q2194,))))))</f>
        <v>5.5</v>
      </c>
      <c r="S2194" s="191" t="s">
        <v>70</v>
      </c>
      <c r="T2194" s="199" t="s">
        <v>58</v>
      </c>
      <c r="U2194" s="200">
        <v>44961</v>
      </c>
      <c r="V2194" s="200">
        <v>44970</v>
      </c>
      <c r="W2194" s="201">
        <v>1</v>
      </c>
      <c r="X2194" s="202"/>
      <c r="Y2194" s="196">
        <f t="shared" ref="Y2194" si="570">IF(T2194="on hire",$C$5-U2194+1,IF(T2194="off hired",V2194-U2194+1,0))/7</f>
        <v>1.4285714285714286</v>
      </c>
      <c r="Z2194" s="197">
        <v>135</v>
      </c>
      <c r="AA2194" s="197">
        <v>12.25</v>
      </c>
      <c r="AB2194" s="197">
        <f t="shared" ref="AB2194" si="571">Z2194*R2194</f>
        <v>742.5</v>
      </c>
      <c r="AC2194" s="197">
        <f t="shared" ref="AC2194" si="572">AA2194*R2194</f>
        <v>67.375</v>
      </c>
      <c r="AD2194" s="197">
        <f t="shared" ref="AD2194" si="573">0.7*R2194*Z2194</f>
        <v>519.75</v>
      </c>
      <c r="AE2194" s="197">
        <f t="shared" ref="AE2194" si="574">IF(T2194="off hired",0.3*R2194*Z2194*W2194,0)</f>
        <v>222.75</v>
      </c>
      <c r="AF2194" s="197">
        <f t="shared" ref="AF2194" si="575">IF(Y2194&gt;X2194,(Y2194-X2194)*R2194*AA2194,0)</f>
        <v>96.25</v>
      </c>
      <c r="AG2194" s="197">
        <f t="shared" ref="AG2194" si="576">AD2194+AE2194+AF2194</f>
        <v>838.75</v>
      </c>
      <c r="AH2194" s="197">
        <v>838.75</v>
      </c>
      <c r="AI2194" s="197">
        <f t="shared" ref="AI2194" si="577">AG2194-AH2194</f>
        <v>0</v>
      </c>
      <c r="AJ2194" s="158"/>
      <c r="AT2194" s="111"/>
      <c r="AU2194" s="365"/>
    </row>
    <row r="2195" spans="1:47" ht="32.25" customHeight="1" x14ac:dyDescent="0.25">
      <c r="A2195" s="186"/>
      <c r="B2195" s="221"/>
      <c r="C2195" s="187">
        <v>1890</v>
      </c>
      <c r="D2195" s="188">
        <v>14473</v>
      </c>
      <c r="E2195" s="188">
        <v>8715</v>
      </c>
      <c r="F2195" s="188"/>
      <c r="G2195" s="186" t="s">
        <v>440</v>
      </c>
      <c r="H2195" s="186" t="s">
        <v>94</v>
      </c>
      <c r="I2195" s="186"/>
      <c r="J2195" s="186" t="s">
        <v>69</v>
      </c>
      <c r="K2195" s="188">
        <v>2.5</v>
      </c>
      <c r="L2195" s="188">
        <v>2.5</v>
      </c>
      <c r="M2195" s="188">
        <v>3</v>
      </c>
      <c r="N2195" s="188"/>
      <c r="O2195" s="188">
        <f t="shared" ref="O2195" si="578">M2195-N2195</f>
        <v>3</v>
      </c>
      <c r="P2195" s="188"/>
      <c r="Q2195" s="188"/>
      <c r="R2195" s="188">
        <f t="shared" ref="R2195" si="579">IF(S2195="m3",K2195*L2195*O2195,IF(S2195="m2-LxH",K2195*O2195,IF(S2195="m2-LxW",K2195*L2195*P2195,IF(S2195="rm",O2195,IF(S2195="lm",K2195,IF(S2195="unit",Q2195,))))))</f>
        <v>3</v>
      </c>
      <c r="S2195" s="191" t="s">
        <v>70</v>
      </c>
      <c r="T2195" s="199" t="s">
        <v>58</v>
      </c>
      <c r="U2195" s="200">
        <v>44966</v>
      </c>
      <c r="V2195" s="200">
        <v>45001</v>
      </c>
      <c r="W2195" s="201">
        <v>1</v>
      </c>
      <c r="X2195" s="202"/>
      <c r="Y2195" s="196">
        <f t="shared" ref="Y2195" si="580">IF(T2195="on hire",$C$5-U2195+1,IF(T2195="off hired",V2195-U2195+1,0))/7</f>
        <v>5.1428571428571432</v>
      </c>
      <c r="Z2195" s="197">
        <v>135</v>
      </c>
      <c r="AA2195" s="197">
        <v>12.25</v>
      </c>
      <c r="AB2195" s="197">
        <f t="shared" ref="AB2195" si="581">Z2195*R2195</f>
        <v>405</v>
      </c>
      <c r="AC2195" s="197">
        <f t="shared" ref="AC2195" si="582">AA2195*R2195</f>
        <v>36.75</v>
      </c>
      <c r="AD2195" s="197">
        <f t="shared" ref="AD2195" si="583">0.7*R2195*Z2195</f>
        <v>283.49999999999994</v>
      </c>
      <c r="AE2195" s="197">
        <f t="shared" ref="AE2195" si="584">IF(T2195="off hired",0.3*R2195*Z2195*W2195,0)</f>
        <v>121.49999999999999</v>
      </c>
      <c r="AF2195" s="197">
        <f t="shared" ref="AF2195" si="585">IF(Y2195&gt;X2195,(Y2195-X2195)*R2195*AA2195,0)</f>
        <v>189.00000000000003</v>
      </c>
      <c r="AG2195" s="197">
        <f t="shared" ref="AG2195" si="586">AD2195+AE2195+AF2195</f>
        <v>594</v>
      </c>
      <c r="AH2195" s="197">
        <v>388.49999999999994</v>
      </c>
      <c r="AI2195" s="197">
        <f t="shared" ref="AI2195" si="587">AG2195-AH2195</f>
        <v>205.50000000000006</v>
      </c>
      <c r="AJ2195" s="158"/>
      <c r="AR2195" s="363">
        <f>SUMIF('[27]Sc Shedule '!$D$3:$D$2546,D2195,'[27]Sc Shedule '!$AC$3:$AC$2546)</f>
        <v>703.92</v>
      </c>
      <c r="AS2195" s="363">
        <f ca="1">SUMIF($D$91:$D$2561,D2195,$AG$91:$AG$2559)</f>
        <v>703.92</v>
      </c>
      <c r="AT2195" s="363">
        <f ca="1">AR2195-AS2195</f>
        <v>0</v>
      </c>
      <c r="AU2195" s="365"/>
    </row>
    <row r="2196" spans="1:47" ht="32.25" customHeight="1" x14ac:dyDescent="0.25">
      <c r="A2196" s="186"/>
      <c r="B2196" s="221"/>
      <c r="C2196" s="187">
        <v>1869</v>
      </c>
      <c r="D2196" s="188">
        <v>14454</v>
      </c>
      <c r="E2196" s="188">
        <v>8587</v>
      </c>
      <c r="F2196" s="188"/>
      <c r="G2196" s="186" t="s">
        <v>123</v>
      </c>
      <c r="H2196" s="186" t="s">
        <v>94</v>
      </c>
      <c r="I2196" s="186"/>
      <c r="J2196" s="186" t="s">
        <v>69</v>
      </c>
      <c r="K2196" s="188">
        <v>1.3</v>
      </c>
      <c r="L2196" s="188">
        <v>1.3</v>
      </c>
      <c r="M2196" s="188">
        <v>3.5</v>
      </c>
      <c r="N2196" s="188"/>
      <c r="O2196" s="188">
        <f t="shared" ref="O2196" si="588">M2196-N2196</f>
        <v>3.5</v>
      </c>
      <c r="P2196" s="188"/>
      <c r="Q2196" s="188"/>
      <c r="R2196" s="188">
        <f t="shared" ref="R2196" si="589">IF(S2196="m3",K2196*L2196*O2196,IF(S2196="m2-LxH",K2196*O2196,IF(S2196="m2-LxW",K2196*L2196*P2196,IF(S2196="rm",O2196,IF(S2196="lm",K2196,IF(S2196="unit",Q2196,))))))</f>
        <v>3.5</v>
      </c>
      <c r="S2196" s="191" t="s">
        <v>70</v>
      </c>
      <c r="T2196" s="199" t="s">
        <v>58</v>
      </c>
      <c r="U2196" s="200">
        <v>44963</v>
      </c>
      <c r="V2196" s="200">
        <v>44978</v>
      </c>
      <c r="W2196" s="201">
        <v>1</v>
      </c>
      <c r="X2196" s="202"/>
      <c r="Y2196" s="196">
        <f t="shared" ref="Y2196" si="590">IF(T2196="on hire",$C$5-U2196+1,IF(T2196="off hired",V2196-U2196+1,0))/7</f>
        <v>2.2857142857142856</v>
      </c>
      <c r="Z2196" s="197">
        <v>135</v>
      </c>
      <c r="AA2196" s="197">
        <v>12.25</v>
      </c>
      <c r="AB2196" s="197">
        <f t="shared" ref="AB2196" si="591">Z2196*R2196</f>
        <v>472.5</v>
      </c>
      <c r="AC2196" s="197">
        <f t="shared" ref="AC2196" si="592">AA2196*R2196</f>
        <v>42.875</v>
      </c>
      <c r="AD2196" s="197">
        <f t="shared" ref="AD2196" si="593">0.7*R2196*Z2196</f>
        <v>330.74999999999994</v>
      </c>
      <c r="AE2196" s="197">
        <f t="shared" ref="AE2196" si="594">IF(T2196="off hired",0.3*R2196*Z2196*W2196,0)</f>
        <v>141.75</v>
      </c>
      <c r="AF2196" s="197">
        <f t="shared" ref="AF2196" si="595">IF(Y2196&gt;X2196,(Y2196-X2196)*R2196*AA2196,0)</f>
        <v>98</v>
      </c>
      <c r="AG2196" s="197">
        <f t="shared" ref="AG2196" si="596">AD2196+AE2196+AF2196</f>
        <v>570.5</v>
      </c>
      <c r="AH2196" s="197">
        <v>570.5</v>
      </c>
      <c r="AI2196" s="197">
        <f t="shared" ref="AI2196" si="597">AG2196-AH2196</f>
        <v>0</v>
      </c>
      <c r="AJ2196" s="158"/>
      <c r="AT2196" s="111"/>
      <c r="AU2196" s="365"/>
    </row>
    <row r="2197" spans="1:47" ht="32.25" customHeight="1" x14ac:dyDescent="0.25">
      <c r="A2197" s="186"/>
      <c r="B2197" s="221"/>
      <c r="C2197" s="187">
        <v>1954</v>
      </c>
      <c r="D2197" s="188">
        <v>14542</v>
      </c>
      <c r="E2197" s="188">
        <v>8788</v>
      </c>
      <c r="F2197" s="188"/>
      <c r="G2197" s="186" t="s">
        <v>106</v>
      </c>
      <c r="H2197" s="186" t="s">
        <v>94</v>
      </c>
      <c r="I2197" s="186"/>
      <c r="J2197" s="186" t="s">
        <v>69</v>
      </c>
      <c r="K2197" s="188">
        <v>2.5</v>
      </c>
      <c r="L2197" s="188">
        <v>1.8</v>
      </c>
      <c r="M2197" s="188">
        <v>3.5</v>
      </c>
      <c r="N2197" s="188"/>
      <c r="O2197" s="188">
        <f t="shared" ref="O2197:O2201" si="598">M2197-N2197</f>
        <v>3.5</v>
      </c>
      <c r="P2197" s="188"/>
      <c r="Q2197" s="188"/>
      <c r="R2197" s="188">
        <f t="shared" ref="R2197:R2201" si="599">IF(S2197="m3",K2197*L2197*O2197,IF(S2197="m2-LxH",K2197*O2197,IF(S2197="m2-LxW",K2197*L2197*P2197,IF(S2197="rm",O2197,IF(S2197="lm",K2197,IF(S2197="unit",Q2197,))))))</f>
        <v>3.5</v>
      </c>
      <c r="S2197" s="191" t="s">
        <v>70</v>
      </c>
      <c r="T2197" s="199" t="s">
        <v>58</v>
      </c>
      <c r="U2197" s="200">
        <v>44979</v>
      </c>
      <c r="V2197" s="200">
        <v>44994</v>
      </c>
      <c r="W2197" s="201">
        <v>1</v>
      </c>
      <c r="X2197" s="202"/>
      <c r="Y2197" s="196">
        <f t="shared" ref="Y2197:Y2201" si="600">IF(T2197="on hire",$C$5-U2197+1,IF(T2197="off hired",V2197-U2197+1,0))/7</f>
        <v>2.2857142857142856</v>
      </c>
      <c r="Z2197" s="197">
        <v>135</v>
      </c>
      <c r="AA2197" s="197">
        <v>12.25</v>
      </c>
      <c r="AB2197" s="197">
        <f t="shared" ref="AB2197:AB2201" si="601">Z2197*R2197</f>
        <v>472.5</v>
      </c>
      <c r="AC2197" s="197">
        <f t="shared" ref="AC2197:AC2201" si="602">AA2197*R2197</f>
        <v>42.875</v>
      </c>
      <c r="AD2197" s="197">
        <f t="shared" ref="AD2197:AD2201" si="603">0.7*R2197*Z2197</f>
        <v>330.74999999999994</v>
      </c>
      <c r="AE2197" s="197">
        <f t="shared" ref="AE2197:AE2201" si="604">IF(T2197="off hired",0.3*R2197*Z2197*W2197,0)</f>
        <v>141.75</v>
      </c>
      <c r="AF2197" s="197">
        <f t="shared" ref="AF2197:AF2201" si="605">IF(Y2197&gt;X2197,(Y2197-X2197)*R2197*AA2197,0)</f>
        <v>98</v>
      </c>
      <c r="AG2197" s="197">
        <f t="shared" ref="AG2197:AG2201" si="606">AD2197+AE2197+AF2197</f>
        <v>570.5</v>
      </c>
      <c r="AH2197" s="197">
        <v>373.62499999999994</v>
      </c>
      <c r="AI2197" s="197">
        <f t="shared" ref="AI2197:AI2201" si="607">AG2197-AH2197</f>
        <v>196.87500000000006</v>
      </c>
      <c r="AJ2197" s="158"/>
      <c r="AR2197" s="363">
        <f>SUMIF('[27]Sc Shedule '!$D$3:$D$2546,D2197,'[27]Sc Shedule '!$AC$3:$AC$2546)</f>
        <v>570.5</v>
      </c>
      <c r="AS2197" s="363">
        <f t="shared" ref="AS2197:AS2200" ca="1" si="608">SUMIF($D$91:$D$2561,D2197,$AG$91:$AG$2559)</f>
        <v>570.5</v>
      </c>
      <c r="AT2197" s="363">
        <f t="shared" ref="AT2197:AT2200" ca="1" si="609">AR2197-AS2197</f>
        <v>0</v>
      </c>
      <c r="AU2197" s="365"/>
    </row>
    <row r="2198" spans="1:47" ht="32.25" customHeight="1" x14ac:dyDescent="0.25">
      <c r="A2198" s="186"/>
      <c r="B2198" s="221"/>
      <c r="C2198" s="187">
        <v>1949</v>
      </c>
      <c r="D2198" s="188">
        <v>14537</v>
      </c>
      <c r="E2198" s="188"/>
      <c r="F2198" s="188"/>
      <c r="G2198" s="186" t="s">
        <v>516</v>
      </c>
      <c r="H2198" s="186" t="s">
        <v>94</v>
      </c>
      <c r="I2198" s="186"/>
      <c r="J2198" s="186" t="s">
        <v>69</v>
      </c>
      <c r="K2198" s="188">
        <v>1.3</v>
      </c>
      <c r="L2198" s="188">
        <v>1.3</v>
      </c>
      <c r="M2198" s="188">
        <v>1.5</v>
      </c>
      <c r="N2198" s="188"/>
      <c r="O2198" s="188">
        <f t="shared" si="598"/>
        <v>1.5</v>
      </c>
      <c r="P2198" s="188"/>
      <c r="Q2198" s="188"/>
      <c r="R2198" s="188">
        <f t="shared" si="599"/>
        <v>1.5</v>
      </c>
      <c r="S2198" s="191" t="s">
        <v>70</v>
      </c>
      <c r="T2198" s="199" t="s">
        <v>86</v>
      </c>
      <c r="U2198" s="200">
        <v>44978</v>
      </c>
      <c r="V2198" s="200"/>
      <c r="W2198" s="201">
        <v>1</v>
      </c>
      <c r="X2198" s="202"/>
      <c r="Y2198" s="196">
        <f t="shared" si="600"/>
        <v>5.5714285714285712</v>
      </c>
      <c r="Z2198" s="197">
        <v>135</v>
      </c>
      <c r="AA2198" s="197">
        <v>12.25</v>
      </c>
      <c r="AB2198" s="197">
        <f t="shared" si="601"/>
        <v>202.5</v>
      </c>
      <c r="AC2198" s="197">
        <f t="shared" si="602"/>
        <v>18.375</v>
      </c>
      <c r="AD2198" s="197">
        <f t="shared" si="603"/>
        <v>141.74999999999997</v>
      </c>
      <c r="AE2198" s="197">
        <f t="shared" si="604"/>
        <v>0</v>
      </c>
      <c r="AF2198" s="197">
        <f t="shared" si="605"/>
        <v>102.375</v>
      </c>
      <c r="AG2198" s="197">
        <f t="shared" si="606"/>
        <v>244.12499999999997</v>
      </c>
      <c r="AH2198" s="197">
        <v>162.74999999999997</v>
      </c>
      <c r="AI2198" s="197">
        <f t="shared" si="607"/>
        <v>81.375</v>
      </c>
      <c r="AJ2198" s="158"/>
      <c r="AR2198" s="363">
        <f>SUMIF('[27]Sc Shedule '!$D$3:$D$2546,D2198,'[27]Sc Shedule '!$AC$3:$AC$2546)</f>
        <v>244.12499999999997</v>
      </c>
      <c r="AS2198" s="363">
        <f t="shared" ca="1" si="608"/>
        <v>244.12499999999997</v>
      </c>
      <c r="AT2198" s="363">
        <f t="shared" ca="1" si="609"/>
        <v>0</v>
      </c>
      <c r="AU2198" s="365"/>
    </row>
    <row r="2199" spans="1:47" ht="32.25" customHeight="1" x14ac:dyDescent="0.25">
      <c r="A2199" s="186"/>
      <c r="B2199" s="221"/>
      <c r="C2199" s="187">
        <v>1948</v>
      </c>
      <c r="D2199" s="188">
        <v>14536</v>
      </c>
      <c r="E2199" s="188"/>
      <c r="F2199" s="188"/>
      <c r="G2199" s="186" t="s">
        <v>501</v>
      </c>
      <c r="H2199" s="186" t="s">
        <v>94</v>
      </c>
      <c r="I2199" s="186"/>
      <c r="J2199" s="186" t="s">
        <v>69</v>
      </c>
      <c r="K2199" s="188">
        <v>1.8</v>
      </c>
      <c r="L2199" s="188">
        <v>1.3</v>
      </c>
      <c r="M2199" s="188">
        <v>4</v>
      </c>
      <c r="N2199" s="188"/>
      <c r="O2199" s="188">
        <f t="shared" si="598"/>
        <v>4</v>
      </c>
      <c r="P2199" s="188"/>
      <c r="Q2199" s="188"/>
      <c r="R2199" s="188">
        <f t="shared" si="599"/>
        <v>4</v>
      </c>
      <c r="S2199" s="191" t="s">
        <v>70</v>
      </c>
      <c r="T2199" s="199" t="s">
        <v>86</v>
      </c>
      <c r="U2199" s="200">
        <v>44978</v>
      </c>
      <c r="V2199" s="200"/>
      <c r="W2199" s="201">
        <v>1</v>
      </c>
      <c r="X2199" s="202"/>
      <c r="Y2199" s="196">
        <f t="shared" si="600"/>
        <v>5.5714285714285712</v>
      </c>
      <c r="Z2199" s="197">
        <v>135</v>
      </c>
      <c r="AA2199" s="197">
        <v>12.25</v>
      </c>
      <c r="AB2199" s="197">
        <f t="shared" si="601"/>
        <v>540</v>
      </c>
      <c r="AC2199" s="197">
        <f t="shared" si="602"/>
        <v>49</v>
      </c>
      <c r="AD2199" s="197">
        <f t="shared" si="603"/>
        <v>378</v>
      </c>
      <c r="AE2199" s="197">
        <f t="shared" si="604"/>
        <v>0</v>
      </c>
      <c r="AF2199" s="197">
        <f t="shared" si="605"/>
        <v>273</v>
      </c>
      <c r="AG2199" s="197">
        <f t="shared" si="606"/>
        <v>651</v>
      </c>
      <c r="AH2199" s="197">
        <v>434</v>
      </c>
      <c r="AI2199" s="197">
        <f t="shared" si="607"/>
        <v>217</v>
      </c>
      <c r="AJ2199" s="158"/>
      <c r="AR2199" s="363">
        <f>SUMIF('[27]Sc Shedule '!$D$3:$D$2546,D2199,'[27]Sc Shedule '!$AC$3:$AC$2546)</f>
        <v>651</v>
      </c>
      <c r="AS2199" s="363">
        <f t="shared" ca="1" si="608"/>
        <v>651</v>
      </c>
      <c r="AT2199" s="363">
        <f t="shared" ca="1" si="609"/>
        <v>0</v>
      </c>
      <c r="AU2199" s="365"/>
    </row>
    <row r="2200" spans="1:47" ht="32.25" customHeight="1" x14ac:dyDescent="0.25">
      <c r="A2200" s="186"/>
      <c r="B2200" s="221"/>
      <c r="C2200" s="187">
        <v>1947</v>
      </c>
      <c r="D2200" s="188">
        <v>14535</v>
      </c>
      <c r="E2200" s="188"/>
      <c r="F2200" s="188"/>
      <c r="G2200" s="186" t="s">
        <v>501</v>
      </c>
      <c r="H2200" s="186" t="s">
        <v>94</v>
      </c>
      <c r="I2200" s="186"/>
      <c r="J2200" s="186" t="s">
        <v>69</v>
      </c>
      <c r="K2200" s="188">
        <v>1.8</v>
      </c>
      <c r="L2200" s="188">
        <v>1.3</v>
      </c>
      <c r="M2200" s="188">
        <v>4</v>
      </c>
      <c r="N2200" s="188"/>
      <c r="O2200" s="188">
        <f t="shared" si="598"/>
        <v>4</v>
      </c>
      <c r="P2200" s="188"/>
      <c r="Q2200" s="188"/>
      <c r="R2200" s="188">
        <f t="shared" si="599"/>
        <v>4</v>
      </c>
      <c r="S2200" s="191" t="s">
        <v>70</v>
      </c>
      <c r="T2200" s="199" t="s">
        <v>86</v>
      </c>
      <c r="U2200" s="200">
        <v>44978</v>
      </c>
      <c r="V2200" s="200"/>
      <c r="W2200" s="201">
        <v>1</v>
      </c>
      <c r="X2200" s="202"/>
      <c r="Y2200" s="196">
        <f t="shared" si="600"/>
        <v>5.5714285714285712</v>
      </c>
      <c r="Z2200" s="197">
        <v>135</v>
      </c>
      <c r="AA2200" s="197">
        <v>12.25</v>
      </c>
      <c r="AB2200" s="197">
        <f t="shared" si="601"/>
        <v>540</v>
      </c>
      <c r="AC2200" s="197">
        <f t="shared" si="602"/>
        <v>49</v>
      </c>
      <c r="AD2200" s="197">
        <f t="shared" si="603"/>
        <v>378</v>
      </c>
      <c r="AE2200" s="197">
        <f t="shared" si="604"/>
        <v>0</v>
      </c>
      <c r="AF2200" s="197">
        <f t="shared" si="605"/>
        <v>273</v>
      </c>
      <c r="AG2200" s="197">
        <f t="shared" si="606"/>
        <v>651</v>
      </c>
      <c r="AH2200" s="197">
        <v>434</v>
      </c>
      <c r="AI2200" s="197">
        <f t="shared" si="607"/>
        <v>217</v>
      </c>
      <c r="AJ2200" s="158"/>
      <c r="AR2200" s="363">
        <f>SUMIF('[27]Sc Shedule '!$D$3:$D$2546,D2200,'[27]Sc Shedule '!$AC$3:$AC$2546)</f>
        <v>651</v>
      </c>
      <c r="AS2200" s="363">
        <f t="shared" ca="1" si="608"/>
        <v>651</v>
      </c>
      <c r="AT2200" s="363">
        <f t="shared" ca="1" si="609"/>
        <v>0</v>
      </c>
      <c r="AU2200" s="365"/>
    </row>
    <row r="2201" spans="1:47" ht="32.25" customHeight="1" x14ac:dyDescent="0.25">
      <c r="A2201" s="186"/>
      <c r="B2201" s="221"/>
      <c r="C2201" s="187">
        <v>1936</v>
      </c>
      <c r="D2201" s="188">
        <v>14524</v>
      </c>
      <c r="E2201" s="188">
        <v>8582</v>
      </c>
      <c r="F2201" s="188"/>
      <c r="G2201" s="186" t="s">
        <v>501</v>
      </c>
      <c r="H2201" s="186" t="s">
        <v>94</v>
      </c>
      <c r="I2201" s="186"/>
      <c r="J2201" s="186" t="s">
        <v>69</v>
      </c>
      <c r="K2201" s="188">
        <v>2.5</v>
      </c>
      <c r="L2201" s="188">
        <v>1.3</v>
      </c>
      <c r="M2201" s="188">
        <v>3.5</v>
      </c>
      <c r="N2201" s="188"/>
      <c r="O2201" s="188">
        <f t="shared" si="598"/>
        <v>3.5</v>
      </c>
      <c r="P2201" s="188"/>
      <c r="Q2201" s="188"/>
      <c r="R2201" s="188">
        <f t="shared" si="599"/>
        <v>3.5</v>
      </c>
      <c r="S2201" s="191" t="s">
        <v>70</v>
      </c>
      <c r="T2201" s="199" t="s">
        <v>58</v>
      </c>
      <c r="U2201" s="200">
        <v>44975</v>
      </c>
      <c r="V2201" s="200">
        <v>44977</v>
      </c>
      <c r="W2201" s="201">
        <v>1</v>
      </c>
      <c r="X2201" s="202"/>
      <c r="Y2201" s="196">
        <f t="shared" si="600"/>
        <v>0.42857142857142855</v>
      </c>
      <c r="Z2201" s="197">
        <v>135</v>
      </c>
      <c r="AA2201" s="197">
        <v>12.25</v>
      </c>
      <c r="AB2201" s="197">
        <f t="shared" si="601"/>
        <v>472.5</v>
      </c>
      <c r="AC2201" s="197">
        <f t="shared" si="602"/>
        <v>42.875</v>
      </c>
      <c r="AD2201" s="197">
        <f t="shared" si="603"/>
        <v>330.74999999999994</v>
      </c>
      <c r="AE2201" s="197">
        <f t="shared" si="604"/>
        <v>141.75</v>
      </c>
      <c r="AF2201" s="197">
        <f t="shared" si="605"/>
        <v>18.375</v>
      </c>
      <c r="AG2201" s="197">
        <f t="shared" si="606"/>
        <v>490.87499999999994</v>
      </c>
      <c r="AH2201" s="197">
        <v>490.87499999999994</v>
      </c>
      <c r="AI2201" s="197">
        <f t="shared" si="607"/>
        <v>0</v>
      </c>
      <c r="AJ2201" s="158"/>
      <c r="AT2201" s="111"/>
      <c r="AU2201" s="365"/>
    </row>
    <row r="2202" spans="1:47" ht="32.25" customHeight="1" x14ac:dyDescent="0.25">
      <c r="A2202" s="186"/>
      <c r="B2202" s="221"/>
      <c r="C2202" s="187">
        <v>1935</v>
      </c>
      <c r="D2202" s="188">
        <v>14523</v>
      </c>
      <c r="E2202" s="188">
        <v>8581</v>
      </c>
      <c r="F2202" s="188"/>
      <c r="G2202" s="186" t="s">
        <v>501</v>
      </c>
      <c r="H2202" s="186" t="s">
        <v>94</v>
      </c>
      <c r="I2202" s="186"/>
      <c r="J2202" s="186" t="s">
        <v>69</v>
      </c>
      <c r="K2202" s="188">
        <v>2.5</v>
      </c>
      <c r="L2202" s="188">
        <v>1.8</v>
      </c>
      <c r="M2202" s="188">
        <v>4</v>
      </c>
      <c r="N2202" s="188"/>
      <c r="O2202" s="188">
        <f t="shared" ref="O2202:O2209" si="610">M2202-N2202</f>
        <v>4</v>
      </c>
      <c r="P2202" s="188"/>
      <c r="Q2202" s="188"/>
      <c r="R2202" s="188">
        <f t="shared" ref="R2202:R2209" si="611">IF(S2202="m3",K2202*L2202*O2202,IF(S2202="m2-LxH",K2202*O2202,IF(S2202="m2-LxW",K2202*L2202*P2202,IF(S2202="rm",O2202,IF(S2202="lm",K2202,IF(S2202="unit",Q2202,))))))</f>
        <v>4</v>
      </c>
      <c r="S2202" s="191" t="s">
        <v>70</v>
      </c>
      <c r="T2202" s="199" t="s">
        <v>58</v>
      </c>
      <c r="U2202" s="200">
        <v>44975</v>
      </c>
      <c r="V2202" s="200">
        <v>44977</v>
      </c>
      <c r="W2202" s="201">
        <v>1</v>
      </c>
      <c r="X2202" s="202"/>
      <c r="Y2202" s="196">
        <f t="shared" ref="Y2202:Y2209" si="612">IF(T2202="on hire",$C$5-U2202+1,IF(T2202="off hired",V2202-U2202+1,0))/7</f>
        <v>0.42857142857142855</v>
      </c>
      <c r="Z2202" s="197">
        <v>135</v>
      </c>
      <c r="AA2202" s="197">
        <v>12.25</v>
      </c>
      <c r="AB2202" s="197">
        <f t="shared" ref="AB2202:AB2209" si="613">Z2202*R2202</f>
        <v>540</v>
      </c>
      <c r="AC2202" s="197">
        <f t="shared" ref="AC2202:AC2209" si="614">AA2202*R2202</f>
        <v>49</v>
      </c>
      <c r="AD2202" s="197">
        <f t="shared" ref="AD2202:AD2209" si="615">0.7*R2202*Z2202</f>
        <v>378</v>
      </c>
      <c r="AE2202" s="197">
        <f t="shared" ref="AE2202:AE2209" si="616">IF(T2202="off hired",0.3*R2202*Z2202*W2202,0)</f>
        <v>162</v>
      </c>
      <c r="AF2202" s="197">
        <f t="shared" ref="AF2202:AF2209" si="617">IF(Y2202&gt;X2202,(Y2202-X2202)*R2202*AA2202,0)</f>
        <v>21</v>
      </c>
      <c r="AG2202" s="197">
        <f t="shared" ref="AG2202:AG2209" si="618">AD2202+AE2202+AF2202</f>
        <v>561</v>
      </c>
      <c r="AH2202" s="197">
        <v>561</v>
      </c>
      <c r="AI2202" s="197">
        <f t="shared" ref="AI2202:AI2209" si="619">AG2202-AH2202</f>
        <v>0</v>
      </c>
      <c r="AJ2202" s="158"/>
      <c r="AT2202" s="111"/>
      <c r="AU2202" s="365"/>
    </row>
    <row r="2203" spans="1:47" ht="32.25" customHeight="1" x14ac:dyDescent="0.25">
      <c r="A2203" s="186"/>
      <c r="B2203" s="221"/>
      <c r="C2203" s="187">
        <v>1937</v>
      </c>
      <c r="D2203" s="188">
        <v>14525</v>
      </c>
      <c r="E2203" s="188">
        <v>8582</v>
      </c>
      <c r="F2203" s="188"/>
      <c r="G2203" s="186" t="s">
        <v>501</v>
      </c>
      <c r="H2203" s="186" t="s">
        <v>94</v>
      </c>
      <c r="I2203" s="186"/>
      <c r="J2203" s="186" t="s">
        <v>69</v>
      </c>
      <c r="K2203" s="188">
        <v>2.5</v>
      </c>
      <c r="L2203" s="188">
        <v>1.3</v>
      </c>
      <c r="M2203" s="188">
        <v>3.5</v>
      </c>
      <c r="N2203" s="188"/>
      <c r="O2203" s="188">
        <f t="shared" si="610"/>
        <v>3.5</v>
      </c>
      <c r="P2203" s="188"/>
      <c r="Q2203" s="188"/>
      <c r="R2203" s="188">
        <f t="shared" si="611"/>
        <v>3.5</v>
      </c>
      <c r="S2203" s="191" t="s">
        <v>70</v>
      </c>
      <c r="T2203" s="199" t="s">
        <v>58</v>
      </c>
      <c r="U2203" s="200">
        <v>44975</v>
      </c>
      <c r="V2203" s="200">
        <v>44977</v>
      </c>
      <c r="W2203" s="201">
        <v>1</v>
      </c>
      <c r="X2203" s="202"/>
      <c r="Y2203" s="196">
        <f t="shared" si="612"/>
        <v>0.42857142857142855</v>
      </c>
      <c r="Z2203" s="197">
        <v>135</v>
      </c>
      <c r="AA2203" s="197">
        <v>12.25</v>
      </c>
      <c r="AB2203" s="197">
        <f t="shared" si="613"/>
        <v>472.5</v>
      </c>
      <c r="AC2203" s="197">
        <f t="shared" si="614"/>
        <v>42.875</v>
      </c>
      <c r="AD2203" s="197">
        <f t="shared" si="615"/>
        <v>330.74999999999994</v>
      </c>
      <c r="AE2203" s="197">
        <f t="shared" si="616"/>
        <v>141.75</v>
      </c>
      <c r="AF2203" s="197">
        <f t="shared" si="617"/>
        <v>18.375</v>
      </c>
      <c r="AG2203" s="197">
        <f t="shared" si="618"/>
        <v>490.87499999999994</v>
      </c>
      <c r="AH2203" s="197">
        <v>490.87499999999994</v>
      </c>
      <c r="AI2203" s="197">
        <f t="shared" si="619"/>
        <v>0</v>
      </c>
      <c r="AJ2203" s="158"/>
      <c r="AT2203" s="111"/>
      <c r="AU2203" s="365"/>
    </row>
    <row r="2204" spans="1:47" ht="32.25" customHeight="1" x14ac:dyDescent="0.25">
      <c r="A2204" s="186"/>
      <c r="B2204" s="221"/>
      <c r="C2204" s="187">
        <v>1893</v>
      </c>
      <c r="D2204" s="188">
        <v>14478</v>
      </c>
      <c r="E2204" s="188"/>
      <c r="F2204" s="188"/>
      <c r="G2204" s="186" t="s">
        <v>106</v>
      </c>
      <c r="H2204" s="186" t="s">
        <v>94</v>
      </c>
      <c r="I2204" s="186"/>
      <c r="J2204" s="186" t="s">
        <v>69</v>
      </c>
      <c r="K2204" s="188">
        <v>2.5</v>
      </c>
      <c r="L2204" s="188">
        <v>1.8</v>
      </c>
      <c r="M2204" s="188">
        <v>4</v>
      </c>
      <c r="N2204" s="188"/>
      <c r="O2204" s="188">
        <f t="shared" si="610"/>
        <v>4</v>
      </c>
      <c r="P2204" s="188"/>
      <c r="Q2204" s="188"/>
      <c r="R2204" s="188">
        <f t="shared" si="611"/>
        <v>4</v>
      </c>
      <c r="S2204" s="191" t="s">
        <v>70</v>
      </c>
      <c r="T2204" s="199" t="s">
        <v>86</v>
      </c>
      <c r="U2204" s="200">
        <v>44966</v>
      </c>
      <c r="V2204" s="200"/>
      <c r="W2204" s="201">
        <v>1</v>
      </c>
      <c r="X2204" s="202"/>
      <c r="Y2204" s="196">
        <f t="shared" si="612"/>
        <v>7.2857142857142856</v>
      </c>
      <c r="Z2204" s="197">
        <v>135</v>
      </c>
      <c r="AA2204" s="197">
        <v>12.25</v>
      </c>
      <c r="AB2204" s="197">
        <f t="shared" si="613"/>
        <v>540</v>
      </c>
      <c r="AC2204" s="197">
        <f t="shared" si="614"/>
        <v>49</v>
      </c>
      <c r="AD2204" s="197">
        <f t="shared" si="615"/>
        <v>378</v>
      </c>
      <c r="AE2204" s="197">
        <f t="shared" si="616"/>
        <v>0</v>
      </c>
      <c r="AF2204" s="197">
        <f t="shared" si="617"/>
        <v>357</v>
      </c>
      <c r="AG2204" s="197">
        <f t="shared" si="618"/>
        <v>735</v>
      </c>
      <c r="AH2204" s="197">
        <v>518</v>
      </c>
      <c r="AI2204" s="197">
        <f t="shared" si="619"/>
        <v>217</v>
      </c>
      <c r="AJ2204" s="158"/>
      <c r="AR2204" s="363">
        <f>SUMIF('[27]Sc Shedule '!$D$3:$D$2546,D2204,'[27]Sc Shedule '!$AC$3:$AC$2546)</f>
        <v>735</v>
      </c>
      <c r="AS2204" s="363">
        <f ca="1">SUMIF($D$91:$D$2561,D2204,$AG$91:$AG$2559)</f>
        <v>735</v>
      </c>
      <c r="AT2204" s="363">
        <f ca="1">AR2204-AS2204</f>
        <v>0</v>
      </c>
      <c r="AU2204" s="365"/>
    </row>
    <row r="2205" spans="1:47" ht="32.25" customHeight="1" x14ac:dyDescent="0.25">
      <c r="A2205" s="186"/>
      <c r="B2205" s="221"/>
      <c r="C2205" s="187">
        <v>1911</v>
      </c>
      <c r="D2205" s="188">
        <v>14496</v>
      </c>
      <c r="E2205" s="188">
        <v>8583</v>
      </c>
      <c r="F2205" s="188"/>
      <c r="G2205" s="186" t="s">
        <v>106</v>
      </c>
      <c r="H2205" s="186" t="s">
        <v>94</v>
      </c>
      <c r="I2205" s="186"/>
      <c r="J2205" s="186" t="s">
        <v>69</v>
      </c>
      <c r="K2205" s="188">
        <v>1.8</v>
      </c>
      <c r="L2205" s="188">
        <v>1.3</v>
      </c>
      <c r="M2205" s="188">
        <v>1.5</v>
      </c>
      <c r="N2205" s="188"/>
      <c r="O2205" s="188">
        <f t="shared" si="610"/>
        <v>1.5</v>
      </c>
      <c r="P2205" s="188"/>
      <c r="Q2205" s="188"/>
      <c r="R2205" s="188">
        <f t="shared" si="611"/>
        <v>1.5</v>
      </c>
      <c r="S2205" s="191" t="s">
        <v>70</v>
      </c>
      <c r="T2205" s="199" t="s">
        <v>58</v>
      </c>
      <c r="U2205" s="200">
        <v>44968</v>
      </c>
      <c r="V2205" s="200">
        <v>44977</v>
      </c>
      <c r="W2205" s="201">
        <v>1</v>
      </c>
      <c r="X2205" s="202"/>
      <c r="Y2205" s="196">
        <f t="shared" si="612"/>
        <v>1.4285714285714286</v>
      </c>
      <c r="Z2205" s="197">
        <v>135</v>
      </c>
      <c r="AA2205" s="197">
        <v>12.25</v>
      </c>
      <c r="AB2205" s="197">
        <f t="shared" si="613"/>
        <v>202.5</v>
      </c>
      <c r="AC2205" s="197">
        <f t="shared" si="614"/>
        <v>18.375</v>
      </c>
      <c r="AD2205" s="197">
        <f t="shared" si="615"/>
        <v>141.74999999999997</v>
      </c>
      <c r="AE2205" s="197">
        <f t="shared" si="616"/>
        <v>60.749999999999993</v>
      </c>
      <c r="AF2205" s="197">
        <f t="shared" si="617"/>
        <v>26.25</v>
      </c>
      <c r="AG2205" s="197">
        <f t="shared" si="618"/>
        <v>228.74999999999997</v>
      </c>
      <c r="AH2205" s="197">
        <v>228.74999999999997</v>
      </c>
      <c r="AI2205" s="197">
        <f t="shared" si="619"/>
        <v>0</v>
      </c>
      <c r="AJ2205" s="158"/>
      <c r="AT2205" s="111"/>
      <c r="AU2205" s="365"/>
    </row>
    <row r="2206" spans="1:47" ht="32.25" customHeight="1" x14ac:dyDescent="0.25">
      <c r="A2206" s="186"/>
      <c r="B2206" s="221"/>
      <c r="C2206" s="187">
        <v>1921</v>
      </c>
      <c r="D2206" s="188">
        <v>14509</v>
      </c>
      <c r="E2206" s="188"/>
      <c r="F2206" s="188"/>
      <c r="G2206" s="186" t="s">
        <v>106</v>
      </c>
      <c r="H2206" s="186" t="s">
        <v>94</v>
      </c>
      <c r="I2206" s="186"/>
      <c r="J2206" s="186" t="s">
        <v>69</v>
      </c>
      <c r="K2206" s="188">
        <v>2.5</v>
      </c>
      <c r="L2206" s="188">
        <v>1.3</v>
      </c>
      <c r="M2206" s="188">
        <v>2.5</v>
      </c>
      <c r="N2206" s="188"/>
      <c r="O2206" s="188">
        <f t="shared" si="610"/>
        <v>2.5</v>
      </c>
      <c r="P2206" s="188"/>
      <c r="Q2206" s="188"/>
      <c r="R2206" s="188">
        <f t="shared" si="611"/>
        <v>2.5</v>
      </c>
      <c r="S2206" s="191" t="s">
        <v>70</v>
      </c>
      <c r="T2206" s="199" t="s">
        <v>86</v>
      </c>
      <c r="U2206" s="200">
        <v>44970</v>
      </c>
      <c r="V2206" s="200"/>
      <c r="W2206" s="201">
        <v>1</v>
      </c>
      <c r="X2206" s="202"/>
      <c r="Y2206" s="196">
        <f t="shared" si="612"/>
        <v>6.7142857142857144</v>
      </c>
      <c r="Z2206" s="197">
        <v>135</v>
      </c>
      <c r="AA2206" s="197">
        <v>12.25</v>
      </c>
      <c r="AB2206" s="197">
        <f t="shared" si="613"/>
        <v>337.5</v>
      </c>
      <c r="AC2206" s="197">
        <f t="shared" si="614"/>
        <v>30.625</v>
      </c>
      <c r="AD2206" s="197">
        <f t="shared" si="615"/>
        <v>236.25</v>
      </c>
      <c r="AE2206" s="197">
        <f t="shared" si="616"/>
        <v>0</v>
      </c>
      <c r="AF2206" s="197">
        <f t="shared" si="617"/>
        <v>205.625</v>
      </c>
      <c r="AG2206" s="197">
        <f t="shared" si="618"/>
        <v>441.875</v>
      </c>
      <c r="AH2206" s="197">
        <v>306.25</v>
      </c>
      <c r="AI2206" s="197">
        <f t="shared" si="619"/>
        <v>135.625</v>
      </c>
      <c r="AJ2206" s="158"/>
      <c r="AR2206" s="363">
        <f>SUMIF('[27]Sc Shedule '!$D$3:$D$2546,D2206,'[27]Sc Shedule '!$AC$3:$AC$2546)</f>
        <v>441.875</v>
      </c>
      <c r="AS2206" s="363">
        <f t="shared" ref="AS2206:AS2219" ca="1" si="620">SUMIF($D$91:$D$2561,D2206,$AG$91:$AG$2559)</f>
        <v>441.875</v>
      </c>
      <c r="AT2206" s="363">
        <f t="shared" ref="AT2206:AT2219" ca="1" si="621">AR2206-AS2206</f>
        <v>0</v>
      </c>
      <c r="AU2206" s="365"/>
    </row>
    <row r="2207" spans="1:47" ht="32.25" customHeight="1" x14ac:dyDescent="0.25">
      <c r="A2207" s="186"/>
      <c r="B2207" s="221"/>
      <c r="C2207" s="187">
        <v>1920</v>
      </c>
      <c r="D2207" s="188">
        <v>14508</v>
      </c>
      <c r="E2207" s="188"/>
      <c r="F2207" s="188"/>
      <c r="G2207" s="186" t="s">
        <v>106</v>
      </c>
      <c r="H2207" s="186" t="s">
        <v>94</v>
      </c>
      <c r="I2207" s="186"/>
      <c r="J2207" s="186" t="s">
        <v>69</v>
      </c>
      <c r="K2207" s="188">
        <v>2.5</v>
      </c>
      <c r="L2207" s="188">
        <v>1.3</v>
      </c>
      <c r="M2207" s="188">
        <v>4</v>
      </c>
      <c r="N2207" s="188"/>
      <c r="O2207" s="188">
        <f t="shared" si="610"/>
        <v>4</v>
      </c>
      <c r="P2207" s="188"/>
      <c r="Q2207" s="188"/>
      <c r="R2207" s="188">
        <f t="shared" si="611"/>
        <v>4</v>
      </c>
      <c r="S2207" s="191" t="s">
        <v>70</v>
      </c>
      <c r="T2207" s="199" t="s">
        <v>86</v>
      </c>
      <c r="U2207" s="200">
        <v>44970</v>
      </c>
      <c r="V2207" s="200"/>
      <c r="W2207" s="201">
        <v>1</v>
      </c>
      <c r="X2207" s="202"/>
      <c r="Y2207" s="196">
        <f t="shared" si="612"/>
        <v>6.7142857142857144</v>
      </c>
      <c r="Z2207" s="197">
        <v>135</v>
      </c>
      <c r="AA2207" s="197">
        <v>12.25</v>
      </c>
      <c r="AB2207" s="197">
        <f t="shared" si="613"/>
        <v>540</v>
      </c>
      <c r="AC2207" s="197">
        <f t="shared" si="614"/>
        <v>49</v>
      </c>
      <c r="AD2207" s="197">
        <f t="shared" si="615"/>
        <v>378</v>
      </c>
      <c r="AE2207" s="197">
        <f t="shared" si="616"/>
        <v>0</v>
      </c>
      <c r="AF2207" s="197">
        <f t="shared" si="617"/>
        <v>329</v>
      </c>
      <c r="AG2207" s="197">
        <f t="shared" si="618"/>
        <v>707</v>
      </c>
      <c r="AH2207" s="197">
        <v>490</v>
      </c>
      <c r="AI2207" s="197">
        <f t="shared" si="619"/>
        <v>217</v>
      </c>
      <c r="AJ2207" s="158"/>
      <c r="AR2207" s="363">
        <f>SUMIF('[27]Sc Shedule '!$D$3:$D$2546,D2207,'[27]Sc Shedule '!$AC$3:$AC$2546)</f>
        <v>707</v>
      </c>
      <c r="AS2207" s="363">
        <f t="shared" ca="1" si="620"/>
        <v>707</v>
      </c>
      <c r="AT2207" s="363">
        <f t="shared" ca="1" si="621"/>
        <v>0</v>
      </c>
      <c r="AU2207" s="365"/>
    </row>
    <row r="2208" spans="1:47" ht="32.25" customHeight="1" x14ac:dyDescent="0.25">
      <c r="A2208" s="186"/>
      <c r="B2208" s="221"/>
      <c r="C2208" s="187">
        <v>1928</v>
      </c>
      <c r="D2208" s="188">
        <v>14516</v>
      </c>
      <c r="E2208" s="188">
        <v>8731</v>
      </c>
      <c r="F2208" s="188"/>
      <c r="G2208" s="186" t="s">
        <v>106</v>
      </c>
      <c r="H2208" s="186" t="s">
        <v>94</v>
      </c>
      <c r="I2208" s="186"/>
      <c r="J2208" s="186" t="s">
        <v>69</v>
      </c>
      <c r="K2208" s="188">
        <v>2.5</v>
      </c>
      <c r="L2208" s="188">
        <v>1.3</v>
      </c>
      <c r="M2208" s="188">
        <v>4.5</v>
      </c>
      <c r="N2208" s="188"/>
      <c r="O2208" s="188">
        <f t="shared" si="610"/>
        <v>4.5</v>
      </c>
      <c r="P2208" s="188"/>
      <c r="Q2208" s="188"/>
      <c r="R2208" s="188">
        <f t="shared" si="611"/>
        <v>4.5</v>
      </c>
      <c r="S2208" s="191" t="s">
        <v>70</v>
      </c>
      <c r="T2208" s="199" t="s">
        <v>58</v>
      </c>
      <c r="U2208" s="200">
        <v>44973</v>
      </c>
      <c r="V2208" s="200">
        <v>45008</v>
      </c>
      <c r="W2208" s="201">
        <v>1</v>
      </c>
      <c r="X2208" s="202"/>
      <c r="Y2208" s="196">
        <f t="shared" si="612"/>
        <v>5.1428571428571432</v>
      </c>
      <c r="Z2208" s="197">
        <v>135</v>
      </c>
      <c r="AA2208" s="197">
        <v>12.25</v>
      </c>
      <c r="AB2208" s="197">
        <f t="shared" si="613"/>
        <v>607.5</v>
      </c>
      <c r="AC2208" s="197">
        <f t="shared" si="614"/>
        <v>55.125</v>
      </c>
      <c r="AD2208" s="197">
        <f t="shared" si="615"/>
        <v>425.25</v>
      </c>
      <c r="AE2208" s="197">
        <f t="shared" si="616"/>
        <v>182.24999999999997</v>
      </c>
      <c r="AF2208" s="197">
        <f t="shared" si="617"/>
        <v>283.50000000000006</v>
      </c>
      <c r="AG2208" s="197">
        <f t="shared" si="618"/>
        <v>891</v>
      </c>
      <c r="AH2208" s="197">
        <v>527.625</v>
      </c>
      <c r="AI2208" s="197">
        <f t="shared" si="619"/>
        <v>363.375</v>
      </c>
      <c r="AJ2208" s="158"/>
      <c r="AR2208" s="363">
        <f>SUMIF('[27]Sc Shedule '!$D$3:$D$2546,D2208,'[27]Sc Shedule '!$AC$3:$AC$2546)</f>
        <v>891</v>
      </c>
      <c r="AS2208" s="363">
        <f t="shared" ca="1" si="620"/>
        <v>891</v>
      </c>
      <c r="AT2208" s="363">
        <f t="shared" ca="1" si="621"/>
        <v>0</v>
      </c>
      <c r="AU2208" s="365"/>
    </row>
    <row r="2209" spans="1:47" ht="32.25" customHeight="1" x14ac:dyDescent="0.25">
      <c r="A2209" s="186"/>
      <c r="B2209" s="221"/>
      <c r="C2209" s="187">
        <v>1930</v>
      </c>
      <c r="D2209" s="188">
        <v>14518</v>
      </c>
      <c r="E2209" s="188"/>
      <c r="F2209" s="188"/>
      <c r="G2209" s="186" t="s">
        <v>106</v>
      </c>
      <c r="H2209" s="186" t="s">
        <v>94</v>
      </c>
      <c r="I2209" s="186"/>
      <c r="J2209" s="186" t="s">
        <v>69</v>
      </c>
      <c r="K2209" s="188">
        <v>1.3</v>
      </c>
      <c r="L2209" s="188">
        <v>1.3</v>
      </c>
      <c r="M2209" s="188">
        <v>1.5</v>
      </c>
      <c r="N2209" s="188"/>
      <c r="O2209" s="188">
        <f t="shared" si="610"/>
        <v>1.5</v>
      </c>
      <c r="P2209" s="188"/>
      <c r="Q2209" s="188"/>
      <c r="R2209" s="188">
        <f t="shared" si="611"/>
        <v>1.5</v>
      </c>
      <c r="S2209" s="191" t="s">
        <v>70</v>
      </c>
      <c r="T2209" s="199" t="s">
        <v>86</v>
      </c>
      <c r="U2209" s="200">
        <v>44973</v>
      </c>
      <c r="V2209" s="200"/>
      <c r="W2209" s="201">
        <v>1</v>
      </c>
      <c r="X2209" s="202"/>
      <c r="Y2209" s="196">
        <f t="shared" si="612"/>
        <v>6.2857142857142856</v>
      </c>
      <c r="Z2209" s="197">
        <v>135</v>
      </c>
      <c r="AA2209" s="197">
        <v>12.25</v>
      </c>
      <c r="AB2209" s="197">
        <f t="shared" si="613"/>
        <v>202.5</v>
      </c>
      <c r="AC2209" s="197">
        <f t="shared" si="614"/>
        <v>18.375</v>
      </c>
      <c r="AD2209" s="197">
        <f t="shared" si="615"/>
        <v>141.74999999999997</v>
      </c>
      <c r="AE2209" s="197">
        <f t="shared" si="616"/>
        <v>0</v>
      </c>
      <c r="AF2209" s="197">
        <f t="shared" si="617"/>
        <v>115.5</v>
      </c>
      <c r="AG2209" s="197">
        <f t="shared" si="618"/>
        <v>257.25</v>
      </c>
      <c r="AH2209" s="197">
        <v>175.87499999999997</v>
      </c>
      <c r="AI2209" s="197">
        <f t="shared" si="619"/>
        <v>81.375000000000028</v>
      </c>
      <c r="AJ2209" s="158"/>
      <c r="AR2209" s="363">
        <f>SUMIF('[27]Sc Shedule '!$D$3:$D$2546,D2209,'[27]Sc Shedule '!$AC$3:$AC$2546)</f>
        <v>257.25</v>
      </c>
      <c r="AS2209" s="363">
        <f t="shared" ca="1" si="620"/>
        <v>257.25</v>
      </c>
      <c r="AT2209" s="363">
        <f t="shared" ca="1" si="621"/>
        <v>0</v>
      </c>
      <c r="AU2209" s="365"/>
    </row>
    <row r="2210" spans="1:47" ht="32.25" customHeight="1" x14ac:dyDescent="0.25">
      <c r="A2210" s="186"/>
      <c r="B2210" s="221"/>
      <c r="C2210" s="187">
        <v>1931</v>
      </c>
      <c r="D2210" s="188">
        <v>14519</v>
      </c>
      <c r="E2210" s="188">
        <v>8722</v>
      </c>
      <c r="F2210" s="188"/>
      <c r="G2210" s="186" t="s">
        <v>440</v>
      </c>
      <c r="H2210" s="186" t="s">
        <v>94</v>
      </c>
      <c r="I2210" s="186"/>
      <c r="J2210" s="186" t="s">
        <v>69</v>
      </c>
      <c r="K2210" s="188">
        <v>2.5</v>
      </c>
      <c r="L2210" s="188">
        <v>1.8</v>
      </c>
      <c r="M2210" s="188">
        <v>3</v>
      </c>
      <c r="N2210" s="188"/>
      <c r="O2210" s="188">
        <f t="shared" ref="O2210" si="622">M2210-N2210</f>
        <v>3</v>
      </c>
      <c r="P2210" s="188"/>
      <c r="Q2210" s="188"/>
      <c r="R2210" s="188">
        <f t="shared" ref="R2210" si="623">IF(S2210="m3",K2210*L2210*O2210,IF(S2210="m2-LxH",K2210*O2210,IF(S2210="m2-LxW",K2210*L2210*P2210,IF(S2210="rm",O2210,IF(S2210="lm",K2210,IF(S2210="unit",Q2210,))))))</f>
        <v>3</v>
      </c>
      <c r="S2210" s="191" t="s">
        <v>70</v>
      </c>
      <c r="T2210" s="199" t="s">
        <v>58</v>
      </c>
      <c r="U2210" s="200">
        <v>44973</v>
      </c>
      <c r="V2210" s="200">
        <v>45005</v>
      </c>
      <c r="W2210" s="201">
        <v>1</v>
      </c>
      <c r="X2210" s="202"/>
      <c r="Y2210" s="196">
        <f t="shared" ref="Y2210" si="624">IF(T2210="on hire",$C$5-U2210+1,IF(T2210="off hired",V2210-U2210+1,0))/7</f>
        <v>4.7142857142857144</v>
      </c>
      <c r="Z2210" s="197">
        <v>135</v>
      </c>
      <c r="AA2210" s="197">
        <v>12.25</v>
      </c>
      <c r="AB2210" s="197">
        <f t="shared" ref="AB2210" si="625">Z2210*R2210</f>
        <v>405</v>
      </c>
      <c r="AC2210" s="197">
        <f t="shared" ref="AC2210" si="626">AA2210*R2210</f>
        <v>36.75</v>
      </c>
      <c r="AD2210" s="197">
        <f t="shared" ref="AD2210" si="627">0.7*R2210*Z2210</f>
        <v>283.49999999999994</v>
      </c>
      <c r="AE2210" s="197">
        <f t="shared" ref="AE2210" si="628">IF(T2210="off hired",0.3*R2210*Z2210*W2210,0)</f>
        <v>121.49999999999999</v>
      </c>
      <c r="AF2210" s="197">
        <f t="shared" ref="AF2210" si="629">IF(Y2210&gt;X2210,(Y2210-X2210)*R2210*AA2210,0)</f>
        <v>173.25</v>
      </c>
      <c r="AG2210" s="197">
        <f t="shared" ref="AG2210" si="630">AD2210+AE2210+AF2210</f>
        <v>578.25</v>
      </c>
      <c r="AH2210" s="197">
        <v>351.74999999999994</v>
      </c>
      <c r="AI2210" s="197">
        <f t="shared" ref="AI2210" si="631">AG2210-AH2210</f>
        <v>226.50000000000006</v>
      </c>
      <c r="AJ2210" s="158"/>
      <c r="AR2210" s="363">
        <f>SUMIF('[27]Sc Shedule '!$D$3:$D$2546,D2210,'[27]Sc Shedule '!$AC$3:$AC$2546)</f>
        <v>578.25</v>
      </c>
      <c r="AS2210" s="363">
        <f t="shared" ca="1" si="620"/>
        <v>578.25</v>
      </c>
      <c r="AT2210" s="363">
        <f t="shared" ca="1" si="621"/>
        <v>0</v>
      </c>
      <c r="AU2210" s="365"/>
    </row>
    <row r="2211" spans="1:47" ht="32.25" customHeight="1" x14ac:dyDescent="0.25">
      <c r="A2211" s="186"/>
      <c r="B2211" s="221"/>
      <c r="C2211" s="187">
        <v>1962</v>
      </c>
      <c r="D2211" s="188">
        <v>14550</v>
      </c>
      <c r="E2211" s="188"/>
      <c r="F2211" s="188"/>
      <c r="G2211" s="186" t="s">
        <v>57</v>
      </c>
      <c r="H2211" s="186" t="s">
        <v>94</v>
      </c>
      <c r="I2211" s="186"/>
      <c r="J2211" s="186" t="s">
        <v>69</v>
      </c>
      <c r="K2211" s="188">
        <v>1.3</v>
      </c>
      <c r="L2211" s="188">
        <v>1.3</v>
      </c>
      <c r="M2211" s="188">
        <v>4</v>
      </c>
      <c r="N2211" s="188"/>
      <c r="O2211" s="188">
        <f t="shared" ref="O2211" si="632">M2211-N2211</f>
        <v>4</v>
      </c>
      <c r="P2211" s="188"/>
      <c r="Q2211" s="188"/>
      <c r="R2211" s="188">
        <f t="shared" ref="R2211" si="633">IF(S2211="m3",K2211*L2211*O2211,IF(S2211="m2-LxH",K2211*O2211,IF(S2211="m2-LxW",K2211*L2211*P2211,IF(S2211="rm",O2211,IF(S2211="lm",K2211,IF(S2211="unit",Q2211,))))))</f>
        <v>4</v>
      </c>
      <c r="S2211" s="191" t="s">
        <v>70</v>
      </c>
      <c r="T2211" s="199" t="s">
        <v>86</v>
      </c>
      <c r="U2211" s="200">
        <v>44980</v>
      </c>
      <c r="V2211" s="200"/>
      <c r="W2211" s="201">
        <v>1</v>
      </c>
      <c r="X2211" s="202"/>
      <c r="Y2211" s="196">
        <f t="shared" ref="Y2211" si="634">IF(T2211="on hire",$C$5-U2211+1,IF(T2211="off hired",V2211-U2211+1,0))/7</f>
        <v>5.2857142857142856</v>
      </c>
      <c r="Z2211" s="197">
        <v>135</v>
      </c>
      <c r="AA2211" s="197">
        <v>12.25</v>
      </c>
      <c r="AB2211" s="197">
        <f t="shared" ref="AB2211" si="635">Z2211*R2211</f>
        <v>540</v>
      </c>
      <c r="AC2211" s="197">
        <f t="shared" ref="AC2211" si="636">AA2211*R2211</f>
        <v>49</v>
      </c>
      <c r="AD2211" s="197">
        <f t="shared" ref="AD2211" si="637">0.7*R2211*Z2211</f>
        <v>378</v>
      </c>
      <c r="AE2211" s="197">
        <f t="shared" ref="AE2211" si="638">IF(T2211="off hired",0.3*R2211*Z2211*W2211,0)</f>
        <v>0</v>
      </c>
      <c r="AF2211" s="197">
        <f t="shared" ref="AF2211" si="639">IF(Y2211&gt;X2211,(Y2211-X2211)*R2211*AA2211,0)</f>
        <v>259</v>
      </c>
      <c r="AG2211" s="197">
        <f t="shared" ref="AG2211" si="640">AD2211+AE2211+AF2211</f>
        <v>637</v>
      </c>
      <c r="AH2211" s="197">
        <v>420</v>
      </c>
      <c r="AI2211" s="197">
        <f t="shared" ref="AI2211" si="641">AG2211-AH2211</f>
        <v>217</v>
      </c>
      <c r="AJ2211" s="158"/>
      <c r="AR2211" s="363">
        <f>SUMIF('[27]Sc Shedule '!$D$3:$D$2546,D2211,'[27]Sc Shedule '!$AC$3:$AC$2546)</f>
        <v>860.75</v>
      </c>
      <c r="AS2211" s="363">
        <f t="shared" ca="1" si="620"/>
        <v>860.75</v>
      </c>
      <c r="AT2211" s="363">
        <f t="shared" ca="1" si="621"/>
        <v>0</v>
      </c>
      <c r="AU2211" s="365"/>
    </row>
    <row r="2212" spans="1:47" ht="32.25" customHeight="1" x14ac:dyDescent="0.25">
      <c r="A2212" s="186"/>
      <c r="B2212" s="221"/>
      <c r="C2212" s="187">
        <v>1951</v>
      </c>
      <c r="D2212" s="188">
        <v>14539</v>
      </c>
      <c r="E2212" s="188"/>
      <c r="F2212" s="188"/>
      <c r="G2212" s="186" t="s">
        <v>119</v>
      </c>
      <c r="H2212" s="186" t="s">
        <v>94</v>
      </c>
      <c r="I2212" s="186"/>
      <c r="J2212" s="186" t="s">
        <v>69</v>
      </c>
      <c r="K2212" s="188">
        <v>1.3</v>
      </c>
      <c r="L2212" s="188">
        <v>1.3</v>
      </c>
      <c r="M2212" s="188">
        <v>6</v>
      </c>
      <c r="N2212" s="188"/>
      <c r="O2212" s="188">
        <f t="shared" ref="O2212" si="642">M2212-N2212</f>
        <v>6</v>
      </c>
      <c r="P2212" s="188"/>
      <c r="Q2212" s="188"/>
      <c r="R2212" s="188">
        <f t="shared" ref="R2212" si="643">IF(S2212="m3",K2212*L2212*O2212,IF(S2212="m2-LxH",K2212*O2212,IF(S2212="m2-LxW",K2212*L2212*P2212,IF(S2212="rm",O2212,IF(S2212="lm",K2212,IF(S2212="unit",Q2212,))))))</f>
        <v>6</v>
      </c>
      <c r="S2212" s="191" t="s">
        <v>70</v>
      </c>
      <c r="T2212" s="199" t="s">
        <v>86</v>
      </c>
      <c r="U2212" s="200">
        <v>44978</v>
      </c>
      <c r="V2212" s="200"/>
      <c r="W2212" s="201">
        <v>1</v>
      </c>
      <c r="X2212" s="202"/>
      <c r="Y2212" s="196">
        <f t="shared" ref="Y2212" si="644">IF(T2212="on hire",$C$5-U2212+1,IF(T2212="off hired",V2212-U2212+1,0))/7</f>
        <v>5.5714285714285712</v>
      </c>
      <c r="Z2212" s="197">
        <v>135</v>
      </c>
      <c r="AA2212" s="197">
        <v>12.25</v>
      </c>
      <c r="AB2212" s="197">
        <f t="shared" ref="AB2212" si="645">Z2212*R2212</f>
        <v>810</v>
      </c>
      <c r="AC2212" s="197">
        <f t="shared" ref="AC2212" si="646">AA2212*R2212</f>
        <v>73.5</v>
      </c>
      <c r="AD2212" s="197">
        <f t="shared" ref="AD2212" si="647">0.7*R2212*Z2212</f>
        <v>566.99999999999989</v>
      </c>
      <c r="AE2212" s="197">
        <f t="shared" ref="AE2212" si="648">IF(T2212="off hired",0.3*R2212*Z2212*W2212,0)</f>
        <v>0</v>
      </c>
      <c r="AF2212" s="197">
        <f t="shared" ref="AF2212" si="649">IF(Y2212&gt;X2212,(Y2212-X2212)*R2212*AA2212,0)</f>
        <v>409.5</v>
      </c>
      <c r="AG2212" s="197">
        <f t="shared" ref="AG2212" si="650">AD2212+AE2212+AF2212</f>
        <v>976.49999999999989</v>
      </c>
      <c r="AH2212" s="197">
        <v>650.99999999999989</v>
      </c>
      <c r="AI2212" s="197">
        <f t="shared" ref="AI2212" si="651">AG2212-AH2212</f>
        <v>325.5</v>
      </c>
      <c r="AJ2212" s="158"/>
      <c r="AR2212" s="363">
        <f>SUMIF('[27]Sc Shedule '!$D$3:$D$2546,D2212,'[27]Sc Shedule '!$AC$3:$AC$2546)</f>
        <v>1010.1179999999999</v>
      </c>
      <c r="AS2212" s="363">
        <f t="shared" ca="1" si="620"/>
        <v>1010.1179999999999</v>
      </c>
      <c r="AT2212" s="363">
        <f t="shared" ca="1" si="621"/>
        <v>0</v>
      </c>
      <c r="AU2212" s="365"/>
    </row>
    <row r="2213" spans="1:47" ht="32.25" customHeight="1" x14ac:dyDescent="0.25">
      <c r="A2213" s="186"/>
      <c r="B2213" s="221"/>
      <c r="C2213" s="187">
        <v>1980</v>
      </c>
      <c r="D2213" s="188">
        <v>14618</v>
      </c>
      <c r="E2213" s="188">
        <v>8768</v>
      </c>
      <c r="F2213" s="188"/>
      <c r="G2213" s="186" t="s">
        <v>57</v>
      </c>
      <c r="H2213" s="186" t="s">
        <v>94</v>
      </c>
      <c r="I2213" s="186"/>
      <c r="J2213" s="186" t="s">
        <v>69</v>
      </c>
      <c r="K2213" s="188">
        <v>2.5</v>
      </c>
      <c r="L2213" s="188">
        <v>1.3</v>
      </c>
      <c r="M2213" s="188">
        <v>3.5</v>
      </c>
      <c r="N2213" s="188"/>
      <c r="O2213" s="188">
        <f t="shared" ref="O2213:O2214" si="652">M2213-N2213</f>
        <v>3.5</v>
      </c>
      <c r="P2213" s="188"/>
      <c r="Q2213" s="188"/>
      <c r="R2213" s="188">
        <f t="shared" ref="R2213:R2214" si="653">IF(S2213="m3",K2213*L2213*O2213,IF(S2213="m2-LxH",K2213*O2213,IF(S2213="m2-LxW",K2213*L2213*P2213,IF(S2213="rm",O2213,IF(S2213="lm",K2213,IF(S2213="unit",Q2213,))))))</f>
        <v>3.5</v>
      </c>
      <c r="S2213" s="191" t="s">
        <v>70</v>
      </c>
      <c r="T2213" s="199" t="s">
        <v>58</v>
      </c>
      <c r="U2213" s="200">
        <v>44982</v>
      </c>
      <c r="V2213" s="200">
        <v>44988</v>
      </c>
      <c r="W2213" s="201">
        <v>1</v>
      </c>
      <c r="X2213" s="202"/>
      <c r="Y2213" s="196">
        <f t="shared" ref="Y2213:Y2214" si="654">IF(T2213="on hire",$C$5-U2213+1,IF(T2213="off hired",V2213-U2213+1,0))/7</f>
        <v>1</v>
      </c>
      <c r="Z2213" s="197">
        <v>135</v>
      </c>
      <c r="AA2213" s="197">
        <v>12.25</v>
      </c>
      <c r="AB2213" s="197">
        <f t="shared" ref="AB2213:AB2214" si="655">Z2213*R2213</f>
        <v>472.5</v>
      </c>
      <c r="AC2213" s="197">
        <f t="shared" ref="AC2213:AC2214" si="656">AA2213*R2213</f>
        <v>42.875</v>
      </c>
      <c r="AD2213" s="197">
        <f t="shared" ref="AD2213:AD2214" si="657">0.7*R2213*Z2213</f>
        <v>330.74999999999994</v>
      </c>
      <c r="AE2213" s="197">
        <f t="shared" ref="AE2213:AE2214" si="658">IF(T2213="off hired",0.3*R2213*Z2213*W2213,0)</f>
        <v>141.75</v>
      </c>
      <c r="AF2213" s="197">
        <f t="shared" ref="AF2213:AF2214" si="659">IF(Y2213&gt;X2213,(Y2213-X2213)*R2213*AA2213,0)</f>
        <v>42.875</v>
      </c>
      <c r="AG2213" s="197">
        <f t="shared" ref="AG2213:AG2214" si="660">AD2213+AE2213+AF2213</f>
        <v>515.375</v>
      </c>
      <c r="AH2213" s="197">
        <v>355.24999999999994</v>
      </c>
      <c r="AI2213" s="197">
        <f t="shared" ref="AI2213:AI2214" si="661">AG2213-AH2213</f>
        <v>160.12500000000006</v>
      </c>
      <c r="AJ2213" s="158"/>
      <c r="AR2213" s="363">
        <f>SUMIF('[27]Sc Shedule '!$D$3:$D$2546,D2213,'[27]Sc Shedule '!$AC$3:$AC$2546)</f>
        <v>515.375</v>
      </c>
      <c r="AS2213" s="363">
        <f t="shared" ca="1" si="620"/>
        <v>515.375</v>
      </c>
      <c r="AT2213" s="363">
        <f t="shared" ca="1" si="621"/>
        <v>0</v>
      </c>
      <c r="AU2213" s="365"/>
    </row>
    <row r="2214" spans="1:47" ht="32.25" customHeight="1" x14ac:dyDescent="0.25">
      <c r="A2214" s="186"/>
      <c r="B2214" s="221"/>
      <c r="C2214" s="187">
        <v>1982</v>
      </c>
      <c r="D2214" s="188">
        <v>14620</v>
      </c>
      <c r="E2214" s="188"/>
      <c r="F2214" s="188"/>
      <c r="G2214" s="186" t="s">
        <v>440</v>
      </c>
      <c r="H2214" s="186" t="s">
        <v>94</v>
      </c>
      <c r="I2214" s="186"/>
      <c r="J2214" s="186" t="s">
        <v>69</v>
      </c>
      <c r="K2214" s="188">
        <v>2.5</v>
      </c>
      <c r="L2214" s="188">
        <v>1.8</v>
      </c>
      <c r="M2214" s="188">
        <v>2</v>
      </c>
      <c r="N2214" s="188"/>
      <c r="O2214" s="188">
        <f t="shared" si="652"/>
        <v>2</v>
      </c>
      <c r="P2214" s="188"/>
      <c r="Q2214" s="188"/>
      <c r="R2214" s="188">
        <f t="shared" si="653"/>
        <v>2</v>
      </c>
      <c r="S2214" s="191" t="s">
        <v>70</v>
      </c>
      <c r="T2214" s="199" t="s">
        <v>86</v>
      </c>
      <c r="U2214" s="200">
        <v>44982</v>
      </c>
      <c r="V2214" s="200"/>
      <c r="W2214" s="201">
        <v>1</v>
      </c>
      <c r="X2214" s="202"/>
      <c r="Y2214" s="196">
        <f t="shared" si="654"/>
        <v>5</v>
      </c>
      <c r="Z2214" s="197">
        <v>135</v>
      </c>
      <c r="AA2214" s="197">
        <v>12.25</v>
      </c>
      <c r="AB2214" s="197">
        <f t="shared" si="655"/>
        <v>270</v>
      </c>
      <c r="AC2214" s="197">
        <f t="shared" si="656"/>
        <v>24.5</v>
      </c>
      <c r="AD2214" s="197">
        <f t="shared" si="657"/>
        <v>189</v>
      </c>
      <c r="AE2214" s="197">
        <f t="shared" si="658"/>
        <v>0</v>
      </c>
      <c r="AF2214" s="197">
        <f t="shared" si="659"/>
        <v>122.5</v>
      </c>
      <c r="AG2214" s="197">
        <f t="shared" si="660"/>
        <v>311.5</v>
      </c>
      <c r="AH2214" s="197">
        <v>203</v>
      </c>
      <c r="AI2214" s="197">
        <f t="shared" si="661"/>
        <v>108.5</v>
      </c>
      <c r="AJ2214" s="158"/>
      <c r="AR2214" s="363">
        <f>SUMIF('[27]Sc Shedule '!$D$3:$D$2546,D2214,'[27]Sc Shedule '!$AC$3:$AC$2546)</f>
        <v>311.5</v>
      </c>
      <c r="AS2214" s="363">
        <f t="shared" ca="1" si="620"/>
        <v>311.5</v>
      </c>
      <c r="AT2214" s="363">
        <f t="shared" ca="1" si="621"/>
        <v>0</v>
      </c>
      <c r="AU2214" s="365"/>
    </row>
    <row r="2215" spans="1:47" ht="32.25" customHeight="1" x14ac:dyDescent="0.25">
      <c r="A2215" s="186"/>
      <c r="B2215" s="221"/>
      <c r="C2215" s="187">
        <v>1983</v>
      </c>
      <c r="D2215" s="188">
        <v>14621</v>
      </c>
      <c r="E2215" s="188"/>
      <c r="F2215" s="188"/>
      <c r="G2215" s="186" t="s">
        <v>106</v>
      </c>
      <c r="H2215" s="186" t="s">
        <v>94</v>
      </c>
      <c r="I2215" s="186"/>
      <c r="J2215" s="186" t="s">
        <v>69</v>
      </c>
      <c r="K2215" s="188">
        <v>2.5</v>
      </c>
      <c r="L2215" s="188">
        <v>1</v>
      </c>
      <c r="M2215" s="188">
        <v>3</v>
      </c>
      <c r="N2215" s="188"/>
      <c r="O2215" s="188">
        <f t="shared" ref="O2215" si="662">M2215-N2215</f>
        <v>3</v>
      </c>
      <c r="P2215" s="188"/>
      <c r="Q2215" s="188"/>
      <c r="R2215" s="188">
        <f t="shared" ref="R2215" si="663">IF(S2215="m3",K2215*L2215*O2215,IF(S2215="m2-LxH",K2215*O2215,IF(S2215="m2-LxW",K2215*L2215*P2215,IF(S2215="rm",O2215,IF(S2215="lm",K2215,IF(S2215="unit",Q2215,))))))</f>
        <v>3</v>
      </c>
      <c r="S2215" s="191" t="s">
        <v>70</v>
      </c>
      <c r="T2215" s="199" t="s">
        <v>86</v>
      </c>
      <c r="U2215" s="200">
        <v>44982</v>
      </c>
      <c r="V2215" s="200"/>
      <c r="W2215" s="201">
        <v>1</v>
      </c>
      <c r="X2215" s="202"/>
      <c r="Y2215" s="196">
        <f t="shared" ref="Y2215" si="664">IF(T2215="on hire",$C$5-U2215+1,IF(T2215="off hired",V2215-U2215+1,0))/7</f>
        <v>5</v>
      </c>
      <c r="Z2215" s="197">
        <v>135</v>
      </c>
      <c r="AA2215" s="197">
        <v>12.25</v>
      </c>
      <c r="AB2215" s="197">
        <f t="shared" ref="AB2215" si="665">Z2215*R2215</f>
        <v>405</v>
      </c>
      <c r="AC2215" s="197">
        <f t="shared" ref="AC2215" si="666">AA2215*R2215</f>
        <v>36.75</v>
      </c>
      <c r="AD2215" s="197">
        <f t="shared" ref="AD2215" si="667">0.7*R2215*Z2215</f>
        <v>283.49999999999994</v>
      </c>
      <c r="AE2215" s="197">
        <f t="shared" ref="AE2215" si="668">IF(T2215="off hired",0.3*R2215*Z2215*W2215,0)</f>
        <v>0</v>
      </c>
      <c r="AF2215" s="197">
        <f t="shared" ref="AF2215" si="669">IF(Y2215&gt;X2215,(Y2215-X2215)*R2215*AA2215,0)</f>
        <v>183.75</v>
      </c>
      <c r="AG2215" s="197">
        <f t="shared" ref="AG2215" si="670">AD2215+AE2215+AF2215</f>
        <v>467.24999999999994</v>
      </c>
      <c r="AH2215" s="197">
        <v>304.49999999999994</v>
      </c>
      <c r="AI2215" s="197">
        <f t="shared" ref="AI2215" si="671">AG2215-AH2215</f>
        <v>162.75</v>
      </c>
      <c r="AJ2215" s="158"/>
      <c r="AR2215" s="363">
        <f>SUMIF('[27]Sc Shedule '!$D$3:$D$2546,D2215,'[27]Sc Shedule '!$AC$3:$AC$2546)</f>
        <v>848.05</v>
      </c>
      <c r="AS2215" s="363">
        <f t="shared" ca="1" si="620"/>
        <v>848.05</v>
      </c>
      <c r="AT2215" s="363">
        <f t="shared" ca="1" si="621"/>
        <v>0</v>
      </c>
      <c r="AU2215" s="365"/>
    </row>
    <row r="2216" spans="1:47" ht="32.25" customHeight="1" x14ac:dyDescent="0.25">
      <c r="A2216" s="186"/>
      <c r="B2216" s="221"/>
      <c r="C2216" s="187">
        <v>1992</v>
      </c>
      <c r="D2216" s="188">
        <v>14630</v>
      </c>
      <c r="E2216" s="188"/>
      <c r="F2216" s="188"/>
      <c r="G2216" s="186" t="s">
        <v>501</v>
      </c>
      <c r="H2216" s="186" t="s">
        <v>94</v>
      </c>
      <c r="I2216" s="186"/>
      <c r="J2216" s="186" t="s">
        <v>69</v>
      </c>
      <c r="K2216" s="188">
        <v>1.8</v>
      </c>
      <c r="L2216" s="188">
        <v>1.3</v>
      </c>
      <c r="M2216" s="188">
        <v>4</v>
      </c>
      <c r="N2216" s="188"/>
      <c r="O2216" s="188">
        <f t="shared" ref="O2216:O2217" si="672">M2216-N2216</f>
        <v>4</v>
      </c>
      <c r="P2216" s="188"/>
      <c r="Q2216" s="188"/>
      <c r="R2216" s="188">
        <f t="shared" ref="R2216:R2217" si="673">IF(S2216="m3",K2216*L2216*O2216,IF(S2216="m2-LxH",K2216*O2216,IF(S2216="m2-LxW",K2216*L2216*P2216,IF(S2216="rm",O2216,IF(S2216="lm",K2216,IF(S2216="unit",Q2216,))))))</f>
        <v>4</v>
      </c>
      <c r="S2216" s="191" t="s">
        <v>70</v>
      </c>
      <c r="T2216" s="199" t="s">
        <v>86</v>
      </c>
      <c r="U2216" s="200">
        <v>44984</v>
      </c>
      <c r="V2216" s="200"/>
      <c r="W2216" s="201">
        <v>1</v>
      </c>
      <c r="X2216" s="202"/>
      <c r="Y2216" s="196">
        <f t="shared" ref="Y2216:Y2217" si="674">IF(T2216="on hire",$C$5-U2216+1,IF(T2216="off hired",V2216-U2216+1,0))/7</f>
        <v>4.7142857142857144</v>
      </c>
      <c r="Z2216" s="197">
        <v>135</v>
      </c>
      <c r="AA2216" s="197">
        <v>12.25</v>
      </c>
      <c r="AB2216" s="197">
        <f t="shared" ref="AB2216:AB2217" si="675">Z2216*R2216</f>
        <v>540</v>
      </c>
      <c r="AC2216" s="197">
        <f t="shared" ref="AC2216:AC2217" si="676">AA2216*R2216</f>
        <v>49</v>
      </c>
      <c r="AD2216" s="197">
        <f t="shared" ref="AD2216:AD2217" si="677">0.7*R2216*Z2216</f>
        <v>378</v>
      </c>
      <c r="AE2216" s="197">
        <f t="shared" ref="AE2216:AE2217" si="678">IF(T2216="off hired",0.3*R2216*Z2216*W2216,0)</f>
        <v>0</v>
      </c>
      <c r="AF2216" s="197">
        <f t="shared" ref="AF2216:AF2217" si="679">IF(Y2216&gt;X2216,(Y2216-X2216)*R2216*AA2216,0)</f>
        <v>231</v>
      </c>
      <c r="AG2216" s="197">
        <f t="shared" ref="AG2216:AG2217" si="680">AD2216+AE2216+AF2216</f>
        <v>609</v>
      </c>
      <c r="AH2216" s="197">
        <v>392</v>
      </c>
      <c r="AI2216" s="197">
        <f t="shared" ref="AI2216:AI2217" si="681">AG2216-AH2216</f>
        <v>217</v>
      </c>
      <c r="AJ2216" s="158"/>
      <c r="AR2216" s="363">
        <f>SUMIF('[27]Sc Shedule '!$D$3:$D$2546,D2216,'[27]Sc Shedule '!$AC$3:$AC$2546)</f>
        <v>609</v>
      </c>
      <c r="AS2216" s="363">
        <f t="shared" ca="1" si="620"/>
        <v>609</v>
      </c>
      <c r="AT2216" s="363">
        <f t="shared" ca="1" si="621"/>
        <v>0</v>
      </c>
      <c r="AU2216" s="365"/>
    </row>
    <row r="2217" spans="1:47" ht="32.25" customHeight="1" x14ac:dyDescent="0.25">
      <c r="A2217" s="186"/>
      <c r="B2217" s="221"/>
      <c r="C2217" s="187">
        <v>1986</v>
      </c>
      <c r="D2217" s="188">
        <v>14624</v>
      </c>
      <c r="E2217" s="188"/>
      <c r="F2217" s="188"/>
      <c r="G2217" s="186" t="s">
        <v>57</v>
      </c>
      <c r="H2217" s="186" t="s">
        <v>94</v>
      </c>
      <c r="I2217" s="186"/>
      <c r="J2217" s="186" t="s">
        <v>69</v>
      </c>
      <c r="K2217" s="188">
        <v>1.3</v>
      </c>
      <c r="L2217" s="188">
        <v>1.3</v>
      </c>
      <c r="M2217" s="188">
        <v>2</v>
      </c>
      <c r="N2217" s="188"/>
      <c r="O2217" s="188">
        <f t="shared" si="672"/>
        <v>2</v>
      </c>
      <c r="P2217" s="188"/>
      <c r="Q2217" s="188"/>
      <c r="R2217" s="188">
        <f t="shared" si="673"/>
        <v>2</v>
      </c>
      <c r="S2217" s="191" t="s">
        <v>70</v>
      </c>
      <c r="T2217" s="199" t="s">
        <v>86</v>
      </c>
      <c r="U2217" s="200">
        <v>44983</v>
      </c>
      <c r="V2217" s="200"/>
      <c r="W2217" s="201">
        <v>1</v>
      </c>
      <c r="X2217" s="202"/>
      <c r="Y2217" s="196">
        <f t="shared" si="674"/>
        <v>4.8571428571428568</v>
      </c>
      <c r="Z2217" s="197">
        <v>135</v>
      </c>
      <c r="AA2217" s="197">
        <v>12.25</v>
      </c>
      <c r="AB2217" s="197">
        <f t="shared" si="675"/>
        <v>270</v>
      </c>
      <c r="AC2217" s="197">
        <f t="shared" si="676"/>
        <v>24.5</v>
      </c>
      <c r="AD2217" s="197">
        <f t="shared" si="677"/>
        <v>189</v>
      </c>
      <c r="AE2217" s="197">
        <f t="shared" si="678"/>
        <v>0</v>
      </c>
      <c r="AF2217" s="197">
        <f t="shared" si="679"/>
        <v>118.99999999999999</v>
      </c>
      <c r="AG2217" s="197">
        <f t="shared" si="680"/>
        <v>308</v>
      </c>
      <c r="AH2217" s="197">
        <v>199.5</v>
      </c>
      <c r="AI2217" s="197">
        <f t="shared" si="681"/>
        <v>108.5</v>
      </c>
      <c r="AJ2217" s="158"/>
      <c r="AR2217" s="363">
        <f>SUMIF('[27]Sc Shedule '!$D$3:$D$2546,D2217,'[27]Sc Shedule '!$AC$3:$AC$2546)</f>
        <v>924</v>
      </c>
      <c r="AS2217" s="363">
        <f t="shared" ca="1" si="620"/>
        <v>924</v>
      </c>
      <c r="AT2217" s="363">
        <f t="shared" ca="1" si="621"/>
        <v>0</v>
      </c>
      <c r="AU2217" s="365"/>
    </row>
    <row r="2218" spans="1:47" ht="32.25" customHeight="1" x14ac:dyDescent="0.25">
      <c r="A2218" s="186"/>
      <c r="B2218" s="221"/>
      <c r="C2218" s="187">
        <v>1986</v>
      </c>
      <c r="D2218" s="188">
        <v>14624</v>
      </c>
      <c r="E2218" s="188"/>
      <c r="F2218" s="188"/>
      <c r="G2218" s="186" t="s">
        <v>57</v>
      </c>
      <c r="H2218" s="186" t="s">
        <v>94</v>
      </c>
      <c r="I2218" s="186"/>
      <c r="J2218" s="186" t="s">
        <v>69</v>
      </c>
      <c r="K2218" s="188">
        <v>1.3</v>
      </c>
      <c r="L2218" s="188">
        <v>1</v>
      </c>
      <c r="M2218" s="188">
        <v>4</v>
      </c>
      <c r="N2218" s="188"/>
      <c r="O2218" s="188">
        <f t="shared" ref="O2218" si="682">M2218-N2218</f>
        <v>4</v>
      </c>
      <c r="P2218" s="188"/>
      <c r="Q2218" s="188"/>
      <c r="R2218" s="188">
        <f t="shared" ref="R2218" si="683">IF(S2218="m3",K2218*L2218*O2218,IF(S2218="m2-LxH",K2218*O2218,IF(S2218="m2-LxW",K2218*L2218*P2218,IF(S2218="rm",O2218,IF(S2218="lm",K2218,IF(S2218="unit",Q2218,))))))</f>
        <v>4</v>
      </c>
      <c r="S2218" s="191" t="s">
        <v>70</v>
      </c>
      <c r="T2218" s="199" t="s">
        <v>86</v>
      </c>
      <c r="U2218" s="200">
        <v>44983</v>
      </c>
      <c r="V2218" s="200"/>
      <c r="W2218" s="201">
        <v>1</v>
      </c>
      <c r="X2218" s="202"/>
      <c r="Y2218" s="196">
        <f t="shared" ref="Y2218" si="684">IF(T2218="on hire",$C$5-U2218+1,IF(T2218="off hired",V2218-U2218+1,0))/7</f>
        <v>4.8571428571428568</v>
      </c>
      <c r="Z2218" s="197">
        <v>135</v>
      </c>
      <c r="AA2218" s="197">
        <v>12.25</v>
      </c>
      <c r="AB2218" s="197">
        <f t="shared" ref="AB2218" si="685">Z2218*R2218</f>
        <v>540</v>
      </c>
      <c r="AC2218" s="197">
        <f t="shared" ref="AC2218" si="686">AA2218*R2218</f>
        <v>49</v>
      </c>
      <c r="AD2218" s="197">
        <f t="shared" ref="AD2218" si="687">0.7*R2218*Z2218</f>
        <v>378</v>
      </c>
      <c r="AE2218" s="197">
        <f t="shared" ref="AE2218" si="688">IF(T2218="off hired",0.3*R2218*Z2218*W2218,0)</f>
        <v>0</v>
      </c>
      <c r="AF2218" s="197">
        <f t="shared" ref="AF2218" si="689">IF(Y2218&gt;X2218,(Y2218-X2218)*R2218*AA2218,0)</f>
        <v>237.99999999999997</v>
      </c>
      <c r="AG2218" s="197">
        <f t="shared" ref="AG2218" si="690">AD2218+AE2218+AF2218</f>
        <v>616</v>
      </c>
      <c r="AH2218" s="197">
        <v>399</v>
      </c>
      <c r="AI2218" s="197">
        <f t="shared" ref="AI2218" si="691">AG2218-AH2218</f>
        <v>217</v>
      </c>
      <c r="AJ2218" s="158"/>
      <c r="AR2218" s="363">
        <f>SUMIF('[27]Sc Shedule '!$D$3:$D$2546,D2218,'[27]Sc Shedule '!$AC$3:$AC$2546)</f>
        <v>924</v>
      </c>
      <c r="AS2218" s="363">
        <f t="shared" ca="1" si="620"/>
        <v>924</v>
      </c>
      <c r="AT2218" s="363">
        <f t="shared" ca="1" si="621"/>
        <v>0</v>
      </c>
      <c r="AU2218" s="365"/>
    </row>
    <row r="2219" spans="1:47" ht="32.25" customHeight="1" x14ac:dyDescent="0.25">
      <c r="A2219" s="186"/>
      <c r="B2219" s="221"/>
      <c r="C2219" s="187">
        <v>1997</v>
      </c>
      <c r="D2219" s="188">
        <v>14635</v>
      </c>
      <c r="E2219" s="188"/>
      <c r="F2219" s="188"/>
      <c r="G2219" s="186" t="s">
        <v>105</v>
      </c>
      <c r="H2219" s="186" t="s">
        <v>94</v>
      </c>
      <c r="I2219" s="186"/>
      <c r="J2219" s="186" t="s">
        <v>69</v>
      </c>
      <c r="K2219" s="188">
        <v>2.5</v>
      </c>
      <c r="L2219" s="188">
        <v>1.3</v>
      </c>
      <c r="M2219" s="188">
        <v>1</v>
      </c>
      <c r="N2219" s="188"/>
      <c r="O2219" s="188">
        <f t="shared" ref="O2219" si="692">M2219-N2219</f>
        <v>1</v>
      </c>
      <c r="P2219" s="188"/>
      <c r="Q2219" s="188"/>
      <c r="R2219" s="188">
        <f t="shared" ref="R2219" si="693">IF(S2219="m3",K2219*L2219*O2219,IF(S2219="m2-LxH",K2219*O2219,IF(S2219="m2-LxW",K2219*L2219*P2219,IF(S2219="rm",O2219,IF(S2219="lm",K2219,IF(S2219="unit",Q2219,))))))</f>
        <v>1</v>
      </c>
      <c r="S2219" s="191" t="s">
        <v>70</v>
      </c>
      <c r="T2219" s="199" t="s">
        <v>86</v>
      </c>
      <c r="U2219" s="200">
        <v>44985</v>
      </c>
      <c r="V2219" s="200"/>
      <c r="W2219" s="201">
        <v>1</v>
      </c>
      <c r="X2219" s="202"/>
      <c r="Y2219" s="196">
        <f t="shared" ref="Y2219" si="694">IF(T2219="on hire",$C$5-U2219+1,IF(T2219="off hired",V2219-U2219+1,0))/7</f>
        <v>4.5714285714285712</v>
      </c>
      <c r="Z2219" s="197">
        <v>135</v>
      </c>
      <c r="AA2219" s="197">
        <v>12.25</v>
      </c>
      <c r="AB2219" s="197">
        <f t="shared" ref="AB2219" si="695">Z2219*R2219</f>
        <v>135</v>
      </c>
      <c r="AC2219" s="197">
        <f t="shared" ref="AC2219" si="696">AA2219*R2219</f>
        <v>12.25</v>
      </c>
      <c r="AD2219" s="197">
        <f t="shared" ref="AD2219" si="697">0.7*R2219*Z2219</f>
        <v>94.5</v>
      </c>
      <c r="AE2219" s="197">
        <f t="shared" ref="AE2219" si="698">IF(T2219="off hired",0.3*R2219*Z2219*W2219,0)</f>
        <v>0</v>
      </c>
      <c r="AF2219" s="197">
        <f t="shared" ref="AF2219" si="699">IF(Y2219&gt;X2219,(Y2219-X2219)*R2219*AA2219,0)</f>
        <v>56</v>
      </c>
      <c r="AG2219" s="197">
        <f t="shared" ref="AG2219" si="700">AD2219+AE2219+AF2219</f>
        <v>150.5</v>
      </c>
      <c r="AH2219" s="197">
        <v>96.25</v>
      </c>
      <c r="AI2219" s="197">
        <f t="shared" ref="AI2219" si="701">AG2219-AH2219</f>
        <v>54.25</v>
      </c>
      <c r="AJ2219" s="158"/>
      <c r="AR2219" s="363">
        <f>SUMIF('[27]Sc Shedule '!$D$3:$D$2546,D2219,'[27]Sc Shedule '!$AC$3:$AC$2546)</f>
        <v>150.5</v>
      </c>
      <c r="AS2219" s="363">
        <f t="shared" ca="1" si="620"/>
        <v>150.5</v>
      </c>
      <c r="AT2219" s="363">
        <f t="shared" ca="1" si="621"/>
        <v>0</v>
      </c>
      <c r="AU2219" s="365"/>
    </row>
    <row r="2220" spans="1:47" ht="32.25" customHeight="1" x14ac:dyDescent="0.25">
      <c r="A2220" s="186"/>
      <c r="B2220" s="221"/>
      <c r="C2220" s="187">
        <v>1829</v>
      </c>
      <c r="D2220" s="188">
        <v>14416</v>
      </c>
      <c r="E2220" s="188">
        <v>8552</v>
      </c>
      <c r="F2220" s="188"/>
      <c r="G2220" s="186" t="s">
        <v>57</v>
      </c>
      <c r="H2220" s="189" t="s">
        <v>36</v>
      </c>
      <c r="I2220" s="189"/>
      <c r="J2220" s="189" t="s">
        <v>435</v>
      </c>
      <c r="K2220" s="190">
        <v>6.5</v>
      </c>
      <c r="L2220" s="190">
        <v>1.3</v>
      </c>
      <c r="M2220" s="190">
        <v>3.5</v>
      </c>
      <c r="N2220" s="190"/>
      <c r="O2220" s="188">
        <f t="shared" ref="O2220" si="702">M2220-N2220</f>
        <v>3.5</v>
      </c>
      <c r="P2220" s="190"/>
      <c r="Q2220" s="190"/>
      <c r="R2220" s="188">
        <f t="shared" ref="R2220" si="703">IF(S2220="m3",K2220*L2220*O2220,IF(S2220="m2-LxH",K2220*O2220,IF(S2220="m2-LxW",K2220*L2220*P2220,IF(S2220="rm",O2220,IF(S2220="lm",K2220,IF(S2220="unit",Q2220,))))))</f>
        <v>22.75</v>
      </c>
      <c r="S2220" s="159" t="s">
        <v>41</v>
      </c>
      <c r="T2220" s="199" t="s">
        <v>58</v>
      </c>
      <c r="U2220" s="193">
        <v>44957</v>
      </c>
      <c r="V2220" s="193">
        <v>44967</v>
      </c>
      <c r="W2220" s="194">
        <v>1</v>
      </c>
      <c r="X2220" s="195"/>
      <c r="Y2220" s="196">
        <f t="shared" ref="Y2220" si="704">IF(T2220="on hire",$C$5-U2220+1,IF(T2220="off hired",V2220-U2220+1,0))/7</f>
        <v>1.5714285714285714</v>
      </c>
      <c r="Z2220" s="203">
        <v>14</v>
      </c>
      <c r="AA2220" s="203">
        <v>0.84</v>
      </c>
      <c r="AB2220" s="197">
        <f t="shared" ref="AB2220" si="705">Z2220*R2220</f>
        <v>318.5</v>
      </c>
      <c r="AC2220" s="197">
        <f t="shared" ref="AC2220" si="706">AA2220*R2220</f>
        <v>19.11</v>
      </c>
      <c r="AD2220" s="197">
        <f t="shared" ref="AD2220" si="707">0.7*R2220*Z2220</f>
        <v>222.95</v>
      </c>
      <c r="AE2220" s="197">
        <f t="shared" ref="AE2220" si="708">IF(T2220="off hired",0.3*R2220*Z2220*W2220,0)</f>
        <v>95.55</v>
      </c>
      <c r="AF2220" s="197">
        <f t="shared" ref="AF2220" si="709">IF(Y2220&gt;X2220,(Y2220-X2220)*R2220*AA2220,0)</f>
        <v>30.029999999999998</v>
      </c>
      <c r="AG2220" s="197">
        <f t="shared" ref="AG2220" si="710">AD2220+AE2220+AF2220</f>
        <v>348.53</v>
      </c>
      <c r="AH2220" s="198">
        <v>348.53</v>
      </c>
      <c r="AI2220" s="197">
        <f t="shared" ref="AI2220" si="711">AG2220-AH2220</f>
        <v>0</v>
      </c>
      <c r="AJ2220" s="158"/>
      <c r="AT2220" s="111"/>
      <c r="AU2220" s="365"/>
    </row>
    <row r="2221" spans="1:47" ht="32.25" customHeight="1" x14ac:dyDescent="0.25">
      <c r="A2221" s="186"/>
      <c r="B2221" s="221"/>
      <c r="C2221" s="187">
        <v>1827</v>
      </c>
      <c r="D2221" s="188">
        <v>14415</v>
      </c>
      <c r="E2221" s="188">
        <v>8760</v>
      </c>
      <c r="F2221" s="188"/>
      <c r="G2221" s="186" t="s">
        <v>123</v>
      </c>
      <c r="H2221" s="189" t="s">
        <v>36</v>
      </c>
      <c r="I2221" s="189"/>
      <c r="J2221" s="189" t="s">
        <v>435</v>
      </c>
      <c r="K2221" s="190">
        <v>2.5</v>
      </c>
      <c r="L2221" s="190">
        <v>1.3</v>
      </c>
      <c r="M2221" s="190">
        <v>2.5</v>
      </c>
      <c r="N2221" s="190"/>
      <c r="O2221" s="188">
        <f t="shared" ref="O2221:O2229" si="712">M2221-N2221</f>
        <v>2.5</v>
      </c>
      <c r="P2221" s="190"/>
      <c r="Q2221" s="190"/>
      <c r="R2221" s="188">
        <f t="shared" ref="R2221:R2229" si="713">IF(S2221="m3",K2221*L2221*O2221,IF(S2221="m2-LxH",K2221*O2221,IF(S2221="m2-LxW",K2221*L2221*P2221,IF(S2221="rm",O2221,IF(S2221="lm",K2221,IF(S2221="unit",Q2221,))))))</f>
        <v>6.25</v>
      </c>
      <c r="S2221" s="159" t="s">
        <v>41</v>
      </c>
      <c r="T2221" s="199" t="s">
        <v>58</v>
      </c>
      <c r="U2221" s="193">
        <v>44957</v>
      </c>
      <c r="V2221" s="193">
        <v>44987</v>
      </c>
      <c r="W2221" s="194">
        <v>1</v>
      </c>
      <c r="X2221" s="195"/>
      <c r="Y2221" s="196">
        <f t="shared" ref="Y2221:Y2229" si="714">IF(T2221="on hire",$C$5-U2221+1,IF(T2221="off hired",V2221-U2221+1,0))/7</f>
        <v>4.4285714285714288</v>
      </c>
      <c r="Z2221" s="203">
        <v>14</v>
      </c>
      <c r="AA2221" s="203">
        <v>0.84</v>
      </c>
      <c r="AB2221" s="197">
        <f t="shared" ref="AB2221:AB2229" si="715">Z2221*R2221</f>
        <v>87.5</v>
      </c>
      <c r="AC2221" s="197">
        <f t="shared" ref="AC2221:AC2229" si="716">AA2221*R2221</f>
        <v>5.25</v>
      </c>
      <c r="AD2221" s="197">
        <f t="shared" ref="AD2221:AD2229" si="717">0.7*R2221*Z2221</f>
        <v>61.25</v>
      </c>
      <c r="AE2221" s="197">
        <f t="shared" ref="AE2221:AE2229" si="718">IF(T2221="off hired",0.3*R2221*Z2221*W2221,0)</f>
        <v>26.25</v>
      </c>
      <c r="AF2221" s="197">
        <f t="shared" ref="AF2221:AF2229" si="719">IF(Y2221&gt;X2221,(Y2221-X2221)*R2221*AA2221,0)</f>
        <v>23.25</v>
      </c>
      <c r="AG2221" s="197">
        <f t="shared" ref="AG2221:AG2229" si="720">AD2221+AE2221+AF2221</f>
        <v>110.75</v>
      </c>
      <c r="AH2221" s="198">
        <v>83</v>
      </c>
      <c r="AI2221" s="197">
        <f t="shared" ref="AI2221:AI2229" si="721">AG2221-AH2221</f>
        <v>27.75</v>
      </c>
      <c r="AJ2221" s="158"/>
      <c r="AR2221" s="363">
        <f>SUMIF('[27]Sc Shedule '!$D$3:$D$2546,D2221,'[27]Sc Shedule '!$AC$3:$AC$2546)</f>
        <v>1419.375</v>
      </c>
      <c r="AS2221" s="363">
        <f t="shared" ref="AS2221:AS2225" ca="1" si="722">SUMIF($D$91:$D$2561,D2221,$AG$91:$AG$2559)</f>
        <v>332.25</v>
      </c>
      <c r="AT2221" s="363">
        <f t="shared" ref="AT2221:AT2225" ca="1" si="723">AR2221-AS2221</f>
        <v>1087.125</v>
      </c>
      <c r="AU2221" s="365"/>
    </row>
    <row r="2222" spans="1:47" ht="32.25" customHeight="1" x14ac:dyDescent="0.25">
      <c r="A2222" s="186"/>
      <c r="B2222" s="221"/>
      <c r="C2222" s="187">
        <v>1827</v>
      </c>
      <c r="D2222" s="188">
        <v>14415</v>
      </c>
      <c r="E2222" s="188">
        <v>8760</v>
      </c>
      <c r="F2222" s="188"/>
      <c r="G2222" s="186" t="s">
        <v>123</v>
      </c>
      <c r="H2222" s="189" t="s">
        <v>36</v>
      </c>
      <c r="I2222" s="189"/>
      <c r="J2222" s="189" t="s">
        <v>435</v>
      </c>
      <c r="K2222" s="190">
        <v>2.5</v>
      </c>
      <c r="L2222" s="190">
        <v>1.3</v>
      </c>
      <c r="M2222" s="190">
        <v>2.5</v>
      </c>
      <c r="N2222" s="190"/>
      <c r="O2222" s="188">
        <f t="shared" ref="O2222:O2223" si="724">M2222-N2222</f>
        <v>2.5</v>
      </c>
      <c r="P2222" s="190"/>
      <c r="Q2222" s="190"/>
      <c r="R2222" s="188">
        <f t="shared" ref="R2222:R2223" si="725">IF(S2222="m3",K2222*L2222*O2222,IF(S2222="m2-LxH",K2222*O2222,IF(S2222="m2-LxW",K2222*L2222*P2222,IF(S2222="rm",O2222,IF(S2222="lm",K2222,IF(S2222="unit",Q2222,))))))</f>
        <v>6.25</v>
      </c>
      <c r="S2222" s="159" t="s">
        <v>41</v>
      </c>
      <c r="T2222" s="199" t="s">
        <v>58</v>
      </c>
      <c r="U2222" s="193">
        <v>44957</v>
      </c>
      <c r="V2222" s="193">
        <v>44987</v>
      </c>
      <c r="W2222" s="194">
        <v>1</v>
      </c>
      <c r="X2222" s="195"/>
      <c r="Y2222" s="196">
        <f t="shared" ref="Y2222:Y2223" si="726">IF(T2222="on hire",$C$5-U2222+1,IF(T2222="off hired",V2222-U2222+1,0))/7</f>
        <v>4.4285714285714288</v>
      </c>
      <c r="Z2222" s="203">
        <v>14</v>
      </c>
      <c r="AA2222" s="203">
        <v>0.84</v>
      </c>
      <c r="AB2222" s="197">
        <f t="shared" ref="AB2222:AB2223" si="727">Z2222*R2222</f>
        <v>87.5</v>
      </c>
      <c r="AC2222" s="197">
        <f t="shared" ref="AC2222:AC2223" si="728">AA2222*R2222</f>
        <v>5.25</v>
      </c>
      <c r="AD2222" s="197">
        <f t="shared" ref="AD2222:AD2223" si="729">0.7*R2222*Z2222</f>
        <v>61.25</v>
      </c>
      <c r="AE2222" s="197">
        <f t="shared" ref="AE2222:AE2223" si="730">IF(T2222="off hired",0.3*R2222*Z2222*W2222,0)</f>
        <v>26.25</v>
      </c>
      <c r="AF2222" s="197">
        <f t="shared" ref="AF2222:AF2223" si="731">IF(Y2222&gt;X2222,(Y2222-X2222)*R2222*AA2222,0)</f>
        <v>23.25</v>
      </c>
      <c r="AG2222" s="197">
        <f t="shared" ref="AG2222:AG2223" si="732">AD2222+AE2222+AF2222</f>
        <v>110.75</v>
      </c>
      <c r="AH2222" s="198">
        <v>83</v>
      </c>
      <c r="AI2222" s="197">
        <f t="shared" ref="AI2222:AI2223" si="733">AG2222-AH2222</f>
        <v>27.75</v>
      </c>
      <c r="AJ2222" s="158"/>
      <c r="AR2222" s="363">
        <f>SUMIF('[27]Sc Shedule '!$D$3:$D$2546,D2222,'[27]Sc Shedule '!$AC$3:$AC$2546)</f>
        <v>1419.375</v>
      </c>
      <c r="AS2222" s="363">
        <f t="shared" ca="1" si="722"/>
        <v>332.25</v>
      </c>
      <c r="AT2222" s="363">
        <f t="shared" ca="1" si="723"/>
        <v>1087.125</v>
      </c>
      <c r="AU2222" s="365"/>
    </row>
    <row r="2223" spans="1:47" ht="32.25" customHeight="1" x14ac:dyDescent="0.25">
      <c r="A2223" s="186"/>
      <c r="B2223" s="221"/>
      <c r="C2223" s="187">
        <v>1828</v>
      </c>
      <c r="D2223" s="188">
        <v>14415</v>
      </c>
      <c r="E2223" s="188">
        <v>8760</v>
      </c>
      <c r="F2223" s="188"/>
      <c r="G2223" s="186" t="s">
        <v>123</v>
      </c>
      <c r="H2223" s="189" t="s">
        <v>36</v>
      </c>
      <c r="I2223" s="189"/>
      <c r="J2223" s="189" t="s">
        <v>435</v>
      </c>
      <c r="K2223" s="190">
        <v>2.5</v>
      </c>
      <c r="L2223" s="190">
        <v>1.3</v>
      </c>
      <c r="M2223" s="190">
        <v>2.5</v>
      </c>
      <c r="N2223" s="190"/>
      <c r="O2223" s="188">
        <f t="shared" si="724"/>
        <v>2.5</v>
      </c>
      <c r="P2223" s="190"/>
      <c r="Q2223" s="190"/>
      <c r="R2223" s="188">
        <f t="shared" si="725"/>
        <v>6.25</v>
      </c>
      <c r="S2223" s="159" t="s">
        <v>41</v>
      </c>
      <c r="T2223" s="199" t="s">
        <v>58</v>
      </c>
      <c r="U2223" s="193">
        <v>44957</v>
      </c>
      <c r="V2223" s="193">
        <v>44987</v>
      </c>
      <c r="W2223" s="194">
        <v>1</v>
      </c>
      <c r="X2223" s="195"/>
      <c r="Y2223" s="196">
        <f t="shared" si="726"/>
        <v>4.4285714285714288</v>
      </c>
      <c r="Z2223" s="203">
        <v>14</v>
      </c>
      <c r="AA2223" s="203">
        <v>0.84</v>
      </c>
      <c r="AB2223" s="197">
        <f t="shared" si="727"/>
        <v>87.5</v>
      </c>
      <c r="AC2223" s="197">
        <f t="shared" si="728"/>
        <v>5.25</v>
      </c>
      <c r="AD2223" s="197">
        <f t="shared" si="729"/>
        <v>61.25</v>
      </c>
      <c r="AE2223" s="197">
        <f t="shared" si="730"/>
        <v>26.25</v>
      </c>
      <c r="AF2223" s="197">
        <f t="shared" si="731"/>
        <v>23.25</v>
      </c>
      <c r="AG2223" s="197">
        <f t="shared" si="732"/>
        <v>110.75</v>
      </c>
      <c r="AH2223" s="198">
        <v>83</v>
      </c>
      <c r="AI2223" s="197">
        <f t="shared" si="733"/>
        <v>27.75</v>
      </c>
      <c r="AJ2223" s="158"/>
      <c r="AR2223" s="363">
        <f>SUMIF('[27]Sc Shedule '!$D$3:$D$2546,D2223,'[27]Sc Shedule '!$AC$3:$AC$2546)</f>
        <v>1419.375</v>
      </c>
      <c r="AS2223" s="363">
        <f t="shared" ca="1" si="722"/>
        <v>332.25</v>
      </c>
      <c r="AT2223" s="363">
        <f t="shared" ca="1" si="723"/>
        <v>1087.125</v>
      </c>
      <c r="AU2223" s="365"/>
    </row>
    <row r="2224" spans="1:47" ht="32.25" customHeight="1" x14ac:dyDescent="0.25">
      <c r="A2224" s="186"/>
      <c r="B2224" s="221"/>
      <c r="C2224" s="187">
        <v>1826</v>
      </c>
      <c r="D2224" s="188">
        <v>14414</v>
      </c>
      <c r="E2224" s="188"/>
      <c r="F2224" s="188"/>
      <c r="G2224" s="186" t="s">
        <v>662</v>
      </c>
      <c r="H2224" s="189" t="s">
        <v>36</v>
      </c>
      <c r="I2224" s="189"/>
      <c r="J2224" s="189" t="s">
        <v>435</v>
      </c>
      <c r="K2224" s="190">
        <v>50</v>
      </c>
      <c r="L2224" s="190">
        <v>1</v>
      </c>
      <c r="M2224" s="190">
        <v>1.5</v>
      </c>
      <c r="N2224" s="190"/>
      <c r="O2224" s="188">
        <f t="shared" si="712"/>
        <v>1.5</v>
      </c>
      <c r="P2224" s="190"/>
      <c r="Q2224" s="190"/>
      <c r="R2224" s="188">
        <f t="shared" si="713"/>
        <v>75</v>
      </c>
      <c r="S2224" s="159" t="s">
        <v>41</v>
      </c>
      <c r="T2224" s="199" t="s">
        <v>86</v>
      </c>
      <c r="U2224" s="193">
        <v>44957</v>
      </c>
      <c r="V2224" s="193"/>
      <c r="W2224" s="194">
        <v>1</v>
      </c>
      <c r="X2224" s="195"/>
      <c r="Y2224" s="196">
        <f t="shared" si="714"/>
        <v>8.5714285714285712</v>
      </c>
      <c r="Z2224" s="203">
        <v>14</v>
      </c>
      <c r="AA2224" s="203">
        <v>0.84</v>
      </c>
      <c r="AB2224" s="197">
        <f t="shared" si="715"/>
        <v>1050</v>
      </c>
      <c r="AC2224" s="197">
        <f t="shared" si="716"/>
        <v>63</v>
      </c>
      <c r="AD2224" s="197">
        <f t="shared" si="717"/>
        <v>735</v>
      </c>
      <c r="AE2224" s="197">
        <f t="shared" si="718"/>
        <v>0</v>
      </c>
      <c r="AF2224" s="197">
        <f t="shared" si="719"/>
        <v>540</v>
      </c>
      <c r="AG2224" s="197">
        <f t="shared" si="720"/>
        <v>1275</v>
      </c>
      <c r="AH2224" s="198">
        <v>996</v>
      </c>
      <c r="AI2224" s="197">
        <f t="shared" si="721"/>
        <v>279</v>
      </c>
      <c r="AJ2224" s="158"/>
      <c r="AR2224" s="363">
        <f>SUMIF('[27]Sc Shedule '!$D$3:$D$2546,D2224,'[27]Sc Shedule '!$AC$3:$AC$2546)</f>
        <v>1275</v>
      </c>
      <c r="AS2224" s="363">
        <f t="shared" ca="1" si="722"/>
        <v>1275</v>
      </c>
      <c r="AT2224" s="363">
        <f t="shared" ca="1" si="723"/>
        <v>0</v>
      </c>
      <c r="AU2224" s="365"/>
    </row>
    <row r="2225" spans="1:47" ht="32.25" customHeight="1" x14ac:dyDescent="0.25">
      <c r="A2225" s="186"/>
      <c r="B2225" s="221"/>
      <c r="C2225" s="187">
        <v>1825</v>
      </c>
      <c r="D2225" s="188">
        <v>14413</v>
      </c>
      <c r="E2225" s="188">
        <v>8773</v>
      </c>
      <c r="F2225" s="188"/>
      <c r="G2225" s="186" t="s">
        <v>663</v>
      </c>
      <c r="H2225" s="189" t="s">
        <v>36</v>
      </c>
      <c r="I2225" s="189"/>
      <c r="J2225" s="189" t="s">
        <v>435</v>
      </c>
      <c r="K2225" s="190">
        <v>28</v>
      </c>
      <c r="L2225" s="190">
        <v>1</v>
      </c>
      <c r="M2225" s="190">
        <v>1.5</v>
      </c>
      <c r="N2225" s="190"/>
      <c r="O2225" s="188">
        <f t="shared" si="712"/>
        <v>1.5</v>
      </c>
      <c r="P2225" s="190"/>
      <c r="Q2225" s="190"/>
      <c r="R2225" s="188">
        <f t="shared" si="713"/>
        <v>42</v>
      </c>
      <c r="S2225" s="159" t="s">
        <v>41</v>
      </c>
      <c r="T2225" s="199" t="s">
        <v>58</v>
      </c>
      <c r="U2225" s="193">
        <v>44957</v>
      </c>
      <c r="V2225" s="193">
        <v>44988</v>
      </c>
      <c r="W2225" s="194">
        <v>1</v>
      </c>
      <c r="X2225" s="195"/>
      <c r="Y2225" s="196">
        <f t="shared" si="714"/>
        <v>4.5714285714285712</v>
      </c>
      <c r="Z2225" s="203">
        <v>14</v>
      </c>
      <c r="AA2225" s="203">
        <v>0.84</v>
      </c>
      <c r="AB2225" s="197">
        <f t="shared" si="715"/>
        <v>588</v>
      </c>
      <c r="AC2225" s="197">
        <f t="shared" si="716"/>
        <v>35.28</v>
      </c>
      <c r="AD2225" s="197">
        <f t="shared" si="717"/>
        <v>411.59999999999997</v>
      </c>
      <c r="AE2225" s="197">
        <f t="shared" si="718"/>
        <v>176.4</v>
      </c>
      <c r="AF2225" s="197">
        <f t="shared" si="719"/>
        <v>161.28</v>
      </c>
      <c r="AG2225" s="197">
        <f t="shared" si="720"/>
        <v>749.28</v>
      </c>
      <c r="AH2225" s="198">
        <v>557.76</v>
      </c>
      <c r="AI2225" s="197">
        <f t="shared" si="721"/>
        <v>191.51999999999998</v>
      </c>
      <c r="AJ2225" s="158"/>
      <c r="AR2225" s="363">
        <f>SUMIF('[27]Sc Shedule '!$D$3:$D$2546,D2225,'[27]Sc Shedule '!$AC$3:$AC$2546)</f>
        <v>749.28</v>
      </c>
      <c r="AS2225" s="363">
        <f t="shared" ca="1" si="722"/>
        <v>749.28</v>
      </c>
      <c r="AT2225" s="363">
        <f t="shared" ca="1" si="723"/>
        <v>0</v>
      </c>
      <c r="AU2225" s="365"/>
    </row>
    <row r="2226" spans="1:47" ht="32.25" customHeight="1" x14ac:dyDescent="0.25">
      <c r="A2226" s="186"/>
      <c r="B2226" s="221"/>
      <c r="C2226" s="187">
        <v>1824</v>
      </c>
      <c r="D2226" s="188">
        <v>14412</v>
      </c>
      <c r="E2226" s="188">
        <v>8627</v>
      </c>
      <c r="F2226" s="188"/>
      <c r="G2226" s="186" t="s">
        <v>501</v>
      </c>
      <c r="H2226" s="189" t="s">
        <v>36</v>
      </c>
      <c r="I2226" s="189"/>
      <c r="J2226" s="189" t="s">
        <v>435</v>
      </c>
      <c r="K2226" s="190">
        <v>21.5</v>
      </c>
      <c r="L2226" s="190">
        <v>1</v>
      </c>
      <c r="M2226" s="190">
        <v>1.5</v>
      </c>
      <c r="N2226" s="190"/>
      <c r="O2226" s="188">
        <f t="shared" si="712"/>
        <v>1.5</v>
      </c>
      <c r="P2226" s="190"/>
      <c r="Q2226" s="190"/>
      <c r="R2226" s="188">
        <f t="shared" si="713"/>
        <v>32.25</v>
      </c>
      <c r="S2226" s="159" t="s">
        <v>41</v>
      </c>
      <c r="T2226" s="199" t="s">
        <v>58</v>
      </c>
      <c r="U2226" s="193">
        <v>44957</v>
      </c>
      <c r="V2226" s="193">
        <v>44959</v>
      </c>
      <c r="W2226" s="194">
        <v>1</v>
      </c>
      <c r="X2226" s="195"/>
      <c r="Y2226" s="196">
        <f t="shared" si="714"/>
        <v>0.42857142857142855</v>
      </c>
      <c r="Z2226" s="203">
        <v>14</v>
      </c>
      <c r="AA2226" s="203">
        <v>0.84</v>
      </c>
      <c r="AB2226" s="197">
        <f t="shared" si="715"/>
        <v>451.5</v>
      </c>
      <c r="AC2226" s="197">
        <f t="shared" si="716"/>
        <v>27.09</v>
      </c>
      <c r="AD2226" s="197">
        <f t="shared" si="717"/>
        <v>316.05</v>
      </c>
      <c r="AE2226" s="197">
        <f t="shared" si="718"/>
        <v>135.44999999999999</v>
      </c>
      <c r="AF2226" s="197">
        <f t="shared" si="719"/>
        <v>11.61</v>
      </c>
      <c r="AG2226" s="197">
        <f t="shared" si="720"/>
        <v>463.11</v>
      </c>
      <c r="AH2226" s="198">
        <v>463.11</v>
      </c>
      <c r="AI2226" s="197">
        <f t="shared" si="721"/>
        <v>0</v>
      </c>
      <c r="AJ2226" s="158"/>
      <c r="AT2226" s="111"/>
      <c r="AU2226" s="365"/>
    </row>
    <row r="2227" spans="1:47" ht="32.25" customHeight="1" x14ac:dyDescent="0.25">
      <c r="A2227" s="186"/>
      <c r="B2227" s="221"/>
      <c r="C2227" s="187">
        <v>1823</v>
      </c>
      <c r="D2227" s="188">
        <v>14411</v>
      </c>
      <c r="E2227" s="188">
        <v>8764</v>
      </c>
      <c r="F2227" s="188"/>
      <c r="G2227" s="186" t="s">
        <v>231</v>
      </c>
      <c r="H2227" s="189" t="s">
        <v>36</v>
      </c>
      <c r="I2227" s="189"/>
      <c r="J2227" s="189" t="s">
        <v>435</v>
      </c>
      <c r="K2227" s="190">
        <v>5</v>
      </c>
      <c r="L2227" s="190">
        <v>1</v>
      </c>
      <c r="M2227" s="190">
        <v>1.5</v>
      </c>
      <c r="N2227" s="190"/>
      <c r="O2227" s="188">
        <f t="shared" si="712"/>
        <v>1.5</v>
      </c>
      <c r="P2227" s="190"/>
      <c r="Q2227" s="190"/>
      <c r="R2227" s="188">
        <f t="shared" si="713"/>
        <v>7.5</v>
      </c>
      <c r="S2227" s="159" t="s">
        <v>41</v>
      </c>
      <c r="T2227" s="199" t="s">
        <v>58</v>
      </c>
      <c r="U2227" s="193">
        <v>44957</v>
      </c>
      <c r="V2227" s="193">
        <v>44987</v>
      </c>
      <c r="W2227" s="194">
        <v>1</v>
      </c>
      <c r="X2227" s="195"/>
      <c r="Y2227" s="196">
        <f t="shared" si="714"/>
        <v>4.4285714285714288</v>
      </c>
      <c r="Z2227" s="203">
        <v>14</v>
      </c>
      <c r="AA2227" s="203">
        <v>0.84</v>
      </c>
      <c r="AB2227" s="197">
        <f t="shared" si="715"/>
        <v>105</v>
      </c>
      <c r="AC2227" s="197">
        <f t="shared" si="716"/>
        <v>6.3</v>
      </c>
      <c r="AD2227" s="197">
        <f t="shared" si="717"/>
        <v>73.5</v>
      </c>
      <c r="AE2227" s="197">
        <f t="shared" si="718"/>
        <v>31.5</v>
      </c>
      <c r="AF2227" s="197">
        <f t="shared" si="719"/>
        <v>27.9</v>
      </c>
      <c r="AG2227" s="197">
        <f t="shared" si="720"/>
        <v>132.9</v>
      </c>
      <c r="AH2227" s="198">
        <v>99.6</v>
      </c>
      <c r="AI2227" s="197">
        <f t="shared" si="721"/>
        <v>33.300000000000011</v>
      </c>
      <c r="AJ2227" s="158"/>
      <c r="AR2227" s="363">
        <f>SUMIF('[27]Sc Shedule '!$D$3:$D$2546,D2227,'[27]Sc Shedule '!$AC$3:$AC$2546)</f>
        <v>132.9</v>
      </c>
      <c r="AS2227" s="363">
        <f t="shared" ref="AS2227:AS2228" ca="1" si="734">SUMIF($D$91:$D$2561,D2227,$AG$91:$AG$2559)</f>
        <v>132.9</v>
      </c>
      <c r="AT2227" s="363">
        <f t="shared" ref="AT2227:AT2228" ca="1" si="735">AR2227-AS2227</f>
        <v>0</v>
      </c>
      <c r="AU2227" s="365"/>
    </row>
    <row r="2228" spans="1:47" ht="32.25" customHeight="1" x14ac:dyDescent="0.25">
      <c r="A2228" s="186"/>
      <c r="B2228" s="221"/>
      <c r="C2228" s="187">
        <v>1830</v>
      </c>
      <c r="D2228" s="188">
        <v>14417</v>
      </c>
      <c r="E2228" s="188"/>
      <c r="F2228" s="188"/>
      <c r="G2228" s="186" t="s">
        <v>445</v>
      </c>
      <c r="H2228" s="189" t="s">
        <v>36</v>
      </c>
      <c r="I2228" s="189"/>
      <c r="J2228" s="189" t="s">
        <v>435</v>
      </c>
      <c r="K2228" s="190">
        <v>7.5</v>
      </c>
      <c r="L2228" s="190">
        <v>1.3</v>
      </c>
      <c r="M2228" s="190">
        <v>1.5</v>
      </c>
      <c r="N2228" s="190"/>
      <c r="O2228" s="188">
        <f t="shared" si="712"/>
        <v>1.5</v>
      </c>
      <c r="P2228" s="190"/>
      <c r="Q2228" s="190"/>
      <c r="R2228" s="188">
        <f t="shared" si="713"/>
        <v>11.25</v>
      </c>
      <c r="S2228" s="159" t="s">
        <v>41</v>
      </c>
      <c r="T2228" s="199" t="s">
        <v>86</v>
      </c>
      <c r="U2228" s="193">
        <v>44957</v>
      </c>
      <c r="V2228" s="193"/>
      <c r="W2228" s="194">
        <v>1</v>
      </c>
      <c r="X2228" s="195"/>
      <c r="Y2228" s="196">
        <f t="shared" si="714"/>
        <v>8.5714285714285712</v>
      </c>
      <c r="Z2228" s="203">
        <v>14</v>
      </c>
      <c r="AA2228" s="203">
        <v>0.84</v>
      </c>
      <c r="AB2228" s="197">
        <f t="shared" si="715"/>
        <v>157.5</v>
      </c>
      <c r="AC2228" s="197">
        <f t="shared" si="716"/>
        <v>9.4499999999999993</v>
      </c>
      <c r="AD2228" s="197">
        <f t="shared" si="717"/>
        <v>110.24999999999999</v>
      </c>
      <c r="AE2228" s="197">
        <f t="shared" si="718"/>
        <v>0</v>
      </c>
      <c r="AF2228" s="197">
        <f t="shared" si="719"/>
        <v>81</v>
      </c>
      <c r="AG2228" s="197">
        <f t="shared" si="720"/>
        <v>191.25</v>
      </c>
      <c r="AH2228" s="198">
        <v>149.39999999999998</v>
      </c>
      <c r="AI2228" s="197">
        <f t="shared" si="721"/>
        <v>41.850000000000023</v>
      </c>
      <c r="AJ2228" s="158"/>
      <c r="AR2228" s="363">
        <f>SUMIF('[27]Sc Shedule '!$D$3:$D$2546,D2228,'[27]Sc Shedule '!$AC$3:$AC$2546)</f>
        <v>191.25</v>
      </c>
      <c r="AS2228" s="363">
        <f t="shared" ca="1" si="734"/>
        <v>191.25</v>
      </c>
      <c r="AT2228" s="363">
        <f t="shared" ca="1" si="735"/>
        <v>0</v>
      </c>
      <c r="AU2228" s="365"/>
    </row>
    <row r="2229" spans="1:47" ht="30" customHeight="1" x14ac:dyDescent="0.25">
      <c r="A2229" s="186"/>
      <c r="B2229" s="221"/>
      <c r="C2229" s="187">
        <v>1891</v>
      </c>
      <c r="D2229" s="188">
        <v>14476</v>
      </c>
      <c r="E2229" s="188">
        <v>8570</v>
      </c>
      <c r="F2229" s="188"/>
      <c r="G2229" s="186" t="s">
        <v>440</v>
      </c>
      <c r="H2229" s="189" t="s">
        <v>36</v>
      </c>
      <c r="I2229" s="189"/>
      <c r="J2229" s="189" t="s">
        <v>435</v>
      </c>
      <c r="K2229" s="190">
        <v>5</v>
      </c>
      <c r="L2229" s="190">
        <v>0.6</v>
      </c>
      <c r="M2229" s="190">
        <v>2.5</v>
      </c>
      <c r="N2229" s="190"/>
      <c r="O2229" s="188">
        <f t="shared" si="712"/>
        <v>2.5</v>
      </c>
      <c r="P2229" s="190"/>
      <c r="Q2229" s="190"/>
      <c r="R2229" s="188">
        <f t="shared" si="713"/>
        <v>12.5</v>
      </c>
      <c r="S2229" s="159" t="s">
        <v>41</v>
      </c>
      <c r="T2229" s="199" t="s">
        <v>58</v>
      </c>
      <c r="U2229" s="193">
        <v>44966</v>
      </c>
      <c r="V2229" s="193">
        <v>44974</v>
      </c>
      <c r="W2229" s="194">
        <v>1</v>
      </c>
      <c r="X2229" s="195"/>
      <c r="Y2229" s="196">
        <f t="shared" si="714"/>
        <v>1.2857142857142858</v>
      </c>
      <c r="Z2229" s="203">
        <v>14</v>
      </c>
      <c r="AA2229" s="203">
        <v>0.84</v>
      </c>
      <c r="AB2229" s="197">
        <f t="shared" si="715"/>
        <v>175</v>
      </c>
      <c r="AC2229" s="197">
        <f t="shared" si="716"/>
        <v>10.5</v>
      </c>
      <c r="AD2229" s="197">
        <f t="shared" si="717"/>
        <v>122.5</v>
      </c>
      <c r="AE2229" s="197">
        <f t="shared" si="718"/>
        <v>52.5</v>
      </c>
      <c r="AF2229" s="197">
        <f t="shared" si="719"/>
        <v>13.5</v>
      </c>
      <c r="AG2229" s="197">
        <f t="shared" si="720"/>
        <v>188.5</v>
      </c>
      <c r="AH2229" s="198">
        <v>188.5</v>
      </c>
      <c r="AI2229" s="197">
        <f t="shared" si="721"/>
        <v>0</v>
      </c>
      <c r="AJ2229" s="158"/>
      <c r="AT2229" s="111"/>
      <c r="AU2229" s="365"/>
    </row>
    <row r="2230" spans="1:47" ht="30" customHeight="1" x14ac:dyDescent="0.25">
      <c r="A2230" s="186"/>
      <c r="B2230" s="221"/>
      <c r="C2230" s="187">
        <v>1902</v>
      </c>
      <c r="D2230" s="188">
        <v>14487</v>
      </c>
      <c r="E2230" s="188">
        <v>8775</v>
      </c>
      <c r="F2230" s="188"/>
      <c r="G2230" s="186" t="s">
        <v>664</v>
      </c>
      <c r="H2230" s="189" t="s">
        <v>36</v>
      </c>
      <c r="I2230" s="189"/>
      <c r="J2230" s="189" t="s">
        <v>435</v>
      </c>
      <c r="K2230" s="190">
        <v>4.3</v>
      </c>
      <c r="L2230" s="190">
        <v>1</v>
      </c>
      <c r="M2230" s="190">
        <v>2</v>
      </c>
      <c r="N2230" s="190"/>
      <c r="O2230" s="188">
        <f t="shared" ref="O2230:O2255" si="736">M2230-N2230</f>
        <v>2</v>
      </c>
      <c r="P2230" s="190"/>
      <c r="Q2230" s="190"/>
      <c r="R2230" s="188">
        <f t="shared" ref="R2230:R2255" si="737">IF(S2230="m3",K2230*L2230*O2230,IF(S2230="m2-LxH",K2230*O2230,IF(S2230="m2-LxW",K2230*L2230*P2230,IF(S2230="rm",O2230,IF(S2230="lm",K2230,IF(S2230="unit",Q2230,))))))</f>
        <v>8.6</v>
      </c>
      <c r="S2230" s="159" t="s">
        <v>41</v>
      </c>
      <c r="T2230" s="199" t="s">
        <v>58</v>
      </c>
      <c r="U2230" s="193">
        <v>44967</v>
      </c>
      <c r="V2230" s="193">
        <v>44991</v>
      </c>
      <c r="W2230" s="194">
        <v>1</v>
      </c>
      <c r="X2230" s="195"/>
      <c r="Y2230" s="196">
        <f t="shared" ref="Y2230:Y2255" si="738">IF(T2230="on hire",$C$5-U2230+1,IF(T2230="off hired",V2230-U2230+1,0))/7</f>
        <v>3.5714285714285716</v>
      </c>
      <c r="Z2230" s="203">
        <v>14</v>
      </c>
      <c r="AA2230" s="203">
        <v>0.84</v>
      </c>
      <c r="AB2230" s="197">
        <f t="shared" ref="AB2230:AB2255" si="739">Z2230*R2230</f>
        <v>120.39999999999999</v>
      </c>
      <c r="AC2230" s="197">
        <f t="shared" ref="AC2230:AC2255" si="740">AA2230*R2230</f>
        <v>7.2239999999999993</v>
      </c>
      <c r="AD2230" s="197">
        <f t="shared" ref="AD2230:AD2255" si="741">0.7*R2230*Z2230</f>
        <v>84.28</v>
      </c>
      <c r="AE2230" s="197">
        <f t="shared" ref="AE2230:AE2255" si="742">IF(T2230="off hired",0.3*R2230*Z2230*W2230,0)</f>
        <v>36.119999999999997</v>
      </c>
      <c r="AF2230" s="197">
        <f t="shared" ref="AF2230:AF2255" si="743">IF(Y2230&gt;X2230,(Y2230-X2230)*R2230*AA2230,0)</f>
        <v>25.8</v>
      </c>
      <c r="AG2230" s="197">
        <f t="shared" ref="AG2230:AG2255" si="744">AD2230+AE2230+AF2230</f>
        <v>146.20000000000002</v>
      </c>
      <c r="AH2230" s="198">
        <v>103.88800000000001</v>
      </c>
      <c r="AI2230" s="197">
        <f t="shared" ref="AI2230:AI2255" si="745">AG2230-AH2230</f>
        <v>42.312000000000012</v>
      </c>
      <c r="AJ2230" s="158"/>
      <c r="AR2230" s="363">
        <f>SUMIF('[27]Sc Shedule '!$D$3:$D$2546,D2230,'[27]Sc Shedule '!$AC$3:$AC$2546)</f>
        <v>146.20000000000002</v>
      </c>
      <c r="AS2230" s="363">
        <f t="shared" ref="AS2230:AS2236" ca="1" si="746">SUMIF($D$91:$D$2561,D2230,$AG$91:$AG$2559)</f>
        <v>146.20000000000002</v>
      </c>
      <c r="AT2230" s="363">
        <f t="shared" ref="AT2230:AT2236" ca="1" si="747">AR2230-AS2230</f>
        <v>0</v>
      </c>
      <c r="AU2230" s="365"/>
    </row>
    <row r="2231" spans="1:47" ht="30" customHeight="1" x14ac:dyDescent="0.25">
      <c r="A2231" s="186"/>
      <c r="B2231" s="221"/>
      <c r="C2231" s="187">
        <v>1914</v>
      </c>
      <c r="D2231" s="188">
        <v>14499</v>
      </c>
      <c r="E2231" s="188">
        <v>8751</v>
      </c>
      <c r="F2231" s="188"/>
      <c r="G2231" s="186" t="s">
        <v>106</v>
      </c>
      <c r="H2231" s="189" t="s">
        <v>36</v>
      </c>
      <c r="I2231" s="189"/>
      <c r="J2231" s="189" t="s">
        <v>435</v>
      </c>
      <c r="K2231" s="190">
        <v>8</v>
      </c>
      <c r="L2231" s="190">
        <v>1.3</v>
      </c>
      <c r="M2231" s="190">
        <v>1.5</v>
      </c>
      <c r="N2231" s="190"/>
      <c r="O2231" s="188">
        <f t="shared" si="736"/>
        <v>1.5</v>
      </c>
      <c r="P2231" s="190"/>
      <c r="Q2231" s="190"/>
      <c r="R2231" s="188">
        <f t="shared" si="737"/>
        <v>12</v>
      </c>
      <c r="S2231" s="159" t="s">
        <v>41</v>
      </c>
      <c r="T2231" s="199" t="s">
        <v>58</v>
      </c>
      <c r="U2231" s="193">
        <v>44968</v>
      </c>
      <c r="V2231" s="193">
        <v>44985</v>
      </c>
      <c r="W2231" s="194">
        <v>1</v>
      </c>
      <c r="X2231" s="195"/>
      <c r="Y2231" s="196">
        <f t="shared" si="738"/>
        <v>2.5714285714285716</v>
      </c>
      <c r="Z2231" s="203">
        <v>14</v>
      </c>
      <c r="AA2231" s="203">
        <v>0.84</v>
      </c>
      <c r="AB2231" s="197">
        <f t="shared" si="739"/>
        <v>168</v>
      </c>
      <c r="AC2231" s="197">
        <f t="shared" si="740"/>
        <v>10.08</v>
      </c>
      <c r="AD2231" s="197">
        <f t="shared" si="741"/>
        <v>117.59999999999998</v>
      </c>
      <c r="AE2231" s="197">
        <f t="shared" si="742"/>
        <v>50.399999999999991</v>
      </c>
      <c r="AF2231" s="197">
        <f t="shared" si="743"/>
        <v>25.92</v>
      </c>
      <c r="AG2231" s="197">
        <f t="shared" si="744"/>
        <v>193.91999999999996</v>
      </c>
      <c r="AH2231" s="198">
        <v>143.51999999999998</v>
      </c>
      <c r="AI2231" s="197">
        <f t="shared" si="745"/>
        <v>50.399999999999977</v>
      </c>
      <c r="AJ2231" s="158"/>
      <c r="AR2231" s="363">
        <f>SUMIF('[27]Sc Shedule '!$D$3:$D$2546,D2231,'[27]Sc Shedule '!$AC$3:$AC$2546)</f>
        <v>193.91999999999996</v>
      </c>
      <c r="AS2231" s="363">
        <f t="shared" ca="1" si="746"/>
        <v>193.91999999999996</v>
      </c>
      <c r="AT2231" s="363">
        <f t="shared" ca="1" si="747"/>
        <v>0</v>
      </c>
      <c r="AU2231" s="365"/>
    </row>
    <row r="2232" spans="1:47" ht="30" customHeight="1" x14ac:dyDescent="0.25">
      <c r="A2232" s="186"/>
      <c r="B2232" s="221"/>
      <c r="C2232" s="187">
        <v>1901</v>
      </c>
      <c r="D2232" s="188">
        <v>14486</v>
      </c>
      <c r="E2232" s="188">
        <v>8718</v>
      </c>
      <c r="F2232" s="188"/>
      <c r="G2232" s="186" t="s">
        <v>56</v>
      </c>
      <c r="H2232" s="189" t="s">
        <v>36</v>
      </c>
      <c r="I2232" s="189"/>
      <c r="J2232" s="189" t="s">
        <v>435</v>
      </c>
      <c r="K2232" s="190">
        <v>9.6</v>
      </c>
      <c r="L2232" s="190">
        <v>1.3</v>
      </c>
      <c r="M2232" s="190">
        <v>2</v>
      </c>
      <c r="N2232" s="190"/>
      <c r="O2232" s="188">
        <f t="shared" si="736"/>
        <v>2</v>
      </c>
      <c r="P2232" s="190"/>
      <c r="Q2232" s="190"/>
      <c r="R2232" s="188">
        <f t="shared" si="737"/>
        <v>19.2</v>
      </c>
      <c r="S2232" s="159" t="s">
        <v>41</v>
      </c>
      <c r="T2232" s="199" t="s">
        <v>58</v>
      </c>
      <c r="U2232" s="193">
        <v>44967</v>
      </c>
      <c r="V2232" s="193">
        <v>45005</v>
      </c>
      <c r="W2232" s="194">
        <v>1</v>
      </c>
      <c r="X2232" s="195"/>
      <c r="Y2232" s="196">
        <f t="shared" si="738"/>
        <v>5.5714285714285712</v>
      </c>
      <c r="Z2232" s="203">
        <v>14</v>
      </c>
      <c r="AA2232" s="203">
        <v>0.84</v>
      </c>
      <c r="AB2232" s="197">
        <f t="shared" si="739"/>
        <v>268.8</v>
      </c>
      <c r="AC2232" s="197">
        <f t="shared" si="740"/>
        <v>16.128</v>
      </c>
      <c r="AD2232" s="197">
        <f t="shared" si="741"/>
        <v>188.16</v>
      </c>
      <c r="AE2232" s="197">
        <f t="shared" si="742"/>
        <v>80.64</v>
      </c>
      <c r="AF2232" s="197">
        <f t="shared" si="743"/>
        <v>89.855999999999995</v>
      </c>
      <c r="AG2232" s="197">
        <f t="shared" si="744"/>
        <v>358.65600000000001</v>
      </c>
      <c r="AH2232" s="198">
        <v>231.93599999999998</v>
      </c>
      <c r="AI2232" s="197">
        <f t="shared" si="745"/>
        <v>126.72000000000003</v>
      </c>
      <c r="AJ2232" s="158"/>
      <c r="AR2232" s="363">
        <f>SUMIF('[27]Sc Shedule '!$D$3:$D$2546,D2232,'[27]Sc Shedule '!$AC$3:$AC$2546)</f>
        <v>358.65600000000001</v>
      </c>
      <c r="AS2232" s="363">
        <f t="shared" ca="1" si="746"/>
        <v>358.65600000000001</v>
      </c>
      <c r="AT2232" s="363">
        <f t="shared" ca="1" si="747"/>
        <v>0</v>
      </c>
      <c r="AU2232" s="365"/>
    </row>
    <row r="2233" spans="1:47" ht="30" customHeight="1" x14ac:dyDescent="0.25">
      <c r="A2233" s="186"/>
      <c r="B2233" s="221"/>
      <c r="C2233" s="187">
        <v>1905</v>
      </c>
      <c r="D2233" s="188">
        <v>14490</v>
      </c>
      <c r="E2233" s="188"/>
      <c r="F2233" s="188"/>
      <c r="G2233" s="186" t="s">
        <v>57</v>
      </c>
      <c r="H2233" s="189" t="s">
        <v>36</v>
      </c>
      <c r="I2233" s="189"/>
      <c r="J2233" s="189" t="s">
        <v>435</v>
      </c>
      <c r="K2233" s="190">
        <v>7.4</v>
      </c>
      <c r="L2233" s="190">
        <v>1.3</v>
      </c>
      <c r="M2233" s="190">
        <v>2</v>
      </c>
      <c r="N2233" s="190"/>
      <c r="O2233" s="188">
        <f t="shared" si="736"/>
        <v>2</v>
      </c>
      <c r="P2233" s="190"/>
      <c r="Q2233" s="190"/>
      <c r="R2233" s="188">
        <f t="shared" si="737"/>
        <v>14.8</v>
      </c>
      <c r="S2233" s="159" t="s">
        <v>41</v>
      </c>
      <c r="T2233" s="199" t="s">
        <v>86</v>
      </c>
      <c r="U2233" s="193">
        <v>44968</v>
      </c>
      <c r="V2233" s="193"/>
      <c r="W2233" s="194">
        <v>1</v>
      </c>
      <c r="X2233" s="195"/>
      <c r="Y2233" s="196">
        <f t="shared" si="738"/>
        <v>7</v>
      </c>
      <c r="Z2233" s="203">
        <v>14</v>
      </c>
      <c r="AA2233" s="203">
        <v>0.84</v>
      </c>
      <c r="AB2233" s="197">
        <f t="shared" si="739"/>
        <v>207.20000000000002</v>
      </c>
      <c r="AC2233" s="197">
        <f t="shared" si="740"/>
        <v>12.432</v>
      </c>
      <c r="AD2233" s="197">
        <f t="shared" si="741"/>
        <v>145.04</v>
      </c>
      <c r="AE2233" s="197">
        <f t="shared" si="742"/>
        <v>0</v>
      </c>
      <c r="AF2233" s="197">
        <f t="shared" si="743"/>
        <v>87.024000000000001</v>
      </c>
      <c r="AG2233" s="197">
        <f t="shared" si="744"/>
        <v>232.06399999999999</v>
      </c>
      <c r="AH2233" s="198">
        <v>177.00799999999998</v>
      </c>
      <c r="AI2233" s="197">
        <f t="shared" si="745"/>
        <v>55.056000000000012</v>
      </c>
      <c r="AJ2233" s="158"/>
      <c r="AR2233" s="363">
        <f>SUMIF('[27]Sc Shedule '!$D$3:$D$2546,D2233,'[27]Sc Shedule '!$AC$3:$AC$2546)</f>
        <v>232.06399999999999</v>
      </c>
      <c r="AS2233" s="363">
        <f t="shared" ca="1" si="746"/>
        <v>232.06399999999999</v>
      </c>
      <c r="AT2233" s="363">
        <f t="shared" ca="1" si="747"/>
        <v>0</v>
      </c>
      <c r="AU2233" s="365"/>
    </row>
    <row r="2234" spans="1:47" ht="30" customHeight="1" x14ac:dyDescent="0.25">
      <c r="A2234" s="186"/>
      <c r="B2234" s="221"/>
      <c r="C2234" s="187">
        <v>1904</v>
      </c>
      <c r="D2234" s="188">
        <v>14489</v>
      </c>
      <c r="E2234" s="188"/>
      <c r="F2234" s="188"/>
      <c r="G2234" s="186" t="s">
        <v>105</v>
      </c>
      <c r="H2234" s="189" t="s">
        <v>36</v>
      </c>
      <c r="I2234" s="189"/>
      <c r="J2234" s="189" t="s">
        <v>435</v>
      </c>
      <c r="K2234" s="190">
        <v>7.8</v>
      </c>
      <c r="L2234" s="190">
        <v>1.3</v>
      </c>
      <c r="M2234" s="190">
        <v>1.5</v>
      </c>
      <c r="N2234" s="190"/>
      <c r="O2234" s="188">
        <f t="shared" si="736"/>
        <v>1.5</v>
      </c>
      <c r="P2234" s="190"/>
      <c r="Q2234" s="190"/>
      <c r="R2234" s="188">
        <f t="shared" si="737"/>
        <v>11.7</v>
      </c>
      <c r="S2234" s="159" t="s">
        <v>41</v>
      </c>
      <c r="T2234" s="199" t="s">
        <v>86</v>
      </c>
      <c r="U2234" s="193">
        <v>44968</v>
      </c>
      <c r="V2234" s="193"/>
      <c r="W2234" s="194">
        <v>1</v>
      </c>
      <c r="X2234" s="195"/>
      <c r="Y2234" s="196">
        <f t="shared" si="738"/>
        <v>7</v>
      </c>
      <c r="Z2234" s="203">
        <v>14</v>
      </c>
      <c r="AA2234" s="203">
        <v>0.84</v>
      </c>
      <c r="AB2234" s="197">
        <f t="shared" si="739"/>
        <v>163.79999999999998</v>
      </c>
      <c r="AC2234" s="197">
        <f t="shared" si="740"/>
        <v>9.8279999999999994</v>
      </c>
      <c r="AD2234" s="197">
        <f t="shared" si="741"/>
        <v>114.66</v>
      </c>
      <c r="AE2234" s="197">
        <f t="shared" si="742"/>
        <v>0</v>
      </c>
      <c r="AF2234" s="197">
        <f t="shared" si="743"/>
        <v>68.795999999999992</v>
      </c>
      <c r="AG2234" s="197">
        <f t="shared" si="744"/>
        <v>183.45599999999999</v>
      </c>
      <c r="AH2234" s="198">
        <v>139.93199999999999</v>
      </c>
      <c r="AI2234" s="197">
        <f t="shared" si="745"/>
        <v>43.524000000000001</v>
      </c>
      <c r="AJ2234" s="158"/>
      <c r="AR2234" s="363">
        <f>SUMIF('[27]Sc Shedule '!$D$3:$D$2546,D2234,'[27]Sc Shedule '!$AC$3:$AC$2546)</f>
        <v>183.45599999999999</v>
      </c>
      <c r="AS2234" s="363">
        <f t="shared" ca="1" si="746"/>
        <v>183.45599999999999</v>
      </c>
      <c r="AT2234" s="363">
        <f t="shared" ca="1" si="747"/>
        <v>0</v>
      </c>
      <c r="AU2234" s="365"/>
    </row>
    <row r="2235" spans="1:47" ht="30" customHeight="1" x14ac:dyDescent="0.25">
      <c r="A2235" s="186"/>
      <c r="B2235" s="221"/>
      <c r="C2235" s="187">
        <v>1900</v>
      </c>
      <c r="D2235" s="188">
        <v>14485</v>
      </c>
      <c r="E2235" s="188">
        <v>8791</v>
      </c>
      <c r="F2235" s="188"/>
      <c r="G2235" s="186" t="s">
        <v>211</v>
      </c>
      <c r="H2235" s="189" t="s">
        <v>36</v>
      </c>
      <c r="I2235" s="189"/>
      <c r="J2235" s="189" t="s">
        <v>435</v>
      </c>
      <c r="K2235" s="190">
        <v>8.3000000000000007</v>
      </c>
      <c r="L2235" s="190">
        <v>1.3</v>
      </c>
      <c r="M2235" s="190">
        <v>2</v>
      </c>
      <c r="N2235" s="190"/>
      <c r="O2235" s="188">
        <f t="shared" si="736"/>
        <v>2</v>
      </c>
      <c r="P2235" s="190"/>
      <c r="Q2235" s="190"/>
      <c r="R2235" s="188">
        <f t="shared" si="737"/>
        <v>16.600000000000001</v>
      </c>
      <c r="S2235" s="159" t="s">
        <v>41</v>
      </c>
      <c r="T2235" s="199" t="s">
        <v>58</v>
      </c>
      <c r="U2235" s="193">
        <v>44967</v>
      </c>
      <c r="V2235" s="193">
        <v>44994</v>
      </c>
      <c r="W2235" s="194">
        <v>1</v>
      </c>
      <c r="X2235" s="195"/>
      <c r="Y2235" s="196">
        <f t="shared" si="738"/>
        <v>4</v>
      </c>
      <c r="Z2235" s="203">
        <v>14</v>
      </c>
      <c r="AA2235" s="203">
        <v>0.84</v>
      </c>
      <c r="AB2235" s="197">
        <f t="shared" si="739"/>
        <v>232.40000000000003</v>
      </c>
      <c r="AC2235" s="197">
        <f t="shared" si="740"/>
        <v>13.944000000000001</v>
      </c>
      <c r="AD2235" s="197">
        <f t="shared" si="741"/>
        <v>162.68</v>
      </c>
      <c r="AE2235" s="197">
        <f t="shared" si="742"/>
        <v>69.72</v>
      </c>
      <c r="AF2235" s="197">
        <f t="shared" si="743"/>
        <v>55.776000000000003</v>
      </c>
      <c r="AG2235" s="197">
        <f t="shared" si="744"/>
        <v>288.17599999999999</v>
      </c>
      <c r="AH2235" s="198">
        <v>200.52800000000002</v>
      </c>
      <c r="AI2235" s="197">
        <f t="shared" si="745"/>
        <v>87.647999999999968</v>
      </c>
      <c r="AJ2235" s="158"/>
      <c r="AR2235" s="363">
        <f>SUMIF('[27]Sc Shedule '!$D$3:$D$2546,D2235,'[27]Sc Shedule '!$AC$3:$AC$2546)</f>
        <v>288.17599999999999</v>
      </c>
      <c r="AS2235" s="363">
        <f t="shared" ca="1" si="746"/>
        <v>288.17599999999999</v>
      </c>
      <c r="AT2235" s="363">
        <f t="shared" ca="1" si="747"/>
        <v>0</v>
      </c>
      <c r="AU2235" s="365"/>
    </row>
    <row r="2236" spans="1:47" ht="30" customHeight="1" x14ac:dyDescent="0.25">
      <c r="A2236" s="186"/>
      <c r="B2236" s="221"/>
      <c r="C2236" s="187">
        <v>1898</v>
      </c>
      <c r="D2236" s="188">
        <v>14483</v>
      </c>
      <c r="E2236" s="188">
        <v>8760</v>
      </c>
      <c r="F2236" s="188"/>
      <c r="G2236" s="186" t="s">
        <v>57</v>
      </c>
      <c r="H2236" s="189" t="s">
        <v>36</v>
      </c>
      <c r="I2236" s="189"/>
      <c r="J2236" s="189" t="s">
        <v>435</v>
      </c>
      <c r="K2236" s="190">
        <v>27.5</v>
      </c>
      <c r="L2236" s="190">
        <v>1</v>
      </c>
      <c r="M2236" s="190">
        <v>2</v>
      </c>
      <c r="N2236" s="190"/>
      <c r="O2236" s="188">
        <f t="shared" si="736"/>
        <v>2</v>
      </c>
      <c r="P2236" s="190"/>
      <c r="Q2236" s="190"/>
      <c r="R2236" s="188">
        <f t="shared" si="737"/>
        <v>55</v>
      </c>
      <c r="S2236" s="159" t="s">
        <v>41</v>
      </c>
      <c r="T2236" s="199" t="s">
        <v>58</v>
      </c>
      <c r="U2236" s="193">
        <v>44967</v>
      </c>
      <c r="V2236" s="193">
        <v>44987</v>
      </c>
      <c r="W2236" s="194">
        <v>1</v>
      </c>
      <c r="X2236" s="195"/>
      <c r="Y2236" s="196">
        <f t="shared" si="738"/>
        <v>3</v>
      </c>
      <c r="Z2236" s="203">
        <v>14</v>
      </c>
      <c r="AA2236" s="203">
        <v>0.84</v>
      </c>
      <c r="AB2236" s="197">
        <f t="shared" si="739"/>
        <v>770</v>
      </c>
      <c r="AC2236" s="197">
        <f t="shared" si="740"/>
        <v>46.199999999999996</v>
      </c>
      <c r="AD2236" s="197">
        <f t="shared" si="741"/>
        <v>539</v>
      </c>
      <c r="AE2236" s="197">
        <f t="shared" si="742"/>
        <v>231</v>
      </c>
      <c r="AF2236" s="197">
        <f t="shared" si="743"/>
        <v>138.6</v>
      </c>
      <c r="AG2236" s="197">
        <f t="shared" si="744"/>
        <v>908.6</v>
      </c>
      <c r="AH2236" s="198">
        <v>664.4</v>
      </c>
      <c r="AI2236" s="197">
        <f t="shared" si="745"/>
        <v>244.20000000000005</v>
      </c>
      <c r="AJ2236" s="158"/>
      <c r="AR2236" s="363">
        <f>SUMIF('[27]Sc Shedule '!$D$3:$D$2546,D2236,'[27]Sc Shedule '!$AC$3:$AC$2546)</f>
        <v>908.6</v>
      </c>
      <c r="AS2236" s="363">
        <f t="shared" ca="1" si="746"/>
        <v>908.6</v>
      </c>
      <c r="AT2236" s="363">
        <f t="shared" ca="1" si="747"/>
        <v>0</v>
      </c>
      <c r="AU2236" s="365"/>
    </row>
    <row r="2237" spans="1:47" ht="30" customHeight="1" x14ac:dyDescent="0.25">
      <c r="A2237" s="186"/>
      <c r="B2237" s="221"/>
      <c r="C2237" s="187">
        <v>1895</v>
      </c>
      <c r="D2237" s="188">
        <v>14480</v>
      </c>
      <c r="E2237" s="188">
        <v>8559</v>
      </c>
      <c r="F2237" s="188"/>
      <c r="G2237" s="186" t="s">
        <v>119</v>
      </c>
      <c r="H2237" s="189" t="s">
        <v>36</v>
      </c>
      <c r="I2237" s="189"/>
      <c r="J2237" s="189" t="s">
        <v>435</v>
      </c>
      <c r="K2237" s="190">
        <v>4</v>
      </c>
      <c r="L2237" s="190">
        <v>1</v>
      </c>
      <c r="M2237" s="190">
        <v>6</v>
      </c>
      <c r="N2237" s="190"/>
      <c r="O2237" s="188">
        <f t="shared" si="736"/>
        <v>6</v>
      </c>
      <c r="P2237" s="190"/>
      <c r="Q2237" s="190"/>
      <c r="R2237" s="188">
        <f t="shared" si="737"/>
        <v>24</v>
      </c>
      <c r="S2237" s="159" t="s">
        <v>41</v>
      </c>
      <c r="T2237" s="199" t="s">
        <v>58</v>
      </c>
      <c r="U2237" s="193">
        <v>44967</v>
      </c>
      <c r="V2237" s="193">
        <v>44968</v>
      </c>
      <c r="W2237" s="194">
        <v>1</v>
      </c>
      <c r="X2237" s="195"/>
      <c r="Y2237" s="196">
        <f t="shared" si="738"/>
        <v>0.2857142857142857</v>
      </c>
      <c r="Z2237" s="203">
        <v>14</v>
      </c>
      <c r="AA2237" s="203">
        <v>0.84</v>
      </c>
      <c r="AB2237" s="197">
        <f t="shared" si="739"/>
        <v>336</v>
      </c>
      <c r="AC2237" s="197">
        <f t="shared" si="740"/>
        <v>20.16</v>
      </c>
      <c r="AD2237" s="197">
        <f t="shared" si="741"/>
        <v>235.19999999999996</v>
      </c>
      <c r="AE2237" s="197">
        <f t="shared" si="742"/>
        <v>100.79999999999998</v>
      </c>
      <c r="AF2237" s="197">
        <f t="shared" si="743"/>
        <v>5.76</v>
      </c>
      <c r="AG2237" s="197">
        <f t="shared" si="744"/>
        <v>341.75999999999993</v>
      </c>
      <c r="AH2237" s="198">
        <v>341.75999999999993</v>
      </c>
      <c r="AI2237" s="197">
        <f t="shared" si="745"/>
        <v>0</v>
      </c>
      <c r="AJ2237" s="158"/>
      <c r="AT2237" s="111"/>
      <c r="AU2237" s="365"/>
    </row>
    <row r="2238" spans="1:47" ht="30" customHeight="1" x14ac:dyDescent="0.25">
      <c r="A2238" s="186"/>
      <c r="B2238" s="221"/>
      <c r="C2238" s="187">
        <v>1892</v>
      </c>
      <c r="D2238" s="188">
        <v>14477</v>
      </c>
      <c r="E2238" s="188">
        <v>8780</v>
      </c>
      <c r="F2238" s="188"/>
      <c r="G2238" s="186" t="s">
        <v>56</v>
      </c>
      <c r="H2238" s="189" t="s">
        <v>36</v>
      </c>
      <c r="I2238" s="189"/>
      <c r="J2238" s="189" t="s">
        <v>435</v>
      </c>
      <c r="K2238" s="190">
        <v>10.8</v>
      </c>
      <c r="L2238" s="190">
        <v>1.3</v>
      </c>
      <c r="M2238" s="190">
        <v>7</v>
      </c>
      <c r="N2238" s="190"/>
      <c r="O2238" s="188">
        <f t="shared" si="736"/>
        <v>7</v>
      </c>
      <c r="P2238" s="190"/>
      <c r="Q2238" s="190"/>
      <c r="R2238" s="188">
        <f t="shared" si="737"/>
        <v>75.600000000000009</v>
      </c>
      <c r="S2238" s="159" t="s">
        <v>41</v>
      </c>
      <c r="T2238" s="199" t="s">
        <v>58</v>
      </c>
      <c r="U2238" s="193">
        <v>44966</v>
      </c>
      <c r="V2238" s="193">
        <v>44991</v>
      </c>
      <c r="W2238" s="194">
        <v>1</v>
      </c>
      <c r="X2238" s="195"/>
      <c r="Y2238" s="196">
        <f t="shared" si="738"/>
        <v>3.7142857142857144</v>
      </c>
      <c r="Z2238" s="203">
        <v>14</v>
      </c>
      <c r="AA2238" s="203">
        <v>0.84</v>
      </c>
      <c r="AB2238" s="197">
        <f t="shared" si="739"/>
        <v>1058.4000000000001</v>
      </c>
      <c r="AC2238" s="197">
        <f t="shared" si="740"/>
        <v>63.504000000000005</v>
      </c>
      <c r="AD2238" s="197">
        <f t="shared" si="741"/>
        <v>740.88</v>
      </c>
      <c r="AE2238" s="197">
        <f t="shared" si="742"/>
        <v>317.52000000000004</v>
      </c>
      <c r="AF2238" s="197">
        <f t="shared" si="743"/>
        <v>235.87200000000004</v>
      </c>
      <c r="AG2238" s="197">
        <f t="shared" si="744"/>
        <v>1294.2720000000002</v>
      </c>
      <c r="AH2238" s="198">
        <v>922.32</v>
      </c>
      <c r="AI2238" s="197">
        <f t="shared" si="745"/>
        <v>371.95200000000011</v>
      </c>
      <c r="AJ2238" s="158"/>
      <c r="AR2238" s="363">
        <f>SUMIF('[27]Sc Shedule '!$D$3:$D$2546,D2238,'[27]Sc Shedule '!$AC$3:$AC$2546)</f>
        <v>1593.8720000000003</v>
      </c>
      <c r="AS2238" s="363">
        <f t="shared" ref="AS2238:AS2241" ca="1" si="748">SUMIF($D$91:$D$2561,D2238,$AG$91:$AG$2559)</f>
        <v>1593.8720000000003</v>
      </c>
      <c r="AT2238" s="363">
        <f t="shared" ref="AT2238:AT2241" ca="1" si="749">AR2238-AS2238</f>
        <v>0</v>
      </c>
      <c r="AU2238" s="365"/>
    </row>
    <row r="2239" spans="1:47" ht="30" customHeight="1" x14ac:dyDescent="0.25">
      <c r="A2239" s="186"/>
      <c r="B2239" s="221"/>
      <c r="C2239" s="187">
        <v>1892</v>
      </c>
      <c r="D2239" s="188">
        <v>14477</v>
      </c>
      <c r="E2239" s="188">
        <v>8780</v>
      </c>
      <c r="F2239" s="188"/>
      <c r="G2239" s="186" t="s">
        <v>56</v>
      </c>
      <c r="H2239" s="189" t="s">
        <v>36</v>
      </c>
      <c r="I2239" s="189"/>
      <c r="J2239" s="189" t="s">
        <v>435</v>
      </c>
      <c r="K2239" s="190">
        <v>2.5</v>
      </c>
      <c r="L2239" s="190">
        <v>1.3</v>
      </c>
      <c r="M2239" s="190">
        <v>7</v>
      </c>
      <c r="N2239" s="190"/>
      <c r="O2239" s="188">
        <f t="shared" si="736"/>
        <v>7</v>
      </c>
      <c r="P2239" s="190"/>
      <c r="Q2239" s="190"/>
      <c r="R2239" s="188">
        <f t="shared" si="737"/>
        <v>17.5</v>
      </c>
      <c r="S2239" s="159" t="s">
        <v>41</v>
      </c>
      <c r="T2239" s="199" t="s">
        <v>58</v>
      </c>
      <c r="U2239" s="193">
        <v>44966</v>
      </c>
      <c r="V2239" s="193">
        <v>44991</v>
      </c>
      <c r="W2239" s="194">
        <v>1</v>
      </c>
      <c r="X2239" s="195"/>
      <c r="Y2239" s="196">
        <f t="shared" si="738"/>
        <v>3.7142857142857144</v>
      </c>
      <c r="Z2239" s="203">
        <v>14</v>
      </c>
      <c r="AA2239" s="203">
        <v>0.84</v>
      </c>
      <c r="AB2239" s="197">
        <f t="shared" si="739"/>
        <v>245</v>
      </c>
      <c r="AC2239" s="197">
        <f t="shared" si="740"/>
        <v>14.7</v>
      </c>
      <c r="AD2239" s="197">
        <f t="shared" si="741"/>
        <v>171.5</v>
      </c>
      <c r="AE2239" s="197">
        <f t="shared" si="742"/>
        <v>73.5</v>
      </c>
      <c r="AF2239" s="197">
        <f t="shared" si="743"/>
        <v>54.6</v>
      </c>
      <c r="AG2239" s="197">
        <f t="shared" si="744"/>
        <v>299.60000000000002</v>
      </c>
      <c r="AH2239" s="198">
        <v>213.5</v>
      </c>
      <c r="AI2239" s="197">
        <f t="shared" si="745"/>
        <v>86.100000000000023</v>
      </c>
      <c r="AJ2239" s="158"/>
      <c r="AR2239" s="363">
        <f>SUMIF('[27]Sc Shedule '!$D$3:$D$2546,D2239,'[27]Sc Shedule '!$AC$3:$AC$2546)</f>
        <v>1593.8720000000003</v>
      </c>
      <c r="AS2239" s="363">
        <f t="shared" ca="1" si="748"/>
        <v>1593.8720000000003</v>
      </c>
      <c r="AT2239" s="363">
        <f t="shared" ca="1" si="749"/>
        <v>0</v>
      </c>
      <c r="AU2239" s="365"/>
    </row>
    <row r="2240" spans="1:47" ht="30" customHeight="1" x14ac:dyDescent="0.25">
      <c r="A2240" s="186"/>
      <c r="B2240" s="221"/>
      <c r="C2240" s="187">
        <v>1894</v>
      </c>
      <c r="D2240" s="188">
        <v>14479</v>
      </c>
      <c r="E2240" s="188"/>
      <c r="F2240" s="188"/>
      <c r="G2240" s="186" t="s">
        <v>105</v>
      </c>
      <c r="H2240" s="189" t="s">
        <v>36</v>
      </c>
      <c r="I2240" s="189"/>
      <c r="J2240" s="189" t="s">
        <v>435</v>
      </c>
      <c r="K2240" s="190">
        <v>8</v>
      </c>
      <c r="L2240" s="190">
        <v>1</v>
      </c>
      <c r="M2240" s="190">
        <v>1.5</v>
      </c>
      <c r="N2240" s="190"/>
      <c r="O2240" s="188">
        <f t="shared" si="736"/>
        <v>1.5</v>
      </c>
      <c r="P2240" s="190"/>
      <c r="Q2240" s="190"/>
      <c r="R2240" s="188">
        <f t="shared" si="737"/>
        <v>12</v>
      </c>
      <c r="S2240" s="159" t="s">
        <v>41</v>
      </c>
      <c r="T2240" s="199" t="s">
        <v>86</v>
      </c>
      <c r="U2240" s="193">
        <v>44966</v>
      </c>
      <c r="V2240" s="193"/>
      <c r="W2240" s="194">
        <v>1</v>
      </c>
      <c r="X2240" s="195"/>
      <c r="Y2240" s="196">
        <f t="shared" si="738"/>
        <v>7.2857142857142856</v>
      </c>
      <c r="Z2240" s="203">
        <v>14</v>
      </c>
      <c r="AA2240" s="203">
        <v>0.84</v>
      </c>
      <c r="AB2240" s="197">
        <f t="shared" si="739"/>
        <v>168</v>
      </c>
      <c r="AC2240" s="197">
        <f t="shared" si="740"/>
        <v>10.08</v>
      </c>
      <c r="AD2240" s="197">
        <f t="shared" si="741"/>
        <v>117.59999999999998</v>
      </c>
      <c r="AE2240" s="197">
        <f t="shared" si="742"/>
        <v>0</v>
      </c>
      <c r="AF2240" s="197">
        <f t="shared" si="743"/>
        <v>73.44</v>
      </c>
      <c r="AG2240" s="197">
        <f t="shared" si="744"/>
        <v>191.03999999999996</v>
      </c>
      <c r="AH2240" s="198">
        <v>146.39999999999998</v>
      </c>
      <c r="AI2240" s="197">
        <f t="shared" si="745"/>
        <v>44.639999999999986</v>
      </c>
      <c r="AJ2240" s="158"/>
      <c r="AR2240" s="363">
        <f>SUMIF('[27]Sc Shedule '!$D$3:$D$2546,D2240,'[27]Sc Shedule '!$AC$3:$AC$2546)</f>
        <v>214.92</v>
      </c>
      <c r="AS2240" s="363">
        <f t="shared" ca="1" si="748"/>
        <v>191.03999999999996</v>
      </c>
      <c r="AT2240" s="363">
        <f t="shared" ca="1" si="749"/>
        <v>23.880000000000024</v>
      </c>
      <c r="AU2240" s="365"/>
    </row>
    <row r="2241" spans="1:47" ht="30" customHeight="1" x14ac:dyDescent="0.25">
      <c r="A2241" s="186"/>
      <c r="B2241" s="221"/>
      <c r="C2241" s="187">
        <v>1906</v>
      </c>
      <c r="D2241" s="188">
        <v>14491</v>
      </c>
      <c r="E2241" s="188"/>
      <c r="F2241" s="188"/>
      <c r="G2241" s="186" t="s">
        <v>57</v>
      </c>
      <c r="H2241" s="189" t="s">
        <v>36</v>
      </c>
      <c r="I2241" s="189"/>
      <c r="J2241" s="189" t="s">
        <v>435</v>
      </c>
      <c r="K2241" s="190">
        <v>14.1</v>
      </c>
      <c r="L2241" s="190">
        <v>1.3</v>
      </c>
      <c r="M2241" s="190">
        <v>2</v>
      </c>
      <c r="N2241" s="190"/>
      <c r="O2241" s="188">
        <f t="shared" si="736"/>
        <v>2</v>
      </c>
      <c r="P2241" s="190"/>
      <c r="Q2241" s="190"/>
      <c r="R2241" s="188">
        <f t="shared" si="737"/>
        <v>28.2</v>
      </c>
      <c r="S2241" s="159" t="s">
        <v>41</v>
      </c>
      <c r="T2241" s="199" t="s">
        <v>86</v>
      </c>
      <c r="U2241" s="193">
        <v>44968</v>
      </c>
      <c r="V2241" s="193"/>
      <c r="W2241" s="194">
        <v>1</v>
      </c>
      <c r="X2241" s="195"/>
      <c r="Y2241" s="196">
        <f t="shared" si="738"/>
        <v>7</v>
      </c>
      <c r="Z2241" s="203">
        <v>14</v>
      </c>
      <c r="AA2241" s="203">
        <v>0.84</v>
      </c>
      <c r="AB2241" s="197">
        <f t="shared" si="739"/>
        <v>394.8</v>
      </c>
      <c r="AC2241" s="197">
        <f t="shared" si="740"/>
        <v>23.687999999999999</v>
      </c>
      <c r="AD2241" s="197">
        <f t="shared" si="741"/>
        <v>276.35999999999996</v>
      </c>
      <c r="AE2241" s="197">
        <f t="shared" si="742"/>
        <v>0</v>
      </c>
      <c r="AF2241" s="197">
        <f t="shared" si="743"/>
        <v>165.816</v>
      </c>
      <c r="AG2241" s="197">
        <f t="shared" si="744"/>
        <v>442.17599999999993</v>
      </c>
      <c r="AH2241" s="198">
        <v>337.27199999999993</v>
      </c>
      <c r="AI2241" s="197">
        <f t="shared" si="745"/>
        <v>104.904</v>
      </c>
      <c r="AJ2241" s="158"/>
      <c r="AR2241" s="363">
        <f>SUMIF('[27]Sc Shedule '!$D$3:$D$2546,D2241,'[27]Sc Shedule '!$AC$3:$AC$2546)</f>
        <v>442.17599999999993</v>
      </c>
      <c r="AS2241" s="363">
        <f t="shared" ca="1" si="748"/>
        <v>442.17599999999993</v>
      </c>
      <c r="AT2241" s="363">
        <f t="shared" ca="1" si="749"/>
        <v>0</v>
      </c>
      <c r="AU2241" s="365"/>
    </row>
    <row r="2242" spans="1:47" ht="30" customHeight="1" x14ac:dyDescent="0.25">
      <c r="A2242" s="186"/>
      <c r="B2242" s="221"/>
      <c r="C2242" s="187">
        <v>1863</v>
      </c>
      <c r="D2242" s="188">
        <v>14448</v>
      </c>
      <c r="E2242" s="188">
        <v>8638</v>
      </c>
      <c r="F2242" s="188"/>
      <c r="G2242" s="186" t="s">
        <v>440</v>
      </c>
      <c r="H2242" s="189" t="s">
        <v>36</v>
      </c>
      <c r="I2242" s="189"/>
      <c r="J2242" s="189" t="s">
        <v>435</v>
      </c>
      <c r="K2242" s="190">
        <v>5</v>
      </c>
      <c r="L2242" s="190">
        <v>1.3</v>
      </c>
      <c r="M2242" s="190">
        <v>1</v>
      </c>
      <c r="N2242" s="190"/>
      <c r="O2242" s="188">
        <f t="shared" si="736"/>
        <v>1</v>
      </c>
      <c r="P2242" s="190"/>
      <c r="Q2242" s="190"/>
      <c r="R2242" s="188">
        <f t="shared" si="737"/>
        <v>5</v>
      </c>
      <c r="S2242" s="159" t="s">
        <v>41</v>
      </c>
      <c r="T2242" s="199" t="s">
        <v>58</v>
      </c>
      <c r="U2242" s="193">
        <v>44961</v>
      </c>
      <c r="V2242" s="193">
        <v>44964</v>
      </c>
      <c r="W2242" s="194">
        <v>1</v>
      </c>
      <c r="X2242" s="195"/>
      <c r="Y2242" s="196">
        <f t="shared" si="738"/>
        <v>0.5714285714285714</v>
      </c>
      <c r="Z2242" s="203">
        <v>14</v>
      </c>
      <c r="AA2242" s="203">
        <v>0.84</v>
      </c>
      <c r="AB2242" s="197">
        <f t="shared" si="739"/>
        <v>70</v>
      </c>
      <c r="AC2242" s="197">
        <f t="shared" si="740"/>
        <v>4.2</v>
      </c>
      <c r="AD2242" s="197">
        <f t="shared" si="741"/>
        <v>49</v>
      </c>
      <c r="AE2242" s="197">
        <f t="shared" si="742"/>
        <v>21</v>
      </c>
      <c r="AF2242" s="197">
        <f t="shared" si="743"/>
        <v>2.3999999999999995</v>
      </c>
      <c r="AG2242" s="197">
        <f t="shared" si="744"/>
        <v>72.400000000000006</v>
      </c>
      <c r="AH2242" s="198">
        <v>72.400000000000006</v>
      </c>
      <c r="AI2242" s="197">
        <f t="shared" si="745"/>
        <v>0</v>
      </c>
      <c r="AJ2242" s="158"/>
      <c r="AT2242" s="111"/>
      <c r="AU2242" s="365"/>
    </row>
    <row r="2243" spans="1:47" ht="30" customHeight="1" x14ac:dyDescent="0.25">
      <c r="A2243" s="186"/>
      <c r="B2243" s="221"/>
      <c r="C2243" s="187">
        <v>1860</v>
      </c>
      <c r="D2243" s="188">
        <v>14445</v>
      </c>
      <c r="E2243" s="188">
        <v>8594</v>
      </c>
      <c r="F2243" s="188"/>
      <c r="G2243" s="186" t="s">
        <v>57</v>
      </c>
      <c r="H2243" s="189" t="s">
        <v>36</v>
      </c>
      <c r="I2243" s="189"/>
      <c r="J2243" s="189" t="s">
        <v>435</v>
      </c>
      <c r="K2243" s="190">
        <v>9</v>
      </c>
      <c r="L2243" s="190">
        <v>1</v>
      </c>
      <c r="M2243" s="190">
        <v>2</v>
      </c>
      <c r="N2243" s="190"/>
      <c r="O2243" s="188">
        <f t="shared" si="736"/>
        <v>2</v>
      </c>
      <c r="P2243" s="190"/>
      <c r="Q2243" s="190"/>
      <c r="R2243" s="188">
        <f t="shared" si="737"/>
        <v>18</v>
      </c>
      <c r="S2243" s="159" t="s">
        <v>41</v>
      </c>
      <c r="T2243" s="199" t="s">
        <v>58</v>
      </c>
      <c r="U2243" s="193">
        <v>44961</v>
      </c>
      <c r="V2243" s="193">
        <v>44978</v>
      </c>
      <c r="W2243" s="194">
        <v>1</v>
      </c>
      <c r="X2243" s="195"/>
      <c r="Y2243" s="196">
        <f t="shared" si="738"/>
        <v>2.5714285714285716</v>
      </c>
      <c r="Z2243" s="203">
        <v>14</v>
      </c>
      <c r="AA2243" s="203">
        <v>0.84</v>
      </c>
      <c r="AB2243" s="197">
        <f t="shared" si="739"/>
        <v>252</v>
      </c>
      <c r="AC2243" s="197">
        <f t="shared" si="740"/>
        <v>15.12</v>
      </c>
      <c r="AD2243" s="197">
        <f t="shared" si="741"/>
        <v>176.4</v>
      </c>
      <c r="AE2243" s="197">
        <f t="shared" si="742"/>
        <v>75.599999999999994</v>
      </c>
      <c r="AF2243" s="197">
        <f t="shared" si="743"/>
        <v>38.880000000000003</v>
      </c>
      <c r="AG2243" s="197">
        <f t="shared" si="744"/>
        <v>290.88</v>
      </c>
      <c r="AH2243" s="198">
        <v>290.88</v>
      </c>
      <c r="AI2243" s="197">
        <f t="shared" si="745"/>
        <v>0</v>
      </c>
      <c r="AJ2243" s="158"/>
      <c r="AT2243" s="111"/>
      <c r="AU2243" s="365"/>
    </row>
    <row r="2244" spans="1:47" ht="30" customHeight="1" x14ac:dyDescent="0.25">
      <c r="A2244" s="186"/>
      <c r="B2244" s="221"/>
      <c r="C2244" s="187">
        <v>1851</v>
      </c>
      <c r="D2244" s="188">
        <v>14437</v>
      </c>
      <c r="E2244" s="188">
        <v>8640</v>
      </c>
      <c r="F2244" s="188"/>
      <c r="G2244" s="186" t="s">
        <v>105</v>
      </c>
      <c r="H2244" s="189" t="s">
        <v>36</v>
      </c>
      <c r="I2244" s="189"/>
      <c r="J2244" s="189" t="s">
        <v>435</v>
      </c>
      <c r="K2244" s="190">
        <v>6.3</v>
      </c>
      <c r="L2244" s="190">
        <v>1.3</v>
      </c>
      <c r="M2244" s="190">
        <v>1.4</v>
      </c>
      <c r="N2244" s="190"/>
      <c r="O2244" s="188">
        <f t="shared" si="736"/>
        <v>1.4</v>
      </c>
      <c r="P2244" s="190"/>
      <c r="Q2244" s="190"/>
      <c r="R2244" s="188">
        <f t="shared" si="737"/>
        <v>8.8199999999999985</v>
      </c>
      <c r="S2244" s="159" t="s">
        <v>41</v>
      </c>
      <c r="T2244" s="199" t="s">
        <v>58</v>
      </c>
      <c r="U2244" s="193">
        <v>44960</v>
      </c>
      <c r="V2244" s="193">
        <v>44964</v>
      </c>
      <c r="W2244" s="194">
        <v>1</v>
      </c>
      <c r="X2244" s="195"/>
      <c r="Y2244" s="196">
        <f t="shared" si="738"/>
        <v>0.7142857142857143</v>
      </c>
      <c r="Z2244" s="203">
        <v>14</v>
      </c>
      <c r="AA2244" s="203">
        <v>0.84</v>
      </c>
      <c r="AB2244" s="197">
        <f t="shared" si="739"/>
        <v>123.47999999999998</v>
      </c>
      <c r="AC2244" s="197">
        <f t="shared" si="740"/>
        <v>7.4087999999999985</v>
      </c>
      <c r="AD2244" s="197">
        <f t="shared" si="741"/>
        <v>86.435999999999979</v>
      </c>
      <c r="AE2244" s="197">
        <f t="shared" si="742"/>
        <v>37.04399999999999</v>
      </c>
      <c r="AF2244" s="197">
        <f t="shared" si="743"/>
        <v>5.2919999999999989</v>
      </c>
      <c r="AG2244" s="197">
        <f t="shared" si="744"/>
        <v>128.77199999999996</v>
      </c>
      <c r="AH2244" s="198">
        <v>128.77199999999996</v>
      </c>
      <c r="AI2244" s="197">
        <f t="shared" si="745"/>
        <v>0</v>
      </c>
      <c r="AJ2244" s="158"/>
      <c r="AT2244" s="111"/>
      <c r="AU2244" s="365"/>
    </row>
    <row r="2245" spans="1:47" ht="30" customHeight="1" x14ac:dyDescent="0.25">
      <c r="A2245" s="186"/>
      <c r="B2245" s="221"/>
      <c r="C2245" s="187">
        <v>1861</v>
      </c>
      <c r="D2245" s="188">
        <v>14447</v>
      </c>
      <c r="E2245" s="188">
        <v>8595</v>
      </c>
      <c r="F2245" s="188"/>
      <c r="G2245" s="186" t="s">
        <v>516</v>
      </c>
      <c r="H2245" s="189" t="s">
        <v>36</v>
      </c>
      <c r="I2245" s="189"/>
      <c r="J2245" s="189" t="s">
        <v>435</v>
      </c>
      <c r="K2245" s="190">
        <v>31.3</v>
      </c>
      <c r="L2245" s="190">
        <v>1.3</v>
      </c>
      <c r="M2245" s="190">
        <v>1.5</v>
      </c>
      <c r="N2245" s="190"/>
      <c r="O2245" s="188">
        <f t="shared" si="736"/>
        <v>1.5</v>
      </c>
      <c r="P2245" s="190"/>
      <c r="Q2245" s="190"/>
      <c r="R2245" s="188">
        <f t="shared" si="737"/>
        <v>46.95</v>
      </c>
      <c r="S2245" s="159" t="s">
        <v>41</v>
      </c>
      <c r="T2245" s="199" t="s">
        <v>58</v>
      </c>
      <c r="U2245" s="193">
        <v>44961</v>
      </c>
      <c r="V2245" s="193">
        <v>44981</v>
      </c>
      <c r="W2245" s="194">
        <v>1</v>
      </c>
      <c r="X2245" s="195"/>
      <c r="Y2245" s="196">
        <f t="shared" si="738"/>
        <v>3</v>
      </c>
      <c r="Z2245" s="203">
        <v>14</v>
      </c>
      <c r="AA2245" s="203">
        <v>0.84</v>
      </c>
      <c r="AB2245" s="197">
        <f t="shared" si="739"/>
        <v>657.30000000000007</v>
      </c>
      <c r="AC2245" s="197">
        <f t="shared" si="740"/>
        <v>39.438000000000002</v>
      </c>
      <c r="AD2245" s="197">
        <f t="shared" si="741"/>
        <v>460.11</v>
      </c>
      <c r="AE2245" s="197">
        <f t="shared" si="742"/>
        <v>197.19</v>
      </c>
      <c r="AF2245" s="197">
        <f t="shared" si="743"/>
        <v>118.31400000000002</v>
      </c>
      <c r="AG2245" s="197">
        <f t="shared" si="744"/>
        <v>775.61400000000003</v>
      </c>
      <c r="AH2245" s="198">
        <v>775.61400000000003</v>
      </c>
      <c r="AI2245" s="197">
        <f t="shared" si="745"/>
        <v>0</v>
      </c>
      <c r="AJ2245" s="158"/>
      <c r="AT2245" s="111"/>
      <c r="AU2245" s="365"/>
    </row>
    <row r="2246" spans="1:47" ht="30" customHeight="1" x14ac:dyDescent="0.25">
      <c r="A2246" s="186"/>
      <c r="B2246" s="221"/>
      <c r="C2246" s="187">
        <v>1858</v>
      </c>
      <c r="D2246" s="188">
        <v>14443</v>
      </c>
      <c r="E2246" s="188">
        <v>8551</v>
      </c>
      <c r="F2246" s="188"/>
      <c r="G2246" s="186" t="s">
        <v>57</v>
      </c>
      <c r="H2246" s="189" t="s">
        <v>36</v>
      </c>
      <c r="I2246" s="189"/>
      <c r="J2246" s="189" t="s">
        <v>435</v>
      </c>
      <c r="K2246" s="190">
        <v>5</v>
      </c>
      <c r="L2246" s="190">
        <v>1.3</v>
      </c>
      <c r="M2246" s="190">
        <v>3.5</v>
      </c>
      <c r="N2246" s="190"/>
      <c r="O2246" s="188">
        <f t="shared" si="736"/>
        <v>3.5</v>
      </c>
      <c r="P2246" s="190"/>
      <c r="Q2246" s="190"/>
      <c r="R2246" s="188">
        <f t="shared" si="737"/>
        <v>17.5</v>
      </c>
      <c r="S2246" s="159" t="s">
        <v>41</v>
      </c>
      <c r="T2246" s="199" t="s">
        <v>58</v>
      </c>
      <c r="U2246" s="193">
        <v>44961</v>
      </c>
      <c r="V2246" s="193">
        <v>44966</v>
      </c>
      <c r="W2246" s="194">
        <v>1</v>
      </c>
      <c r="X2246" s="195"/>
      <c r="Y2246" s="196">
        <f t="shared" si="738"/>
        <v>0.8571428571428571</v>
      </c>
      <c r="Z2246" s="203">
        <v>14</v>
      </c>
      <c r="AA2246" s="203">
        <v>0.84</v>
      </c>
      <c r="AB2246" s="197">
        <f t="shared" si="739"/>
        <v>245</v>
      </c>
      <c r="AC2246" s="197">
        <f t="shared" si="740"/>
        <v>14.7</v>
      </c>
      <c r="AD2246" s="197">
        <f t="shared" si="741"/>
        <v>171.5</v>
      </c>
      <c r="AE2246" s="197">
        <f t="shared" si="742"/>
        <v>73.5</v>
      </c>
      <c r="AF2246" s="197">
        <f t="shared" si="743"/>
        <v>12.6</v>
      </c>
      <c r="AG2246" s="197">
        <f t="shared" si="744"/>
        <v>257.60000000000002</v>
      </c>
      <c r="AH2246" s="198">
        <v>257.60000000000002</v>
      </c>
      <c r="AI2246" s="197">
        <f t="shared" si="745"/>
        <v>0</v>
      </c>
      <c r="AJ2246" s="158"/>
      <c r="AT2246" s="111"/>
      <c r="AU2246" s="365"/>
    </row>
    <row r="2247" spans="1:47" ht="30" customHeight="1" x14ac:dyDescent="0.25">
      <c r="A2247" s="186"/>
      <c r="B2247" s="221"/>
      <c r="C2247" s="187">
        <v>1854</v>
      </c>
      <c r="D2247" s="188">
        <v>14439</v>
      </c>
      <c r="E2247" s="188">
        <v>8575</v>
      </c>
      <c r="F2247" s="188"/>
      <c r="G2247" s="186" t="s">
        <v>665</v>
      </c>
      <c r="H2247" s="189" t="s">
        <v>36</v>
      </c>
      <c r="I2247" s="189"/>
      <c r="J2247" s="189" t="s">
        <v>435</v>
      </c>
      <c r="K2247" s="190">
        <v>8.3000000000000007</v>
      </c>
      <c r="L2247" s="190">
        <v>1.3</v>
      </c>
      <c r="M2247" s="190">
        <v>2</v>
      </c>
      <c r="N2247" s="190"/>
      <c r="O2247" s="188">
        <f t="shared" si="736"/>
        <v>2</v>
      </c>
      <c r="P2247" s="190"/>
      <c r="Q2247" s="190"/>
      <c r="R2247" s="188">
        <f t="shared" si="737"/>
        <v>16.600000000000001</v>
      </c>
      <c r="S2247" s="159" t="s">
        <v>41</v>
      </c>
      <c r="T2247" s="199" t="s">
        <v>58</v>
      </c>
      <c r="U2247" s="193">
        <v>44960</v>
      </c>
      <c r="V2247" s="193">
        <v>44977</v>
      </c>
      <c r="W2247" s="194">
        <v>1</v>
      </c>
      <c r="X2247" s="195"/>
      <c r="Y2247" s="196">
        <f t="shared" si="738"/>
        <v>2.5714285714285716</v>
      </c>
      <c r="Z2247" s="203">
        <v>14</v>
      </c>
      <c r="AA2247" s="203">
        <v>0.84</v>
      </c>
      <c r="AB2247" s="197">
        <f t="shared" si="739"/>
        <v>232.40000000000003</v>
      </c>
      <c r="AC2247" s="197">
        <f t="shared" si="740"/>
        <v>13.944000000000001</v>
      </c>
      <c r="AD2247" s="197">
        <f t="shared" si="741"/>
        <v>162.68</v>
      </c>
      <c r="AE2247" s="197">
        <f t="shared" si="742"/>
        <v>69.72</v>
      </c>
      <c r="AF2247" s="197">
        <f t="shared" si="743"/>
        <v>35.856000000000002</v>
      </c>
      <c r="AG2247" s="197">
        <f t="shared" si="744"/>
        <v>268.25600000000003</v>
      </c>
      <c r="AH2247" s="198">
        <v>268.25600000000003</v>
      </c>
      <c r="AI2247" s="197">
        <f t="shared" si="745"/>
        <v>0</v>
      </c>
      <c r="AJ2247" s="158"/>
      <c r="AT2247" s="111"/>
      <c r="AU2247" s="365"/>
    </row>
    <row r="2248" spans="1:47" ht="30" customHeight="1" x14ac:dyDescent="0.25">
      <c r="A2248" s="186"/>
      <c r="B2248" s="221"/>
      <c r="C2248" s="187">
        <v>1850</v>
      </c>
      <c r="D2248" s="188">
        <v>14436</v>
      </c>
      <c r="E2248" s="188">
        <v>8772</v>
      </c>
      <c r="F2248" s="188"/>
      <c r="G2248" s="186" t="s">
        <v>666</v>
      </c>
      <c r="H2248" s="189" t="s">
        <v>36</v>
      </c>
      <c r="I2248" s="189"/>
      <c r="J2248" s="189" t="s">
        <v>435</v>
      </c>
      <c r="K2248" s="190">
        <v>30</v>
      </c>
      <c r="L2248" s="190">
        <v>1</v>
      </c>
      <c r="M2248" s="190">
        <v>1.5</v>
      </c>
      <c r="N2248" s="190"/>
      <c r="O2248" s="188">
        <f t="shared" si="736"/>
        <v>1.5</v>
      </c>
      <c r="P2248" s="190"/>
      <c r="Q2248" s="190"/>
      <c r="R2248" s="188">
        <f t="shared" si="737"/>
        <v>45</v>
      </c>
      <c r="S2248" s="159" t="s">
        <v>41</v>
      </c>
      <c r="T2248" s="199" t="s">
        <v>58</v>
      </c>
      <c r="U2248" s="193">
        <v>44959</v>
      </c>
      <c r="V2248" s="193">
        <v>44988</v>
      </c>
      <c r="W2248" s="194">
        <v>1</v>
      </c>
      <c r="X2248" s="195"/>
      <c r="Y2248" s="196">
        <f t="shared" si="738"/>
        <v>4.2857142857142856</v>
      </c>
      <c r="Z2248" s="203">
        <v>14</v>
      </c>
      <c r="AA2248" s="203">
        <v>0.84</v>
      </c>
      <c r="AB2248" s="197">
        <f t="shared" si="739"/>
        <v>630</v>
      </c>
      <c r="AC2248" s="197">
        <f t="shared" si="740"/>
        <v>37.799999999999997</v>
      </c>
      <c r="AD2248" s="197">
        <f t="shared" si="741"/>
        <v>440.99999999999994</v>
      </c>
      <c r="AE2248" s="197">
        <f t="shared" si="742"/>
        <v>189</v>
      </c>
      <c r="AF2248" s="197">
        <f t="shared" si="743"/>
        <v>162</v>
      </c>
      <c r="AG2248" s="197">
        <f t="shared" si="744"/>
        <v>792</v>
      </c>
      <c r="AH2248" s="198">
        <v>586.79999999999995</v>
      </c>
      <c r="AI2248" s="197">
        <f t="shared" si="745"/>
        <v>205.20000000000005</v>
      </c>
      <c r="AJ2248" s="158"/>
      <c r="AR2248" s="363">
        <f>SUMIF('[27]Sc Shedule '!$D$3:$D$2546,D2248,'[27]Sc Shedule '!$AC$3:$AC$2546)</f>
        <v>792</v>
      </c>
      <c r="AS2248" s="363">
        <f t="shared" ref="AS2248:AS2249" ca="1" si="750">SUMIF($D$91:$D$2561,D2248,$AG$91:$AG$2559)</f>
        <v>792</v>
      </c>
      <c r="AT2248" s="363">
        <f t="shared" ref="AT2248:AT2249" ca="1" si="751">AR2248-AS2248</f>
        <v>0</v>
      </c>
      <c r="AU2248" s="365"/>
    </row>
    <row r="2249" spans="1:47" ht="30" customHeight="1" x14ac:dyDescent="0.25">
      <c r="A2249" s="186"/>
      <c r="B2249" s="221"/>
      <c r="C2249" s="187">
        <v>1836</v>
      </c>
      <c r="D2249" s="188">
        <v>14422</v>
      </c>
      <c r="E2249" s="188"/>
      <c r="F2249" s="188"/>
      <c r="G2249" s="186" t="s">
        <v>105</v>
      </c>
      <c r="H2249" s="189" t="s">
        <v>36</v>
      </c>
      <c r="I2249" s="189"/>
      <c r="J2249" s="189" t="s">
        <v>435</v>
      </c>
      <c r="K2249" s="190">
        <v>9.3000000000000007</v>
      </c>
      <c r="L2249" s="190">
        <v>1.3</v>
      </c>
      <c r="M2249" s="190">
        <v>2</v>
      </c>
      <c r="N2249" s="190"/>
      <c r="O2249" s="188">
        <f t="shared" si="736"/>
        <v>2</v>
      </c>
      <c r="P2249" s="190"/>
      <c r="Q2249" s="190"/>
      <c r="R2249" s="188">
        <f t="shared" si="737"/>
        <v>18.600000000000001</v>
      </c>
      <c r="S2249" s="159" t="s">
        <v>41</v>
      </c>
      <c r="T2249" s="199" t="s">
        <v>86</v>
      </c>
      <c r="U2249" s="193">
        <v>44958</v>
      </c>
      <c r="V2249" s="193"/>
      <c r="W2249" s="194">
        <v>1</v>
      </c>
      <c r="X2249" s="195"/>
      <c r="Y2249" s="196">
        <f t="shared" si="738"/>
        <v>8.4285714285714288</v>
      </c>
      <c r="Z2249" s="203">
        <v>14</v>
      </c>
      <c r="AA2249" s="203">
        <v>0.84</v>
      </c>
      <c r="AB2249" s="197">
        <f t="shared" si="739"/>
        <v>260.40000000000003</v>
      </c>
      <c r="AC2249" s="197">
        <f t="shared" si="740"/>
        <v>15.624000000000001</v>
      </c>
      <c r="AD2249" s="197">
        <f t="shared" si="741"/>
        <v>182.28</v>
      </c>
      <c r="AE2249" s="197">
        <f t="shared" si="742"/>
        <v>0</v>
      </c>
      <c r="AF2249" s="197">
        <f t="shared" si="743"/>
        <v>131.68800000000002</v>
      </c>
      <c r="AG2249" s="197">
        <f t="shared" si="744"/>
        <v>313.96800000000002</v>
      </c>
      <c r="AH2249" s="198">
        <v>244.77600000000001</v>
      </c>
      <c r="AI2249" s="197">
        <f t="shared" si="745"/>
        <v>69.192000000000007</v>
      </c>
      <c r="AJ2249" s="158"/>
      <c r="AR2249" s="363">
        <f>SUMIF('[27]Sc Shedule '!$D$3:$D$2546,D2249,'[27]Sc Shedule '!$AC$3:$AC$2546)</f>
        <v>313.96800000000002</v>
      </c>
      <c r="AS2249" s="363">
        <f t="shared" ca="1" si="750"/>
        <v>313.96800000000002</v>
      </c>
      <c r="AT2249" s="363">
        <f t="shared" ca="1" si="751"/>
        <v>0</v>
      </c>
      <c r="AU2249" s="365"/>
    </row>
    <row r="2250" spans="1:47" ht="30" customHeight="1" x14ac:dyDescent="0.25">
      <c r="A2250" s="186"/>
      <c r="B2250" s="221"/>
      <c r="C2250" s="187">
        <v>1835</v>
      </c>
      <c r="D2250" s="188">
        <v>14421</v>
      </c>
      <c r="E2250" s="188">
        <v>8648</v>
      </c>
      <c r="F2250" s="188"/>
      <c r="G2250" s="186" t="s">
        <v>114</v>
      </c>
      <c r="H2250" s="189" t="s">
        <v>36</v>
      </c>
      <c r="I2250" s="189"/>
      <c r="J2250" s="189" t="s">
        <v>435</v>
      </c>
      <c r="K2250" s="190">
        <v>29</v>
      </c>
      <c r="L2250" s="190">
        <v>1</v>
      </c>
      <c r="M2250" s="190">
        <v>1</v>
      </c>
      <c r="N2250" s="190"/>
      <c r="O2250" s="188">
        <f t="shared" si="736"/>
        <v>1</v>
      </c>
      <c r="P2250" s="190"/>
      <c r="Q2250" s="190"/>
      <c r="R2250" s="188">
        <f t="shared" si="737"/>
        <v>29</v>
      </c>
      <c r="S2250" s="159" t="s">
        <v>41</v>
      </c>
      <c r="T2250" s="199" t="s">
        <v>58</v>
      </c>
      <c r="U2250" s="193">
        <v>44958</v>
      </c>
      <c r="V2250" s="193">
        <v>44965</v>
      </c>
      <c r="W2250" s="194">
        <v>1</v>
      </c>
      <c r="X2250" s="195"/>
      <c r="Y2250" s="196">
        <f t="shared" si="738"/>
        <v>1.1428571428571428</v>
      </c>
      <c r="Z2250" s="203">
        <v>14</v>
      </c>
      <c r="AA2250" s="203">
        <v>0.84</v>
      </c>
      <c r="AB2250" s="197">
        <f t="shared" si="739"/>
        <v>406</v>
      </c>
      <c r="AC2250" s="197">
        <f t="shared" si="740"/>
        <v>24.36</v>
      </c>
      <c r="AD2250" s="197">
        <f t="shared" si="741"/>
        <v>284.19999999999993</v>
      </c>
      <c r="AE2250" s="197">
        <f t="shared" si="742"/>
        <v>121.79999999999998</v>
      </c>
      <c r="AF2250" s="197">
        <f t="shared" si="743"/>
        <v>27.839999999999996</v>
      </c>
      <c r="AG2250" s="197">
        <f t="shared" si="744"/>
        <v>433.83999999999986</v>
      </c>
      <c r="AH2250" s="198">
        <v>433.83999999999986</v>
      </c>
      <c r="AI2250" s="197">
        <f t="shared" si="745"/>
        <v>0</v>
      </c>
      <c r="AJ2250" s="158"/>
      <c r="AT2250" s="111"/>
      <c r="AU2250" s="365"/>
    </row>
    <row r="2251" spans="1:47" ht="30" customHeight="1" x14ac:dyDescent="0.25">
      <c r="A2251" s="186"/>
      <c r="B2251" s="221"/>
      <c r="C2251" s="187">
        <v>1841</v>
      </c>
      <c r="D2251" s="188">
        <v>14427</v>
      </c>
      <c r="E2251" s="188">
        <v>8784</v>
      </c>
      <c r="F2251" s="188"/>
      <c r="G2251" s="186" t="s">
        <v>473</v>
      </c>
      <c r="H2251" s="189" t="s">
        <v>36</v>
      </c>
      <c r="I2251" s="189"/>
      <c r="J2251" s="189" t="s">
        <v>435</v>
      </c>
      <c r="K2251" s="190">
        <v>5</v>
      </c>
      <c r="L2251" s="190">
        <v>1.3</v>
      </c>
      <c r="M2251" s="190">
        <v>3</v>
      </c>
      <c r="N2251" s="190"/>
      <c r="O2251" s="188">
        <f t="shared" si="736"/>
        <v>3</v>
      </c>
      <c r="P2251" s="190"/>
      <c r="Q2251" s="190"/>
      <c r="R2251" s="188">
        <f t="shared" si="737"/>
        <v>15</v>
      </c>
      <c r="S2251" s="159" t="s">
        <v>41</v>
      </c>
      <c r="T2251" s="199" t="s">
        <v>58</v>
      </c>
      <c r="U2251" s="193">
        <v>44959</v>
      </c>
      <c r="V2251" s="193">
        <v>44992</v>
      </c>
      <c r="W2251" s="194">
        <v>1</v>
      </c>
      <c r="X2251" s="195"/>
      <c r="Y2251" s="196">
        <f t="shared" si="738"/>
        <v>4.8571428571428568</v>
      </c>
      <c r="Z2251" s="203">
        <v>14</v>
      </c>
      <c r="AA2251" s="203">
        <v>0.84</v>
      </c>
      <c r="AB2251" s="197">
        <f t="shared" si="739"/>
        <v>210</v>
      </c>
      <c r="AC2251" s="197">
        <f t="shared" si="740"/>
        <v>12.6</v>
      </c>
      <c r="AD2251" s="197">
        <f t="shared" si="741"/>
        <v>147</v>
      </c>
      <c r="AE2251" s="197">
        <f t="shared" si="742"/>
        <v>63</v>
      </c>
      <c r="AF2251" s="197">
        <f t="shared" si="743"/>
        <v>61.199999999999989</v>
      </c>
      <c r="AG2251" s="197">
        <f t="shared" si="744"/>
        <v>271.2</v>
      </c>
      <c r="AH2251" s="198">
        <v>195.6</v>
      </c>
      <c r="AI2251" s="197">
        <f t="shared" si="745"/>
        <v>75.599999999999994</v>
      </c>
      <c r="AJ2251" s="158"/>
      <c r="AR2251" s="363">
        <f>SUMIF('[27]Sc Shedule '!$D$3:$D$2546,D2251,'[27]Sc Shedule '!$AC$3:$AC$2546)</f>
        <v>271.2</v>
      </c>
      <c r="AS2251" s="363">
        <f ca="1">SUMIF($D$91:$D$2561,D2251,$AG$91:$AG$2559)</f>
        <v>271.2</v>
      </c>
      <c r="AT2251" s="363">
        <f ca="1">AR2251-AS2251</f>
        <v>0</v>
      </c>
      <c r="AU2251" s="365"/>
    </row>
    <row r="2252" spans="1:47" ht="30" customHeight="1" x14ac:dyDescent="0.25">
      <c r="A2252" s="186"/>
      <c r="B2252" s="221"/>
      <c r="C2252" s="187">
        <v>1840</v>
      </c>
      <c r="D2252" s="188">
        <v>14426</v>
      </c>
      <c r="E2252" s="188">
        <v>8579</v>
      </c>
      <c r="F2252" s="188"/>
      <c r="G2252" s="186" t="s">
        <v>110</v>
      </c>
      <c r="H2252" s="189" t="s">
        <v>36</v>
      </c>
      <c r="I2252" s="189"/>
      <c r="J2252" s="189" t="s">
        <v>435</v>
      </c>
      <c r="K2252" s="190">
        <v>20.8</v>
      </c>
      <c r="L2252" s="190">
        <v>1.3</v>
      </c>
      <c r="M2252" s="190">
        <v>2</v>
      </c>
      <c r="N2252" s="190"/>
      <c r="O2252" s="188">
        <f t="shared" si="736"/>
        <v>2</v>
      </c>
      <c r="P2252" s="190"/>
      <c r="Q2252" s="190"/>
      <c r="R2252" s="188">
        <f t="shared" si="737"/>
        <v>41.6</v>
      </c>
      <c r="S2252" s="159" t="s">
        <v>41</v>
      </c>
      <c r="T2252" s="199" t="s">
        <v>58</v>
      </c>
      <c r="U2252" s="193">
        <v>44959</v>
      </c>
      <c r="V2252" s="193">
        <v>44977</v>
      </c>
      <c r="W2252" s="194">
        <v>1</v>
      </c>
      <c r="X2252" s="195"/>
      <c r="Y2252" s="196">
        <f t="shared" si="738"/>
        <v>2.7142857142857144</v>
      </c>
      <c r="Z2252" s="203">
        <v>14</v>
      </c>
      <c r="AA2252" s="203">
        <v>0.84</v>
      </c>
      <c r="AB2252" s="197">
        <f t="shared" si="739"/>
        <v>582.4</v>
      </c>
      <c r="AC2252" s="197">
        <f t="shared" si="740"/>
        <v>34.944000000000003</v>
      </c>
      <c r="AD2252" s="197">
        <f t="shared" si="741"/>
        <v>407.67999999999995</v>
      </c>
      <c r="AE2252" s="197">
        <f t="shared" si="742"/>
        <v>174.72</v>
      </c>
      <c r="AF2252" s="197">
        <f t="shared" si="743"/>
        <v>94.847999999999999</v>
      </c>
      <c r="AG2252" s="197">
        <f t="shared" si="744"/>
        <v>677.24799999999993</v>
      </c>
      <c r="AH2252" s="198">
        <v>677.24799999999993</v>
      </c>
      <c r="AI2252" s="197">
        <f t="shared" si="745"/>
        <v>0</v>
      </c>
      <c r="AJ2252" s="158"/>
      <c r="AT2252" s="111"/>
      <c r="AU2252" s="365"/>
    </row>
    <row r="2253" spans="1:47" ht="30" customHeight="1" x14ac:dyDescent="0.25">
      <c r="A2253" s="186"/>
      <c r="B2253" s="221"/>
      <c r="C2253" s="187">
        <v>1840</v>
      </c>
      <c r="D2253" s="188">
        <v>14426</v>
      </c>
      <c r="E2253" s="188">
        <v>8579</v>
      </c>
      <c r="F2253" s="188"/>
      <c r="G2253" s="186" t="s">
        <v>110</v>
      </c>
      <c r="H2253" s="189" t="s">
        <v>36</v>
      </c>
      <c r="I2253" s="189"/>
      <c r="J2253" s="189" t="s">
        <v>435</v>
      </c>
      <c r="K2253" s="190">
        <v>15</v>
      </c>
      <c r="L2253" s="190">
        <v>1.3</v>
      </c>
      <c r="M2253" s="190">
        <v>4</v>
      </c>
      <c r="N2253" s="190"/>
      <c r="O2253" s="188">
        <f t="shared" si="736"/>
        <v>4</v>
      </c>
      <c r="P2253" s="190"/>
      <c r="Q2253" s="190"/>
      <c r="R2253" s="188">
        <f t="shared" si="737"/>
        <v>60</v>
      </c>
      <c r="S2253" s="159" t="s">
        <v>41</v>
      </c>
      <c r="T2253" s="199" t="s">
        <v>58</v>
      </c>
      <c r="U2253" s="193">
        <v>44959</v>
      </c>
      <c r="V2253" s="193">
        <v>44977</v>
      </c>
      <c r="W2253" s="194">
        <v>1</v>
      </c>
      <c r="X2253" s="195"/>
      <c r="Y2253" s="196">
        <f t="shared" si="738"/>
        <v>2.7142857142857144</v>
      </c>
      <c r="Z2253" s="203">
        <v>14</v>
      </c>
      <c r="AA2253" s="203">
        <v>0.84</v>
      </c>
      <c r="AB2253" s="197">
        <f t="shared" si="739"/>
        <v>840</v>
      </c>
      <c r="AC2253" s="197">
        <f t="shared" si="740"/>
        <v>50.4</v>
      </c>
      <c r="AD2253" s="197">
        <f t="shared" si="741"/>
        <v>588</v>
      </c>
      <c r="AE2253" s="197">
        <f t="shared" si="742"/>
        <v>252</v>
      </c>
      <c r="AF2253" s="197">
        <f t="shared" si="743"/>
        <v>136.80000000000001</v>
      </c>
      <c r="AG2253" s="197">
        <f t="shared" si="744"/>
        <v>976.8</v>
      </c>
      <c r="AH2253" s="198">
        <v>976.8</v>
      </c>
      <c r="AI2253" s="197">
        <f t="shared" si="745"/>
        <v>0</v>
      </c>
      <c r="AJ2253" s="158"/>
      <c r="AT2253" s="111"/>
      <c r="AU2253" s="365"/>
    </row>
    <row r="2254" spans="1:47" ht="30" customHeight="1" x14ac:dyDescent="0.25">
      <c r="A2254" s="186"/>
      <c r="B2254" s="221"/>
      <c r="C2254" s="187">
        <v>1844</v>
      </c>
      <c r="D2254" s="188">
        <v>14430</v>
      </c>
      <c r="E2254" s="188">
        <v>8783</v>
      </c>
      <c r="F2254" s="188"/>
      <c r="G2254" s="186" t="s">
        <v>56</v>
      </c>
      <c r="H2254" s="189" t="s">
        <v>36</v>
      </c>
      <c r="I2254" s="189"/>
      <c r="J2254" s="189" t="s">
        <v>435</v>
      </c>
      <c r="K2254" s="190">
        <v>19</v>
      </c>
      <c r="L2254" s="190">
        <v>1.3</v>
      </c>
      <c r="M2254" s="190">
        <v>2</v>
      </c>
      <c r="N2254" s="190"/>
      <c r="O2254" s="188">
        <f t="shared" si="736"/>
        <v>2</v>
      </c>
      <c r="P2254" s="190"/>
      <c r="Q2254" s="190"/>
      <c r="R2254" s="188">
        <f t="shared" si="737"/>
        <v>38</v>
      </c>
      <c r="S2254" s="159" t="s">
        <v>41</v>
      </c>
      <c r="T2254" s="199" t="s">
        <v>58</v>
      </c>
      <c r="U2254" s="193">
        <v>44959</v>
      </c>
      <c r="V2254" s="193">
        <v>44992</v>
      </c>
      <c r="W2254" s="194">
        <v>1</v>
      </c>
      <c r="X2254" s="195"/>
      <c r="Y2254" s="196">
        <f t="shared" si="738"/>
        <v>4.8571428571428568</v>
      </c>
      <c r="Z2254" s="203">
        <v>14</v>
      </c>
      <c r="AA2254" s="203">
        <v>0.84</v>
      </c>
      <c r="AB2254" s="197">
        <f t="shared" si="739"/>
        <v>532</v>
      </c>
      <c r="AC2254" s="197">
        <f t="shared" si="740"/>
        <v>31.919999999999998</v>
      </c>
      <c r="AD2254" s="197">
        <f t="shared" si="741"/>
        <v>372.4</v>
      </c>
      <c r="AE2254" s="197">
        <f t="shared" si="742"/>
        <v>159.6</v>
      </c>
      <c r="AF2254" s="197">
        <f t="shared" si="743"/>
        <v>155.04</v>
      </c>
      <c r="AG2254" s="197">
        <f t="shared" si="744"/>
        <v>687.04</v>
      </c>
      <c r="AH2254" s="198">
        <v>495.52</v>
      </c>
      <c r="AI2254" s="197">
        <f t="shared" si="745"/>
        <v>191.51999999999998</v>
      </c>
      <c r="AJ2254" s="158"/>
      <c r="AR2254" s="363">
        <f>SUMIF('[27]Sc Shedule '!$D$3:$D$2546,D2254,'[27]Sc Shedule '!$AC$3:$AC$2546)</f>
        <v>687.04</v>
      </c>
      <c r="AS2254" s="363">
        <f ca="1">SUMIF($D$91:$D$2561,D2254,$AG$91:$AG$2559)</f>
        <v>687.04</v>
      </c>
      <c r="AT2254" s="363">
        <f ca="1">AR2254-AS2254</f>
        <v>0</v>
      </c>
      <c r="AU2254" s="365"/>
    </row>
    <row r="2255" spans="1:47" ht="30" customHeight="1" x14ac:dyDescent="0.25">
      <c r="A2255" s="186"/>
      <c r="B2255" s="221"/>
      <c r="C2255" s="187">
        <v>1843</v>
      </c>
      <c r="D2255" s="188">
        <v>14429</v>
      </c>
      <c r="E2255" s="188">
        <v>8642</v>
      </c>
      <c r="F2255" s="188"/>
      <c r="G2255" s="186" t="s">
        <v>440</v>
      </c>
      <c r="H2255" s="189" t="s">
        <v>36</v>
      </c>
      <c r="I2255" s="189"/>
      <c r="J2255" s="189" t="s">
        <v>435</v>
      </c>
      <c r="K2255" s="190">
        <v>4</v>
      </c>
      <c r="L2255" s="190">
        <v>1</v>
      </c>
      <c r="M2255" s="190">
        <v>2</v>
      </c>
      <c r="N2255" s="190"/>
      <c r="O2255" s="188">
        <f t="shared" si="736"/>
        <v>2</v>
      </c>
      <c r="P2255" s="190"/>
      <c r="Q2255" s="190"/>
      <c r="R2255" s="188">
        <f t="shared" si="737"/>
        <v>8</v>
      </c>
      <c r="S2255" s="159" t="s">
        <v>41</v>
      </c>
      <c r="T2255" s="199" t="s">
        <v>58</v>
      </c>
      <c r="U2255" s="193">
        <v>44959</v>
      </c>
      <c r="V2255" s="193">
        <v>44964</v>
      </c>
      <c r="W2255" s="194">
        <v>1</v>
      </c>
      <c r="X2255" s="195"/>
      <c r="Y2255" s="196">
        <f t="shared" si="738"/>
        <v>0.8571428571428571</v>
      </c>
      <c r="Z2255" s="203">
        <v>14</v>
      </c>
      <c r="AA2255" s="203">
        <v>0.84</v>
      </c>
      <c r="AB2255" s="197">
        <f t="shared" si="739"/>
        <v>112</v>
      </c>
      <c r="AC2255" s="197">
        <f t="shared" si="740"/>
        <v>6.72</v>
      </c>
      <c r="AD2255" s="197">
        <f t="shared" si="741"/>
        <v>78.399999999999991</v>
      </c>
      <c r="AE2255" s="197">
        <f t="shared" si="742"/>
        <v>33.6</v>
      </c>
      <c r="AF2255" s="197">
        <f t="shared" si="743"/>
        <v>5.76</v>
      </c>
      <c r="AG2255" s="197">
        <f t="shared" si="744"/>
        <v>117.76</v>
      </c>
      <c r="AH2255" s="198">
        <v>117.76</v>
      </c>
      <c r="AI2255" s="197">
        <f t="shared" si="745"/>
        <v>0</v>
      </c>
      <c r="AJ2255" s="158"/>
      <c r="AT2255" s="111"/>
      <c r="AU2255" s="365"/>
    </row>
    <row r="2256" spans="1:47" ht="30" customHeight="1" x14ac:dyDescent="0.25">
      <c r="A2256" s="186"/>
      <c r="B2256" s="221"/>
      <c r="C2256" s="187">
        <v>1847</v>
      </c>
      <c r="D2256" s="188">
        <v>14433</v>
      </c>
      <c r="E2256" s="188">
        <v>8557</v>
      </c>
      <c r="F2256" s="188"/>
      <c r="G2256" s="186" t="s">
        <v>440</v>
      </c>
      <c r="H2256" s="189" t="s">
        <v>36</v>
      </c>
      <c r="I2256" s="189"/>
      <c r="J2256" s="189" t="s">
        <v>435</v>
      </c>
      <c r="K2256" s="190">
        <v>3.9</v>
      </c>
      <c r="L2256" s="190">
        <v>1.8</v>
      </c>
      <c r="M2256" s="190">
        <v>2.5</v>
      </c>
      <c r="N2256" s="190"/>
      <c r="O2256" s="188">
        <f t="shared" ref="O2256:O2304" si="752">M2256-N2256</f>
        <v>2.5</v>
      </c>
      <c r="P2256" s="190"/>
      <c r="Q2256" s="190"/>
      <c r="R2256" s="188">
        <f t="shared" ref="R2256:R2276" si="753">IF(S2256="m3",K2256*L2256*O2256,IF(S2256="m2-LxH",K2256*O2256,IF(S2256="m2-LxW",K2256*L2256*P2256,IF(S2256="rm",O2256,IF(S2256="lm",K2256,IF(S2256="unit",Q2256,))))))</f>
        <v>9.75</v>
      </c>
      <c r="S2256" s="159" t="s">
        <v>41</v>
      </c>
      <c r="T2256" s="199" t="s">
        <v>58</v>
      </c>
      <c r="U2256" s="193">
        <v>44959</v>
      </c>
      <c r="V2256" s="193">
        <v>44968</v>
      </c>
      <c r="W2256" s="194">
        <v>1</v>
      </c>
      <c r="X2256" s="195"/>
      <c r="Y2256" s="196">
        <f t="shared" ref="Y2256:Y2276" si="754">IF(T2256="on hire",$C$5-U2256+1,IF(T2256="off hired",V2256-U2256+1,0))/7</f>
        <v>1.4285714285714286</v>
      </c>
      <c r="Z2256" s="203">
        <v>14</v>
      </c>
      <c r="AA2256" s="203">
        <v>0.84</v>
      </c>
      <c r="AB2256" s="197">
        <f t="shared" ref="AB2256:AB2276" si="755">Z2256*R2256</f>
        <v>136.5</v>
      </c>
      <c r="AC2256" s="197">
        <f t="shared" ref="AC2256:AC2276" si="756">AA2256*R2256</f>
        <v>8.19</v>
      </c>
      <c r="AD2256" s="197">
        <f t="shared" ref="AD2256:AD2276" si="757">0.7*R2256*Z2256</f>
        <v>95.549999999999983</v>
      </c>
      <c r="AE2256" s="197">
        <f t="shared" ref="AE2256:AE2276" si="758">IF(T2256="off hired",0.3*R2256*Z2256*W2256,0)</f>
        <v>40.949999999999996</v>
      </c>
      <c r="AF2256" s="197">
        <f t="shared" ref="AF2256:AF2276" si="759">IF(Y2256&gt;X2256,(Y2256-X2256)*R2256*AA2256,0)</f>
        <v>11.7</v>
      </c>
      <c r="AG2256" s="197">
        <f t="shared" ref="AG2256:AG2276" si="760">AD2256+AE2256+AF2256</f>
        <v>148.19999999999996</v>
      </c>
      <c r="AH2256" s="198">
        <v>148.19999999999996</v>
      </c>
      <c r="AI2256" s="197">
        <f t="shared" ref="AI2256:AI2276" si="761">AG2256-AH2256</f>
        <v>0</v>
      </c>
      <c r="AJ2256" s="158"/>
      <c r="AT2256" s="111"/>
      <c r="AU2256" s="365"/>
    </row>
    <row r="2257" spans="1:47" ht="30" customHeight="1" x14ac:dyDescent="0.25">
      <c r="A2257" s="186"/>
      <c r="B2257" s="221"/>
      <c r="C2257" s="187">
        <v>1847</v>
      </c>
      <c r="D2257" s="188">
        <v>14433</v>
      </c>
      <c r="E2257" s="188">
        <v>8557</v>
      </c>
      <c r="F2257" s="188"/>
      <c r="G2257" s="186" t="s">
        <v>440</v>
      </c>
      <c r="H2257" s="189" t="s">
        <v>36</v>
      </c>
      <c r="I2257" s="189"/>
      <c r="J2257" s="189" t="s">
        <v>435</v>
      </c>
      <c r="K2257" s="190">
        <v>1.3</v>
      </c>
      <c r="L2257" s="190">
        <v>1.3</v>
      </c>
      <c r="M2257" s="190">
        <v>1</v>
      </c>
      <c r="N2257" s="190"/>
      <c r="O2257" s="188">
        <f t="shared" si="752"/>
        <v>1</v>
      </c>
      <c r="P2257" s="190"/>
      <c r="Q2257" s="190"/>
      <c r="R2257" s="188">
        <f t="shared" si="753"/>
        <v>1.3</v>
      </c>
      <c r="S2257" s="159" t="s">
        <v>41</v>
      </c>
      <c r="T2257" s="199" t="s">
        <v>58</v>
      </c>
      <c r="U2257" s="193">
        <v>44959</v>
      </c>
      <c r="V2257" s="193">
        <v>44968</v>
      </c>
      <c r="W2257" s="194">
        <v>1</v>
      </c>
      <c r="X2257" s="195"/>
      <c r="Y2257" s="196">
        <f t="shared" si="754"/>
        <v>1.4285714285714286</v>
      </c>
      <c r="Z2257" s="203">
        <v>14</v>
      </c>
      <c r="AA2257" s="203">
        <v>0.84</v>
      </c>
      <c r="AB2257" s="197">
        <f t="shared" si="755"/>
        <v>18.2</v>
      </c>
      <c r="AC2257" s="197">
        <f t="shared" si="756"/>
        <v>1.0920000000000001</v>
      </c>
      <c r="AD2257" s="197">
        <f t="shared" si="757"/>
        <v>12.739999999999998</v>
      </c>
      <c r="AE2257" s="197">
        <f t="shared" si="758"/>
        <v>5.46</v>
      </c>
      <c r="AF2257" s="197">
        <f t="shared" si="759"/>
        <v>1.56</v>
      </c>
      <c r="AG2257" s="197">
        <f t="shared" si="760"/>
        <v>19.759999999999998</v>
      </c>
      <c r="AH2257" s="198">
        <v>19.759999999999998</v>
      </c>
      <c r="AI2257" s="197">
        <f t="shared" si="761"/>
        <v>0</v>
      </c>
      <c r="AJ2257" s="158"/>
      <c r="AT2257" s="111"/>
      <c r="AU2257" s="365"/>
    </row>
    <row r="2258" spans="1:47" ht="30" customHeight="1" x14ac:dyDescent="0.25">
      <c r="A2258" s="186"/>
      <c r="B2258" s="221"/>
      <c r="C2258" s="187">
        <v>1855</v>
      </c>
      <c r="D2258" s="188">
        <v>14440</v>
      </c>
      <c r="E2258" s="188">
        <v>8597</v>
      </c>
      <c r="F2258" s="188"/>
      <c r="G2258" s="186" t="s">
        <v>100</v>
      </c>
      <c r="H2258" s="189" t="s">
        <v>36</v>
      </c>
      <c r="I2258" s="189"/>
      <c r="J2258" s="189" t="s">
        <v>435</v>
      </c>
      <c r="K2258" s="190">
        <v>4</v>
      </c>
      <c r="L2258" s="190">
        <v>1.3</v>
      </c>
      <c r="M2258" s="190">
        <v>3</v>
      </c>
      <c r="N2258" s="190"/>
      <c r="O2258" s="188">
        <f t="shared" si="752"/>
        <v>3</v>
      </c>
      <c r="P2258" s="190"/>
      <c r="Q2258" s="190"/>
      <c r="R2258" s="188">
        <f t="shared" si="753"/>
        <v>12</v>
      </c>
      <c r="S2258" s="159" t="s">
        <v>41</v>
      </c>
      <c r="T2258" s="199" t="s">
        <v>58</v>
      </c>
      <c r="U2258" s="193">
        <v>44960</v>
      </c>
      <c r="V2258" s="193">
        <v>44981</v>
      </c>
      <c r="W2258" s="194">
        <v>1</v>
      </c>
      <c r="X2258" s="195"/>
      <c r="Y2258" s="196">
        <f t="shared" si="754"/>
        <v>3.1428571428571428</v>
      </c>
      <c r="Z2258" s="203">
        <v>14</v>
      </c>
      <c r="AA2258" s="203">
        <v>0.84</v>
      </c>
      <c r="AB2258" s="197">
        <f t="shared" si="755"/>
        <v>168</v>
      </c>
      <c r="AC2258" s="197">
        <f t="shared" si="756"/>
        <v>10.08</v>
      </c>
      <c r="AD2258" s="197">
        <f t="shared" si="757"/>
        <v>117.59999999999998</v>
      </c>
      <c r="AE2258" s="197">
        <f t="shared" si="758"/>
        <v>50.399999999999991</v>
      </c>
      <c r="AF2258" s="197">
        <f t="shared" si="759"/>
        <v>31.68</v>
      </c>
      <c r="AG2258" s="197">
        <f t="shared" si="760"/>
        <v>199.67999999999998</v>
      </c>
      <c r="AH2258" s="198">
        <v>199.67999999999998</v>
      </c>
      <c r="AI2258" s="197">
        <f t="shared" si="761"/>
        <v>0</v>
      </c>
      <c r="AJ2258" s="158"/>
      <c r="AT2258" s="111"/>
      <c r="AU2258" s="365"/>
    </row>
    <row r="2259" spans="1:47" ht="30" customHeight="1" x14ac:dyDescent="0.25">
      <c r="A2259" s="186"/>
      <c r="B2259" s="221"/>
      <c r="C2259" s="187">
        <v>1877</v>
      </c>
      <c r="D2259" s="188">
        <v>14462</v>
      </c>
      <c r="E2259" s="188">
        <v>8728</v>
      </c>
      <c r="F2259" s="188"/>
      <c r="G2259" s="186" t="s">
        <v>113</v>
      </c>
      <c r="H2259" s="189" t="s">
        <v>36</v>
      </c>
      <c r="I2259" s="189"/>
      <c r="J2259" s="189" t="s">
        <v>435</v>
      </c>
      <c r="K2259" s="190">
        <v>5</v>
      </c>
      <c r="L2259" s="190">
        <v>1.3</v>
      </c>
      <c r="M2259" s="190">
        <v>2.5</v>
      </c>
      <c r="N2259" s="190"/>
      <c r="O2259" s="188">
        <f t="shared" si="752"/>
        <v>2.5</v>
      </c>
      <c r="P2259" s="190"/>
      <c r="Q2259" s="190"/>
      <c r="R2259" s="188">
        <f t="shared" si="753"/>
        <v>12.5</v>
      </c>
      <c r="S2259" s="159" t="s">
        <v>41</v>
      </c>
      <c r="T2259" s="199" t="s">
        <v>58</v>
      </c>
      <c r="U2259" s="193">
        <v>44964</v>
      </c>
      <c r="V2259" s="193">
        <v>45006</v>
      </c>
      <c r="W2259" s="194">
        <v>1</v>
      </c>
      <c r="X2259" s="195"/>
      <c r="Y2259" s="196">
        <f t="shared" si="754"/>
        <v>6.1428571428571432</v>
      </c>
      <c r="Z2259" s="203">
        <v>14</v>
      </c>
      <c r="AA2259" s="203">
        <v>0.84</v>
      </c>
      <c r="AB2259" s="197">
        <f t="shared" si="755"/>
        <v>175</v>
      </c>
      <c r="AC2259" s="197">
        <f t="shared" si="756"/>
        <v>10.5</v>
      </c>
      <c r="AD2259" s="197">
        <f t="shared" si="757"/>
        <v>122.5</v>
      </c>
      <c r="AE2259" s="197">
        <f t="shared" si="758"/>
        <v>52.5</v>
      </c>
      <c r="AF2259" s="197">
        <f t="shared" si="759"/>
        <v>64.5</v>
      </c>
      <c r="AG2259" s="197">
        <f t="shared" si="760"/>
        <v>239.5</v>
      </c>
      <c r="AH2259" s="198">
        <v>155.5</v>
      </c>
      <c r="AI2259" s="197">
        <f t="shared" si="761"/>
        <v>84</v>
      </c>
      <c r="AJ2259" s="158"/>
      <c r="AR2259" s="363">
        <f>SUMIF('[27]Sc Shedule '!$D$3:$D$2546,D2259,'[27]Sc Shedule '!$AC$3:$AC$2546)</f>
        <v>239.5</v>
      </c>
      <c r="AS2259" s="363">
        <f ca="1">SUMIF($D$91:$D$2561,D2259,$AG$91:$AG$2559)</f>
        <v>239.5</v>
      </c>
      <c r="AT2259" s="363">
        <f ca="1">AR2259-AS2259</f>
        <v>0</v>
      </c>
      <c r="AU2259" s="365"/>
    </row>
    <row r="2260" spans="1:47" ht="30" customHeight="1" x14ac:dyDescent="0.25">
      <c r="A2260" s="186"/>
      <c r="B2260" s="221"/>
      <c r="C2260" s="187">
        <v>1822</v>
      </c>
      <c r="D2260" s="188">
        <v>14410</v>
      </c>
      <c r="E2260" s="188">
        <v>8617</v>
      </c>
      <c r="F2260" s="188"/>
      <c r="G2260" s="186" t="s">
        <v>106</v>
      </c>
      <c r="H2260" s="189" t="s">
        <v>36</v>
      </c>
      <c r="I2260" s="189"/>
      <c r="J2260" s="189" t="s">
        <v>435</v>
      </c>
      <c r="K2260" s="190">
        <v>10</v>
      </c>
      <c r="L2260" s="190">
        <v>1.3</v>
      </c>
      <c r="M2260" s="190">
        <v>2.5</v>
      </c>
      <c r="N2260" s="190"/>
      <c r="O2260" s="188">
        <f t="shared" si="752"/>
        <v>2.5</v>
      </c>
      <c r="P2260" s="190"/>
      <c r="Q2260" s="190"/>
      <c r="R2260" s="188">
        <f t="shared" si="753"/>
        <v>25</v>
      </c>
      <c r="S2260" s="159" t="s">
        <v>41</v>
      </c>
      <c r="T2260" s="199" t="s">
        <v>58</v>
      </c>
      <c r="U2260" s="193">
        <v>44956</v>
      </c>
      <c r="V2260" s="193">
        <v>44956</v>
      </c>
      <c r="W2260" s="194">
        <v>1</v>
      </c>
      <c r="X2260" s="195"/>
      <c r="Y2260" s="196">
        <f t="shared" si="754"/>
        <v>0.14285714285714285</v>
      </c>
      <c r="Z2260" s="203">
        <v>14</v>
      </c>
      <c r="AA2260" s="203">
        <v>0.84</v>
      </c>
      <c r="AB2260" s="197">
        <f t="shared" si="755"/>
        <v>350</v>
      </c>
      <c r="AC2260" s="197">
        <f t="shared" si="756"/>
        <v>21</v>
      </c>
      <c r="AD2260" s="197">
        <f t="shared" si="757"/>
        <v>245</v>
      </c>
      <c r="AE2260" s="197">
        <f t="shared" si="758"/>
        <v>105</v>
      </c>
      <c r="AF2260" s="197">
        <f t="shared" si="759"/>
        <v>2.9999999999999996</v>
      </c>
      <c r="AG2260" s="197">
        <f t="shared" si="760"/>
        <v>353</v>
      </c>
      <c r="AH2260" s="198">
        <v>353</v>
      </c>
      <c r="AI2260" s="197">
        <f t="shared" si="761"/>
        <v>0</v>
      </c>
      <c r="AJ2260" s="158"/>
      <c r="AT2260" s="111"/>
      <c r="AU2260" s="365"/>
    </row>
    <row r="2261" spans="1:47" ht="30" customHeight="1" x14ac:dyDescent="0.25">
      <c r="A2261" s="186"/>
      <c r="B2261" s="221"/>
      <c r="C2261" s="187">
        <v>1822</v>
      </c>
      <c r="D2261" s="188">
        <v>14410</v>
      </c>
      <c r="E2261" s="188">
        <v>8617</v>
      </c>
      <c r="F2261" s="188"/>
      <c r="G2261" s="186" t="s">
        <v>106</v>
      </c>
      <c r="H2261" s="189" t="s">
        <v>36</v>
      </c>
      <c r="I2261" s="189"/>
      <c r="J2261" s="189" t="s">
        <v>435</v>
      </c>
      <c r="K2261" s="190">
        <v>7.5</v>
      </c>
      <c r="L2261" s="190">
        <v>1</v>
      </c>
      <c r="M2261" s="190">
        <v>2.5</v>
      </c>
      <c r="N2261" s="190"/>
      <c r="O2261" s="188">
        <f t="shared" si="752"/>
        <v>2.5</v>
      </c>
      <c r="P2261" s="190"/>
      <c r="Q2261" s="190"/>
      <c r="R2261" s="188">
        <f t="shared" si="753"/>
        <v>18.75</v>
      </c>
      <c r="S2261" s="159" t="s">
        <v>41</v>
      </c>
      <c r="T2261" s="199" t="s">
        <v>58</v>
      </c>
      <c r="U2261" s="193">
        <v>44956</v>
      </c>
      <c r="V2261" s="193">
        <v>44956</v>
      </c>
      <c r="W2261" s="194">
        <v>1</v>
      </c>
      <c r="X2261" s="195"/>
      <c r="Y2261" s="196">
        <f t="shared" si="754"/>
        <v>0.14285714285714285</v>
      </c>
      <c r="Z2261" s="203">
        <v>14</v>
      </c>
      <c r="AA2261" s="203">
        <v>0.84</v>
      </c>
      <c r="AB2261" s="197">
        <f t="shared" si="755"/>
        <v>262.5</v>
      </c>
      <c r="AC2261" s="197">
        <f t="shared" si="756"/>
        <v>15.75</v>
      </c>
      <c r="AD2261" s="197">
        <f t="shared" si="757"/>
        <v>183.75</v>
      </c>
      <c r="AE2261" s="197">
        <f t="shared" si="758"/>
        <v>78.75</v>
      </c>
      <c r="AF2261" s="197">
        <f t="shared" si="759"/>
        <v>2.2499999999999996</v>
      </c>
      <c r="AG2261" s="197">
        <f t="shared" si="760"/>
        <v>264.75</v>
      </c>
      <c r="AH2261" s="198">
        <v>264.75</v>
      </c>
      <c r="AI2261" s="197">
        <f t="shared" si="761"/>
        <v>0</v>
      </c>
      <c r="AJ2261" s="158"/>
      <c r="AT2261" s="111"/>
      <c r="AU2261" s="365"/>
    </row>
    <row r="2262" spans="1:47" ht="30" customHeight="1" x14ac:dyDescent="0.25">
      <c r="A2262" s="186"/>
      <c r="B2262" s="221"/>
      <c r="C2262" s="187">
        <v>1867</v>
      </c>
      <c r="D2262" s="188">
        <v>14452</v>
      </c>
      <c r="E2262" s="188">
        <v>8756</v>
      </c>
      <c r="F2262" s="188"/>
      <c r="G2262" s="186" t="s">
        <v>100</v>
      </c>
      <c r="H2262" s="189" t="s">
        <v>36</v>
      </c>
      <c r="I2262" s="189"/>
      <c r="J2262" s="189" t="s">
        <v>435</v>
      </c>
      <c r="K2262" s="190">
        <v>27</v>
      </c>
      <c r="L2262" s="190">
        <v>1</v>
      </c>
      <c r="M2262" s="190">
        <v>1.5</v>
      </c>
      <c r="N2262" s="190"/>
      <c r="O2262" s="188">
        <f t="shared" si="752"/>
        <v>1.5</v>
      </c>
      <c r="P2262" s="190"/>
      <c r="Q2262" s="190"/>
      <c r="R2262" s="188">
        <f t="shared" si="753"/>
        <v>40.5</v>
      </c>
      <c r="S2262" s="159" t="s">
        <v>41</v>
      </c>
      <c r="T2262" s="199" t="s">
        <v>58</v>
      </c>
      <c r="U2262" s="193">
        <v>44962</v>
      </c>
      <c r="V2262" s="193">
        <v>44986</v>
      </c>
      <c r="W2262" s="194">
        <v>1</v>
      </c>
      <c r="X2262" s="195"/>
      <c r="Y2262" s="196">
        <f t="shared" si="754"/>
        <v>3.5714285714285716</v>
      </c>
      <c r="Z2262" s="203">
        <v>14</v>
      </c>
      <c r="AA2262" s="203">
        <v>0.84</v>
      </c>
      <c r="AB2262" s="197">
        <f t="shared" si="755"/>
        <v>567</v>
      </c>
      <c r="AC2262" s="197">
        <f t="shared" si="756"/>
        <v>34.019999999999996</v>
      </c>
      <c r="AD2262" s="197">
        <f t="shared" si="757"/>
        <v>396.9</v>
      </c>
      <c r="AE2262" s="197">
        <f t="shared" si="758"/>
        <v>170.1</v>
      </c>
      <c r="AF2262" s="197">
        <f t="shared" si="759"/>
        <v>121.49999999999999</v>
      </c>
      <c r="AG2262" s="197">
        <f t="shared" si="760"/>
        <v>688.5</v>
      </c>
      <c r="AH2262" s="198">
        <v>513.54</v>
      </c>
      <c r="AI2262" s="197">
        <f t="shared" si="761"/>
        <v>174.96000000000004</v>
      </c>
      <c r="AJ2262" s="158"/>
      <c r="AR2262" s="363">
        <f>SUMIF('[27]Sc Shedule '!$D$3:$D$2546,D2262,'[27]Sc Shedule '!$AC$3:$AC$2546)</f>
        <v>688.5</v>
      </c>
      <c r="AS2262" s="363">
        <f ca="1">SUMIF($D$91:$D$2561,D2262,$AG$91:$AG$2559)</f>
        <v>688.5</v>
      </c>
      <c r="AT2262" s="363">
        <f ca="1">AR2262-AS2262</f>
        <v>0</v>
      </c>
      <c r="AU2262" s="365"/>
    </row>
    <row r="2263" spans="1:47" ht="30" customHeight="1" x14ac:dyDescent="0.25">
      <c r="A2263" s="186"/>
      <c r="B2263" s="221"/>
      <c r="C2263" s="187">
        <v>1872</v>
      </c>
      <c r="D2263" s="188">
        <v>14457</v>
      </c>
      <c r="E2263" s="188">
        <v>8646</v>
      </c>
      <c r="F2263" s="188"/>
      <c r="G2263" s="186" t="s">
        <v>105</v>
      </c>
      <c r="H2263" s="189" t="s">
        <v>36</v>
      </c>
      <c r="I2263" s="189"/>
      <c r="J2263" s="189" t="s">
        <v>435</v>
      </c>
      <c r="K2263" s="190">
        <v>3.1</v>
      </c>
      <c r="L2263" s="190">
        <v>1.3</v>
      </c>
      <c r="M2263" s="190">
        <v>1.5</v>
      </c>
      <c r="N2263" s="190"/>
      <c r="O2263" s="188">
        <f t="shared" si="752"/>
        <v>1.5</v>
      </c>
      <c r="P2263" s="190"/>
      <c r="Q2263" s="190"/>
      <c r="R2263" s="188">
        <f t="shared" si="753"/>
        <v>4.6500000000000004</v>
      </c>
      <c r="S2263" s="159" t="s">
        <v>41</v>
      </c>
      <c r="T2263" s="199" t="s">
        <v>58</v>
      </c>
      <c r="U2263" s="193">
        <v>44963</v>
      </c>
      <c r="V2263" s="193">
        <v>44965</v>
      </c>
      <c r="W2263" s="194">
        <v>1</v>
      </c>
      <c r="X2263" s="195"/>
      <c r="Y2263" s="196">
        <f t="shared" si="754"/>
        <v>0.42857142857142855</v>
      </c>
      <c r="Z2263" s="203">
        <v>14</v>
      </c>
      <c r="AA2263" s="203">
        <v>0.84</v>
      </c>
      <c r="AB2263" s="197">
        <f t="shared" si="755"/>
        <v>65.100000000000009</v>
      </c>
      <c r="AC2263" s="197">
        <f t="shared" si="756"/>
        <v>3.9060000000000001</v>
      </c>
      <c r="AD2263" s="197">
        <f t="shared" si="757"/>
        <v>45.57</v>
      </c>
      <c r="AE2263" s="197">
        <f t="shared" si="758"/>
        <v>19.53</v>
      </c>
      <c r="AF2263" s="197">
        <f t="shared" si="759"/>
        <v>1.6739999999999999</v>
      </c>
      <c r="AG2263" s="197">
        <f t="shared" si="760"/>
        <v>66.774000000000001</v>
      </c>
      <c r="AH2263" s="198">
        <v>66.774000000000001</v>
      </c>
      <c r="AI2263" s="197">
        <f t="shared" si="761"/>
        <v>0</v>
      </c>
      <c r="AJ2263" s="158"/>
      <c r="AT2263" s="111"/>
      <c r="AU2263" s="365"/>
    </row>
    <row r="2264" spans="1:47" ht="30" customHeight="1" x14ac:dyDescent="0.25">
      <c r="A2264" s="186"/>
      <c r="B2264" s="221"/>
      <c r="C2264" s="187">
        <v>1871</v>
      </c>
      <c r="D2264" s="188">
        <v>14456</v>
      </c>
      <c r="E2264" s="188">
        <v>8775</v>
      </c>
      <c r="F2264" s="188"/>
      <c r="G2264" s="186" t="s">
        <v>100</v>
      </c>
      <c r="H2264" s="189" t="s">
        <v>36</v>
      </c>
      <c r="I2264" s="189"/>
      <c r="J2264" s="189" t="s">
        <v>435</v>
      </c>
      <c r="K2264" s="190">
        <v>4.5</v>
      </c>
      <c r="L2264" s="190">
        <v>1.3</v>
      </c>
      <c r="M2264" s="190">
        <v>2</v>
      </c>
      <c r="N2264" s="190"/>
      <c r="O2264" s="188">
        <f t="shared" si="752"/>
        <v>2</v>
      </c>
      <c r="P2264" s="190"/>
      <c r="Q2264" s="190"/>
      <c r="R2264" s="188">
        <f t="shared" si="753"/>
        <v>9</v>
      </c>
      <c r="S2264" s="159" t="s">
        <v>41</v>
      </c>
      <c r="T2264" s="199" t="s">
        <v>58</v>
      </c>
      <c r="U2264" s="193">
        <v>44963</v>
      </c>
      <c r="V2264" s="193">
        <v>44991</v>
      </c>
      <c r="W2264" s="194">
        <v>1</v>
      </c>
      <c r="X2264" s="195"/>
      <c r="Y2264" s="196">
        <f t="shared" si="754"/>
        <v>4.1428571428571432</v>
      </c>
      <c r="Z2264" s="203">
        <v>14</v>
      </c>
      <c r="AA2264" s="203">
        <v>0.84</v>
      </c>
      <c r="AB2264" s="197">
        <f t="shared" si="755"/>
        <v>126</v>
      </c>
      <c r="AC2264" s="197">
        <f t="shared" si="756"/>
        <v>7.56</v>
      </c>
      <c r="AD2264" s="197">
        <f t="shared" si="757"/>
        <v>88.2</v>
      </c>
      <c r="AE2264" s="197">
        <f t="shared" si="758"/>
        <v>37.799999999999997</v>
      </c>
      <c r="AF2264" s="197">
        <f t="shared" si="759"/>
        <v>31.320000000000004</v>
      </c>
      <c r="AG2264" s="197">
        <f t="shared" si="760"/>
        <v>157.32</v>
      </c>
      <c r="AH2264" s="198">
        <v>113.03999999999999</v>
      </c>
      <c r="AI2264" s="197">
        <f t="shared" si="761"/>
        <v>44.28</v>
      </c>
      <c r="AJ2264" s="158"/>
      <c r="AR2264" s="363">
        <f>SUMIF('[27]Sc Shedule '!$D$3:$D$2546,D2264,'[27]Sc Shedule '!$AC$3:$AC$2546)</f>
        <v>157.32</v>
      </c>
      <c r="AS2264" s="363">
        <f t="shared" ref="AS2264:AS2267" ca="1" si="762">SUMIF($D$91:$D$2561,D2264,$AG$91:$AG$2559)</f>
        <v>157.32</v>
      </c>
      <c r="AT2264" s="363">
        <f t="shared" ref="AT2264:AT2267" ca="1" si="763">AR2264-AS2264</f>
        <v>0</v>
      </c>
      <c r="AU2264" s="365"/>
    </row>
    <row r="2265" spans="1:47" ht="30" customHeight="1" x14ac:dyDescent="0.25">
      <c r="A2265" s="186"/>
      <c r="B2265" s="221"/>
      <c r="C2265" s="187">
        <v>1873</v>
      </c>
      <c r="D2265" s="188">
        <v>14458</v>
      </c>
      <c r="E2265" s="188">
        <v>8754</v>
      </c>
      <c r="F2265" s="188"/>
      <c r="G2265" s="186" t="s">
        <v>113</v>
      </c>
      <c r="H2265" s="189" t="s">
        <v>36</v>
      </c>
      <c r="I2265" s="189"/>
      <c r="J2265" s="189" t="s">
        <v>435</v>
      </c>
      <c r="K2265" s="190">
        <v>5</v>
      </c>
      <c r="L2265" s="190">
        <v>1.3</v>
      </c>
      <c r="M2265" s="190">
        <v>2.5</v>
      </c>
      <c r="N2265" s="190"/>
      <c r="O2265" s="188">
        <f t="shared" si="752"/>
        <v>2.5</v>
      </c>
      <c r="P2265" s="190"/>
      <c r="Q2265" s="190"/>
      <c r="R2265" s="188">
        <f t="shared" si="753"/>
        <v>12.5</v>
      </c>
      <c r="S2265" s="159" t="s">
        <v>41</v>
      </c>
      <c r="T2265" s="199" t="s">
        <v>58</v>
      </c>
      <c r="U2265" s="193">
        <v>44963</v>
      </c>
      <c r="V2265" s="193">
        <v>44986</v>
      </c>
      <c r="W2265" s="194">
        <v>1</v>
      </c>
      <c r="X2265" s="195"/>
      <c r="Y2265" s="196">
        <f t="shared" si="754"/>
        <v>3.4285714285714284</v>
      </c>
      <c r="Z2265" s="203">
        <v>14</v>
      </c>
      <c r="AA2265" s="203">
        <v>0.84</v>
      </c>
      <c r="AB2265" s="197">
        <f t="shared" si="755"/>
        <v>175</v>
      </c>
      <c r="AC2265" s="197">
        <f t="shared" si="756"/>
        <v>10.5</v>
      </c>
      <c r="AD2265" s="197">
        <f t="shared" si="757"/>
        <v>122.5</v>
      </c>
      <c r="AE2265" s="197">
        <f t="shared" si="758"/>
        <v>52.5</v>
      </c>
      <c r="AF2265" s="197">
        <f t="shared" si="759"/>
        <v>35.999999999999993</v>
      </c>
      <c r="AG2265" s="197">
        <f t="shared" si="760"/>
        <v>211</v>
      </c>
      <c r="AH2265" s="198">
        <v>157</v>
      </c>
      <c r="AI2265" s="197">
        <f t="shared" si="761"/>
        <v>54</v>
      </c>
      <c r="AJ2265" s="158"/>
      <c r="AR2265" s="363">
        <f>SUMIF('[27]Sc Shedule '!$D$3:$D$2546,D2265,'[27]Sc Shedule '!$AC$3:$AC$2546)</f>
        <v>211</v>
      </c>
      <c r="AS2265" s="363">
        <f t="shared" ca="1" si="762"/>
        <v>211</v>
      </c>
      <c r="AT2265" s="363">
        <f t="shared" ca="1" si="763"/>
        <v>0</v>
      </c>
      <c r="AU2265" s="365"/>
    </row>
    <row r="2266" spans="1:47" ht="30" customHeight="1" x14ac:dyDescent="0.25">
      <c r="A2266" s="186"/>
      <c r="B2266" s="221"/>
      <c r="C2266" s="187">
        <v>1876</v>
      </c>
      <c r="D2266" s="188">
        <v>14461</v>
      </c>
      <c r="E2266" s="188">
        <v>8759</v>
      </c>
      <c r="F2266" s="188"/>
      <c r="G2266" s="186" t="s">
        <v>516</v>
      </c>
      <c r="H2266" s="189" t="s">
        <v>36</v>
      </c>
      <c r="I2266" s="189"/>
      <c r="J2266" s="189" t="s">
        <v>435</v>
      </c>
      <c r="K2266" s="190">
        <v>17.399999999999999</v>
      </c>
      <c r="L2266" s="190">
        <v>1.3</v>
      </c>
      <c r="M2266" s="190">
        <v>1.5</v>
      </c>
      <c r="N2266" s="190"/>
      <c r="O2266" s="188">
        <f t="shared" si="752"/>
        <v>1.5</v>
      </c>
      <c r="P2266" s="190"/>
      <c r="Q2266" s="190"/>
      <c r="R2266" s="188">
        <f t="shared" si="753"/>
        <v>26.099999999999998</v>
      </c>
      <c r="S2266" s="159" t="s">
        <v>41</v>
      </c>
      <c r="T2266" s="199" t="s">
        <v>58</v>
      </c>
      <c r="U2266" s="193">
        <v>44964</v>
      </c>
      <c r="V2266" s="193">
        <v>44987</v>
      </c>
      <c r="W2266" s="194">
        <v>1</v>
      </c>
      <c r="X2266" s="195"/>
      <c r="Y2266" s="196">
        <f t="shared" si="754"/>
        <v>3.4285714285714284</v>
      </c>
      <c r="Z2266" s="203">
        <v>14</v>
      </c>
      <c r="AA2266" s="203">
        <v>0.84</v>
      </c>
      <c r="AB2266" s="197">
        <f t="shared" si="755"/>
        <v>365.4</v>
      </c>
      <c r="AC2266" s="197">
        <f t="shared" si="756"/>
        <v>21.923999999999996</v>
      </c>
      <c r="AD2266" s="197">
        <f t="shared" si="757"/>
        <v>255.77999999999994</v>
      </c>
      <c r="AE2266" s="197">
        <f t="shared" si="758"/>
        <v>109.61999999999999</v>
      </c>
      <c r="AF2266" s="197">
        <f t="shared" si="759"/>
        <v>75.167999999999992</v>
      </c>
      <c r="AG2266" s="197">
        <f t="shared" si="760"/>
        <v>440.56799999999993</v>
      </c>
      <c r="AH2266" s="198">
        <v>324.68399999999997</v>
      </c>
      <c r="AI2266" s="197">
        <f t="shared" si="761"/>
        <v>115.88399999999996</v>
      </c>
      <c r="AJ2266" s="158"/>
      <c r="AR2266" s="363">
        <f>SUMIF('[27]Sc Shedule '!$D$3:$D$2546,D2266,'[27]Sc Shedule '!$AC$3:$AC$2546)</f>
        <v>440.56799999999993</v>
      </c>
      <c r="AS2266" s="363">
        <f t="shared" ca="1" si="762"/>
        <v>440.56799999999993</v>
      </c>
      <c r="AT2266" s="363">
        <f t="shared" ca="1" si="763"/>
        <v>0</v>
      </c>
      <c r="AU2266" s="365"/>
    </row>
    <row r="2267" spans="1:47" ht="30" customHeight="1" x14ac:dyDescent="0.25">
      <c r="A2267" s="186"/>
      <c r="B2267" s="221"/>
      <c r="C2267" s="187">
        <v>1875</v>
      </c>
      <c r="D2267" s="188">
        <v>14460</v>
      </c>
      <c r="E2267" s="188">
        <v>8757</v>
      </c>
      <c r="F2267" s="188"/>
      <c r="G2267" s="186" t="s">
        <v>56</v>
      </c>
      <c r="H2267" s="189" t="s">
        <v>36</v>
      </c>
      <c r="I2267" s="189"/>
      <c r="J2267" s="189" t="s">
        <v>435</v>
      </c>
      <c r="K2267" s="190">
        <v>22</v>
      </c>
      <c r="L2267" s="190">
        <v>1.3</v>
      </c>
      <c r="M2267" s="190">
        <v>6</v>
      </c>
      <c r="N2267" s="190"/>
      <c r="O2267" s="188">
        <f t="shared" si="752"/>
        <v>6</v>
      </c>
      <c r="P2267" s="190"/>
      <c r="Q2267" s="190"/>
      <c r="R2267" s="188">
        <f t="shared" si="753"/>
        <v>132</v>
      </c>
      <c r="S2267" s="159" t="s">
        <v>41</v>
      </c>
      <c r="T2267" s="199" t="s">
        <v>58</v>
      </c>
      <c r="U2267" s="193">
        <v>44963</v>
      </c>
      <c r="V2267" s="193">
        <v>44986</v>
      </c>
      <c r="W2267" s="194">
        <v>1</v>
      </c>
      <c r="X2267" s="195"/>
      <c r="Y2267" s="196">
        <f t="shared" si="754"/>
        <v>3.4285714285714284</v>
      </c>
      <c r="Z2267" s="203">
        <v>14</v>
      </c>
      <c r="AA2267" s="203">
        <v>0.84</v>
      </c>
      <c r="AB2267" s="197">
        <f t="shared" si="755"/>
        <v>1848</v>
      </c>
      <c r="AC2267" s="197">
        <f t="shared" si="756"/>
        <v>110.88</v>
      </c>
      <c r="AD2267" s="197">
        <f t="shared" si="757"/>
        <v>1293.5999999999999</v>
      </c>
      <c r="AE2267" s="197">
        <f t="shared" si="758"/>
        <v>554.4</v>
      </c>
      <c r="AF2267" s="197">
        <f t="shared" si="759"/>
        <v>380.15999999999997</v>
      </c>
      <c r="AG2267" s="197">
        <f t="shared" si="760"/>
        <v>2228.16</v>
      </c>
      <c r="AH2267" s="198">
        <v>1657.9199999999998</v>
      </c>
      <c r="AI2267" s="197">
        <f t="shared" si="761"/>
        <v>570.24</v>
      </c>
      <c r="AJ2267" s="158"/>
      <c r="AR2267" s="363">
        <f>SUMIF('[27]Sc Shedule '!$D$3:$D$2546,D2267,'[27]Sc Shedule '!$AC$3:$AC$2546)</f>
        <v>2228.16</v>
      </c>
      <c r="AS2267" s="363">
        <f t="shared" ca="1" si="762"/>
        <v>2228.16</v>
      </c>
      <c r="AT2267" s="363">
        <f t="shared" ca="1" si="763"/>
        <v>0</v>
      </c>
      <c r="AU2267" s="365"/>
    </row>
    <row r="2268" spans="1:47" ht="30" customHeight="1" x14ac:dyDescent="0.25">
      <c r="A2268" s="186"/>
      <c r="B2268" s="221"/>
      <c r="C2268" s="187">
        <v>1886</v>
      </c>
      <c r="D2268" s="188">
        <v>14471</v>
      </c>
      <c r="E2268" s="188">
        <v>8553</v>
      </c>
      <c r="F2268" s="188"/>
      <c r="G2268" s="186" t="s">
        <v>105</v>
      </c>
      <c r="H2268" s="189" t="s">
        <v>36</v>
      </c>
      <c r="I2268" s="189"/>
      <c r="J2268" s="189" t="s">
        <v>435</v>
      </c>
      <c r="K2268" s="190">
        <v>6.6</v>
      </c>
      <c r="L2268" s="190">
        <v>1</v>
      </c>
      <c r="M2268" s="190">
        <v>1</v>
      </c>
      <c r="N2268" s="190"/>
      <c r="O2268" s="188">
        <f t="shared" si="752"/>
        <v>1</v>
      </c>
      <c r="P2268" s="190"/>
      <c r="Q2268" s="190"/>
      <c r="R2268" s="188">
        <f t="shared" si="753"/>
        <v>6.6</v>
      </c>
      <c r="S2268" s="159" t="s">
        <v>41</v>
      </c>
      <c r="T2268" s="199" t="s">
        <v>58</v>
      </c>
      <c r="U2268" s="193">
        <v>44965</v>
      </c>
      <c r="V2268" s="193"/>
      <c r="W2268" s="194">
        <v>1</v>
      </c>
      <c r="X2268" s="195"/>
      <c r="Y2268" s="196">
        <f t="shared" si="754"/>
        <v>-6423.4285714285716</v>
      </c>
      <c r="Z2268" s="203">
        <v>14</v>
      </c>
      <c r="AA2268" s="203">
        <v>0.84</v>
      </c>
      <c r="AB2268" s="197">
        <f t="shared" si="755"/>
        <v>92.399999999999991</v>
      </c>
      <c r="AC2268" s="197">
        <f t="shared" si="756"/>
        <v>5.5439999999999996</v>
      </c>
      <c r="AD2268" s="197">
        <f t="shared" si="757"/>
        <v>64.679999999999993</v>
      </c>
      <c r="AE2268" s="197">
        <f t="shared" si="758"/>
        <v>27.719999999999995</v>
      </c>
      <c r="AF2268" s="197">
        <f t="shared" si="759"/>
        <v>0</v>
      </c>
      <c r="AG2268" s="197">
        <f t="shared" si="760"/>
        <v>92.399999999999991</v>
      </c>
      <c r="AH2268" s="198">
        <v>92.399999999999991</v>
      </c>
      <c r="AI2268" s="197">
        <f t="shared" si="761"/>
        <v>0</v>
      </c>
      <c r="AJ2268" s="158"/>
      <c r="AT2268" s="111"/>
      <c r="AU2268" s="365"/>
    </row>
    <row r="2269" spans="1:47" ht="30" customHeight="1" x14ac:dyDescent="0.25">
      <c r="A2269" s="186"/>
      <c r="B2269" s="221"/>
      <c r="C2269" s="187">
        <v>1885</v>
      </c>
      <c r="D2269" s="188">
        <v>14470</v>
      </c>
      <c r="E2269" s="188">
        <v>8580</v>
      </c>
      <c r="F2269" s="188"/>
      <c r="G2269" s="186" t="s">
        <v>234</v>
      </c>
      <c r="H2269" s="189" t="s">
        <v>36</v>
      </c>
      <c r="I2269" s="189"/>
      <c r="J2269" s="189" t="s">
        <v>435</v>
      </c>
      <c r="K2269" s="190">
        <v>5</v>
      </c>
      <c r="L2269" s="190">
        <v>1</v>
      </c>
      <c r="M2269" s="190">
        <v>1.5</v>
      </c>
      <c r="N2269" s="190"/>
      <c r="O2269" s="188">
        <f t="shared" si="752"/>
        <v>1.5</v>
      </c>
      <c r="P2269" s="190"/>
      <c r="Q2269" s="190"/>
      <c r="R2269" s="188">
        <f t="shared" si="753"/>
        <v>7.5</v>
      </c>
      <c r="S2269" s="159" t="s">
        <v>41</v>
      </c>
      <c r="T2269" s="199" t="s">
        <v>58</v>
      </c>
      <c r="U2269" s="193">
        <v>44965</v>
      </c>
      <c r="V2269" s="193">
        <v>44975</v>
      </c>
      <c r="W2269" s="194">
        <v>1</v>
      </c>
      <c r="X2269" s="195"/>
      <c r="Y2269" s="196">
        <f t="shared" si="754"/>
        <v>1.5714285714285714</v>
      </c>
      <c r="Z2269" s="203">
        <v>14</v>
      </c>
      <c r="AA2269" s="203">
        <v>0.84</v>
      </c>
      <c r="AB2269" s="197">
        <f t="shared" si="755"/>
        <v>105</v>
      </c>
      <c r="AC2269" s="197">
        <f t="shared" si="756"/>
        <v>6.3</v>
      </c>
      <c r="AD2269" s="197">
        <f t="shared" si="757"/>
        <v>73.5</v>
      </c>
      <c r="AE2269" s="197">
        <f t="shared" si="758"/>
        <v>31.5</v>
      </c>
      <c r="AF2269" s="197">
        <f t="shared" si="759"/>
        <v>9.8999999999999986</v>
      </c>
      <c r="AG2269" s="197">
        <f t="shared" si="760"/>
        <v>114.9</v>
      </c>
      <c r="AH2269" s="198">
        <v>114.9</v>
      </c>
      <c r="AI2269" s="197">
        <f t="shared" si="761"/>
        <v>0</v>
      </c>
      <c r="AJ2269" s="158"/>
      <c r="AT2269" s="111"/>
      <c r="AU2269" s="365"/>
    </row>
    <row r="2270" spans="1:47" ht="30" customHeight="1" x14ac:dyDescent="0.25">
      <c r="A2270" s="186"/>
      <c r="B2270" s="221"/>
      <c r="C2270" s="187">
        <v>1882</v>
      </c>
      <c r="D2270" s="188">
        <v>14466</v>
      </c>
      <c r="E2270" s="188">
        <v>8791</v>
      </c>
      <c r="F2270" s="188"/>
      <c r="G2270" s="186" t="s">
        <v>211</v>
      </c>
      <c r="H2270" s="189" t="s">
        <v>36</v>
      </c>
      <c r="I2270" s="189"/>
      <c r="J2270" s="189" t="s">
        <v>435</v>
      </c>
      <c r="K2270" s="190">
        <v>8.8000000000000007</v>
      </c>
      <c r="L2270" s="190">
        <v>1.3</v>
      </c>
      <c r="M2270" s="190">
        <v>2</v>
      </c>
      <c r="N2270" s="190"/>
      <c r="O2270" s="188">
        <f t="shared" si="752"/>
        <v>2</v>
      </c>
      <c r="P2270" s="190"/>
      <c r="Q2270" s="190"/>
      <c r="R2270" s="188">
        <f t="shared" si="753"/>
        <v>17.600000000000001</v>
      </c>
      <c r="S2270" s="159" t="s">
        <v>41</v>
      </c>
      <c r="T2270" s="199" t="s">
        <v>58</v>
      </c>
      <c r="U2270" s="193">
        <v>44965</v>
      </c>
      <c r="V2270" s="193">
        <v>44994</v>
      </c>
      <c r="W2270" s="194">
        <v>1</v>
      </c>
      <c r="X2270" s="195"/>
      <c r="Y2270" s="196">
        <f t="shared" si="754"/>
        <v>4.2857142857142856</v>
      </c>
      <c r="Z2270" s="203">
        <v>14</v>
      </c>
      <c r="AA2270" s="203">
        <v>0.84</v>
      </c>
      <c r="AB2270" s="197">
        <f t="shared" si="755"/>
        <v>246.40000000000003</v>
      </c>
      <c r="AC2270" s="197">
        <f t="shared" si="756"/>
        <v>14.784000000000001</v>
      </c>
      <c r="AD2270" s="197">
        <f t="shared" si="757"/>
        <v>172.48000000000002</v>
      </c>
      <c r="AE2270" s="197">
        <f t="shared" si="758"/>
        <v>73.92</v>
      </c>
      <c r="AF2270" s="197">
        <f t="shared" si="759"/>
        <v>63.36</v>
      </c>
      <c r="AG2270" s="197">
        <f t="shared" si="760"/>
        <v>309.76000000000005</v>
      </c>
      <c r="AH2270" s="198">
        <v>216.83200000000002</v>
      </c>
      <c r="AI2270" s="197">
        <f t="shared" si="761"/>
        <v>92.928000000000026</v>
      </c>
      <c r="AJ2270" s="158"/>
      <c r="AR2270" s="363">
        <f>SUMIF('[27]Sc Shedule '!$D$3:$D$2546,D2270,'[27]Sc Shedule '!$AC$3:$AC$2546)</f>
        <v>309.76000000000005</v>
      </c>
      <c r="AS2270" s="363">
        <f t="shared" ref="AS2270:AS2275" ca="1" si="764">SUMIF($D$91:$D$2561,D2270,$AG$91:$AG$2559)</f>
        <v>309.76000000000005</v>
      </c>
      <c r="AT2270" s="363">
        <f t="shared" ref="AT2270:AT2275" ca="1" si="765">AR2270-AS2270</f>
        <v>0</v>
      </c>
      <c r="AU2270" s="365"/>
    </row>
    <row r="2271" spans="1:47" ht="30" customHeight="1" x14ac:dyDescent="0.25">
      <c r="A2271" s="186"/>
      <c r="B2271" s="221"/>
      <c r="C2271" s="187">
        <v>1881</v>
      </c>
      <c r="D2271" s="188">
        <v>14465</v>
      </c>
      <c r="E2271" s="188"/>
      <c r="F2271" s="188"/>
      <c r="G2271" s="186" t="s">
        <v>105</v>
      </c>
      <c r="H2271" s="189" t="s">
        <v>36</v>
      </c>
      <c r="I2271" s="189"/>
      <c r="J2271" s="189" t="s">
        <v>435</v>
      </c>
      <c r="K2271" s="190">
        <v>7.5</v>
      </c>
      <c r="L2271" s="190">
        <v>1.3</v>
      </c>
      <c r="M2271" s="190">
        <v>1.5</v>
      </c>
      <c r="N2271" s="190"/>
      <c r="O2271" s="188">
        <f t="shared" si="752"/>
        <v>1.5</v>
      </c>
      <c r="P2271" s="190"/>
      <c r="Q2271" s="190"/>
      <c r="R2271" s="188">
        <f t="shared" si="753"/>
        <v>11.25</v>
      </c>
      <c r="S2271" s="159" t="s">
        <v>41</v>
      </c>
      <c r="T2271" s="199" t="s">
        <v>86</v>
      </c>
      <c r="U2271" s="193">
        <v>44965</v>
      </c>
      <c r="V2271" s="193"/>
      <c r="W2271" s="194">
        <v>1</v>
      </c>
      <c r="X2271" s="195"/>
      <c r="Y2271" s="196">
        <f t="shared" si="754"/>
        <v>7.4285714285714288</v>
      </c>
      <c r="Z2271" s="203">
        <v>14</v>
      </c>
      <c r="AA2271" s="203">
        <v>0.84</v>
      </c>
      <c r="AB2271" s="197">
        <f t="shared" si="755"/>
        <v>157.5</v>
      </c>
      <c r="AC2271" s="197">
        <f t="shared" si="756"/>
        <v>9.4499999999999993</v>
      </c>
      <c r="AD2271" s="197">
        <f t="shared" si="757"/>
        <v>110.24999999999999</v>
      </c>
      <c r="AE2271" s="197">
        <f t="shared" si="758"/>
        <v>0</v>
      </c>
      <c r="AF2271" s="197">
        <f t="shared" si="759"/>
        <v>70.199999999999989</v>
      </c>
      <c r="AG2271" s="197">
        <f t="shared" si="760"/>
        <v>180.45</v>
      </c>
      <c r="AH2271" s="198">
        <v>138.6</v>
      </c>
      <c r="AI2271" s="197">
        <f t="shared" si="761"/>
        <v>41.849999999999994</v>
      </c>
      <c r="AJ2271" s="158"/>
      <c r="AR2271" s="363">
        <f>SUMIF('[27]Sc Shedule '!$D$3:$D$2546,D2271,'[27]Sc Shedule '!$AC$3:$AC$2546)</f>
        <v>255.036</v>
      </c>
      <c r="AS2271" s="363">
        <f t="shared" ca="1" si="764"/>
        <v>255.036</v>
      </c>
      <c r="AT2271" s="363">
        <f t="shared" ca="1" si="765"/>
        <v>0</v>
      </c>
      <c r="AU2271" s="365"/>
    </row>
    <row r="2272" spans="1:47" ht="30" customHeight="1" x14ac:dyDescent="0.25">
      <c r="A2272" s="186"/>
      <c r="B2272" s="221"/>
      <c r="C2272" s="187">
        <v>1880</v>
      </c>
      <c r="D2272" s="188">
        <v>14465</v>
      </c>
      <c r="E2272" s="188"/>
      <c r="F2272" s="188"/>
      <c r="G2272" s="186" t="s">
        <v>105</v>
      </c>
      <c r="H2272" s="189" t="s">
        <v>36</v>
      </c>
      <c r="I2272" s="189"/>
      <c r="J2272" s="189" t="s">
        <v>435</v>
      </c>
      <c r="K2272" s="190">
        <v>3.1</v>
      </c>
      <c r="L2272" s="190">
        <v>1.3</v>
      </c>
      <c r="M2272" s="190">
        <v>1.5</v>
      </c>
      <c r="N2272" s="190"/>
      <c r="O2272" s="188">
        <f t="shared" si="752"/>
        <v>1.5</v>
      </c>
      <c r="P2272" s="190"/>
      <c r="Q2272" s="190"/>
      <c r="R2272" s="188">
        <f t="shared" si="753"/>
        <v>4.6500000000000004</v>
      </c>
      <c r="S2272" s="159" t="s">
        <v>41</v>
      </c>
      <c r="T2272" s="199" t="s">
        <v>86</v>
      </c>
      <c r="U2272" s="193">
        <v>44965</v>
      </c>
      <c r="V2272" s="193"/>
      <c r="W2272" s="194">
        <v>1</v>
      </c>
      <c r="X2272" s="195"/>
      <c r="Y2272" s="196">
        <f t="shared" si="754"/>
        <v>7.4285714285714288</v>
      </c>
      <c r="Z2272" s="203">
        <v>14</v>
      </c>
      <c r="AA2272" s="203">
        <v>0.84</v>
      </c>
      <c r="AB2272" s="197">
        <f t="shared" si="755"/>
        <v>65.100000000000009</v>
      </c>
      <c r="AC2272" s="197">
        <f t="shared" si="756"/>
        <v>3.9060000000000001</v>
      </c>
      <c r="AD2272" s="197">
        <f t="shared" si="757"/>
        <v>45.57</v>
      </c>
      <c r="AE2272" s="197">
        <f t="shared" si="758"/>
        <v>0</v>
      </c>
      <c r="AF2272" s="197">
        <f t="shared" si="759"/>
        <v>29.016000000000002</v>
      </c>
      <c r="AG2272" s="197">
        <f t="shared" si="760"/>
        <v>74.585999999999999</v>
      </c>
      <c r="AH2272" s="198">
        <v>57.287999999999997</v>
      </c>
      <c r="AI2272" s="197">
        <f t="shared" si="761"/>
        <v>17.298000000000002</v>
      </c>
      <c r="AJ2272" s="158"/>
      <c r="AR2272" s="363">
        <f>SUMIF('[27]Sc Shedule '!$D$3:$D$2546,D2272,'[27]Sc Shedule '!$AC$3:$AC$2546)</f>
        <v>255.036</v>
      </c>
      <c r="AS2272" s="363">
        <f t="shared" ca="1" si="764"/>
        <v>255.036</v>
      </c>
      <c r="AT2272" s="363">
        <f t="shared" ca="1" si="765"/>
        <v>0</v>
      </c>
      <c r="AU2272" s="365"/>
    </row>
    <row r="2273" spans="1:47" ht="30" customHeight="1" x14ac:dyDescent="0.25">
      <c r="A2273" s="186"/>
      <c r="B2273" s="221"/>
      <c r="C2273" s="187">
        <v>1879</v>
      </c>
      <c r="D2273" s="188">
        <v>14464</v>
      </c>
      <c r="E2273" s="188">
        <v>8732</v>
      </c>
      <c r="F2273" s="188"/>
      <c r="G2273" s="186" t="s">
        <v>211</v>
      </c>
      <c r="H2273" s="189" t="s">
        <v>36</v>
      </c>
      <c r="I2273" s="189"/>
      <c r="J2273" s="189" t="s">
        <v>435</v>
      </c>
      <c r="K2273" s="190">
        <v>9.9</v>
      </c>
      <c r="L2273" s="190">
        <v>1.3</v>
      </c>
      <c r="M2273" s="190">
        <v>1.5</v>
      </c>
      <c r="N2273" s="190"/>
      <c r="O2273" s="188">
        <f t="shared" si="752"/>
        <v>1.5</v>
      </c>
      <c r="P2273" s="190"/>
      <c r="Q2273" s="190"/>
      <c r="R2273" s="188">
        <f t="shared" si="753"/>
        <v>14.850000000000001</v>
      </c>
      <c r="S2273" s="159" t="s">
        <v>41</v>
      </c>
      <c r="T2273" s="199" t="s">
        <v>58</v>
      </c>
      <c r="U2273" s="193">
        <v>44965</v>
      </c>
      <c r="V2273" s="193">
        <v>45008</v>
      </c>
      <c r="W2273" s="194">
        <v>1</v>
      </c>
      <c r="X2273" s="195"/>
      <c r="Y2273" s="196">
        <f t="shared" si="754"/>
        <v>6.2857142857142856</v>
      </c>
      <c r="Z2273" s="203">
        <v>14</v>
      </c>
      <c r="AA2273" s="203">
        <v>0.84</v>
      </c>
      <c r="AB2273" s="197">
        <f t="shared" si="755"/>
        <v>207.90000000000003</v>
      </c>
      <c r="AC2273" s="197">
        <f t="shared" si="756"/>
        <v>12.474</v>
      </c>
      <c r="AD2273" s="197">
        <f t="shared" si="757"/>
        <v>145.53</v>
      </c>
      <c r="AE2273" s="197">
        <f t="shared" si="758"/>
        <v>62.370000000000005</v>
      </c>
      <c r="AF2273" s="197">
        <f t="shared" si="759"/>
        <v>78.408000000000001</v>
      </c>
      <c r="AG2273" s="197">
        <f t="shared" si="760"/>
        <v>286.30799999999999</v>
      </c>
      <c r="AH2273" s="198">
        <v>182.952</v>
      </c>
      <c r="AI2273" s="197">
        <f t="shared" si="761"/>
        <v>103.35599999999999</v>
      </c>
      <c r="AJ2273" s="158"/>
      <c r="AR2273" s="363">
        <f>SUMIF('[27]Sc Shedule '!$D$3:$D$2546,D2273,'[27]Sc Shedule '!$AC$3:$AC$2546)</f>
        <v>286.30799999999999</v>
      </c>
      <c r="AS2273" s="363">
        <f t="shared" ca="1" si="764"/>
        <v>286.30799999999999</v>
      </c>
      <c r="AT2273" s="363">
        <f t="shared" ca="1" si="765"/>
        <v>0</v>
      </c>
      <c r="AU2273" s="365"/>
    </row>
    <row r="2274" spans="1:47" ht="30" customHeight="1" x14ac:dyDescent="0.25">
      <c r="A2274" s="186"/>
      <c r="B2274" s="221"/>
      <c r="C2274" s="187">
        <v>1884</v>
      </c>
      <c r="D2274" s="188">
        <v>14469</v>
      </c>
      <c r="E2274" s="188">
        <v>8782</v>
      </c>
      <c r="F2274" s="188"/>
      <c r="G2274" s="186" t="s">
        <v>56</v>
      </c>
      <c r="H2274" s="189" t="s">
        <v>36</v>
      </c>
      <c r="I2274" s="189"/>
      <c r="J2274" s="189" t="s">
        <v>435</v>
      </c>
      <c r="K2274" s="190">
        <v>5</v>
      </c>
      <c r="L2274" s="190">
        <v>1.3</v>
      </c>
      <c r="M2274" s="190">
        <v>3.5</v>
      </c>
      <c r="N2274" s="190"/>
      <c r="O2274" s="188">
        <f t="shared" si="752"/>
        <v>3.5</v>
      </c>
      <c r="P2274" s="190"/>
      <c r="Q2274" s="190"/>
      <c r="R2274" s="188">
        <f t="shared" si="753"/>
        <v>17.5</v>
      </c>
      <c r="S2274" s="159" t="s">
        <v>41</v>
      </c>
      <c r="T2274" s="199" t="s">
        <v>58</v>
      </c>
      <c r="U2274" s="193">
        <v>44965</v>
      </c>
      <c r="V2274" s="193">
        <v>44991</v>
      </c>
      <c r="W2274" s="194">
        <v>1</v>
      </c>
      <c r="X2274" s="195"/>
      <c r="Y2274" s="196">
        <f t="shared" si="754"/>
        <v>3.8571428571428572</v>
      </c>
      <c r="Z2274" s="203">
        <v>14</v>
      </c>
      <c r="AA2274" s="203">
        <v>0.84</v>
      </c>
      <c r="AB2274" s="197">
        <f t="shared" si="755"/>
        <v>245</v>
      </c>
      <c r="AC2274" s="197">
        <f t="shared" si="756"/>
        <v>14.7</v>
      </c>
      <c r="AD2274" s="197">
        <f t="shared" si="757"/>
        <v>171.5</v>
      </c>
      <c r="AE2274" s="197">
        <f t="shared" si="758"/>
        <v>73.5</v>
      </c>
      <c r="AF2274" s="197">
        <f t="shared" si="759"/>
        <v>56.699999999999996</v>
      </c>
      <c r="AG2274" s="197">
        <f t="shared" si="760"/>
        <v>301.7</v>
      </c>
      <c r="AH2274" s="198">
        <v>215.6</v>
      </c>
      <c r="AI2274" s="197">
        <f t="shared" si="761"/>
        <v>86.1</v>
      </c>
      <c r="AJ2274" s="158"/>
      <c r="AR2274" s="363">
        <f>SUMIF('[27]Sc Shedule '!$D$3:$D$2546,D2274,'[27]Sc Shedule '!$AC$3:$AC$2546)</f>
        <v>1304.075</v>
      </c>
      <c r="AS2274" s="363">
        <f t="shared" ca="1" si="764"/>
        <v>538.75</v>
      </c>
      <c r="AT2274" s="363">
        <f t="shared" ca="1" si="765"/>
        <v>765.32500000000005</v>
      </c>
      <c r="AU2274" s="365"/>
    </row>
    <row r="2275" spans="1:47" ht="30" customHeight="1" x14ac:dyDescent="0.25">
      <c r="A2275" s="186"/>
      <c r="B2275" s="221"/>
      <c r="C2275" s="187">
        <v>1884</v>
      </c>
      <c r="D2275" s="188">
        <v>14469</v>
      </c>
      <c r="E2275" s="188">
        <v>8782</v>
      </c>
      <c r="F2275" s="188"/>
      <c r="G2275" s="186" t="s">
        <v>56</v>
      </c>
      <c r="H2275" s="189" t="s">
        <v>36</v>
      </c>
      <c r="I2275" s="189"/>
      <c r="J2275" s="189" t="s">
        <v>435</v>
      </c>
      <c r="K2275" s="190">
        <v>2.5</v>
      </c>
      <c r="L2275" s="190">
        <v>1.3</v>
      </c>
      <c r="M2275" s="190">
        <v>5.5</v>
      </c>
      <c r="N2275" s="190"/>
      <c r="O2275" s="188">
        <f t="shared" si="752"/>
        <v>5.5</v>
      </c>
      <c r="P2275" s="190"/>
      <c r="Q2275" s="190"/>
      <c r="R2275" s="188">
        <f t="shared" si="753"/>
        <v>13.75</v>
      </c>
      <c r="S2275" s="159" t="s">
        <v>41</v>
      </c>
      <c r="T2275" s="199" t="s">
        <v>58</v>
      </c>
      <c r="U2275" s="193">
        <v>44965</v>
      </c>
      <c r="V2275" s="193">
        <v>44991</v>
      </c>
      <c r="W2275" s="194">
        <v>1</v>
      </c>
      <c r="X2275" s="195"/>
      <c r="Y2275" s="196">
        <f t="shared" si="754"/>
        <v>3.8571428571428572</v>
      </c>
      <c r="Z2275" s="203">
        <v>14</v>
      </c>
      <c r="AA2275" s="203">
        <v>0.84</v>
      </c>
      <c r="AB2275" s="197">
        <f t="shared" si="755"/>
        <v>192.5</v>
      </c>
      <c r="AC2275" s="197">
        <f t="shared" si="756"/>
        <v>11.549999999999999</v>
      </c>
      <c r="AD2275" s="197">
        <f t="shared" si="757"/>
        <v>134.75</v>
      </c>
      <c r="AE2275" s="197">
        <f t="shared" si="758"/>
        <v>57.75</v>
      </c>
      <c r="AF2275" s="197">
        <f t="shared" si="759"/>
        <v>44.55</v>
      </c>
      <c r="AG2275" s="197">
        <f t="shared" si="760"/>
        <v>237.05</v>
      </c>
      <c r="AH2275" s="198">
        <v>169.4</v>
      </c>
      <c r="AI2275" s="197">
        <f t="shared" si="761"/>
        <v>67.650000000000006</v>
      </c>
      <c r="AJ2275" s="158"/>
      <c r="AR2275" s="363">
        <f>SUMIF('[27]Sc Shedule '!$D$3:$D$2546,D2275,'[27]Sc Shedule '!$AC$3:$AC$2546)</f>
        <v>1304.075</v>
      </c>
      <c r="AS2275" s="363">
        <f t="shared" ca="1" si="764"/>
        <v>538.75</v>
      </c>
      <c r="AT2275" s="363">
        <f t="shared" ca="1" si="765"/>
        <v>765.32500000000005</v>
      </c>
      <c r="AU2275" s="365"/>
    </row>
    <row r="2276" spans="1:47" ht="30" customHeight="1" x14ac:dyDescent="0.25">
      <c r="A2276" s="186"/>
      <c r="B2276" s="221"/>
      <c r="C2276" s="187">
        <v>1878</v>
      </c>
      <c r="D2276" s="188">
        <v>14463</v>
      </c>
      <c r="E2276" s="188">
        <v>8565</v>
      </c>
      <c r="F2276" s="188"/>
      <c r="G2276" s="186" t="s">
        <v>501</v>
      </c>
      <c r="H2276" s="189" t="s">
        <v>36</v>
      </c>
      <c r="I2276" s="189"/>
      <c r="J2276" s="189" t="s">
        <v>435</v>
      </c>
      <c r="K2276" s="190">
        <v>9</v>
      </c>
      <c r="L2276" s="190">
        <v>1.3</v>
      </c>
      <c r="M2276" s="190">
        <v>3.5</v>
      </c>
      <c r="N2276" s="190"/>
      <c r="O2276" s="188">
        <f t="shared" si="752"/>
        <v>3.5</v>
      </c>
      <c r="P2276" s="190"/>
      <c r="Q2276" s="190"/>
      <c r="R2276" s="188">
        <f t="shared" si="753"/>
        <v>31.5</v>
      </c>
      <c r="S2276" s="159" t="s">
        <v>41</v>
      </c>
      <c r="T2276" s="199" t="s">
        <v>58</v>
      </c>
      <c r="U2276" s="193">
        <v>44965</v>
      </c>
      <c r="V2276" s="193">
        <v>44972</v>
      </c>
      <c r="W2276" s="194">
        <v>1</v>
      </c>
      <c r="X2276" s="195"/>
      <c r="Y2276" s="196">
        <f t="shared" si="754"/>
        <v>1.1428571428571428</v>
      </c>
      <c r="Z2276" s="203">
        <v>14</v>
      </c>
      <c r="AA2276" s="203">
        <v>0.84</v>
      </c>
      <c r="AB2276" s="197">
        <f t="shared" si="755"/>
        <v>441</v>
      </c>
      <c r="AC2276" s="197">
        <f t="shared" si="756"/>
        <v>26.459999999999997</v>
      </c>
      <c r="AD2276" s="197">
        <f t="shared" si="757"/>
        <v>308.69999999999993</v>
      </c>
      <c r="AE2276" s="197">
        <f t="shared" si="758"/>
        <v>132.29999999999998</v>
      </c>
      <c r="AF2276" s="197">
        <f t="shared" si="759"/>
        <v>30.24</v>
      </c>
      <c r="AG2276" s="197">
        <f t="shared" si="760"/>
        <v>471.2399999999999</v>
      </c>
      <c r="AH2276" s="198">
        <v>471.2399999999999</v>
      </c>
      <c r="AI2276" s="197">
        <f t="shared" si="761"/>
        <v>0</v>
      </c>
      <c r="AJ2276" s="158"/>
      <c r="AT2276" s="111"/>
      <c r="AU2276" s="365"/>
    </row>
    <row r="2277" spans="1:47" ht="30" customHeight="1" x14ac:dyDescent="0.25">
      <c r="A2277" s="186"/>
      <c r="B2277" s="221"/>
      <c r="C2277" s="187">
        <v>1874</v>
      </c>
      <c r="D2277" s="188">
        <v>14459</v>
      </c>
      <c r="E2277" s="188">
        <v>8579</v>
      </c>
      <c r="F2277" s="188"/>
      <c r="G2277" s="186" t="s">
        <v>110</v>
      </c>
      <c r="H2277" s="189" t="s">
        <v>36</v>
      </c>
      <c r="I2277" s="189"/>
      <c r="J2277" s="189" t="s">
        <v>435</v>
      </c>
      <c r="K2277" s="190">
        <v>5</v>
      </c>
      <c r="L2277" s="190">
        <v>1.3</v>
      </c>
      <c r="M2277" s="190">
        <v>4</v>
      </c>
      <c r="N2277" s="190"/>
      <c r="O2277" s="188">
        <f t="shared" ref="O2277" si="766">M2277-N2277</f>
        <v>4</v>
      </c>
      <c r="P2277" s="190"/>
      <c r="Q2277" s="190"/>
      <c r="R2277" s="188">
        <f t="shared" ref="R2277" si="767">IF(S2277="m3",K2277*L2277*O2277,IF(S2277="m2-LxH",K2277*O2277,IF(S2277="m2-LxW",K2277*L2277*P2277,IF(S2277="rm",O2277,IF(S2277="lm",K2277,IF(S2277="unit",Q2277,))))))</f>
        <v>20</v>
      </c>
      <c r="S2277" s="159" t="s">
        <v>41</v>
      </c>
      <c r="T2277" s="199" t="s">
        <v>58</v>
      </c>
      <c r="U2277" s="193">
        <v>44963</v>
      </c>
      <c r="V2277" s="193">
        <v>44977</v>
      </c>
      <c r="W2277" s="194">
        <v>1</v>
      </c>
      <c r="X2277" s="195"/>
      <c r="Y2277" s="196">
        <f t="shared" ref="Y2277" si="768">IF(T2277="on hire",$C$5-U2277+1,IF(T2277="off hired",V2277-U2277+1,0))/7</f>
        <v>2.1428571428571428</v>
      </c>
      <c r="Z2277" s="203">
        <v>14</v>
      </c>
      <c r="AA2277" s="203">
        <v>0.84</v>
      </c>
      <c r="AB2277" s="197">
        <f t="shared" ref="AB2277" si="769">Z2277*R2277</f>
        <v>280</v>
      </c>
      <c r="AC2277" s="197">
        <f t="shared" ref="AC2277" si="770">AA2277*R2277</f>
        <v>16.8</v>
      </c>
      <c r="AD2277" s="197">
        <f t="shared" ref="AD2277" si="771">0.7*R2277*Z2277</f>
        <v>196</v>
      </c>
      <c r="AE2277" s="197">
        <f t="shared" ref="AE2277" si="772">IF(T2277="off hired",0.3*R2277*Z2277*W2277,0)</f>
        <v>84</v>
      </c>
      <c r="AF2277" s="197">
        <f t="shared" ref="AF2277" si="773">IF(Y2277&gt;X2277,(Y2277-X2277)*R2277*AA2277,0)</f>
        <v>35.999999999999993</v>
      </c>
      <c r="AG2277" s="197">
        <f t="shared" ref="AG2277" si="774">AD2277+AE2277+AF2277</f>
        <v>316</v>
      </c>
      <c r="AH2277" s="198">
        <v>316</v>
      </c>
      <c r="AI2277" s="197">
        <f t="shared" ref="AI2277" si="775">AG2277-AH2277</f>
        <v>0</v>
      </c>
      <c r="AJ2277" s="158"/>
      <c r="AT2277" s="111"/>
      <c r="AU2277" s="365"/>
    </row>
    <row r="2278" spans="1:47" ht="30" customHeight="1" x14ac:dyDescent="0.25">
      <c r="A2278" s="186"/>
      <c r="B2278" s="221"/>
      <c r="C2278" s="187">
        <v>1853</v>
      </c>
      <c r="D2278" s="188">
        <v>14438</v>
      </c>
      <c r="E2278" s="188">
        <v>8635</v>
      </c>
      <c r="F2278" s="188"/>
      <c r="G2278" s="186" t="s">
        <v>105</v>
      </c>
      <c r="H2278" s="189" t="s">
        <v>36</v>
      </c>
      <c r="I2278" s="189"/>
      <c r="J2278" s="189" t="s">
        <v>435</v>
      </c>
      <c r="K2278" s="190">
        <v>3.1</v>
      </c>
      <c r="L2278" s="190">
        <v>1</v>
      </c>
      <c r="M2278" s="190">
        <v>1</v>
      </c>
      <c r="N2278" s="190"/>
      <c r="O2278" s="188">
        <f t="shared" ref="O2278:O2279" si="776">M2278-N2278</f>
        <v>1</v>
      </c>
      <c r="P2278" s="190"/>
      <c r="Q2278" s="190"/>
      <c r="R2278" s="188">
        <f t="shared" ref="R2278:R2279" si="777">IF(S2278="m3",K2278*L2278*O2278,IF(S2278="m2-LxH",K2278*O2278,IF(S2278="m2-LxW",K2278*L2278*P2278,IF(S2278="rm",O2278,IF(S2278="lm",K2278,IF(S2278="unit",Q2278,))))))</f>
        <v>3.1</v>
      </c>
      <c r="S2278" s="159" t="s">
        <v>41</v>
      </c>
      <c r="T2278" s="199" t="s">
        <v>58</v>
      </c>
      <c r="U2278" s="193">
        <v>44960</v>
      </c>
      <c r="V2278" s="193">
        <v>44962</v>
      </c>
      <c r="W2278" s="194">
        <v>1</v>
      </c>
      <c r="X2278" s="195"/>
      <c r="Y2278" s="196">
        <f t="shared" ref="Y2278:Y2279" si="778">IF(T2278="on hire",$C$5-U2278+1,IF(T2278="off hired",V2278-U2278+1,0))/7</f>
        <v>0.42857142857142855</v>
      </c>
      <c r="Z2278" s="203">
        <v>14</v>
      </c>
      <c r="AA2278" s="203">
        <v>0.84</v>
      </c>
      <c r="AB2278" s="197">
        <f t="shared" ref="AB2278:AB2279" si="779">Z2278*R2278</f>
        <v>43.4</v>
      </c>
      <c r="AC2278" s="197">
        <f t="shared" ref="AC2278:AC2279" si="780">AA2278*R2278</f>
        <v>2.6040000000000001</v>
      </c>
      <c r="AD2278" s="197">
        <f t="shared" ref="AD2278:AD2279" si="781">0.7*R2278*Z2278</f>
        <v>30.38</v>
      </c>
      <c r="AE2278" s="197">
        <f t="shared" ref="AE2278:AE2279" si="782">IF(T2278="off hired",0.3*R2278*Z2278*W2278,0)</f>
        <v>13.02</v>
      </c>
      <c r="AF2278" s="197">
        <f t="shared" ref="AF2278:AF2279" si="783">IF(Y2278&gt;X2278,(Y2278-X2278)*R2278*AA2278,0)</f>
        <v>1.1159999999999999</v>
      </c>
      <c r="AG2278" s="197">
        <f t="shared" ref="AG2278:AG2279" si="784">AD2278+AE2278+AF2278</f>
        <v>44.515999999999998</v>
      </c>
      <c r="AH2278" s="198">
        <v>44.515999999999998</v>
      </c>
      <c r="AI2278" s="197">
        <f t="shared" ref="AI2278:AI2279" si="785">AG2278-AH2278</f>
        <v>0</v>
      </c>
      <c r="AJ2278" s="158"/>
      <c r="AT2278" s="111"/>
      <c r="AU2278" s="365"/>
    </row>
    <row r="2279" spans="1:47" ht="30" customHeight="1" x14ac:dyDescent="0.25">
      <c r="A2279" s="186"/>
      <c r="B2279" s="221"/>
      <c r="C2279" s="187">
        <v>1853</v>
      </c>
      <c r="D2279" s="188">
        <v>14438</v>
      </c>
      <c r="E2279" s="188">
        <v>8635</v>
      </c>
      <c r="F2279" s="188"/>
      <c r="G2279" s="186" t="s">
        <v>105</v>
      </c>
      <c r="H2279" s="189" t="s">
        <v>36</v>
      </c>
      <c r="I2279" s="189"/>
      <c r="J2279" s="189" t="s">
        <v>435</v>
      </c>
      <c r="K2279" s="190">
        <v>4</v>
      </c>
      <c r="L2279" s="190">
        <v>1.3</v>
      </c>
      <c r="M2279" s="190">
        <v>1.5</v>
      </c>
      <c r="N2279" s="190"/>
      <c r="O2279" s="188">
        <f t="shared" si="776"/>
        <v>1.5</v>
      </c>
      <c r="P2279" s="190"/>
      <c r="Q2279" s="190"/>
      <c r="R2279" s="188">
        <f t="shared" si="777"/>
        <v>6</v>
      </c>
      <c r="S2279" s="159" t="s">
        <v>41</v>
      </c>
      <c r="T2279" s="199" t="s">
        <v>58</v>
      </c>
      <c r="U2279" s="193">
        <v>44960</v>
      </c>
      <c r="V2279" s="193">
        <v>44962</v>
      </c>
      <c r="W2279" s="194">
        <v>1</v>
      </c>
      <c r="X2279" s="195"/>
      <c r="Y2279" s="196">
        <f t="shared" si="778"/>
        <v>0.42857142857142855</v>
      </c>
      <c r="Z2279" s="203">
        <v>14</v>
      </c>
      <c r="AA2279" s="203">
        <v>0.84</v>
      </c>
      <c r="AB2279" s="197">
        <f t="shared" si="779"/>
        <v>84</v>
      </c>
      <c r="AC2279" s="197">
        <f t="shared" si="780"/>
        <v>5.04</v>
      </c>
      <c r="AD2279" s="197">
        <f t="shared" si="781"/>
        <v>58.79999999999999</v>
      </c>
      <c r="AE2279" s="197">
        <f t="shared" si="782"/>
        <v>25.199999999999996</v>
      </c>
      <c r="AF2279" s="197">
        <f t="shared" si="783"/>
        <v>2.1599999999999997</v>
      </c>
      <c r="AG2279" s="197">
        <f t="shared" si="784"/>
        <v>86.159999999999982</v>
      </c>
      <c r="AH2279" s="198">
        <v>86.159999999999982</v>
      </c>
      <c r="AI2279" s="197">
        <f t="shared" si="785"/>
        <v>0</v>
      </c>
      <c r="AJ2279" s="158"/>
      <c r="AT2279" s="111"/>
      <c r="AU2279" s="365"/>
    </row>
    <row r="2280" spans="1:47" ht="30" customHeight="1" x14ac:dyDescent="0.25">
      <c r="A2280" s="186"/>
      <c r="B2280" s="221"/>
      <c r="C2280" s="187">
        <v>1852</v>
      </c>
      <c r="D2280" s="188">
        <v>14438</v>
      </c>
      <c r="E2280" s="188"/>
      <c r="F2280" s="188"/>
      <c r="G2280" s="186" t="s">
        <v>105</v>
      </c>
      <c r="H2280" s="189" t="s">
        <v>36</v>
      </c>
      <c r="I2280" s="189"/>
      <c r="J2280" s="189" t="s">
        <v>435</v>
      </c>
      <c r="K2280" s="190">
        <v>1.3</v>
      </c>
      <c r="L2280" s="190">
        <v>1</v>
      </c>
      <c r="M2280" s="190">
        <v>1.5</v>
      </c>
      <c r="N2280" s="190"/>
      <c r="O2280" s="188">
        <f t="shared" ref="O2280" si="786">M2280-N2280</f>
        <v>1.5</v>
      </c>
      <c r="P2280" s="190"/>
      <c r="Q2280" s="190"/>
      <c r="R2280" s="188">
        <f t="shared" ref="R2280" si="787">IF(S2280="m3",K2280*L2280*O2280,IF(S2280="m2-LxH",K2280*O2280,IF(S2280="m2-LxW",K2280*L2280*P2280,IF(S2280="rm",O2280,IF(S2280="lm",K2280,IF(S2280="unit",Q2280,))))))</f>
        <v>1.9500000000000002</v>
      </c>
      <c r="S2280" s="159" t="s">
        <v>41</v>
      </c>
      <c r="T2280" s="199" t="s">
        <v>86</v>
      </c>
      <c r="U2280" s="193">
        <v>44960</v>
      </c>
      <c r="V2280" s="193"/>
      <c r="W2280" s="194">
        <v>1</v>
      </c>
      <c r="X2280" s="195"/>
      <c r="Y2280" s="196">
        <f t="shared" ref="Y2280" si="788">IF(T2280="on hire",$C$5-U2280+1,IF(T2280="off hired",V2280-U2280+1,0))/7</f>
        <v>8.1428571428571423</v>
      </c>
      <c r="Z2280" s="203">
        <v>14</v>
      </c>
      <c r="AA2280" s="203">
        <v>0.84</v>
      </c>
      <c r="AB2280" s="197">
        <f t="shared" ref="AB2280" si="789">Z2280*R2280</f>
        <v>27.300000000000004</v>
      </c>
      <c r="AC2280" s="197">
        <f t="shared" ref="AC2280" si="790">AA2280*R2280</f>
        <v>1.6380000000000001</v>
      </c>
      <c r="AD2280" s="197">
        <f t="shared" ref="AD2280" si="791">0.7*R2280*Z2280</f>
        <v>19.11</v>
      </c>
      <c r="AE2280" s="197">
        <f t="shared" ref="AE2280" si="792">IF(T2280="off hired",0.3*R2280*Z2280*W2280,0)</f>
        <v>0</v>
      </c>
      <c r="AF2280" s="197">
        <f t="shared" ref="AF2280" si="793">IF(Y2280&gt;X2280,(Y2280-X2280)*R2280*AA2280,0)</f>
        <v>13.338000000000001</v>
      </c>
      <c r="AG2280" s="197">
        <f t="shared" ref="AG2280" si="794">AD2280+AE2280+AF2280</f>
        <v>32.448</v>
      </c>
      <c r="AH2280" s="198">
        <v>25.193999999999999</v>
      </c>
      <c r="AI2280" s="197">
        <f t="shared" ref="AI2280" si="795">AG2280-AH2280</f>
        <v>7.2540000000000013</v>
      </c>
      <c r="AJ2280" s="158"/>
      <c r="AR2280" s="363">
        <f>SUMIF('[27]Sc Shedule '!$D$3:$D$2546,D2280,'[27]Sc Shedule '!$AC$3:$AC$2546)</f>
        <v>341.05099999999993</v>
      </c>
      <c r="AS2280" s="363">
        <f t="shared" ref="AS2280:AS2284" ca="1" si="796">SUMIF($D$91:$D$2561,D2280,$AG$91:$AG$2559)</f>
        <v>163.124</v>
      </c>
      <c r="AT2280" s="363">
        <f t="shared" ref="AT2280:AT2284" ca="1" si="797">AR2280-AS2280</f>
        <v>177.92699999999994</v>
      </c>
      <c r="AU2280" s="365"/>
    </row>
    <row r="2281" spans="1:47" ht="30" customHeight="1" x14ac:dyDescent="0.25">
      <c r="A2281" s="186"/>
      <c r="B2281" s="221"/>
      <c r="C2281" s="187">
        <v>1890</v>
      </c>
      <c r="D2281" s="188">
        <v>14473</v>
      </c>
      <c r="E2281" s="188">
        <v>8715</v>
      </c>
      <c r="F2281" s="188"/>
      <c r="G2281" s="186" t="s">
        <v>440</v>
      </c>
      <c r="H2281" s="189" t="s">
        <v>36</v>
      </c>
      <c r="I2281" s="189"/>
      <c r="J2281" s="189" t="s">
        <v>435</v>
      </c>
      <c r="K2281" s="190">
        <v>2</v>
      </c>
      <c r="L2281" s="190">
        <v>1.3</v>
      </c>
      <c r="M2281" s="190">
        <v>3</v>
      </c>
      <c r="N2281" s="190"/>
      <c r="O2281" s="188">
        <f t="shared" ref="O2281" si="798">M2281-N2281</f>
        <v>3</v>
      </c>
      <c r="P2281" s="190"/>
      <c r="Q2281" s="190"/>
      <c r="R2281" s="188">
        <f t="shared" ref="R2281" si="799">IF(S2281="m3",K2281*L2281*O2281,IF(S2281="m2-LxH",K2281*O2281,IF(S2281="m2-LxW",K2281*L2281*P2281,IF(S2281="rm",O2281,IF(S2281="lm",K2281,IF(S2281="unit",Q2281,))))))</f>
        <v>6</v>
      </c>
      <c r="S2281" s="159" t="s">
        <v>41</v>
      </c>
      <c r="T2281" s="199" t="s">
        <v>58</v>
      </c>
      <c r="U2281" s="193">
        <v>44966</v>
      </c>
      <c r="V2281" s="193">
        <v>45001</v>
      </c>
      <c r="W2281" s="194">
        <v>1</v>
      </c>
      <c r="X2281" s="195"/>
      <c r="Y2281" s="196">
        <f t="shared" ref="Y2281" si="800">IF(T2281="on hire",$C$5-U2281+1,IF(T2281="off hired",V2281-U2281+1,0))/7</f>
        <v>5.1428571428571432</v>
      </c>
      <c r="Z2281" s="203">
        <v>14</v>
      </c>
      <c r="AA2281" s="203">
        <v>0.84</v>
      </c>
      <c r="AB2281" s="197">
        <f t="shared" ref="AB2281" si="801">Z2281*R2281</f>
        <v>84</v>
      </c>
      <c r="AC2281" s="197">
        <f t="shared" ref="AC2281" si="802">AA2281*R2281</f>
        <v>5.04</v>
      </c>
      <c r="AD2281" s="197">
        <f t="shared" ref="AD2281" si="803">0.7*R2281*Z2281</f>
        <v>58.79999999999999</v>
      </c>
      <c r="AE2281" s="197">
        <f t="shared" ref="AE2281" si="804">IF(T2281="off hired",0.3*R2281*Z2281*W2281,0)</f>
        <v>25.199999999999996</v>
      </c>
      <c r="AF2281" s="197">
        <f t="shared" ref="AF2281" si="805">IF(Y2281&gt;X2281,(Y2281-X2281)*R2281*AA2281,0)</f>
        <v>25.92</v>
      </c>
      <c r="AG2281" s="197">
        <f t="shared" ref="AG2281" si="806">AD2281+AE2281+AF2281</f>
        <v>109.91999999999999</v>
      </c>
      <c r="AH2281" s="198">
        <v>73.199999999999989</v>
      </c>
      <c r="AI2281" s="197">
        <f t="shared" ref="AI2281" si="807">AG2281-AH2281</f>
        <v>36.72</v>
      </c>
      <c r="AJ2281" s="158"/>
      <c r="AR2281" s="363">
        <f>SUMIF('[27]Sc Shedule '!$D$3:$D$2546,D2281,'[27]Sc Shedule '!$AC$3:$AC$2546)</f>
        <v>703.92</v>
      </c>
      <c r="AS2281" s="363">
        <f t="shared" ca="1" si="796"/>
        <v>703.92</v>
      </c>
      <c r="AT2281" s="363">
        <f t="shared" ca="1" si="797"/>
        <v>0</v>
      </c>
      <c r="AU2281" s="365"/>
    </row>
    <row r="2282" spans="1:47" ht="30" customHeight="1" x14ac:dyDescent="0.25">
      <c r="A2282" s="186"/>
      <c r="B2282" s="221"/>
      <c r="C2282" s="187">
        <v>1939</v>
      </c>
      <c r="D2282" s="188">
        <v>14527</v>
      </c>
      <c r="E2282" s="188">
        <v>8730</v>
      </c>
      <c r="F2282" s="188"/>
      <c r="G2282" s="186" t="s">
        <v>57</v>
      </c>
      <c r="H2282" s="189" t="s">
        <v>36</v>
      </c>
      <c r="I2282" s="189"/>
      <c r="J2282" s="189" t="s">
        <v>435</v>
      </c>
      <c r="K2282" s="190">
        <v>12</v>
      </c>
      <c r="L2282" s="190">
        <v>1</v>
      </c>
      <c r="M2282" s="190">
        <v>2.5</v>
      </c>
      <c r="N2282" s="190"/>
      <c r="O2282" s="188">
        <f t="shared" ref="O2282:O2288" si="808">M2282-N2282</f>
        <v>2.5</v>
      </c>
      <c r="P2282" s="190"/>
      <c r="Q2282" s="190"/>
      <c r="R2282" s="188">
        <f t="shared" ref="R2282:R2288" si="809">IF(S2282="m3",K2282*L2282*O2282,IF(S2282="m2-LxH",K2282*O2282,IF(S2282="m2-LxW",K2282*L2282*P2282,IF(S2282="rm",O2282,IF(S2282="lm",K2282,IF(S2282="unit",Q2282,))))))</f>
        <v>30</v>
      </c>
      <c r="S2282" s="159" t="s">
        <v>41</v>
      </c>
      <c r="T2282" s="199" t="s">
        <v>58</v>
      </c>
      <c r="U2282" s="193">
        <v>44975</v>
      </c>
      <c r="V2282" s="193">
        <v>45008</v>
      </c>
      <c r="W2282" s="194">
        <v>1</v>
      </c>
      <c r="X2282" s="195"/>
      <c r="Y2282" s="196">
        <f t="shared" ref="Y2282:Y2288" si="810">IF(T2282="on hire",$C$5-U2282+1,IF(T2282="off hired",V2282-U2282+1,0))/7</f>
        <v>4.8571428571428568</v>
      </c>
      <c r="Z2282" s="203">
        <v>14</v>
      </c>
      <c r="AA2282" s="203">
        <v>0.84</v>
      </c>
      <c r="AB2282" s="197">
        <f t="shared" ref="AB2282:AB2288" si="811">Z2282*R2282</f>
        <v>420</v>
      </c>
      <c r="AC2282" s="197">
        <f t="shared" ref="AC2282:AC2288" si="812">AA2282*R2282</f>
        <v>25.2</v>
      </c>
      <c r="AD2282" s="197">
        <f t="shared" ref="AD2282:AD2288" si="813">0.7*R2282*Z2282</f>
        <v>294</v>
      </c>
      <c r="AE2282" s="197">
        <f t="shared" ref="AE2282:AE2288" si="814">IF(T2282="off hired",0.3*R2282*Z2282*W2282,0)</f>
        <v>126</v>
      </c>
      <c r="AF2282" s="197">
        <f t="shared" ref="AF2282:AF2288" si="815">IF(Y2282&gt;X2282,(Y2282-X2282)*R2282*AA2282,0)</f>
        <v>122.39999999999998</v>
      </c>
      <c r="AG2282" s="197">
        <f t="shared" ref="AG2282:AG2288" si="816">AD2282+AE2282+AF2282</f>
        <v>542.4</v>
      </c>
      <c r="AH2282" s="198">
        <v>333.6</v>
      </c>
      <c r="AI2282" s="197">
        <f t="shared" ref="AI2282:AI2288" si="817">AG2282-AH2282</f>
        <v>208.79999999999995</v>
      </c>
      <c r="AJ2282" s="158"/>
      <c r="AR2282" s="363">
        <f>SUMIF('[27]Sc Shedule '!$D$3:$D$2546,D2282,'[27]Sc Shedule '!$AC$3:$AC$2546)</f>
        <v>542.4</v>
      </c>
      <c r="AS2282" s="363">
        <f t="shared" ca="1" si="796"/>
        <v>542.4</v>
      </c>
      <c r="AT2282" s="363">
        <f t="shared" ca="1" si="797"/>
        <v>0</v>
      </c>
      <c r="AU2282" s="365"/>
    </row>
    <row r="2283" spans="1:47" ht="30" customHeight="1" x14ac:dyDescent="0.25">
      <c r="A2283" s="186"/>
      <c r="B2283" s="221"/>
      <c r="C2283" s="187">
        <v>1938</v>
      </c>
      <c r="D2283" s="188">
        <v>14526</v>
      </c>
      <c r="E2283" s="188">
        <v>8771</v>
      </c>
      <c r="F2283" s="188"/>
      <c r="G2283" s="186" t="s">
        <v>211</v>
      </c>
      <c r="H2283" s="189" t="s">
        <v>36</v>
      </c>
      <c r="I2283" s="189"/>
      <c r="J2283" s="189" t="s">
        <v>435</v>
      </c>
      <c r="K2283" s="190">
        <v>8.5</v>
      </c>
      <c r="L2283" s="190">
        <v>1</v>
      </c>
      <c r="M2283" s="190">
        <v>2</v>
      </c>
      <c r="N2283" s="190"/>
      <c r="O2283" s="188">
        <f t="shared" si="808"/>
        <v>2</v>
      </c>
      <c r="P2283" s="190"/>
      <c r="Q2283" s="190"/>
      <c r="R2283" s="188">
        <f t="shared" si="809"/>
        <v>17</v>
      </c>
      <c r="S2283" s="159" t="s">
        <v>41</v>
      </c>
      <c r="T2283" s="199" t="s">
        <v>58</v>
      </c>
      <c r="U2283" s="193">
        <v>44975</v>
      </c>
      <c r="V2283" s="193">
        <v>44988</v>
      </c>
      <c r="W2283" s="194">
        <v>1</v>
      </c>
      <c r="X2283" s="195"/>
      <c r="Y2283" s="196">
        <f t="shared" si="810"/>
        <v>2</v>
      </c>
      <c r="Z2283" s="203">
        <v>14</v>
      </c>
      <c r="AA2283" s="203">
        <v>0.84</v>
      </c>
      <c r="AB2283" s="197">
        <f t="shared" si="811"/>
        <v>238</v>
      </c>
      <c r="AC2283" s="197">
        <f t="shared" si="812"/>
        <v>14.28</v>
      </c>
      <c r="AD2283" s="197">
        <f t="shared" si="813"/>
        <v>166.59999999999997</v>
      </c>
      <c r="AE2283" s="197">
        <f t="shared" si="814"/>
        <v>71.399999999999991</v>
      </c>
      <c r="AF2283" s="197">
        <f t="shared" si="815"/>
        <v>28.56</v>
      </c>
      <c r="AG2283" s="197">
        <f t="shared" si="816"/>
        <v>266.55999999999995</v>
      </c>
      <c r="AH2283" s="198">
        <v>189.03999999999996</v>
      </c>
      <c r="AI2283" s="197">
        <f t="shared" si="817"/>
        <v>77.519999999999982</v>
      </c>
      <c r="AJ2283" s="158"/>
      <c r="AR2283" s="363">
        <f>SUMIF('[27]Sc Shedule '!$D$3:$D$2546,D2283,'[27]Sc Shedule '!$AC$3:$AC$2546)</f>
        <v>266.55999999999995</v>
      </c>
      <c r="AS2283" s="363">
        <f t="shared" ca="1" si="796"/>
        <v>266.55999999999995</v>
      </c>
      <c r="AT2283" s="363">
        <f t="shared" ca="1" si="797"/>
        <v>0</v>
      </c>
      <c r="AU2283" s="365"/>
    </row>
    <row r="2284" spans="1:47" ht="30" customHeight="1" x14ac:dyDescent="0.25">
      <c r="A2284" s="186"/>
      <c r="B2284" s="221"/>
      <c r="C2284" s="187">
        <v>1941</v>
      </c>
      <c r="D2284" s="188">
        <v>14529</v>
      </c>
      <c r="E2284" s="188">
        <v>8593</v>
      </c>
      <c r="F2284" s="188"/>
      <c r="G2284" s="186" t="s">
        <v>113</v>
      </c>
      <c r="H2284" s="189" t="s">
        <v>36</v>
      </c>
      <c r="I2284" s="189"/>
      <c r="J2284" s="189" t="s">
        <v>435</v>
      </c>
      <c r="K2284" s="190">
        <v>6.8</v>
      </c>
      <c r="L2284" s="190">
        <v>1.3</v>
      </c>
      <c r="M2284" s="190">
        <v>3</v>
      </c>
      <c r="N2284" s="190"/>
      <c r="O2284" s="188">
        <f t="shared" si="808"/>
        <v>3</v>
      </c>
      <c r="P2284" s="190"/>
      <c r="Q2284" s="190"/>
      <c r="R2284" s="188">
        <f t="shared" si="809"/>
        <v>20.399999999999999</v>
      </c>
      <c r="S2284" s="159" t="s">
        <v>41</v>
      </c>
      <c r="T2284" s="434" t="s">
        <v>58</v>
      </c>
      <c r="U2284" s="193">
        <v>44975</v>
      </c>
      <c r="V2284" s="193">
        <v>44978</v>
      </c>
      <c r="W2284" s="194">
        <v>1</v>
      </c>
      <c r="X2284" s="195"/>
      <c r="Y2284" s="196">
        <f t="shared" si="810"/>
        <v>0.5714285714285714</v>
      </c>
      <c r="Z2284" s="203">
        <v>14</v>
      </c>
      <c r="AA2284" s="203">
        <v>0.84</v>
      </c>
      <c r="AB2284" s="197">
        <f t="shared" si="811"/>
        <v>285.59999999999997</v>
      </c>
      <c r="AC2284" s="197">
        <f t="shared" si="812"/>
        <v>17.135999999999999</v>
      </c>
      <c r="AD2284" s="197">
        <f t="shared" si="813"/>
        <v>199.91999999999996</v>
      </c>
      <c r="AE2284" s="197">
        <f t="shared" si="814"/>
        <v>85.679999999999993</v>
      </c>
      <c r="AF2284" s="197">
        <f t="shared" si="815"/>
        <v>9.791999999999998</v>
      </c>
      <c r="AG2284" s="197">
        <f t="shared" si="816"/>
        <v>295.39199999999994</v>
      </c>
      <c r="AH2284" s="198">
        <v>226.84799999999996</v>
      </c>
      <c r="AI2284" s="197">
        <f t="shared" si="817"/>
        <v>68.543999999999983</v>
      </c>
      <c r="AJ2284" s="158"/>
      <c r="AR2284" s="363">
        <f>SUMIF('[27]Sc Shedule '!$D$3:$D$2546,D2284,'[27]Sc Shedule '!$AC$3:$AC$2546)</f>
        <v>295.39199999999994</v>
      </c>
      <c r="AS2284" s="363">
        <f t="shared" ca="1" si="796"/>
        <v>295.39199999999994</v>
      </c>
      <c r="AT2284" s="363">
        <f t="shared" ca="1" si="797"/>
        <v>0</v>
      </c>
      <c r="AU2284" s="365"/>
    </row>
    <row r="2285" spans="1:47" ht="30" customHeight="1" x14ac:dyDescent="0.25">
      <c r="A2285" s="186"/>
      <c r="B2285" s="221"/>
      <c r="C2285" s="187">
        <v>1958</v>
      </c>
      <c r="D2285" s="188">
        <v>14546</v>
      </c>
      <c r="E2285" s="188">
        <v>8595</v>
      </c>
      <c r="F2285" s="188"/>
      <c r="G2285" s="186" t="s">
        <v>106</v>
      </c>
      <c r="H2285" s="189" t="s">
        <v>36</v>
      </c>
      <c r="I2285" s="189"/>
      <c r="J2285" s="189" t="s">
        <v>435</v>
      </c>
      <c r="K2285" s="190">
        <v>4</v>
      </c>
      <c r="L2285" s="190">
        <v>0.6</v>
      </c>
      <c r="M2285" s="190">
        <v>1.5</v>
      </c>
      <c r="N2285" s="190"/>
      <c r="O2285" s="188">
        <f t="shared" si="808"/>
        <v>1.5</v>
      </c>
      <c r="P2285" s="190"/>
      <c r="Q2285" s="190"/>
      <c r="R2285" s="188">
        <f t="shared" si="809"/>
        <v>6</v>
      </c>
      <c r="S2285" s="159" t="s">
        <v>41</v>
      </c>
      <c r="T2285" s="199" t="s">
        <v>58</v>
      </c>
      <c r="U2285" s="193">
        <v>44979</v>
      </c>
      <c r="V2285" s="193">
        <v>44981</v>
      </c>
      <c r="W2285" s="194">
        <v>1</v>
      </c>
      <c r="X2285" s="195"/>
      <c r="Y2285" s="196">
        <f t="shared" si="810"/>
        <v>0.42857142857142855</v>
      </c>
      <c r="Z2285" s="203">
        <v>14</v>
      </c>
      <c r="AA2285" s="203">
        <v>0.84</v>
      </c>
      <c r="AB2285" s="197">
        <f t="shared" si="811"/>
        <v>84</v>
      </c>
      <c r="AC2285" s="197">
        <f t="shared" si="812"/>
        <v>5.04</v>
      </c>
      <c r="AD2285" s="197">
        <f t="shared" si="813"/>
        <v>58.79999999999999</v>
      </c>
      <c r="AE2285" s="197">
        <f t="shared" si="814"/>
        <v>25.199999999999996</v>
      </c>
      <c r="AF2285" s="197">
        <f t="shared" si="815"/>
        <v>2.1599999999999997</v>
      </c>
      <c r="AG2285" s="197">
        <f t="shared" si="816"/>
        <v>86.159999999999982</v>
      </c>
      <c r="AH2285" s="198">
        <v>86.159999999999982</v>
      </c>
      <c r="AI2285" s="197">
        <f t="shared" si="817"/>
        <v>0</v>
      </c>
      <c r="AJ2285" s="158"/>
      <c r="AT2285" s="111"/>
      <c r="AU2285" s="365"/>
    </row>
    <row r="2286" spans="1:47" ht="30" customHeight="1" x14ac:dyDescent="0.25">
      <c r="A2286" s="186"/>
      <c r="B2286" s="221"/>
      <c r="C2286" s="187">
        <v>1963</v>
      </c>
      <c r="D2286" s="188">
        <v>14601</v>
      </c>
      <c r="E2286" s="188"/>
      <c r="F2286" s="188"/>
      <c r="G2286" s="186" t="s">
        <v>57</v>
      </c>
      <c r="H2286" s="189" t="s">
        <v>36</v>
      </c>
      <c r="I2286" s="189"/>
      <c r="J2286" s="189" t="s">
        <v>435</v>
      </c>
      <c r="K2286" s="190">
        <v>6.8</v>
      </c>
      <c r="L2286" s="190">
        <v>1.3</v>
      </c>
      <c r="M2286" s="190">
        <v>3.5</v>
      </c>
      <c r="N2286" s="190"/>
      <c r="O2286" s="188">
        <f t="shared" si="808"/>
        <v>3.5</v>
      </c>
      <c r="P2286" s="190"/>
      <c r="Q2286" s="190"/>
      <c r="R2286" s="188">
        <f t="shared" si="809"/>
        <v>23.8</v>
      </c>
      <c r="S2286" s="159" t="s">
        <v>41</v>
      </c>
      <c r="T2286" s="199" t="s">
        <v>86</v>
      </c>
      <c r="U2286" s="193">
        <v>44980</v>
      </c>
      <c r="V2286" s="193"/>
      <c r="W2286" s="194">
        <v>1</v>
      </c>
      <c r="X2286" s="195"/>
      <c r="Y2286" s="196">
        <f t="shared" si="810"/>
        <v>5.2857142857142856</v>
      </c>
      <c r="Z2286" s="203">
        <v>14</v>
      </c>
      <c r="AA2286" s="203">
        <v>0.84</v>
      </c>
      <c r="AB2286" s="197">
        <f t="shared" si="811"/>
        <v>333.2</v>
      </c>
      <c r="AC2286" s="197">
        <f t="shared" si="812"/>
        <v>19.992000000000001</v>
      </c>
      <c r="AD2286" s="197">
        <f t="shared" si="813"/>
        <v>233.24</v>
      </c>
      <c r="AE2286" s="197">
        <f t="shared" si="814"/>
        <v>0</v>
      </c>
      <c r="AF2286" s="197">
        <f t="shared" si="815"/>
        <v>105.672</v>
      </c>
      <c r="AG2286" s="197">
        <f t="shared" si="816"/>
        <v>338.91200000000003</v>
      </c>
      <c r="AH2286" s="198">
        <v>250.376</v>
      </c>
      <c r="AI2286" s="197">
        <f t="shared" si="817"/>
        <v>88.53600000000003</v>
      </c>
      <c r="AJ2286" s="158"/>
      <c r="AR2286" s="363">
        <f>SUMIF('[27]Sc Shedule '!$D$3:$D$2546,D2286,'[27]Sc Shedule '!$AC$3:$AC$2546)</f>
        <v>338.91200000000003</v>
      </c>
      <c r="AS2286" s="363">
        <f t="shared" ref="AS2286:AS2291" ca="1" si="818">SUMIF($D$91:$D$2561,D2286,$AG$91:$AG$2559)</f>
        <v>338.91200000000003</v>
      </c>
      <c r="AT2286" s="363">
        <f t="shared" ref="AT2286:AT2291" ca="1" si="819">AR2286-AS2286</f>
        <v>0</v>
      </c>
      <c r="AU2286" s="365"/>
    </row>
    <row r="2287" spans="1:47" ht="30" customHeight="1" x14ac:dyDescent="0.25">
      <c r="A2287" s="186"/>
      <c r="B2287" s="221"/>
      <c r="C2287" s="187">
        <v>1969</v>
      </c>
      <c r="D2287" s="188">
        <v>14607</v>
      </c>
      <c r="E2287" s="188">
        <v>8753</v>
      </c>
      <c r="F2287" s="188"/>
      <c r="G2287" s="186" t="s">
        <v>106</v>
      </c>
      <c r="H2287" s="189" t="s">
        <v>36</v>
      </c>
      <c r="I2287" s="189"/>
      <c r="J2287" s="189" t="s">
        <v>435</v>
      </c>
      <c r="K2287" s="190">
        <v>20.100000000000001</v>
      </c>
      <c r="L2287" s="190">
        <v>1.3</v>
      </c>
      <c r="M2287" s="190">
        <v>4.5</v>
      </c>
      <c r="N2287" s="190"/>
      <c r="O2287" s="188">
        <f t="shared" si="808"/>
        <v>4.5</v>
      </c>
      <c r="P2287" s="190"/>
      <c r="Q2287" s="190"/>
      <c r="R2287" s="188">
        <f t="shared" si="809"/>
        <v>90.45</v>
      </c>
      <c r="S2287" s="159" t="s">
        <v>41</v>
      </c>
      <c r="T2287" s="199" t="s">
        <v>58</v>
      </c>
      <c r="U2287" s="193">
        <v>44980</v>
      </c>
      <c r="V2287" s="193">
        <v>44986</v>
      </c>
      <c r="W2287" s="194">
        <v>1</v>
      </c>
      <c r="X2287" s="195"/>
      <c r="Y2287" s="196">
        <f t="shared" si="810"/>
        <v>1</v>
      </c>
      <c r="Z2287" s="203">
        <v>14</v>
      </c>
      <c r="AA2287" s="203">
        <v>0.84</v>
      </c>
      <c r="AB2287" s="197">
        <f t="shared" si="811"/>
        <v>1266.3</v>
      </c>
      <c r="AC2287" s="197">
        <f t="shared" si="812"/>
        <v>75.977999999999994</v>
      </c>
      <c r="AD2287" s="197">
        <f t="shared" si="813"/>
        <v>886.41</v>
      </c>
      <c r="AE2287" s="197">
        <f t="shared" si="814"/>
        <v>379.89000000000004</v>
      </c>
      <c r="AF2287" s="197">
        <f t="shared" si="815"/>
        <v>75.977999999999994</v>
      </c>
      <c r="AG2287" s="197">
        <f t="shared" si="816"/>
        <v>1342.278</v>
      </c>
      <c r="AH2287" s="198">
        <v>951.53399999999999</v>
      </c>
      <c r="AI2287" s="197">
        <f t="shared" si="817"/>
        <v>390.74400000000003</v>
      </c>
      <c r="AJ2287" s="158"/>
      <c r="AR2287" s="363">
        <f>SUMIF('[27]Sc Shedule '!$D$3:$D$2546,D2287,'[27]Sc Shedule '!$AC$3:$AC$2546)</f>
        <v>1342.278</v>
      </c>
      <c r="AS2287" s="363">
        <f t="shared" ca="1" si="818"/>
        <v>1342.278</v>
      </c>
      <c r="AT2287" s="363">
        <f t="shared" ca="1" si="819"/>
        <v>0</v>
      </c>
      <c r="AU2287" s="365"/>
    </row>
    <row r="2288" spans="1:47" ht="30" customHeight="1" x14ac:dyDescent="0.25">
      <c r="A2288" s="186"/>
      <c r="B2288" s="221"/>
      <c r="C2288" s="187">
        <v>1945</v>
      </c>
      <c r="D2288" s="188">
        <v>14533</v>
      </c>
      <c r="E2288" s="188">
        <v>8752</v>
      </c>
      <c r="F2288" s="188"/>
      <c r="G2288" s="186" t="s">
        <v>106</v>
      </c>
      <c r="H2288" s="189" t="s">
        <v>36</v>
      </c>
      <c r="I2288" s="189"/>
      <c r="J2288" s="189" t="s">
        <v>435</v>
      </c>
      <c r="K2288" s="190">
        <v>6.3</v>
      </c>
      <c r="L2288" s="190">
        <v>1.3</v>
      </c>
      <c r="M2288" s="190">
        <v>3.5</v>
      </c>
      <c r="N2288" s="190"/>
      <c r="O2288" s="188">
        <f t="shared" si="808"/>
        <v>3.5</v>
      </c>
      <c r="P2288" s="190"/>
      <c r="Q2288" s="190"/>
      <c r="R2288" s="188">
        <f t="shared" si="809"/>
        <v>22.05</v>
      </c>
      <c r="S2288" s="159" t="s">
        <v>41</v>
      </c>
      <c r="T2288" s="199" t="s">
        <v>58</v>
      </c>
      <c r="U2288" s="193">
        <v>44978</v>
      </c>
      <c r="V2288" s="193">
        <v>44985</v>
      </c>
      <c r="W2288" s="194">
        <v>1</v>
      </c>
      <c r="X2288" s="195"/>
      <c r="Y2288" s="196">
        <f t="shared" si="810"/>
        <v>1.1428571428571428</v>
      </c>
      <c r="Z2288" s="203">
        <v>14</v>
      </c>
      <c r="AA2288" s="203">
        <v>0.84</v>
      </c>
      <c r="AB2288" s="197">
        <f t="shared" si="811"/>
        <v>308.7</v>
      </c>
      <c r="AC2288" s="197">
        <f t="shared" si="812"/>
        <v>18.521999999999998</v>
      </c>
      <c r="AD2288" s="197">
        <f t="shared" si="813"/>
        <v>216.08999999999997</v>
      </c>
      <c r="AE2288" s="197">
        <f t="shared" si="814"/>
        <v>92.61</v>
      </c>
      <c r="AF2288" s="197">
        <f t="shared" si="815"/>
        <v>21.167999999999999</v>
      </c>
      <c r="AG2288" s="197">
        <f t="shared" si="816"/>
        <v>329.86799999999999</v>
      </c>
      <c r="AH2288" s="198">
        <v>237.25799999999998</v>
      </c>
      <c r="AI2288" s="197">
        <f t="shared" si="817"/>
        <v>92.610000000000014</v>
      </c>
      <c r="AJ2288" s="158"/>
      <c r="AR2288" s="363">
        <f>SUMIF('[27]Sc Shedule '!$D$3:$D$2546,D2288,'[27]Sc Shedule '!$AC$3:$AC$2546)</f>
        <v>329.86799999999999</v>
      </c>
      <c r="AS2288" s="363">
        <f t="shared" ca="1" si="818"/>
        <v>329.86799999999999</v>
      </c>
      <c r="AT2288" s="363">
        <f t="shared" ca="1" si="819"/>
        <v>0</v>
      </c>
      <c r="AU2288" s="365"/>
    </row>
    <row r="2289" spans="1:47" ht="30" customHeight="1" x14ac:dyDescent="0.25">
      <c r="A2289" s="186"/>
      <c r="B2289" s="221"/>
      <c r="C2289" s="187">
        <v>1950</v>
      </c>
      <c r="D2289" s="188">
        <v>14538</v>
      </c>
      <c r="E2289" s="188">
        <v>8771</v>
      </c>
      <c r="F2289" s="188"/>
      <c r="G2289" s="186" t="s">
        <v>211</v>
      </c>
      <c r="H2289" s="189" t="s">
        <v>36</v>
      </c>
      <c r="I2289" s="189"/>
      <c r="J2289" s="189" t="s">
        <v>435</v>
      </c>
      <c r="K2289" s="190">
        <v>5</v>
      </c>
      <c r="L2289" s="190">
        <v>1.3</v>
      </c>
      <c r="M2289" s="190">
        <v>2</v>
      </c>
      <c r="N2289" s="190"/>
      <c r="O2289" s="188">
        <f t="shared" ref="O2289:O2294" si="820">M2289-N2289</f>
        <v>2</v>
      </c>
      <c r="P2289" s="190"/>
      <c r="Q2289" s="190"/>
      <c r="R2289" s="188">
        <f t="shared" ref="R2289:R2294" si="821">IF(S2289="m3",K2289*L2289*O2289,IF(S2289="m2-LxH",K2289*O2289,IF(S2289="m2-LxW",K2289*L2289*P2289,IF(S2289="rm",O2289,IF(S2289="lm",K2289,IF(S2289="unit",Q2289,))))))</f>
        <v>10</v>
      </c>
      <c r="S2289" s="159" t="s">
        <v>41</v>
      </c>
      <c r="T2289" s="199" t="s">
        <v>58</v>
      </c>
      <c r="U2289" s="193">
        <v>44978</v>
      </c>
      <c r="V2289" s="193">
        <v>44988</v>
      </c>
      <c r="W2289" s="194">
        <v>1</v>
      </c>
      <c r="X2289" s="195"/>
      <c r="Y2289" s="196">
        <f t="shared" ref="Y2289:Y2294" si="822">IF(T2289="on hire",$C$5-U2289+1,IF(T2289="off hired",V2289-U2289+1,0))/7</f>
        <v>1.5714285714285714</v>
      </c>
      <c r="Z2289" s="203">
        <v>14</v>
      </c>
      <c r="AA2289" s="203">
        <v>0.84</v>
      </c>
      <c r="AB2289" s="197">
        <f t="shared" ref="AB2289:AB2294" si="823">Z2289*R2289</f>
        <v>140</v>
      </c>
      <c r="AC2289" s="197">
        <f t="shared" ref="AC2289:AC2294" si="824">AA2289*R2289</f>
        <v>8.4</v>
      </c>
      <c r="AD2289" s="197">
        <f t="shared" ref="AD2289:AD2294" si="825">0.7*R2289*Z2289</f>
        <v>98</v>
      </c>
      <c r="AE2289" s="197">
        <f t="shared" ref="AE2289:AE2294" si="826">IF(T2289="off hired",0.3*R2289*Z2289*W2289,0)</f>
        <v>42</v>
      </c>
      <c r="AF2289" s="197">
        <f t="shared" ref="AF2289:AF2294" si="827">IF(Y2289&gt;X2289,(Y2289-X2289)*R2289*AA2289,0)</f>
        <v>13.2</v>
      </c>
      <c r="AG2289" s="197">
        <f t="shared" ref="AG2289:AG2294" si="828">AD2289+AE2289+AF2289</f>
        <v>153.19999999999999</v>
      </c>
      <c r="AH2289" s="198">
        <v>107.6</v>
      </c>
      <c r="AI2289" s="197">
        <f t="shared" ref="AI2289:AI2294" si="829">AG2289-AH2289</f>
        <v>45.599999999999994</v>
      </c>
      <c r="AJ2289" s="158"/>
      <c r="AR2289" s="363">
        <f>SUMIF('[27]Sc Shedule '!$D$3:$D$2546,D2289,'[27]Sc Shedule '!$AC$3:$AC$2546)</f>
        <v>153.19999999999999</v>
      </c>
      <c r="AS2289" s="363">
        <f t="shared" ca="1" si="818"/>
        <v>153.19999999999999</v>
      </c>
      <c r="AT2289" s="363">
        <f t="shared" ca="1" si="819"/>
        <v>0</v>
      </c>
      <c r="AU2289" s="365"/>
    </row>
    <row r="2290" spans="1:47" ht="30" customHeight="1" x14ac:dyDescent="0.25">
      <c r="A2290" s="186"/>
      <c r="B2290" s="221"/>
      <c r="C2290" s="187">
        <v>1934</v>
      </c>
      <c r="D2290" s="188">
        <v>14521</v>
      </c>
      <c r="E2290" s="188"/>
      <c r="F2290" s="188"/>
      <c r="G2290" s="186" t="s">
        <v>669</v>
      </c>
      <c r="H2290" s="189" t="s">
        <v>36</v>
      </c>
      <c r="I2290" s="189"/>
      <c r="J2290" s="189" t="s">
        <v>435</v>
      </c>
      <c r="K2290" s="190">
        <v>5.8</v>
      </c>
      <c r="L2290" s="190">
        <v>1.3</v>
      </c>
      <c r="M2290" s="190">
        <v>5</v>
      </c>
      <c r="N2290" s="190"/>
      <c r="O2290" s="188">
        <f t="shared" si="820"/>
        <v>5</v>
      </c>
      <c r="P2290" s="190"/>
      <c r="Q2290" s="190"/>
      <c r="R2290" s="188">
        <f t="shared" si="821"/>
        <v>29</v>
      </c>
      <c r="S2290" s="159" t="s">
        <v>41</v>
      </c>
      <c r="T2290" s="199" t="s">
        <v>86</v>
      </c>
      <c r="U2290" s="193">
        <v>44974</v>
      </c>
      <c r="V2290" s="193"/>
      <c r="W2290" s="194">
        <v>1</v>
      </c>
      <c r="X2290" s="195"/>
      <c r="Y2290" s="196">
        <f t="shared" si="822"/>
        <v>6.1428571428571432</v>
      </c>
      <c r="Z2290" s="203">
        <v>14</v>
      </c>
      <c r="AA2290" s="203">
        <v>0.84</v>
      </c>
      <c r="AB2290" s="197">
        <f t="shared" si="823"/>
        <v>406</v>
      </c>
      <c r="AC2290" s="197">
        <f t="shared" si="824"/>
        <v>24.36</v>
      </c>
      <c r="AD2290" s="197">
        <f t="shared" si="825"/>
        <v>284.19999999999993</v>
      </c>
      <c r="AE2290" s="197">
        <f t="shared" si="826"/>
        <v>0</v>
      </c>
      <c r="AF2290" s="197">
        <f t="shared" si="827"/>
        <v>149.64000000000001</v>
      </c>
      <c r="AG2290" s="197">
        <f t="shared" si="828"/>
        <v>433.83999999999992</v>
      </c>
      <c r="AH2290" s="198">
        <v>325.95999999999992</v>
      </c>
      <c r="AI2290" s="197">
        <f t="shared" si="829"/>
        <v>107.88</v>
      </c>
      <c r="AJ2290" s="158"/>
      <c r="AR2290" s="363">
        <f>SUMIF('[27]Sc Shedule '!$D$3:$D$2546,D2290,'[27]Sc Shedule '!$AC$3:$AC$2546)</f>
        <v>433.83999999999992</v>
      </c>
      <c r="AS2290" s="363">
        <f t="shared" ca="1" si="818"/>
        <v>433.83999999999992</v>
      </c>
      <c r="AT2290" s="363">
        <f t="shared" ca="1" si="819"/>
        <v>0</v>
      </c>
      <c r="AU2290" s="365"/>
    </row>
    <row r="2291" spans="1:47" ht="30" customHeight="1" x14ac:dyDescent="0.25">
      <c r="A2291" s="186"/>
      <c r="B2291" s="221"/>
      <c r="C2291" s="187">
        <v>1942</v>
      </c>
      <c r="D2291" s="188">
        <v>14530</v>
      </c>
      <c r="E2291" s="188"/>
      <c r="F2291" s="188"/>
      <c r="G2291" s="186" t="s">
        <v>622</v>
      </c>
      <c r="H2291" s="189" t="s">
        <v>36</v>
      </c>
      <c r="I2291" s="189"/>
      <c r="J2291" s="189" t="s">
        <v>435</v>
      </c>
      <c r="K2291" s="190">
        <v>6.8</v>
      </c>
      <c r="L2291" s="190">
        <v>1.3</v>
      </c>
      <c r="M2291" s="190">
        <v>2</v>
      </c>
      <c r="N2291" s="190"/>
      <c r="O2291" s="188">
        <f t="shared" si="820"/>
        <v>2</v>
      </c>
      <c r="P2291" s="190"/>
      <c r="Q2291" s="190"/>
      <c r="R2291" s="188">
        <f t="shared" si="821"/>
        <v>13.6</v>
      </c>
      <c r="S2291" s="159" t="s">
        <v>41</v>
      </c>
      <c r="T2291" s="199" t="s">
        <v>86</v>
      </c>
      <c r="U2291" s="193">
        <v>44975</v>
      </c>
      <c r="V2291" s="193"/>
      <c r="W2291" s="194">
        <v>1</v>
      </c>
      <c r="X2291" s="195"/>
      <c r="Y2291" s="196">
        <f t="shared" si="822"/>
        <v>6</v>
      </c>
      <c r="Z2291" s="203">
        <v>14</v>
      </c>
      <c r="AA2291" s="203">
        <v>0.84</v>
      </c>
      <c r="AB2291" s="197">
        <f t="shared" si="823"/>
        <v>190.4</v>
      </c>
      <c r="AC2291" s="197">
        <f t="shared" si="824"/>
        <v>11.423999999999999</v>
      </c>
      <c r="AD2291" s="197">
        <f t="shared" si="825"/>
        <v>133.28</v>
      </c>
      <c r="AE2291" s="197">
        <f t="shared" si="826"/>
        <v>0</v>
      </c>
      <c r="AF2291" s="197">
        <f t="shared" si="827"/>
        <v>68.543999999999997</v>
      </c>
      <c r="AG2291" s="197">
        <f t="shared" si="828"/>
        <v>201.82400000000001</v>
      </c>
      <c r="AH2291" s="198">
        <v>151.232</v>
      </c>
      <c r="AI2291" s="197">
        <f t="shared" si="829"/>
        <v>50.592000000000013</v>
      </c>
      <c r="AJ2291" s="158"/>
      <c r="AR2291" s="363">
        <f>SUMIF('[27]Sc Shedule '!$D$3:$D$2546,D2291,'[27]Sc Shedule '!$AC$3:$AC$2546)</f>
        <v>201.82400000000001</v>
      </c>
      <c r="AS2291" s="363">
        <f t="shared" ca="1" si="818"/>
        <v>201.82400000000001</v>
      </c>
      <c r="AT2291" s="363">
        <f t="shared" ca="1" si="819"/>
        <v>0</v>
      </c>
      <c r="AU2291" s="365"/>
    </row>
    <row r="2292" spans="1:47" ht="30" customHeight="1" x14ac:dyDescent="0.25">
      <c r="A2292" s="186"/>
      <c r="B2292" s="221"/>
      <c r="C2292" s="187">
        <v>1919</v>
      </c>
      <c r="D2292" s="188">
        <v>14507</v>
      </c>
      <c r="E2292" s="188">
        <v>8569</v>
      </c>
      <c r="F2292" s="188"/>
      <c r="G2292" s="186" t="s">
        <v>501</v>
      </c>
      <c r="H2292" s="189" t="s">
        <v>36</v>
      </c>
      <c r="I2292" s="189"/>
      <c r="J2292" s="189" t="s">
        <v>435</v>
      </c>
      <c r="K2292" s="190">
        <v>6.5</v>
      </c>
      <c r="L2292" s="190">
        <v>1.3</v>
      </c>
      <c r="M2292" s="190">
        <v>3.5</v>
      </c>
      <c r="N2292" s="190"/>
      <c r="O2292" s="188">
        <f t="shared" si="820"/>
        <v>3.5</v>
      </c>
      <c r="P2292" s="190"/>
      <c r="Q2292" s="190"/>
      <c r="R2292" s="188">
        <f t="shared" si="821"/>
        <v>22.75</v>
      </c>
      <c r="S2292" s="159" t="s">
        <v>41</v>
      </c>
      <c r="T2292" s="199" t="s">
        <v>58</v>
      </c>
      <c r="U2292" s="193">
        <v>44970</v>
      </c>
      <c r="V2292" s="193">
        <v>44974</v>
      </c>
      <c r="W2292" s="194">
        <v>1</v>
      </c>
      <c r="X2292" s="195"/>
      <c r="Y2292" s="196">
        <f t="shared" si="822"/>
        <v>0.7142857142857143</v>
      </c>
      <c r="Z2292" s="203">
        <v>14</v>
      </c>
      <c r="AA2292" s="203">
        <v>0.84</v>
      </c>
      <c r="AB2292" s="197">
        <f t="shared" si="823"/>
        <v>318.5</v>
      </c>
      <c r="AC2292" s="197">
        <f t="shared" si="824"/>
        <v>19.11</v>
      </c>
      <c r="AD2292" s="197">
        <f t="shared" si="825"/>
        <v>222.95</v>
      </c>
      <c r="AE2292" s="197">
        <f t="shared" si="826"/>
        <v>95.55</v>
      </c>
      <c r="AF2292" s="197">
        <f t="shared" si="827"/>
        <v>13.65</v>
      </c>
      <c r="AG2292" s="197">
        <f t="shared" si="828"/>
        <v>332.15</v>
      </c>
      <c r="AH2292" s="198">
        <v>332.15</v>
      </c>
      <c r="AI2292" s="197">
        <f t="shared" si="829"/>
        <v>0</v>
      </c>
      <c r="AJ2292" s="158"/>
      <c r="AT2292" s="111"/>
      <c r="AU2292" s="365"/>
    </row>
    <row r="2293" spans="1:47" ht="30" customHeight="1" x14ac:dyDescent="0.25">
      <c r="A2293" s="186"/>
      <c r="B2293" s="221"/>
      <c r="C2293" s="187">
        <v>1924</v>
      </c>
      <c r="D2293" s="188">
        <v>14512</v>
      </c>
      <c r="E2293" s="188">
        <v>8772</v>
      </c>
      <c r="F2293" s="188"/>
      <c r="G2293" s="186" t="s">
        <v>670</v>
      </c>
      <c r="H2293" s="189" t="s">
        <v>36</v>
      </c>
      <c r="I2293" s="189"/>
      <c r="J2293" s="189" t="s">
        <v>435</v>
      </c>
      <c r="K2293" s="190">
        <v>51.5</v>
      </c>
      <c r="L2293" s="190">
        <v>1.3</v>
      </c>
      <c r="M2293" s="190">
        <v>1.5</v>
      </c>
      <c r="N2293" s="190"/>
      <c r="O2293" s="188">
        <f t="shared" si="820"/>
        <v>1.5</v>
      </c>
      <c r="P2293" s="190"/>
      <c r="Q2293" s="190"/>
      <c r="R2293" s="188">
        <f t="shared" si="821"/>
        <v>77.25</v>
      </c>
      <c r="S2293" s="159" t="s">
        <v>41</v>
      </c>
      <c r="T2293" s="199" t="s">
        <v>58</v>
      </c>
      <c r="U2293" s="193">
        <v>44970</v>
      </c>
      <c r="V2293" s="193">
        <v>44988</v>
      </c>
      <c r="W2293" s="194">
        <v>1</v>
      </c>
      <c r="X2293" s="195"/>
      <c r="Y2293" s="196">
        <f t="shared" si="822"/>
        <v>2.7142857142857144</v>
      </c>
      <c r="Z2293" s="203">
        <v>14</v>
      </c>
      <c r="AA2293" s="203">
        <v>0.84</v>
      </c>
      <c r="AB2293" s="197">
        <f t="shared" si="823"/>
        <v>1081.5</v>
      </c>
      <c r="AC2293" s="197">
        <f t="shared" si="824"/>
        <v>64.89</v>
      </c>
      <c r="AD2293" s="197">
        <f t="shared" si="825"/>
        <v>757.05</v>
      </c>
      <c r="AE2293" s="197">
        <f t="shared" si="826"/>
        <v>324.45</v>
      </c>
      <c r="AF2293" s="197">
        <f t="shared" si="827"/>
        <v>176.13</v>
      </c>
      <c r="AG2293" s="197">
        <f t="shared" si="828"/>
        <v>1257.6300000000001</v>
      </c>
      <c r="AH2293" s="198">
        <v>905.36999999999989</v>
      </c>
      <c r="AI2293" s="197">
        <f t="shared" si="829"/>
        <v>352.26000000000022</v>
      </c>
      <c r="AJ2293" s="158"/>
      <c r="AR2293" s="363">
        <f>SUMIF('[27]Sc Shedule '!$D$3:$D$2546,D2293,'[27]Sc Shedule '!$AC$3:$AC$2546)</f>
        <v>1257.6300000000001</v>
      </c>
      <c r="AS2293" s="363">
        <f ca="1">SUMIF($D$91:$D$2561,D2293,$AG$91:$AG$2559)</f>
        <v>1257.6300000000001</v>
      </c>
      <c r="AT2293" s="363">
        <f ca="1">AR2293-AS2293</f>
        <v>0</v>
      </c>
      <c r="AU2293" s="365"/>
    </row>
    <row r="2294" spans="1:47" ht="30" customHeight="1" x14ac:dyDescent="0.25">
      <c r="A2294" s="186"/>
      <c r="B2294" s="221"/>
      <c r="C2294" s="187">
        <v>1929</v>
      </c>
      <c r="D2294" s="188">
        <v>14517</v>
      </c>
      <c r="E2294" s="188">
        <v>8595</v>
      </c>
      <c r="F2294" s="188"/>
      <c r="G2294" s="186" t="s">
        <v>501</v>
      </c>
      <c r="H2294" s="189" t="s">
        <v>36</v>
      </c>
      <c r="I2294" s="189"/>
      <c r="J2294" s="189" t="s">
        <v>435</v>
      </c>
      <c r="K2294" s="190">
        <v>14</v>
      </c>
      <c r="L2294" s="190">
        <v>0.6</v>
      </c>
      <c r="M2294" s="190">
        <v>2</v>
      </c>
      <c r="N2294" s="190"/>
      <c r="O2294" s="188">
        <f t="shared" si="820"/>
        <v>2</v>
      </c>
      <c r="P2294" s="190"/>
      <c r="Q2294" s="190"/>
      <c r="R2294" s="188">
        <f t="shared" si="821"/>
        <v>28</v>
      </c>
      <c r="S2294" s="159" t="s">
        <v>41</v>
      </c>
      <c r="T2294" s="199" t="s">
        <v>58</v>
      </c>
      <c r="U2294" s="193">
        <v>44973</v>
      </c>
      <c r="V2294" s="193">
        <v>44981</v>
      </c>
      <c r="W2294" s="194">
        <v>1</v>
      </c>
      <c r="X2294" s="195"/>
      <c r="Y2294" s="196">
        <f t="shared" si="822"/>
        <v>1.2857142857142858</v>
      </c>
      <c r="Z2294" s="203">
        <v>14</v>
      </c>
      <c r="AA2294" s="203">
        <v>0.84</v>
      </c>
      <c r="AB2294" s="197">
        <f t="shared" si="823"/>
        <v>392</v>
      </c>
      <c r="AC2294" s="197">
        <f t="shared" si="824"/>
        <v>23.52</v>
      </c>
      <c r="AD2294" s="197">
        <f t="shared" si="825"/>
        <v>274.39999999999998</v>
      </c>
      <c r="AE2294" s="197">
        <f t="shared" si="826"/>
        <v>117.60000000000001</v>
      </c>
      <c r="AF2294" s="197">
        <f t="shared" si="827"/>
        <v>30.24</v>
      </c>
      <c r="AG2294" s="197">
        <f t="shared" si="828"/>
        <v>422.24</v>
      </c>
      <c r="AH2294" s="198">
        <v>422.24</v>
      </c>
      <c r="AI2294" s="197">
        <f t="shared" si="829"/>
        <v>0</v>
      </c>
      <c r="AJ2294" s="158"/>
      <c r="AT2294" s="111"/>
      <c r="AU2294" s="365"/>
    </row>
    <row r="2295" spans="1:47" ht="30" customHeight="1" x14ac:dyDescent="0.25">
      <c r="A2295" s="186"/>
      <c r="B2295" s="221"/>
      <c r="C2295" s="187">
        <v>1922</v>
      </c>
      <c r="D2295" s="188">
        <v>14510</v>
      </c>
      <c r="E2295" s="188"/>
      <c r="F2295" s="188"/>
      <c r="G2295" s="186" t="s">
        <v>100</v>
      </c>
      <c r="H2295" s="189" t="s">
        <v>36</v>
      </c>
      <c r="I2295" s="189"/>
      <c r="J2295" s="189" t="s">
        <v>435</v>
      </c>
      <c r="K2295" s="190">
        <v>12.5</v>
      </c>
      <c r="L2295" s="190">
        <v>1.3</v>
      </c>
      <c r="M2295" s="190">
        <v>5.5</v>
      </c>
      <c r="N2295" s="190"/>
      <c r="O2295" s="188">
        <f t="shared" ref="O2295" si="830">M2295-N2295</f>
        <v>5.5</v>
      </c>
      <c r="P2295" s="190"/>
      <c r="Q2295" s="190"/>
      <c r="R2295" s="188">
        <f t="shared" ref="R2295" si="831">IF(S2295="m3",K2295*L2295*O2295,IF(S2295="m2-LxH",K2295*O2295,IF(S2295="m2-LxW",K2295*L2295*P2295,IF(S2295="rm",O2295,IF(S2295="lm",K2295,IF(S2295="unit",Q2295,))))))</f>
        <v>68.75</v>
      </c>
      <c r="S2295" s="159" t="s">
        <v>41</v>
      </c>
      <c r="T2295" s="199" t="s">
        <v>86</v>
      </c>
      <c r="U2295" s="193">
        <v>44970</v>
      </c>
      <c r="V2295" s="193"/>
      <c r="W2295" s="194">
        <v>1</v>
      </c>
      <c r="X2295" s="195"/>
      <c r="Y2295" s="196">
        <f t="shared" ref="Y2295" si="832">IF(T2295="on hire",$C$5-U2295+1,IF(T2295="off hired",V2295-U2295+1,0))/7</f>
        <v>6.7142857142857144</v>
      </c>
      <c r="Z2295" s="203">
        <v>14</v>
      </c>
      <c r="AA2295" s="203">
        <v>0.84</v>
      </c>
      <c r="AB2295" s="197">
        <f t="shared" ref="AB2295" si="833">Z2295*R2295</f>
        <v>962.5</v>
      </c>
      <c r="AC2295" s="197">
        <f t="shared" ref="AC2295" si="834">AA2295*R2295</f>
        <v>57.75</v>
      </c>
      <c r="AD2295" s="197">
        <f t="shared" ref="AD2295" si="835">0.7*R2295*Z2295</f>
        <v>673.75</v>
      </c>
      <c r="AE2295" s="197">
        <f t="shared" ref="AE2295" si="836">IF(T2295="off hired",0.3*R2295*Z2295*W2295,0)</f>
        <v>0</v>
      </c>
      <c r="AF2295" s="197">
        <f t="shared" ref="AF2295" si="837">IF(Y2295&gt;X2295,(Y2295-X2295)*R2295*AA2295,0)</f>
        <v>387.75</v>
      </c>
      <c r="AG2295" s="197">
        <f t="shared" ref="AG2295" si="838">AD2295+AE2295+AF2295</f>
        <v>1061.5</v>
      </c>
      <c r="AH2295" s="198">
        <v>805.75</v>
      </c>
      <c r="AI2295" s="197">
        <f t="shared" ref="AI2295" si="839">AG2295-AH2295</f>
        <v>255.75</v>
      </c>
      <c r="AJ2295" s="158"/>
      <c r="AR2295" s="363">
        <f>SUMIF('[27]Sc Shedule '!$D$3:$D$2546,D2295,'[27]Sc Shedule '!$AC$3:$AC$2546)</f>
        <v>1621.9</v>
      </c>
      <c r="AS2295" s="363">
        <f t="shared" ref="AS2295:AS2306" ca="1" si="840">SUMIF($D$91:$D$2561,D2295,$AG$91:$AG$2559)</f>
        <v>1621.9</v>
      </c>
      <c r="AT2295" s="363">
        <f t="shared" ref="AT2295:AT2306" ca="1" si="841">AR2295-AS2295</f>
        <v>0</v>
      </c>
      <c r="AU2295" s="365"/>
    </row>
    <row r="2296" spans="1:47" ht="30" customHeight="1" x14ac:dyDescent="0.25">
      <c r="A2296" s="186"/>
      <c r="B2296" s="221"/>
      <c r="C2296" s="187">
        <v>1984</v>
      </c>
      <c r="D2296" s="188">
        <v>14622</v>
      </c>
      <c r="E2296" s="188"/>
      <c r="F2296" s="188"/>
      <c r="G2296" s="186" t="s">
        <v>113</v>
      </c>
      <c r="H2296" s="189" t="s">
        <v>36</v>
      </c>
      <c r="I2296" s="189"/>
      <c r="J2296" s="189" t="s">
        <v>435</v>
      </c>
      <c r="K2296" s="190">
        <v>9.8000000000000007</v>
      </c>
      <c r="L2296" s="190">
        <v>1</v>
      </c>
      <c r="M2296" s="190">
        <v>2</v>
      </c>
      <c r="N2296" s="190"/>
      <c r="O2296" s="188">
        <f t="shared" ref="O2296" si="842">M2296-N2296</f>
        <v>2</v>
      </c>
      <c r="P2296" s="190"/>
      <c r="Q2296" s="190"/>
      <c r="R2296" s="188">
        <f t="shared" ref="R2296" si="843">IF(S2296="m3",K2296*L2296*O2296,IF(S2296="m2-LxH",K2296*O2296,IF(S2296="m2-LxW",K2296*L2296*P2296,IF(S2296="rm",O2296,IF(S2296="lm",K2296,IF(S2296="unit",Q2296,))))))</f>
        <v>19.600000000000001</v>
      </c>
      <c r="S2296" s="159" t="s">
        <v>41</v>
      </c>
      <c r="T2296" s="199" t="s">
        <v>86</v>
      </c>
      <c r="U2296" s="193">
        <v>44982</v>
      </c>
      <c r="V2296" s="193"/>
      <c r="W2296" s="194">
        <v>1</v>
      </c>
      <c r="X2296" s="195"/>
      <c r="Y2296" s="196">
        <f t="shared" ref="Y2296" si="844">IF(T2296="on hire",$C$5-U2296+1,IF(T2296="off hired",V2296-U2296+1,0))/7</f>
        <v>5</v>
      </c>
      <c r="Z2296" s="203">
        <v>14</v>
      </c>
      <c r="AA2296" s="203">
        <v>0.84</v>
      </c>
      <c r="AB2296" s="197">
        <f t="shared" ref="AB2296" si="845">Z2296*R2296</f>
        <v>274.40000000000003</v>
      </c>
      <c r="AC2296" s="197">
        <f t="shared" ref="AC2296" si="846">AA2296*R2296</f>
        <v>16.464000000000002</v>
      </c>
      <c r="AD2296" s="197">
        <f t="shared" ref="AD2296" si="847">0.7*R2296*Z2296</f>
        <v>192.08</v>
      </c>
      <c r="AE2296" s="197">
        <f t="shared" ref="AE2296" si="848">IF(T2296="off hired",0.3*R2296*Z2296*W2296,0)</f>
        <v>0</v>
      </c>
      <c r="AF2296" s="197">
        <f t="shared" ref="AF2296" si="849">IF(Y2296&gt;X2296,(Y2296-X2296)*R2296*AA2296,0)</f>
        <v>82.32</v>
      </c>
      <c r="AG2296" s="197">
        <f t="shared" ref="AG2296" si="850">AD2296+AE2296+AF2296</f>
        <v>274.39999999999998</v>
      </c>
      <c r="AH2296" s="198">
        <v>201.488</v>
      </c>
      <c r="AI2296" s="197">
        <f t="shared" ref="AI2296" si="851">AG2296-AH2296</f>
        <v>72.911999999999978</v>
      </c>
      <c r="AJ2296" s="158"/>
      <c r="AR2296" s="363">
        <f>SUMIF('[27]Sc Shedule '!$D$3:$D$2546,D2296,'[27]Sc Shedule '!$AC$3:$AC$2546)</f>
        <v>274.39999999999998</v>
      </c>
      <c r="AS2296" s="363">
        <f t="shared" ca="1" si="840"/>
        <v>274.39999999999998</v>
      </c>
      <c r="AT2296" s="363">
        <f t="shared" ca="1" si="841"/>
        <v>0</v>
      </c>
      <c r="AU2296" s="365"/>
    </row>
    <row r="2297" spans="1:47" ht="30" customHeight="1" x14ac:dyDescent="0.25">
      <c r="A2297" s="186"/>
      <c r="B2297" s="221"/>
      <c r="C2297" s="187">
        <v>1966</v>
      </c>
      <c r="D2297" s="188">
        <v>14604</v>
      </c>
      <c r="E2297" s="188">
        <v>8726</v>
      </c>
      <c r="F2297" s="188"/>
      <c r="G2297" s="186" t="s">
        <v>113</v>
      </c>
      <c r="H2297" s="189" t="s">
        <v>36</v>
      </c>
      <c r="I2297" s="189"/>
      <c r="J2297" s="189" t="s">
        <v>435</v>
      </c>
      <c r="K2297" s="190">
        <v>4</v>
      </c>
      <c r="L2297" s="190">
        <v>1.3</v>
      </c>
      <c r="M2297" s="190">
        <v>2</v>
      </c>
      <c r="N2297" s="190"/>
      <c r="O2297" s="188">
        <f t="shared" ref="O2297" si="852">M2297-N2297</f>
        <v>2</v>
      </c>
      <c r="P2297" s="190"/>
      <c r="Q2297" s="190"/>
      <c r="R2297" s="188">
        <f t="shared" ref="R2297" si="853">IF(S2297="m3",K2297*L2297*O2297,IF(S2297="m2-LxH",K2297*O2297,IF(S2297="m2-LxW",K2297*L2297*P2297,IF(S2297="rm",O2297,IF(S2297="lm",K2297,IF(S2297="unit",Q2297,))))))</f>
        <v>8</v>
      </c>
      <c r="S2297" s="159" t="s">
        <v>41</v>
      </c>
      <c r="T2297" s="199" t="s">
        <v>58</v>
      </c>
      <c r="U2297" s="193">
        <v>44980</v>
      </c>
      <c r="V2297" s="193">
        <v>45006</v>
      </c>
      <c r="W2297" s="194">
        <v>1</v>
      </c>
      <c r="X2297" s="195"/>
      <c r="Y2297" s="196">
        <f t="shared" ref="Y2297" si="854">IF(T2297="on hire",$C$5-U2297+1,IF(T2297="off hired",V2297-U2297+1,0))/7</f>
        <v>3.8571428571428572</v>
      </c>
      <c r="Z2297" s="203">
        <v>14</v>
      </c>
      <c r="AA2297" s="203">
        <v>0.84</v>
      </c>
      <c r="AB2297" s="197">
        <f t="shared" ref="AB2297" si="855">Z2297*R2297</f>
        <v>112</v>
      </c>
      <c r="AC2297" s="197">
        <f t="shared" ref="AC2297" si="856">AA2297*R2297</f>
        <v>6.72</v>
      </c>
      <c r="AD2297" s="197">
        <f t="shared" ref="AD2297" si="857">0.7*R2297*Z2297</f>
        <v>78.399999999999991</v>
      </c>
      <c r="AE2297" s="197">
        <f t="shared" ref="AE2297" si="858">IF(T2297="off hired",0.3*R2297*Z2297*W2297,0)</f>
        <v>33.6</v>
      </c>
      <c r="AF2297" s="197">
        <f t="shared" ref="AF2297" si="859">IF(Y2297&gt;X2297,(Y2297-X2297)*R2297*AA2297,0)</f>
        <v>25.919999999999998</v>
      </c>
      <c r="AG2297" s="197">
        <f t="shared" ref="AG2297" si="860">AD2297+AE2297+AF2297</f>
        <v>137.91999999999999</v>
      </c>
      <c r="AH2297" s="198">
        <v>84.16</v>
      </c>
      <c r="AI2297" s="197">
        <f t="shared" ref="AI2297" si="861">AG2297-AH2297</f>
        <v>53.759999999999991</v>
      </c>
      <c r="AJ2297" s="158"/>
      <c r="AR2297" s="363">
        <f>SUMIF('[27]Sc Shedule '!$D$3:$D$2546,D2297,'[27]Sc Shedule '!$AC$3:$AC$2546)</f>
        <v>480.02799999999991</v>
      </c>
      <c r="AS2297" s="363">
        <f t="shared" ca="1" si="840"/>
        <v>480.02799999999991</v>
      </c>
      <c r="AT2297" s="363">
        <f t="shared" ca="1" si="841"/>
        <v>0</v>
      </c>
      <c r="AU2297" s="365"/>
    </row>
    <row r="2298" spans="1:47" ht="30" customHeight="1" x14ac:dyDescent="0.25">
      <c r="A2298" s="186"/>
      <c r="B2298" s="221"/>
      <c r="C2298" s="187">
        <v>1983</v>
      </c>
      <c r="D2298" s="188">
        <v>14621</v>
      </c>
      <c r="E2298" s="188"/>
      <c r="F2298" s="188"/>
      <c r="G2298" s="186" t="s">
        <v>106</v>
      </c>
      <c r="H2298" s="189" t="s">
        <v>36</v>
      </c>
      <c r="I2298" s="189"/>
      <c r="J2298" s="189" t="s">
        <v>435</v>
      </c>
      <c r="K2298" s="190">
        <v>6.8</v>
      </c>
      <c r="L2298" s="190">
        <v>1.3</v>
      </c>
      <c r="M2298" s="190">
        <v>4</v>
      </c>
      <c r="N2298" s="190"/>
      <c r="O2298" s="188">
        <f t="shared" ref="O2298" si="862">M2298-N2298</f>
        <v>4</v>
      </c>
      <c r="P2298" s="190"/>
      <c r="Q2298" s="190"/>
      <c r="R2298" s="188">
        <f t="shared" ref="R2298" si="863">IF(S2298="m3",K2298*L2298*O2298,IF(S2298="m2-LxH",K2298*O2298,IF(S2298="m2-LxW",K2298*L2298*P2298,IF(S2298="rm",O2298,IF(S2298="lm",K2298,IF(S2298="unit",Q2298,))))))</f>
        <v>27.2</v>
      </c>
      <c r="S2298" s="159" t="s">
        <v>41</v>
      </c>
      <c r="T2298" s="199" t="s">
        <v>86</v>
      </c>
      <c r="U2298" s="193">
        <v>44982</v>
      </c>
      <c r="V2298" s="193"/>
      <c r="W2298" s="194">
        <v>1</v>
      </c>
      <c r="X2298" s="195"/>
      <c r="Y2298" s="196">
        <f t="shared" ref="Y2298" si="864">IF(T2298="on hire",$C$5-U2298+1,IF(T2298="off hired",V2298-U2298+1,0))/7</f>
        <v>5</v>
      </c>
      <c r="Z2298" s="203">
        <v>14</v>
      </c>
      <c r="AA2298" s="203">
        <v>0.84</v>
      </c>
      <c r="AB2298" s="197">
        <f t="shared" ref="AB2298" si="865">Z2298*R2298</f>
        <v>380.8</v>
      </c>
      <c r="AC2298" s="197">
        <f t="shared" ref="AC2298" si="866">AA2298*R2298</f>
        <v>22.847999999999999</v>
      </c>
      <c r="AD2298" s="197">
        <f t="shared" ref="AD2298" si="867">0.7*R2298*Z2298</f>
        <v>266.56</v>
      </c>
      <c r="AE2298" s="197">
        <f t="shared" ref="AE2298" si="868">IF(T2298="off hired",0.3*R2298*Z2298*W2298,0)</f>
        <v>0</v>
      </c>
      <c r="AF2298" s="197">
        <f t="shared" ref="AF2298" si="869">IF(Y2298&gt;X2298,(Y2298-X2298)*R2298*AA2298,0)</f>
        <v>114.24</v>
      </c>
      <c r="AG2298" s="197">
        <f t="shared" ref="AG2298" si="870">AD2298+AE2298+AF2298</f>
        <v>380.8</v>
      </c>
      <c r="AH2298" s="198">
        <v>279.61599999999999</v>
      </c>
      <c r="AI2298" s="197">
        <f t="shared" ref="AI2298" si="871">AG2298-AH2298</f>
        <v>101.18400000000003</v>
      </c>
      <c r="AJ2298" s="158"/>
      <c r="AR2298" s="363">
        <f>SUMIF('[27]Sc Shedule '!$D$3:$D$2546,D2298,'[27]Sc Shedule '!$AC$3:$AC$2546)</f>
        <v>848.05</v>
      </c>
      <c r="AS2298" s="363">
        <f t="shared" ca="1" si="840"/>
        <v>848.05</v>
      </c>
      <c r="AT2298" s="363">
        <f t="shared" ca="1" si="841"/>
        <v>0</v>
      </c>
      <c r="AU2298" s="365"/>
    </row>
    <row r="2299" spans="1:47" ht="30" customHeight="1" x14ac:dyDescent="0.25">
      <c r="A2299" s="186"/>
      <c r="B2299" s="221"/>
      <c r="C2299" s="187">
        <v>1952</v>
      </c>
      <c r="D2299" s="188">
        <v>14540</v>
      </c>
      <c r="E2299" s="188">
        <v>8702</v>
      </c>
      <c r="F2299" s="188"/>
      <c r="G2299" s="186" t="s">
        <v>430</v>
      </c>
      <c r="H2299" s="189" t="s">
        <v>36</v>
      </c>
      <c r="I2299" s="189"/>
      <c r="J2299" s="189" t="s">
        <v>435</v>
      </c>
      <c r="K2299" s="190">
        <v>8.5</v>
      </c>
      <c r="L2299" s="190">
        <v>1</v>
      </c>
      <c r="M2299" s="190">
        <v>1.5</v>
      </c>
      <c r="N2299" s="190"/>
      <c r="O2299" s="188">
        <f t="shared" ref="O2299" si="872">M2299-N2299</f>
        <v>1.5</v>
      </c>
      <c r="P2299" s="190"/>
      <c r="Q2299" s="190"/>
      <c r="R2299" s="188">
        <f t="shared" ref="R2299" si="873">IF(S2299="m3",K2299*L2299*O2299,IF(S2299="m2-LxH",K2299*O2299,IF(S2299="m2-LxW",K2299*L2299*P2299,IF(S2299="rm",O2299,IF(S2299="lm",K2299,IF(S2299="unit",Q2299,))))))</f>
        <v>12.75</v>
      </c>
      <c r="S2299" s="159" t="s">
        <v>41</v>
      </c>
      <c r="T2299" s="199" t="s">
        <v>58</v>
      </c>
      <c r="U2299" s="193">
        <v>44979</v>
      </c>
      <c r="V2299" s="193">
        <v>44999</v>
      </c>
      <c r="W2299" s="194">
        <v>1</v>
      </c>
      <c r="X2299" s="195"/>
      <c r="Y2299" s="196">
        <f t="shared" ref="Y2299" si="874">IF(T2299="on hire",$C$5-U2299+1,IF(T2299="off hired",V2299-U2299+1,0))/7</f>
        <v>3</v>
      </c>
      <c r="Z2299" s="203">
        <v>14</v>
      </c>
      <c r="AA2299" s="203">
        <v>0.84</v>
      </c>
      <c r="AB2299" s="197">
        <f t="shared" ref="AB2299" si="875">Z2299*R2299</f>
        <v>178.5</v>
      </c>
      <c r="AC2299" s="197">
        <f t="shared" ref="AC2299" si="876">AA2299*R2299</f>
        <v>10.709999999999999</v>
      </c>
      <c r="AD2299" s="197">
        <f t="shared" ref="AD2299" si="877">0.7*R2299*Z2299</f>
        <v>124.94999999999999</v>
      </c>
      <c r="AE2299" s="197">
        <f t="shared" ref="AE2299" si="878">IF(T2299="off hired",0.3*R2299*Z2299*W2299,0)</f>
        <v>53.55</v>
      </c>
      <c r="AF2299" s="197">
        <f t="shared" ref="AF2299" si="879">IF(Y2299&gt;X2299,(Y2299-X2299)*R2299*AA2299,0)</f>
        <v>32.129999999999995</v>
      </c>
      <c r="AG2299" s="197">
        <f t="shared" ref="AG2299" si="880">AD2299+AE2299+AF2299</f>
        <v>210.63</v>
      </c>
      <c r="AH2299" s="198">
        <v>135.66</v>
      </c>
      <c r="AI2299" s="197">
        <f t="shared" ref="AI2299" si="881">AG2299-AH2299</f>
        <v>74.97</v>
      </c>
      <c r="AJ2299" s="158"/>
      <c r="AR2299" s="363">
        <f>SUMIF('[27]Sc Shedule '!$D$3:$D$2546,D2299,'[27]Sc Shedule '!$AC$3:$AC$2546)</f>
        <v>210.63</v>
      </c>
      <c r="AS2299" s="363">
        <f t="shared" ca="1" si="840"/>
        <v>210.63</v>
      </c>
      <c r="AT2299" s="363">
        <f t="shared" ca="1" si="841"/>
        <v>0</v>
      </c>
      <c r="AU2299" s="365"/>
    </row>
    <row r="2300" spans="1:47" ht="30" customHeight="1" x14ac:dyDescent="0.25">
      <c r="A2300" s="186"/>
      <c r="B2300" s="221"/>
      <c r="C2300" s="187">
        <v>1985</v>
      </c>
      <c r="D2300" s="188">
        <v>14623</v>
      </c>
      <c r="E2300" s="188">
        <v>8710</v>
      </c>
      <c r="F2300" s="188"/>
      <c r="G2300" s="186" t="s">
        <v>57</v>
      </c>
      <c r="H2300" s="189" t="s">
        <v>36</v>
      </c>
      <c r="I2300" s="189"/>
      <c r="J2300" s="189" t="s">
        <v>435</v>
      </c>
      <c r="K2300" s="190">
        <v>4.0999999999999996</v>
      </c>
      <c r="L2300" s="190">
        <v>0.6</v>
      </c>
      <c r="M2300" s="190">
        <v>2</v>
      </c>
      <c r="N2300" s="190"/>
      <c r="O2300" s="188">
        <f t="shared" ref="O2300:O2302" si="882">M2300-N2300</f>
        <v>2</v>
      </c>
      <c r="P2300" s="190"/>
      <c r="Q2300" s="190"/>
      <c r="R2300" s="188">
        <f t="shared" ref="R2300:R2302" si="883">IF(S2300="m3",K2300*L2300*O2300,IF(S2300="m2-LxH",K2300*O2300,IF(S2300="m2-LxW",K2300*L2300*P2300,IF(S2300="rm",O2300,IF(S2300="lm",K2300,IF(S2300="unit",Q2300,))))))</f>
        <v>8.1999999999999993</v>
      </c>
      <c r="S2300" s="159" t="s">
        <v>41</v>
      </c>
      <c r="T2300" s="199" t="s">
        <v>58</v>
      </c>
      <c r="U2300" s="193">
        <v>44983</v>
      </c>
      <c r="V2300" s="193">
        <v>45000</v>
      </c>
      <c r="W2300" s="194">
        <v>1</v>
      </c>
      <c r="X2300" s="195"/>
      <c r="Y2300" s="196">
        <f t="shared" ref="Y2300:Y2302" si="884">IF(T2300="on hire",$C$5-U2300+1,IF(T2300="off hired",V2300-U2300+1,0))/7</f>
        <v>2.5714285714285716</v>
      </c>
      <c r="Z2300" s="203">
        <v>14</v>
      </c>
      <c r="AA2300" s="203">
        <v>0.84</v>
      </c>
      <c r="AB2300" s="197">
        <f t="shared" ref="AB2300:AB2302" si="885">Z2300*R2300</f>
        <v>114.79999999999998</v>
      </c>
      <c r="AC2300" s="197">
        <f t="shared" ref="AC2300:AC2302" si="886">AA2300*R2300</f>
        <v>6.887999999999999</v>
      </c>
      <c r="AD2300" s="197">
        <f t="shared" ref="AD2300:AD2302" si="887">0.7*R2300*Z2300</f>
        <v>80.359999999999985</v>
      </c>
      <c r="AE2300" s="197">
        <f t="shared" ref="AE2300:AE2302" si="888">IF(T2300="off hired",0.3*R2300*Z2300*W2300,0)</f>
        <v>34.439999999999991</v>
      </c>
      <c r="AF2300" s="197">
        <f t="shared" ref="AF2300:AF2302" si="889">IF(Y2300&gt;X2300,(Y2300-X2300)*R2300*AA2300,0)</f>
        <v>17.712</v>
      </c>
      <c r="AG2300" s="197">
        <f t="shared" ref="AG2300:AG2302" si="890">AD2300+AE2300+AF2300</f>
        <v>132.51199999999997</v>
      </c>
      <c r="AH2300" s="198">
        <v>83.311999999999983</v>
      </c>
      <c r="AI2300" s="197">
        <f t="shared" ref="AI2300:AI2302" si="891">AG2300-AH2300</f>
        <v>49.199999999999989</v>
      </c>
      <c r="AJ2300" s="158"/>
      <c r="AR2300" s="363">
        <f>SUMIF('[27]Sc Shedule '!$D$3:$D$2546,D2300,'[27]Sc Shedule '!$AC$3:$AC$2546)</f>
        <v>294.11199999999997</v>
      </c>
      <c r="AS2300" s="363">
        <f t="shared" ca="1" si="840"/>
        <v>294.11199999999997</v>
      </c>
      <c r="AT2300" s="363">
        <f t="shared" ca="1" si="841"/>
        <v>0</v>
      </c>
      <c r="AU2300" s="365"/>
    </row>
    <row r="2301" spans="1:47" ht="30" customHeight="1" x14ac:dyDescent="0.25">
      <c r="A2301" s="186"/>
      <c r="B2301" s="221"/>
      <c r="C2301" s="187">
        <v>1985</v>
      </c>
      <c r="D2301" s="188">
        <v>14623</v>
      </c>
      <c r="E2301" s="188">
        <v>8710</v>
      </c>
      <c r="F2301" s="188"/>
      <c r="G2301" s="186" t="s">
        <v>57</v>
      </c>
      <c r="H2301" s="189" t="s">
        <v>36</v>
      </c>
      <c r="I2301" s="189"/>
      <c r="J2301" s="189" t="s">
        <v>435</v>
      </c>
      <c r="K2301" s="190">
        <v>4</v>
      </c>
      <c r="L2301" s="190">
        <v>1.3</v>
      </c>
      <c r="M2301" s="190">
        <v>2.5</v>
      </c>
      <c r="N2301" s="190"/>
      <c r="O2301" s="188">
        <f t="shared" si="882"/>
        <v>2.5</v>
      </c>
      <c r="P2301" s="190"/>
      <c r="Q2301" s="190"/>
      <c r="R2301" s="188">
        <f t="shared" si="883"/>
        <v>10</v>
      </c>
      <c r="S2301" s="159" t="s">
        <v>41</v>
      </c>
      <c r="T2301" s="199" t="s">
        <v>58</v>
      </c>
      <c r="U2301" s="193">
        <v>44983</v>
      </c>
      <c r="V2301" s="193">
        <v>45000</v>
      </c>
      <c r="W2301" s="194">
        <v>1</v>
      </c>
      <c r="X2301" s="195"/>
      <c r="Y2301" s="196">
        <f t="shared" si="884"/>
        <v>2.5714285714285716</v>
      </c>
      <c r="Z2301" s="203">
        <v>14</v>
      </c>
      <c r="AA2301" s="203">
        <v>0.84</v>
      </c>
      <c r="AB2301" s="197">
        <f t="shared" si="885"/>
        <v>140</v>
      </c>
      <c r="AC2301" s="197">
        <f t="shared" si="886"/>
        <v>8.4</v>
      </c>
      <c r="AD2301" s="197">
        <f t="shared" si="887"/>
        <v>98</v>
      </c>
      <c r="AE2301" s="197">
        <f t="shared" si="888"/>
        <v>42</v>
      </c>
      <c r="AF2301" s="197">
        <f t="shared" si="889"/>
        <v>21.6</v>
      </c>
      <c r="AG2301" s="197">
        <f t="shared" si="890"/>
        <v>161.6</v>
      </c>
      <c r="AH2301" s="198">
        <v>101.6</v>
      </c>
      <c r="AI2301" s="197">
        <f t="shared" si="891"/>
        <v>60</v>
      </c>
      <c r="AJ2301" s="158"/>
      <c r="AR2301" s="363">
        <f>SUMIF('[27]Sc Shedule '!$D$3:$D$2546,D2301,'[27]Sc Shedule '!$AC$3:$AC$2546)</f>
        <v>294.11199999999997</v>
      </c>
      <c r="AS2301" s="363">
        <f t="shared" ca="1" si="840"/>
        <v>294.11199999999997</v>
      </c>
      <c r="AT2301" s="363">
        <f t="shared" ca="1" si="841"/>
        <v>0</v>
      </c>
      <c r="AU2301" s="365"/>
    </row>
    <row r="2302" spans="1:47" ht="30" customHeight="1" x14ac:dyDescent="0.25">
      <c r="A2302" s="186"/>
      <c r="B2302" s="221"/>
      <c r="C2302" s="187">
        <v>1996</v>
      </c>
      <c r="D2302" s="188">
        <v>14634</v>
      </c>
      <c r="E2302" s="188"/>
      <c r="F2302" s="188"/>
      <c r="G2302" s="186" t="s">
        <v>105</v>
      </c>
      <c r="H2302" s="189" t="s">
        <v>36</v>
      </c>
      <c r="I2302" s="189"/>
      <c r="J2302" s="189" t="s">
        <v>435</v>
      </c>
      <c r="K2302" s="190">
        <v>5.6</v>
      </c>
      <c r="L2302" s="190">
        <v>1.3</v>
      </c>
      <c r="M2302" s="190">
        <v>1</v>
      </c>
      <c r="N2302" s="190"/>
      <c r="O2302" s="188">
        <f t="shared" si="882"/>
        <v>1</v>
      </c>
      <c r="P2302" s="190"/>
      <c r="Q2302" s="190"/>
      <c r="R2302" s="188">
        <f t="shared" si="883"/>
        <v>5.6</v>
      </c>
      <c r="S2302" s="159" t="s">
        <v>41</v>
      </c>
      <c r="T2302" s="199" t="s">
        <v>86</v>
      </c>
      <c r="U2302" s="193">
        <v>44984</v>
      </c>
      <c r="V2302" s="193"/>
      <c r="W2302" s="194">
        <v>1</v>
      </c>
      <c r="X2302" s="195"/>
      <c r="Y2302" s="196">
        <f t="shared" si="884"/>
        <v>4.7142857142857144</v>
      </c>
      <c r="Z2302" s="203">
        <v>14</v>
      </c>
      <c r="AA2302" s="203">
        <v>0.84</v>
      </c>
      <c r="AB2302" s="197">
        <f t="shared" si="885"/>
        <v>78.399999999999991</v>
      </c>
      <c r="AC2302" s="197">
        <f t="shared" si="886"/>
        <v>4.7039999999999997</v>
      </c>
      <c r="AD2302" s="197">
        <f t="shared" si="887"/>
        <v>54.879999999999995</v>
      </c>
      <c r="AE2302" s="197">
        <f t="shared" si="888"/>
        <v>0</v>
      </c>
      <c r="AF2302" s="197">
        <f t="shared" si="889"/>
        <v>22.175999999999998</v>
      </c>
      <c r="AG2302" s="197">
        <f t="shared" si="890"/>
        <v>77.055999999999997</v>
      </c>
      <c r="AH2302" s="198">
        <v>56.223999999999997</v>
      </c>
      <c r="AI2302" s="197">
        <f t="shared" si="891"/>
        <v>20.832000000000001</v>
      </c>
      <c r="AJ2302" s="158"/>
      <c r="AR2302" s="363">
        <f>SUMIF('[27]Sc Shedule '!$D$3:$D$2546,D2302,'[27]Sc Shedule '!$AC$3:$AC$2546)</f>
        <v>77.055999999999997</v>
      </c>
      <c r="AS2302" s="363">
        <f t="shared" ca="1" si="840"/>
        <v>77.055999999999997</v>
      </c>
      <c r="AT2302" s="363">
        <f t="shared" ca="1" si="841"/>
        <v>0</v>
      </c>
      <c r="AU2302" s="365"/>
    </row>
    <row r="2303" spans="1:47" ht="30" customHeight="1" x14ac:dyDescent="0.25">
      <c r="A2303" s="186"/>
      <c r="B2303" s="221"/>
      <c r="C2303" s="187">
        <v>1821</v>
      </c>
      <c r="D2303" s="188">
        <v>14409</v>
      </c>
      <c r="E2303" s="188"/>
      <c r="F2303" s="188"/>
      <c r="G2303" s="189" t="s">
        <v>501</v>
      </c>
      <c r="H2303" s="189" t="s">
        <v>36</v>
      </c>
      <c r="I2303" s="189"/>
      <c r="J2303" s="189" t="s">
        <v>435</v>
      </c>
      <c r="K2303" s="190">
        <v>6</v>
      </c>
      <c r="L2303" s="190">
        <v>1.8</v>
      </c>
      <c r="M2303" s="190">
        <v>6</v>
      </c>
      <c r="N2303" s="190"/>
      <c r="O2303" s="188">
        <f t="shared" si="752"/>
        <v>6</v>
      </c>
      <c r="P2303" s="190"/>
      <c r="Q2303" s="190"/>
      <c r="R2303" s="188">
        <f t="shared" ref="R2303" si="892">IF(S2303="m3",K2303*L2303*O2303,IF(S2303="m2-LxH",K2303*O2303,IF(S2303="m2-LxW",K2303*L2303*P2303,IF(S2303="rm",O2303,IF(S2303="lm",K2303,IF(S2303="unit",Q2303,))))))</f>
        <v>36</v>
      </c>
      <c r="S2303" s="159" t="s">
        <v>41</v>
      </c>
      <c r="T2303" s="199" t="s">
        <v>86</v>
      </c>
      <c r="U2303" s="193">
        <v>44956</v>
      </c>
      <c r="V2303" s="193"/>
      <c r="W2303" s="194">
        <v>1</v>
      </c>
      <c r="X2303" s="195"/>
      <c r="Y2303" s="196">
        <f t="shared" ref="Y2303" si="893">IF(T2303="on hire",$C$5-U2303+1,IF(T2303="off hired",V2303-U2303+1,0))/7</f>
        <v>8.7142857142857135</v>
      </c>
      <c r="Z2303" s="203">
        <v>18</v>
      </c>
      <c r="AA2303" s="203">
        <v>1.05</v>
      </c>
      <c r="AB2303" s="197">
        <f t="shared" ref="AB2303" si="894">Z2303*R2303</f>
        <v>648</v>
      </c>
      <c r="AC2303" s="197">
        <f t="shared" ref="AC2303" si="895">AA2303*R2303</f>
        <v>37.800000000000004</v>
      </c>
      <c r="AD2303" s="197">
        <f t="shared" ref="AD2303" si="896">0.7*R2303*Z2303</f>
        <v>453.59999999999997</v>
      </c>
      <c r="AE2303" s="197">
        <f t="shared" ref="AE2303" si="897">IF(T2303="off hired",0.3*R2303*Z2303*W2303,0)</f>
        <v>0</v>
      </c>
      <c r="AF2303" s="197">
        <f t="shared" ref="AF2303" si="898">IF(Y2303&gt;X2303,(Y2303-X2303)*R2303*AA2303,0)</f>
        <v>329.4</v>
      </c>
      <c r="AG2303" s="197">
        <f t="shared" ref="AG2303" si="899">AD2303+AE2303+AF2303</f>
        <v>783</v>
      </c>
      <c r="AH2303" s="198">
        <v>615.59999999999991</v>
      </c>
      <c r="AI2303" s="197">
        <f t="shared" ref="AI2303" si="900">AG2303-AH2303</f>
        <v>167.40000000000009</v>
      </c>
      <c r="AJ2303" s="158"/>
      <c r="AR2303" s="363">
        <f>SUMIF('[27]Sc Shedule '!$D$3:$D$2546,D2303,'[27]Sc Shedule '!$AC$3:$AC$2546)</f>
        <v>783</v>
      </c>
      <c r="AS2303" s="363">
        <f t="shared" ca="1" si="840"/>
        <v>783</v>
      </c>
      <c r="AT2303" s="363">
        <f t="shared" ca="1" si="841"/>
        <v>0</v>
      </c>
      <c r="AU2303" s="365"/>
    </row>
    <row r="2304" spans="1:47" ht="30" customHeight="1" x14ac:dyDescent="0.25">
      <c r="A2304" s="186"/>
      <c r="B2304" s="221"/>
      <c r="C2304" s="187">
        <v>1883</v>
      </c>
      <c r="D2304" s="188">
        <v>14468</v>
      </c>
      <c r="E2304" s="188">
        <v>8780</v>
      </c>
      <c r="F2304" s="188"/>
      <c r="G2304" s="189" t="s">
        <v>106</v>
      </c>
      <c r="H2304" s="189" t="s">
        <v>36</v>
      </c>
      <c r="I2304" s="189"/>
      <c r="J2304" s="189" t="s">
        <v>435</v>
      </c>
      <c r="K2304" s="190">
        <v>1.8</v>
      </c>
      <c r="L2304" s="190">
        <v>1.8</v>
      </c>
      <c r="M2304" s="190">
        <v>3.5</v>
      </c>
      <c r="N2304" s="190"/>
      <c r="O2304" s="188">
        <f t="shared" si="752"/>
        <v>3.5</v>
      </c>
      <c r="P2304" s="190"/>
      <c r="Q2304" s="190"/>
      <c r="R2304" s="188">
        <f t="shared" ref="R2304" si="901">IF(S2304="m3",K2304*L2304*O2304,IF(S2304="m2-LxH",K2304*O2304,IF(S2304="m2-LxW",K2304*L2304*P2304,IF(S2304="rm",O2304,IF(S2304="lm",K2304,IF(S2304="unit",Q2304,))))))</f>
        <v>6.3</v>
      </c>
      <c r="S2304" s="159" t="s">
        <v>41</v>
      </c>
      <c r="T2304" s="199" t="s">
        <v>58</v>
      </c>
      <c r="U2304" s="193">
        <v>44965</v>
      </c>
      <c r="V2304" s="193">
        <v>44991</v>
      </c>
      <c r="W2304" s="194">
        <v>1</v>
      </c>
      <c r="X2304" s="195"/>
      <c r="Y2304" s="196">
        <f t="shared" ref="Y2304" si="902">IF(T2304="on hire",$C$5-U2304+1,IF(T2304="off hired",V2304-U2304+1,0))/7</f>
        <v>3.8571428571428572</v>
      </c>
      <c r="Z2304" s="203">
        <v>18</v>
      </c>
      <c r="AA2304" s="203">
        <v>1.05</v>
      </c>
      <c r="AB2304" s="197">
        <f t="shared" ref="AB2304" si="903">Z2304*R2304</f>
        <v>113.39999999999999</v>
      </c>
      <c r="AC2304" s="197">
        <f t="shared" ref="AC2304" si="904">AA2304*R2304</f>
        <v>6.6150000000000002</v>
      </c>
      <c r="AD2304" s="197">
        <f t="shared" ref="AD2304" si="905">0.7*R2304*Z2304</f>
        <v>79.379999999999981</v>
      </c>
      <c r="AE2304" s="197">
        <f t="shared" ref="AE2304" si="906">IF(T2304="off hired",0.3*R2304*Z2304*W2304,0)</f>
        <v>34.019999999999996</v>
      </c>
      <c r="AF2304" s="197">
        <f t="shared" ref="AF2304" si="907">IF(Y2304&gt;X2304,(Y2304-X2304)*R2304*AA2304,0)</f>
        <v>25.515000000000001</v>
      </c>
      <c r="AG2304" s="197">
        <f t="shared" ref="AG2304" si="908">AD2304+AE2304+AF2304</f>
        <v>138.91499999999996</v>
      </c>
      <c r="AH2304" s="198">
        <v>99.22499999999998</v>
      </c>
      <c r="AI2304" s="197">
        <f t="shared" ref="AI2304" si="909">AG2304-AH2304</f>
        <v>39.689999999999984</v>
      </c>
      <c r="AJ2304" s="158"/>
      <c r="AR2304" s="363">
        <f>SUMIF('[27]Sc Shedule '!$D$3:$D$2546,D2304,'[27]Sc Shedule '!$AC$3:$AC$2546)</f>
        <v>138.91499999999996</v>
      </c>
      <c r="AS2304" s="363">
        <f t="shared" ca="1" si="840"/>
        <v>138.91499999999996</v>
      </c>
      <c r="AT2304" s="363">
        <f t="shared" ca="1" si="841"/>
        <v>0</v>
      </c>
      <c r="AU2304" s="365"/>
    </row>
    <row r="2305" spans="1:47" ht="30" customHeight="1" x14ac:dyDescent="0.25">
      <c r="A2305" s="186"/>
      <c r="B2305" s="221"/>
      <c r="C2305" s="187">
        <v>1888</v>
      </c>
      <c r="D2305" s="188">
        <v>14474</v>
      </c>
      <c r="E2305" s="188">
        <v>8714</v>
      </c>
      <c r="F2305" s="188"/>
      <c r="G2305" s="189" t="s">
        <v>440</v>
      </c>
      <c r="H2305" s="189" t="s">
        <v>36</v>
      </c>
      <c r="I2305" s="189"/>
      <c r="J2305" s="189" t="s">
        <v>435</v>
      </c>
      <c r="K2305" s="190">
        <v>23.3</v>
      </c>
      <c r="L2305" s="190">
        <v>1.8</v>
      </c>
      <c r="M2305" s="190">
        <v>4</v>
      </c>
      <c r="N2305" s="190"/>
      <c r="O2305" s="188">
        <f t="shared" ref="O2305:O2311" si="910">M2305-N2305</f>
        <v>4</v>
      </c>
      <c r="P2305" s="190"/>
      <c r="Q2305" s="190"/>
      <c r="R2305" s="188">
        <f t="shared" ref="R2305:R2311" si="911">IF(S2305="m3",K2305*L2305*O2305,IF(S2305="m2-LxH",K2305*O2305,IF(S2305="m2-LxW",K2305*L2305*P2305,IF(S2305="rm",O2305,IF(S2305="lm",K2305,IF(S2305="unit",Q2305,))))))</f>
        <v>93.2</v>
      </c>
      <c r="S2305" s="159" t="s">
        <v>41</v>
      </c>
      <c r="T2305" s="199" t="s">
        <v>58</v>
      </c>
      <c r="U2305" s="193">
        <v>44966</v>
      </c>
      <c r="V2305" s="193">
        <v>45001</v>
      </c>
      <c r="W2305" s="194">
        <v>1</v>
      </c>
      <c r="X2305" s="195"/>
      <c r="Y2305" s="196">
        <f t="shared" ref="Y2305:Y2311" si="912">IF(T2305="on hire",$C$5-U2305+1,IF(T2305="off hired",V2305-U2305+1,0))/7</f>
        <v>5.1428571428571432</v>
      </c>
      <c r="Z2305" s="203">
        <v>18</v>
      </c>
      <c r="AA2305" s="203">
        <v>1.05</v>
      </c>
      <c r="AB2305" s="197">
        <f t="shared" ref="AB2305:AB2311" si="913">Z2305*R2305</f>
        <v>1677.6000000000001</v>
      </c>
      <c r="AC2305" s="197">
        <f t="shared" ref="AC2305:AC2311" si="914">AA2305*R2305</f>
        <v>97.860000000000014</v>
      </c>
      <c r="AD2305" s="197">
        <f t="shared" ref="AD2305:AD2311" si="915">0.7*R2305*Z2305</f>
        <v>1174.32</v>
      </c>
      <c r="AE2305" s="197">
        <f t="shared" ref="AE2305:AE2311" si="916">IF(T2305="off hired",0.3*R2305*Z2305*W2305,0)</f>
        <v>503.28000000000003</v>
      </c>
      <c r="AF2305" s="197">
        <f t="shared" ref="AF2305:AF2311" si="917">IF(Y2305&gt;X2305,(Y2305-X2305)*R2305*AA2305,0)</f>
        <v>503.28000000000003</v>
      </c>
      <c r="AG2305" s="197">
        <f t="shared" ref="AG2305:AG2311" si="918">AD2305+AE2305+AF2305</f>
        <v>2180.88</v>
      </c>
      <c r="AH2305" s="198">
        <v>1453.92</v>
      </c>
      <c r="AI2305" s="197">
        <f t="shared" ref="AI2305:AI2311" si="919">AG2305-AH2305</f>
        <v>726.96</v>
      </c>
      <c r="AJ2305" s="158"/>
      <c r="AR2305" s="363">
        <f>SUMIF('[27]Sc Shedule '!$D$3:$D$2546,D2305,'[27]Sc Shedule '!$AC$3:$AC$2546)</f>
        <v>2180.88</v>
      </c>
      <c r="AS2305" s="363">
        <f t="shared" ca="1" si="840"/>
        <v>2180.88</v>
      </c>
      <c r="AT2305" s="363">
        <f t="shared" ca="1" si="841"/>
        <v>0</v>
      </c>
      <c r="AU2305" s="365"/>
    </row>
    <row r="2306" spans="1:47" ht="30" customHeight="1" x14ac:dyDescent="0.25">
      <c r="A2306" s="186"/>
      <c r="B2306" s="221"/>
      <c r="C2306" s="187">
        <v>1889</v>
      </c>
      <c r="D2306" s="188">
        <v>14475</v>
      </c>
      <c r="E2306" s="188">
        <v>8735</v>
      </c>
      <c r="F2306" s="188"/>
      <c r="G2306" s="189" t="s">
        <v>440</v>
      </c>
      <c r="H2306" s="189" t="s">
        <v>36</v>
      </c>
      <c r="I2306" s="189"/>
      <c r="J2306" s="189" t="s">
        <v>435</v>
      </c>
      <c r="K2306" s="190">
        <v>6.8</v>
      </c>
      <c r="L2306" s="190">
        <v>1.8</v>
      </c>
      <c r="M2306" s="190">
        <v>4.5</v>
      </c>
      <c r="N2306" s="190"/>
      <c r="O2306" s="188">
        <f t="shared" si="910"/>
        <v>4.5</v>
      </c>
      <c r="P2306" s="190"/>
      <c r="Q2306" s="190"/>
      <c r="R2306" s="188">
        <f t="shared" si="911"/>
        <v>30.599999999999998</v>
      </c>
      <c r="S2306" s="159" t="s">
        <v>41</v>
      </c>
      <c r="T2306" s="199" t="s">
        <v>58</v>
      </c>
      <c r="U2306" s="193">
        <v>44966</v>
      </c>
      <c r="V2306" s="193">
        <v>45008</v>
      </c>
      <c r="W2306" s="194">
        <v>1</v>
      </c>
      <c r="X2306" s="195"/>
      <c r="Y2306" s="196">
        <f t="shared" si="912"/>
        <v>6.1428571428571432</v>
      </c>
      <c r="Z2306" s="203">
        <v>18</v>
      </c>
      <c r="AA2306" s="203">
        <v>1.05</v>
      </c>
      <c r="AB2306" s="197">
        <f t="shared" si="913"/>
        <v>550.79999999999995</v>
      </c>
      <c r="AC2306" s="197">
        <f t="shared" si="914"/>
        <v>32.130000000000003</v>
      </c>
      <c r="AD2306" s="197">
        <f t="shared" si="915"/>
        <v>385.55999999999995</v>
      </c>
      <c r="AE2306" s="197">
        <f t="shared" si="916"/>
        <v>165.24</v>
      </c>
      <c r="AF2306" s="197">
        <f t="shared" si="917"/>
        <v>197.37</v>
      </c>
      <c r="AG2306" s="197">
        <f t="shared" si="918"/>
        <v>748.17</v>
      </c>
      <c r="AH2306" s="198">
        <v>477.35999999999996</v>
      </c>
      <c r="AI2306" s="197">
        <f t="shared" si="919"/>
        <v>270.81</v>
      </c>
      <c r="AJ2306" s="158"/>
      <c r="AR2306" s="363">
        <f>SUMIF('[27]Sc Shedule '!$D$3:$D$2546,D2306,'[27]Sc Shedule '!$AC$3:$AC$2546)</f>
        <v>748.17</v>
      </c>
      <c r="AS2306" s="363">
        <f t="shared" ca="1" si="840"/>
        <v>748.17</v>
      </c>
      <c r="AT2306" s="363">
        <f t="shared" ca="1" si="841"/>
        <v>0</v>
      </c>
      <c r="AU2306" s="365"/>
    </row>
    <row r="2307" spans="1:47" ht="30" customHeight="1" x14ac:dyDescent="0.25">
      <c r="A2307" s="186"/>
      <c r="B2307" s="221"/>
      <c r="C2307" s="187">
        <v>1909</v>
      </c>
      <c r="D2307" s="188">
        <v>14494</v>
      </c>
      <c r="E2307" s="188">
        <v>8560</v>
      </c>
      <c r="F2307" s="188"/>
      <c r="G2307" s="189" t="s">
        <v>106</v>
      </c>
      <c r="H2307" s="189" t="s">
        <v>36</v>
      </c>
      <c r="I2307" s="189"/>
      <c r="J2307" s="189" t="s">
        <v>435</v>
      </c>
      <c r="K2307" s="190">
        <v>11.5</v>
      </c>
      <c r="L2307" s="190">
        <v>1.8</v>
      </c>
      <c r="M2307" s="190">
        <v>2</v>
      </c>
      <c r="N2307" s="190"/>
      <c r="O2307" s="188">
        <f t="shared" si="910"/>
        <v>2</v>
      </c>
      <c r="P2307" s="190"/>
      <c r="Q2307" s="190"/>
      <c r="R2307" s="188">
        <f t="shared" si="911"/>
        <v>23</v>
      </c>
      <c r="S2307" s="159" t="s">
        <v>41</v>
      </c>
      <c r="T2307" s="199" t="s">
        <v>58</v>
      </c>
      <c r="U2307" s="193">
        <v>44968</v>
      </c>
      <c r="V2307" s="193">
        <v>44971</v>
      </c>
      <c r="W2307" s="194">
        <v>1</v>
      </c>
      <c r="X2307" s="195"/>
      <c r="Y2307" s="196">
        <f t="shared" si="912"/>
        <v>0.5714285714285714</v>
      </c>
      <c r="Z2307" s="203">
        <v>18</v>
      </c>
      <c r="AA2307" s="203">
        <v>1.05</v>
      </c>
      <c r="AB2307" s="197">
        <f t="shared" si="913"/>
        <v>414</v>
      </c>
      <c r="AC2307" s="197">
        <f t="shared" si="914"/>
        <v>24.150000000000002</v>
      </c>
      <c r="AD2307" s="197">
        <f t="shared" si="915"/>
        <v>289.79999999999995</v>
      </c>
      <c r="AE2307" s="197">
        <f t="shared" si="916"/>
        <v>124.19999999999999</v>
      </c>
      <c r="AF2307" s="197">
        <f t="shared" si="917"/>
        <v>13.8</v>
      </c>
      <c r="AG2307" s="197">
        <f t="shared" si="918"/>
        <v>427.79999999999995</v>
      </c>
      <c r="AH2307" s="198">
        <v>427.79999999999995</v>
      </c>
      <c r="AI2307" s="197">
        <f t="shared" si="919"/>
        <v>0</v>
      </c>
      <c r="AJ2307" s="158"/>
      <c r="AT2307" s="111"/>
      <c r="AU2307" s="365"/>
    </row>
    <row r="2308" spans="1:47" ht="30" customHeight="1" x14ac:dyDescent="0.25">
      <c r="A2308" s="186"/>
      <c r="B2308" s="221"/>
      <c r="C2308" s="187">
        <v>1916</v>
      </c>
      <c r="D2308" s="188">
        <v>14501</v>
      </c>
      <c r="E2308" s="188">
        <v>8779</v>
      </c>
      <c r="F2308" s="188"/>
      <c r="G2308" s="189" t="s">
        <v>440</v>
      </c>
      <c r="H2308" s="189" t="s">
        <v>36</v>
      </c>
      <c r="I2308" s="189"/>
      <c r="J2308" s="189" t="s">
        <v>435</v>
      </c>
      <c r="K2308" s="190">
        <v>1.8</v>
      </c>
      <c r="L2308" s="190">
        <v>1.8</v>
      </c>
      <c r="M2308" s="190">
        <v>2</v>
      </c>
      <c r="N2308" s="190"/>
      <c r="O2308" s="188">
        <f t="shared" si="910"/>
        <v>2</v>
      </c>
      <c r="P2308" s="190"/>
      <c r="Q2308" s="190"/>
      <c r="R2308" s="188">
        <f t="shared" si="911"/>
        <v>3.6</v>
      </c>
      <c r="S2308" s="159" t="s">
        <v>41</v>
      </c>
      <c r="T2308" s="199" t="s">
        <v>58</v>
      </c>
      <c r="U2308" s="193">
        <v>44968</v>
      </c>
      <c r="V2308" s="193">
        <v>44991</v>
      </c>
      <c r="W2308" s="194">
        <v>1</v>
      </c>
      <c r="X2308" s="195"/>
      <c r="Y2308" s="196">
        <f t="shared" si="912"/>
        <v>3.4285714285714284</v>
      </c>
      <c r="Z2308" s="203">
        <v>18</v>
      </c>
      <c r="AA2308" s="203">
        <v>1.05</v>
      </c>
      <c r="AB2308" s="197">
        <f t="shared" si="913"/>
        <v>64.8</v>
      </c>
      <c r="AC2308" s="197">
        <f t="shared" si="914"/>
        <v>3.7800000000000002</v>
      </c>
      <c r="AD2308" s="197">
        <f t="shared" si="915"/>
        <v>45.36</v>
      </c>
      <c r="AE2308" s="197">
        <f t="shared" si="916"/>
        <v>19.440000000000001</v>
      </c>
      <c r="AF2308" s="197">
        <f t="shared" si="917"/>
        <v>12.959999999999999</v>
      </c>
      <c r="AG2308" s="197">
        <f t="shared" si="918"/>
        <v>77.759999999999991</v>
      </c>
      <c r="AH2308" s="198">
        <v>55.08</v>
      </c>
      <c r="AI2308" s="197">
        <f t="shared" si="919"/>
        <v>22.679999999999993</v>
      </c>
      <c r="AJ2308" s="158"/>
      <c r="AR2308" s="363">
        <f>SUMIF('[27]Sc Shedule '!$D$3:$D$2546,D2308,'[27]Sc Shedule '!$AC$3:$AC$2546)</f>
        <v>77.759999999999991</v>
      </c>
      <c r="AS2308" s="363">
        <f t="shared" ref="AS2308:AS2311" ca="1" si="920">SUMIF($D$91:$D$2561,D2308,$AG$91:$AG$2559)</f>
        <v>77.759999999999991</v>
      </c>
      <c r="AT2308" s="363">
        <f t="shared" ref="AT2308:AT2311" ca="1" si="921">AR2308-AS2308</f>
        <v>0</v>
      </c>
      <c r="AU2308" s="365"/>
    </row>
    <row r="2309" spans="1:47" ht="30" customHeight="1" x14ac:dyDescent="0.25">
      <c r="A2309" s="186"/>
      <c r="B2309" s="221"/>
      <c r="C2309" s="187">
        <v>1910</v>
      </c>
      <c r="D2309" s="188">
        <v>14495</v>
      </c>
      <c r="E2309" s="188">
        <v>8752</v>
      </c>
      <c r="F2309" s="188"/>
      <c r="G2309" s="189" t="s">
        <v>106</v>
      </c>
      <c r="H2309" s="189" t="s">
        <v>36</v>
      </c>
      <c r="I2309" s="189"/>
      <c r="J2309" s="189" t="s">
        <v>435</v>
      </c>
      <c r="K2309" s="190">
        <v>4.0999999999999996</v>
      </c>
      <c r="L2309" s="190">
        <v>1.8</v>
      </c>
      <c r="M2309" s="190">
        <v>3.5</v>
      </c>
      <c r="N2309" s="190"/>
      <c r="O2309" s="188">
        <f t="shared" si="910"/>
        <v>3.5</v>
      </c>
      <c r="P2309" s="190"/>
      <c r="Q2309" s="190"/>
      <c r="R2309" s="188">
        <f t="shared" si="911"/>
        <v>14.349999999999998</v>
      </c>
      <c r="S2309" s="159" t="s">
        <v>41</v>
      </c>
      <c r="T2309" s="199" t="s">
        <v>58</v>
      </c>
      <c r="U2309" s="193">
        <v>44968</v>
      </c>
      <c r="V2309" s="193">
        <v>44985</v>
      </c>
      <c r="W2309" s="194">
        <v>1</v>
      </c>
      <c r="X2309" s="195"/>
      <c r="Y2309" s="196">
        <f t="shared" si="912"/>
        <v>2.5714285714285716</v>
      </c>
      <c r="Z2309" s="203">
        <v>18</v>
      </c>
      <c r="AA2309" s="203">
        <v>1.05</v>
      </c>
      <c r="AB2309" s="197">
        <f t="shared" si="913"/>
        <v>258.29999999999995</v>
      </c>
      <c r="AC2309" s="197">
        <f t="shared" si="914"/>
        <v>15.067499999999999</v>
      </c>
      <c r="AD2309" s="197">
        <f t="shared" si="915"/>
        <v>180.80999999999997</v>
      </c>
      <c r="AE2309" s="197">
        <f t="shared" si="916"/>
        <v>77.489999999999981</v>
      </c>
      <c r="AF2309" s="197">
        <f t="shared" si="917"/>
        <v>38.744999999999997</v>
      </c>
      <c r="AG2309" s="197">
        <f t="shared" si="918"/>
        <v>297.04499999999996</v>
      </c>
      <c r="AH2309" s="198">
        <v>219.55499999999998</v>
      </c>
      <c r="AI2309" s="197">
        <f t="shared" si="919"/>
        <v>77.489999999999981</v>
      </c>
      <c r="AJ2309" s="158"/>
      <c r="AR2309" s="363">
        <f>SUMIF('[27]Sc Shedule '!$D$3:$D$2546,D2309,'[27]Sc Shedule '!$AC$3:$AC$2546)</f>
        <v>297.04499999999996</v>
      </c>
      <c r="AS2309" s="363">
        <f t="shared" ca="1" si="920"/>
        <v>297.04499999999996</v>
      </c>
      <c r="AT2309" s="363">
        <f t="shared" ca="1" si="921"/>
        <v>0</v>
      </c>
      <c r="AU2309" s="365"/>
    </row>
    <row r="2310" spans="1:47" ht="30" customHeight="1" x14ac:dyDescent="0.25">
      <c r="A2310" s="186"/>
      <c r="B2310" s="221"/>
      <c r="C2310" s="187">
        <v>1912</v>
      </c>
      <c r="D2310" s="188">
        <v>14497</v>
      </c>
      <c r="E2310" s="188">
        <v>8751</v>
      </c>
      <c r="F2310" s="188"/>
      <c r="G2310" s="189" t="s">
        <v>106</v>
      </c>
      <c r="H2310" s="189" t="s">
        <v>36</v>
      </c>
      <c r="I2310" s="189"/>
      <c r="J2310" s="189" t="s">
        <v>435</v>
      </c>
      <c r="K2310" s="190">
        <v>11.5</v>
      </c>
      <c r="L2310" s="190">
        <v>1.8</v>
      </c>
      <c r="M2310" s="190">
        <v>2</v>
      </c>
      <c r="N2310" s="190"/>
      <c r="O2310" s="188">
        <f t="shared" si="910"/>
        <v>2</v>
      </c>
      <c r="P2310" s="190"/>
      <c r="Q2310" s="190"/>
      <c r="R2310" s="188">
        <f t="shared" si="911"/>
        <v>23</v>
      </c>
      <c r="S2310" s="159" t="s">
        <v>41</v>
      </c>
      <c r="T2310" s="199" t="s">
        <v>58</v>
      </c>
      <c r="U2310" s="193">
        <v>44968</v>
      </c>
      <c r="V2310" s="193">
        <v>44985</v>
      </c>
      <c r="W2310" s="194">
        <v>1</v>
      </c>
      <c r="X2310" s="195"/>
      <c r="Y2310" s="196">
        <f t="shared" si="912"/>
        <v>2.5714285714285716</v>
      </c>
      <c r="Z2310" s="203">
        <v>18</v>
      </c>
      <c r="AA2310" s="203">
        <v>1.05</v>
      </c>
      <c r="AB2310" s="197">
        <f t="shared" si="913"/>
        <v>414</v>
      </c>
      <c r="AC2310" s="197">
        <f t="shared" si="914"/>
        <v>24.150000000000002</v>
      </c>
      <c r="AD2310" s="197">
        <f t="shared" si="915"/>
        <v>289.79999999999995</v>
      </c>
      <c r="AE2310" s="197">
        <f t="shared" si="916"/>
        <v>124.19999999999999</v>
      </c>
      <c r="AF2310" s="197">
        <f t="shared" si="917"/>
        <v>62.100000000000009</v>
      </c>
      <c r="AG2310" s="197">
        <f t="shared" si="918"/>
        <v>476.09999999999997</v>
      </c>
      <c r="AH2310" s="198">
        <v>351.9</v>
      </c>
      <c r="AI2310" s="197">
        <f t="shared" si="919"/>
        <v>124.19999999999999</v>
      </c>
      <c r="AJ2310" s="158"/>
      <c r="AR2310" s="363">
        <f>SUMIF('[27]Sc Shedule '!$D$3:$D$2546,D2310,'[27]Sc Shedule '!$AC$3:$AC$2546)</f>
        <v>476.09999999999997</v>
      </c>
      <c r="AS2310" s="363">
        <f t="shared" ca="1" si="920"/>
        <v>476.09999999999997</v>
      </c>
      <c r="AT2310" s="363">
        <f t="shared" ca="1" si="921"/>
        <v>0</v>
      </c>
      <c r="AU2310" s="365"/>
    </row>
    <row r="2311" spans="1:47" ht="30" customHeight="1" x14ac:dyDescent="0.25">
      <c r="A2311" s="186"/>
      <c r="B2311" s="221"/>
      <c r="C2311" s="187">
        <v>1897</v>
      </c>
      <c r="D2311" s="188">
        <v>14482</v>
      </c>
      <c r="E2311" s="188">
        <v>8796</v>
      </c>
      <c r="F2311" s="188"/>
      <c r="G2311" s="189" t="s">
        <v>106</v>
      </c>
      <c r="H2311" s="189" t="s">
        <v>36</v>
      </c>
      <c r="I2311" s="189"/>
      <c r="J2311" s="189" t="s">
        <v>435</v>
      </c>
      <c r="K2311" s="190">
        <v>4</v>
      </c>
      <c r="L2311" s="190">
        <v>1.8</v>
      </c>
      <c r="M2311" s="190">
        <v>3</v>
      </c>
      <c r="N2311" s="190"/>
      <c r="O2311" s="188">
        <f t="shared" si="910"/>
        <v>3</v>
      </c>
      <c r="P2311" s="190"/>
      <c r="Q2311" s="190"/>
      <c r="R2311" s="188">
        <f t="shared" si="911"/>
        <v>12</v>
      </c>
      <c r="S2311" s="159" t="s">
        <v>41</v>
      </c>
      <c r="T2311" s="199" t="s">
        <v>58</v>
      </c>
      <c r="U2311" s="193">
        <v>44967</v>
      </c>
      <c r="V2311" s="193">
        <v>44995</v>
      </c>
      <c r="W2311" s="194">
        <v>1</v>
      </c>
      <c r="X2311" s="195"/>
      <c r="Y2311" s="196">
        <f t="shared" si="912"/>
        <v>4.1428571428571432</v>
      </c>
      <c r="Z2311" s="203">
        <v>18</v>
      </c>
      <c r="AA2311" s="203">
        <v>1.05</v>
      </c>
      <c r="AB2311" s="197">
        <f t="shared" si="913"/>
        <v>216</v>
      </c>
      <c r="AC2311" s="197">
        <f t="shared" si="914"/>
        <v>12.600000000000001</v>
      </c>
      <c r="AD2311" s="197">
        <f t="shared" si="915"/>
        <v>151.19999999999999</v>
      </c>
      <c r="AE2311" s="197">
        <f t="shared" si="916"/>
        <v>64.8</v>
      </c>
      <c r="AF2311" s="197">
        <f t="shared" si="917"/>
        <v>52.20000000000001</v>
      </c>
      <c r="AG2311" s="197">
        <f t="shared" si="918"/>
        <v>268.2</v>
      </c>
      <c r="AH2311" s="198">
        <v>185.39999999999998</v>
      </c>
      <c r="AI2311" s="197">
        <f t="shared" si="919"/>
        <v>82.800000000000011</v>
      </c>
      <c r="AJ2311" s="158"/>
      <c r="AR2311" s="363">
        <f>SUMIF('[27]Sc Shedule '!$D$3:$D$2546,D2311,'[27]Sc Shedule '!$AC$3:$AC$2546)</f>
        <v>268.2</v>
      </c>
      <c r="AS2311" s="363">
        <f t="shared" ca="1" si="920"/>
        <v>268.2</v>
      </c>
      <c r="AT2311" s="363">
        <f t="shared" ca="1" si="921"/>
        <v>0</v>
      </c>
      <c r="AU2311" s="365"/>
    </row>
    <row r="2312" spans="1:47" ht="30" customHeight="1" x14ac:dyDescent="0.25">
      <c r="A2312" s="186"/>
      <c r="B2312" s="221"/>
      <c r="C2312" s="187">
        <v>1940</v>
      </c>
      <c r="D2312" s="188">
        <v>14528</v>
      </c>
      <c r="E2312" s="188">
        <v>8578</v>
      </c>
      <c r="F2312" s="188"/>
      <c r="G2312" s="189" t="s">
        <v>100</v>
      </c>
      <c r="H2312" s="189" t="s">
        <v>36</v>
      </c>
      <c r="I2312" s="189"/>
      <c r="J2312" s="189" t="s">
        <v>435</v>
      </c>
      <c r="K2312" s="190">
        <v>5</v>
      </c>
      <c r="L2312" s="190">
        <v>1.8</v>
      </c>
      <c r="M2312" s="190">
        <v>3.5</v>
      </c>
      <c r="N2312" s="190"/>
      <c r="O2312" s="188">
        <f t="shared" ref="O2312:O2314" si="922">M2312-N2312</f>
        <v>3.5</v>
      </c>
      <c r="P2312" s="190"/>
      <c r="Q2312" s="190"/>
      <c r="R2312" s="188">
        <f t="shared" ref="R2312:R2314" si="923">IF(S2312="m3",K2312*L2312*O2312,IF(S2312="m2-LxH",K2312*O2312,IF(S2312="m2-LxW",K2312*L2312*P2312,IF(S2312="rm",O2312,IF(S2312="lm",K2312,IF(S2312="unit",Q2312,))))))</f>
        <v>17.5</v>
      </c>
      <c r="S2312" s="159" t="s">
        <v>41</v>
      </c>
      <c r="T2312" s="199" t="s">
        <v>58</v>
      </c>
      <c r="U2312" s="193">
        <v>44975</v>
      </c>
      <c r="V2312" s="193">
        <v>44977</v>
      </c>
      <c r="W2312" s="194">
        <v>1</v>
      </c>
      <c r="X2312" s="195"/>
      <c r="Y2312" s="196">
        <f t="shared" ref="Y2312:Y2314" si="924">IF(T2312="on hire",$C$5-U2312+1,IF(T2312="off hired",V2312-U2312+1,0))/7</f>
        <v>0.42857142857142855</v>
      </c>
      <c r="Z2312" s="203">
        <v>18</v>
      </c>
      <c r="AA2312" s="203">
        <v>1.05</v>
      </c>
      <c r="AB2312" s="197">
        <f t="shared" ref="AB2312:AB2314" si="925">Z2312*R2312</f>
        <v>315</v>
      </c>
      <c r="AC2312" s="197">
        <f t="shared" ref="AC2312:AC2314" si="926">AA2312*R2312</f>
        <v>18.375</v>
      </c>
      <c r="AD2312" s="197">
        <f t="shared" ref="AD2312:AD2314" si="927">0.7*R2312*Z2312</f>
        <v>220.5</v>
      </c>
      <c r="AE2312" s="197">
        <f t="shared" ref="AE2312:AE2314" si="928">IF(T2312="off hired",0.3*R2312*Z2312*W2312,0)</f>
        <v>94.5</v>
      </c>
      <c r="AF2312" s="197">
        <f t="shared" ref="AF2312:AF2314" si="929">IF(Y2312&gt;X2312,(Y2312-X2312)*R2312*AA2312,0)</f>
        <v>7.875</v>
      </c>
      <c r="AG2312" s="197">
        <f t="shared" ref="AG2312:AG2314" si="930">AD2312+AE2312+AF2312</f>
        <v>322.875</v>
      </c>
      <c r="AH2312" s="198">
        <v>322.875</v>
      </c>
      <c r="AI2312" s="197">
        <f t="shared" ref="AI2312:AI2314" si="931">AG2312-AH2312</f>
        <v>0</v>
      </c>
      <c r="AJ2312" s="158"/>
      <c r="AT2312" s="111"/>
      <c r="AU2312" s="365"/>
    </row>
    <row r="2313" spans="1:47" ht="30" customHeight="1" x14ac:dyDescent="0.25">
      <c r="A2313" s="186"/>
      <c r="B2313" s="221"/>
      <c r="C2313" s="187">
        <v>1926</v>
      </c>
      <c r="D2313" s="188">
        <v>14514</v>
      </c>
      <c r="E2313" s="382">
        <v>8592</v>
      </c>
      <c r="F2313" s="188"/>
      <c r="G2313" s="189" t="s">
        <v>110</v>
      </c>
      <c r="H2313" s="189" t="s">
        <v>36</v>
      </c>
      <c r="I2313" s="189"/>
      <c r="J2313" s="189" t="s">
        <v>435</v>
      </c>
      <c r="K2313" s="190">
        <v>7.5</v>
      </c>
      <c r="L2313" s="190">
        <v>1.8</v>
      </c>
      <c r="M2313" s="190">
        <v>2.5</v>
      </c>
      <c r="N2313" s="190"/>
      <c r="O2313" s="188">
        <f t="shared" si="922"/>
        <v>2.5</v>
      </c>
      <c r="P2313" s="190"/>
      <c r="Q2313" s="190"/>
      <c r="R2313" s="188">
        <f t="shared" si="923"/>
        <v>18.75</v>
      </c>
      <c r="S2313" s="159" t="s">
        <v>41</v>
      </c>
      <c r="T2313" s="199" t="s">
        <v>58</v>
      </c>
      <c r="U2313" s="193">
        <v>44971</v>
      </c>
      <c r="V2313" s="193">
        <v>44978</v>
      </c>
      <c r="W2313" s="194">
        <v>1</v>
      </c>
      <c r="X2313" s="195"/>
      <c r="Y2313" s="196">
        <f t="shared" si="924"/>
        <v>1.1428571428571428</v>
      </c>
      <c r="Z2313" s="203">
        <v>18</v>
      </c>
      <c r="AA2313" s="203">
        <v>1.05</v>
      </c>
      <c r="AB2313" s="197">
        <f t="shared" si="925"/>
        <v>337.5</v>
      </c>
      <c r="AC2313" s="197">
        <f t="shared" si="926"/>
        <v>19.6875</v>
      </c>
      <c r="AD2313" s="197">
        <f t="shared" si="927"/>
        <v>236.25</v>
      </c>
      <c r="AE2313" s="197">
        <f t="shared" si="928"/>
        <v>101.25</v>
      </c>
      <c r="AF2313" s="197">
        <f t="shared" si="929"/>
        <v>22.5</v>
      </c>
      <c r="AG2313" s="197">
        <f t="shared" si="930"/>
        <v>360</v>
      </c>
      <c r="AH2313" s="198">
        <v>360</v>
      </c>
      <c r="AI2313" s="197">
        <f t="shared" si="931"/>
        <v>0</v>
      </c>
      <c r="AJ2313" s="158"/>
      <c r="AT2313" s="111"/>
      <c r="AU2313" s="365"/>
    </row>
    <row r="2314" spans="1:47" ht="30" customHeight="1" x14ac:dyDescent="0.25">
      <c r="A2314" s="186"/>
      <c r="B2314" s="221"/>
      <c r="C2314" s="187">
        <v>1927</v>
      </c>
      <c r="D2314" s="188">
        <v>14515</v>
      </c>
      <c r="E2314" s="188">
        <v>8589</v>
      </c>
      <c r="F2314" s="188"/>
      <c r="G2314" s="189" t="s">
        <v>440</v>
      </c>
      <c r="H2314" s="189" t="s">
        <v>36</v>
      </c>
      <c r="I2314" s="189"/>
      <c r="J2314" s="189" t="s">
        <v>435</v>
      </c>
      <c r="K2314" s="190">
        <v>4</v>
      </c>
      <c r="L2314" s="190">
        <v>1.8</v>
      </c>
      <c r="M2314" s="190">
        <v>2.5</v>
      </c>
      <c r="N2314" s="190"/>
      <c r="O2314" s="188">
        <f t="shared" si="922"/>
        <v>2.5</v>
      </c>
      <c r="P2314" s="190"/>
      <c r="Q2314" s="190"/>
      <c r="R2314" s="188">
        <f t="shared" si="923"/>
        <v>10</v>
      </c>
      <c r="S2314" s="159" t="s">
        <v>41</v>
      </c>
      <c r="T2314" s="199" t="s">
        <v>58</v>
      </c>
      <c r="U2314" s="193">
        <v>44972</v>
      </c>
      <c r="V2314" s="193">
        <v>44978</v>
      </c>
      <c r="W2314" s="194">
        <v>1</v>
      </c>
      <c r="X2314" s="195"/>
      <c r="Y2314" s="196">
        <f t="shared" si="924"/>
        <v>1</v>
      </c>
      <c r="Z2314" s="203">
        <v>18</v>
      </c>
      <c r="AA2314" s="203">
        <v>1.05</v>
      </c>
      <c r="AB2314" s="197">
        <f t="shared" si="925"/>
        <v>180</v>
      </c>
      <c r="AC2314" s="197">
        <f t="shared" si="926"/>
        <v>10.5</v>
      </c>
      <c r="AD2314" s="197">
        <f t="shared" si="927"/>
        <v>126</v>
      </c>
      <c r="AE2314" s="197">
        <f t="shared" si="928"/>
        <v>54</v>
      </c>
      <c r="AF2314" s="197">
        <f t="shared" si="929"/>
        <v>10.5</v>
      </c>
      <c r="AG2314" s="197">
        <f t="shared" si="930"/>
        <v>190.5</v>
      </c>
      <c r="AH2314" s="198">
        <v>190.5</v>
      </c>
      <c r="AI2314" s="197">
        <f t="shared" si="931"/>
        <v>0</v>
      </c>
      <c r="AJ2314" s="158"/>
      <c r="AT2314" s="111"/>
      <c r="AU2314" s="365"/>
    </row>
    <row r="2315" spans="1:47" ht="30" customHeight="1" x14ac:dyDescent="0.25">
      <c r="A2315" s="186"/>
      <c r="B2315" s="221"/>
      <c r="C2315" s="187">
        <v>1972</v>
      </c>
      <c r="D2315" s="188">
        <v>14610</v>
      </c>
      <c r="E2315" s="188">
        <v>8767</v>
      </c>
      <c r="F2315" s="188"/>
      <c r="G2315" s="189" t="s">
        <v>440</v>
      </c>
      <c r="H2315" s="189" t="s">
        <v>36</v>
      </c>
      <c r="I2315" s="189"/>
      <c r="J2315" s="189" t="s">
        <v>435</v>
      </c>
      <c r="K2315" s="190">
        <v>4</v>
      </c>
      <c r="L2315" s="190">
        <v>1.8</v>
      </c>
      <c r="M2315" s="190">
        <v>2.5</v>
      </c>
      <c r="N2315" s="190"/>
      <c r="O2315" s="188">
        <f t="shared" ref="O2315:O2316" si="932">M2315-N2315</f>
        <v>2.5</v>
      </c>
      <c r="P2315" s="190"/>
      <c r="Q2315" s="190"/>
      <c r="R2315" s="188">
        <f t="shared" ref="R2315:R2316" si="933">IF(S2315="m3",K2315*L2315*O2315,IF(S2315="m2-LxH",K2315*O2315,IF(S2315="m2-LxW",K2315*L2315*P2315,IF(S2315="rm",O2315,IF(S2315="lm",K2315,IF(S2315="unit",Q2315,))))))</f>
        <v>10</v>
      </c>
      <c r="S2315" s="159" t="s">
        <v>41</v>
      </c>
      <c r="T2315" s="199" t="s">
        <v>58</v>
      </c>
      <c r="U2315" s="193">
        <v>44980</v>
      </c>
      <c r="V2315" s="193">
        <v>44988</v>
      </c>
      <c r="W2315" s="194">
        <v>1</v>
      </c>
      <c r="X2315" s="195"/>
      <c r="Y2315" s="196">
        <f t="shared" ref="Y2315:Y2316" si="934">IF(T2315="on hire",$C$5-U2315+1,IF(T2315="off hired",V2315-U2315+1,0))/7</f>
        <v>1.2857142857142858</v>
      </c>
      <c r="Z2315" s="203">
        <v>18</v>
      </c>
      <c r="AA2315" s="203">
        <v>1.05</v>
      </c>
      <c r="AB2315" s="197">
        <f t="shared" ref="AB2315:AB2316" si="935">Z2315*R2315</f>
        <v>180</v>
      </c>
      <c r="AC2315" s="197">
        <f t="shared" ref="AC2315:AC2316" si="936">AA2315*R2315</f>
        <v>10.5</v>
      </c>
      <c r="AD2315" s="197">
        <f t="shared" ref="AD2315:AD2316" si="937">0.7*R2315*Z2315</f>
        <v>126</v>
      </c>
      <c r="AE2315" s="197">
        <f t="shared" ref="AE2315:AE2316" si="938">IF(T2315="off hired",0.3*R2315*Z2315*W2315,0)</f>
        <v>54</v>
      </c>
      <c r="AF2315" s="197">
        <f t="shared" ref="AF2315:AF2316" si="939">IF(Y2315&gt;X2315,(Y2315-X2315)*R2315*AA2315,0)</f>
        <v>13.500000000000002</v>
      </c>
      <c r="AG2315" s="197">
        <f t="shared" ref="AG2315:AG2316" si="940">AD2315+AE2315+AF2315</f>
        <v>193.5</v>
      </c>
      <c r="AH2315" s="198">
        <v>135</v>
      </c>
      <c r="AI2315" s="197">
        <f t="shared" ref="AI2315:AI2316" si="941">AG2315-AH2315</f>
        <v>58.5</v>
      </c>
      <c r="AJ2315" s="158"/>
      <c r="AR2315" s="363">
        <f>SUMIF('[27]Sc Shedule '!$D$3:$D$2546,D2315,'[27]Sc Shedule '!$AC$3:$AC$2546)</f>
        <v>193.5</v>
      </c>
      <c r="AS2315" s="363">
        <f t="shared" ref="AS2315:AS2318" ca="1" si="942">SUMIF($D$91:$D$2561,D2315,$AG$91:$AG$2559)</f>
        <v>193.5</v>
      </c>
      <c r="AT2315" s="363">
        <f t="shared" ref="AT2315:AT2318" ca="1" si="943">AR2315-AS2315</f>
        <v>0</v>
      </c>
      <c r="AU2315" s="365"/>
    </row>
    <row r="2316" spans="1:47" ht="30" customHeight="1" x14ac:dyDescent="0.25">
      <c r="A2316" s="186"/>
      <c r="B2316" s="221"/>
      <c r="C2316" s="187">
        <v>1976</v>
      </c>
      <c r="D2316" s="188">
        <v>14614</v>
      </c>
      <c r="E2316" s="188"/>
      <c r="F2316" s="188"/>
      <c r="G2316" s="189" t="s">
        <v>106</v>
      </c>
      <c r="H2316" s="189" t="s">
        <v>36</v>
      </c>
      <c r="I2316" s="189"/>
      <c r="J2316" s="189" t="s">
        <v>435</v>
      </c>
      <c r="K2316" s="190">
        <v>2.5</v>
      </c>
      <c r="L2316" s="190">
        <v>1.8</v>
      </c>
      <c r="M2316" s="190">
        <v>2</v>
      </c>
      <c r="N2316" s="190"/>
      <c r="O2316" s="188">
        <f t="shared" si="932"/>
        <v>2</v>
      </c>
      <c r="P2316" s="190"/>
      <c r="Q2316" s="190"/>
      <c r="R2316" s="188">
        <f t="shared" si="933"/>
        <v>5</v>
      </c>
      <c r="S2316" s="159" t="s">
        <v>41</v>
      </c>
      <c r="T2316" s="199" t="s">
        <v>86</v>
      </c>
      <c r="U2316" s="193">
        <v>44981</v>
      </c>
      <c r="V2316" s="193"/>
      <c r="W2316" s="194">
        <v>1</v>
      </c>
      <c r="X2316" s="195"/>
      <c r="Y2316" s="196">
        <f t="shared" si="934"/>
        <v>5.1428571428571432</v>
      </c>
      <c r="Z2316" s="203">
        <v>18</v>
      </c>
      <c r="AA2316" s="203">
        <v>1.05</v>
      </c>
      <c r="AB2316" s="197">
        <f t="shared" si="935"/>
        <v>90</v>
      </c>
      <c r="AC2316" s="197">
        <f t="shared" si="936"/>
        <v>5.25</v>
      </c>
      <c r="AD2316" s="197">
        <f t="shared" si="937"/>
        <v>63</v>
      </c>
      <c r="AE2316" s="197">
        <f t="shared" si="938"/>
        <v>0</v>
      </c>
      <c r="AF2316" s="197">
        <f t="shared" si="939"/>
        <v>27.000000000000004</v>
      </c>
      <c r="AG2316" s="197">
        <f t="shared" si="940"/>
        <v>90</v>
      </c>
      <c r="AH2316" s="198">
        <v>66.75</v>
      </c>
      <c r="AI2316" s="197">
        <f t="shared" si="941"/>
        <v>23.25</v>
      </c>
      <c r="AJ2316" s="158"/>
      <c r="AR2316" s="363">
        <f>SUMIF('[27]Sc Shedule '!$D$3:$D$2546,D2316,'[27]Sc Shedule '!$AC$3:$AC$2546)</f>
        <v>90</v>
      </c>
      <c r="AS2316" s="363">
        <f t="shared" ca="1" si="942"/>
        <v>90</v>
      </c>
      <c r="AT2316" s="363">
        <f t="shared" ca="1" si="943"/>
        <v>0</v>
      </c>
      <c r="AU2316" s="365"/>
    </row>
    <row r="2317" spans="1:47" ht="30" customHeight="1" x14ac:dyDescent="0.25">
      <c r="A2317" s="186"/>
      <c r="B2317" s="221"/>
      <c r="C2317" s="187">
        <v>1896</v>
      </c>
      <c r="D2317" s="188">
        <v>14481</v>
      </c>
      <c r="E2317" s="188"/>
      <c r="F2317" s="188"/>
      <c r="G2317" s="186" t="s">
        <v>440</v>
      </c>
      <c r="H2317" s="186" t="s">
        <v>60</v>
      </c>
      <c r="I2317" s="186"/>
      <c r="J2317" s="186" t="s">
        <v>61</v>
      </c>
      <c r="K2317" s="188">
        <v>6</v>
      </c>
      <c r="L2317" s="188">
        <v>2.5</v>
      </c>
      <c r="M2317" s="188">
        <v>3</v>
      </c>
      <c r="N2317" s="188"/>
      <c r="O2317" s="188">
        <f t="shared" ref="O2317" si="944">M2317-N2317</f>
        <v>3</v>
      </c>
      <c r="P2317" s="188"/>
      <c r="Q2317" s="188"/>
      <c r="R2317" s="188">
        <f t="shared" ref="R2317" si="945">IF(S2317="m3",K2317*L2317*O2317,IF(S2317="m2-LxH",K2317*O2317,IF(S2317="m2-LxW",K2317*L2317*P2317,IF(S2317="rm",O2317,IF(S2317="lm",K2317,IF(S2317="unit",Q2317,))))))</f>
        <v>45</v>
      </c>
      <c r="S2317" s="191" t="s">
        <v>62</v>
      </c>
      <c r="T2317" s="199" t="s">
        <v>86</v>
      </c>
      <c r="U2317" s="200">
        <v>44967</v>
      </c>
      <c r="V2317" s="200"/>
      <c r="W2317" s="201">
        <v>1</v>
      </c>
      <c r="X2317" s="202"/>
      <c r="Y2317" s="196">
        <f t="shared" ref="Y2317" si="946">IF(T2317="on hire",$C$5-U2317+1,IF(T2317="off hired",V2317-U2317+1,0))/7</f>
        <v>7.1428571428571432</v>
      </c>
      <c r="Z2317" s="219">
        <v>7.5</v>
      </c>
      <c r="AA2317" s="219">
        <v>0.7</v>
      </c>
      <c r="AB2317" s="197">
        <f t="shared" ref="AB2317" si="947">Z2317*R2317</f>
        <v>337.5</v>
      </c>
      <c r="AC2317" s="197">
        <f t="shared" ref="AC2317" si="948">AA2317*R2317</f>
        <v>31.499999999999996</v>
      </c>
      <c r="AD2317" s="197">
        <f t="shared" ref="AD2317" si="949">0.7*R2317*Z2317</f>
        <v>236.24999999999997</v>
      </c>
      <c r="AE2317" s="197">
        <f t="shared" ref="AE2317" si="950">IF(T2317="off hired",0.3*R2317*Z2317*W2317,0)</f>
        <v>0</v>
      </c>
      <c r="AF2317" s="197">
        <f t="shared" ref="AF2317" si="951">IF(Y2317&gt;X2317,(Y2317-X2317)*R2317*AA2317,0)</f>
        <v>225</v>
      </c>
      <c r="AG2317" s="197">
        <f t="shared" ref="AG2317" si="952">AD2317+AE2317+AF2317</f>
        <v>461.25</v>
      </c>
      <c r="AH2317" s="197">
        <v>321.75</v>
      </c>
      <c r="AI2317" s="197">
        <f t="shared" ref="AI2317" si="953">AG2317-AH2317</f>
        <v>139.5</v>
      </c>
      <c r="AJ2317" s="158"/>
      <c r="AR2317" s="363">
        <f>SUMIF('[27]Sc Shedule '!$D$3:$D$2546,D2317,'[27]Sc Shedule '!$AC$3:$AC$2546)</f>
        <v>461.25</v>
      </c>
      <c r="AS2317" s="363">
        <f t="shared" ca="1" si="942"/>
        <v>461.25</v>
      </c>
      <c r="AT2317" s="363">
        <f t="shared" ca="1" si="943"/>
        <v>0</v>
      </c>
      <c r="AU2317" s="365"/>
    </row>
    <row r="2318" spans="1:47" ht="30" customHeight="1" x14ac:dyDescent="0.25">
      <c r="A2318" s="186"/>
      <c r="B2318" s="221"/>
      <c r="C2318" s="187">
        <v>1899</v>
      </c>
      <c r="D2318" s="188">
        <v>14484</v>
      </c>
      <c r="E2318" s="188">
        <v>8768</v>
      </c>
      <c r="F2318" s="188"/>
      <c r="G2318" s="186" t="s">
        <v>57</v>
      </c>
      <c r="H2318" s="186" t="s">
        <v>60</v>
      </c>
      <c r="I2318" s="186"/>
      <c r="J2318" s="186" t="s">
        <v>61</v>
      </c>
      <c r="K2318" s="188">
        <v>3</v>
      </c>
      <c r="L2318" s="188">
        <v>2.5</v>
      </c>
      <c r="M2318" s="188">
        <v>3.5</v>
      </c>
      <c r="N2318" s="188"/>
      <c r="O2318" s="188">
        <f t="shared" ref="O2318:O2327" si="954">M2318-N2318</f>
        <v>3.5</v>
      </c>
      <c r="P2318" s="188"/>
      <c r="Q2318" s="188"/>
      <c r="R2318" s="188">
        <f t="shared" ref="R2318:R2327" si="955">IF(S2318="m3",K2318*L2318*O2318,IF(S2318="m2-LxH",K2318*O2318,IF(S2318="m2-LxW",K2318*L2318*P2318,IF(S2318="rm",O2318,IF(S2318="lm",K2318,IF(S2318="unit",Q2318,))))))</f>
        <v>26.25</v>
      </c>
      <c r="S2318" s="191" t="s">
        <v>62</v>
      </c>
      <c r="T2318" s="199" t="s">
        <v>58</v>
      </c>
      <c r="U2318" s="200">
        <v>44967</v>
      </c>
      <c r="V2318" s="200">
        <v>44988</v>
      </c>
      <c r="W2318" s="201">
        <v>1</v>
      </c>
      <c r="X2318" s="202"/>
      <c r="Y2318" s="196">
        <f t="shared" ref="Y2318:Y2327" si="956">IF(T2318="on hire",$C$5-U2318+1,IF(T2318="off hired",V2318-U2318+1,0))/7</f>
        <v>3.1428571428571428</v>
      </c>
      <c r="Z2318" s="219">
        <v>7.5</v>
      </c>
      <c r="AA2318" s="219">
        <v>0.7</v>
      </c>
      <c r="AB2318" s="197">
        <f t="shared" ref="AB2318:AB2327" si="957">Z2318*R2318</f>
        <v>196.875</v>
      </c>
      <c r="AC2318" s="197">
        <f t="shared" ref="AC2318:AC2327" si="958">AA2318*R2318</f>
        <v>18.375</v>
      </c>
      <c r="AD2318" s="197">
        <f t="shared" ref="AD2318:AD2327" si="959">0.7*R2318*Z2318</f>
        <v>137.8125</v>
      </c>
      <c r="AE2318" s="197">
        <f t="shared" ref="AE2318:AE2327" si="960">IF(T2318="off hired",0.3*R2318*Z2318*W2318,0)</f>
        <v>59.0625</v>
      </c>
      <c r="AF2318" s="197">
        <f t="shared" ref="AF2318:AF2327" si="961">IF(Y2318&gt;X2318,(Y2318-X2318)*R2318*AA2318,0)</f>
        <v>57.749999999999993</v>
      </c>
      <c r="AG2318" s="197">
        <f t="shared" ref="AG2318:AG2327" si="962">AD2318+AE2318+AF2318</f>
        <v>254.625</v>
      </c>
      <c r="AH2318" s="197">
        <v>187.6875</v>
      </c>
      <c r="AI2318" s="197">
        <f t="shared" ref="AI2318:AI2327" si="963">AG2318-AH2318</f>
        <v>66.9375</v>
      </c>
      <c r="AJ2318" s="158"/>
      <c r="AR2318" s="363">
        <f>SUMIF('[27]Sc Shedule '!$D$3:$D$2546,D2318,'[27]Sc Shedule '!$AC$3:$AC$2546)</f>
        <v>254.625</v>
      </c>
      <c r="AS2318" s="363">
        <f t="shared" ca="1" si="942"/>
        <v>254.625</v>
      </c>
      <c r="AT2318" s="363">
        <f t="shared" ca="1" si="943"/>
        <v>0</v>
      </c>
      <c r="AU2318" s="365"/>
    </row>
    <row r="2319" spans="1:47" ht="30" customHeight="1" x14ac:dyDescent="0.25">
      <c r="A2319" s="186"/>
      <c r="B2319" s="221"/>
      <c r="C2319" s="187">
        <v>1856</v>
      </c>
      <c r="D2319" s="188">
        <v>14441</v>
      </c>
      <c r="E2319" s="188">
        <v>8561</v>
      </c>
      <c r="F2319" s="188"/>
      <c r="G2319" s="186" t="s">
        <v>106</v>
      </c>
      <c r="H2319" s="186" t="s">
        <v>60</v>
      </c>
      <c r="I2319" s="186"/>
      <c r="J2319" s="186" t="s">
        <v>61</v>
      </c>
      <c r="K2319" s="188">
        <v>10</v>
      </c>
      <c r="L2319" s="188">
        <v>2.5</v>
      </c>
      <c r="M2319" s="188">
        <v>4</v>
      </c>
      <c r="N2319" s="188"/>
      <c r="O2319" s="188">
        <f t="shared" si="954"/>
        <v>4</v>
      </c>
      <c r="P2319" s="188"/>
      <c r="Q2319" s="188"/>
      <c r="R2319" s="188">
        <f t="shared" si="955"/>
        <v>100</v>
      </c>
      <c r="S2319" s="191" t="s">
        <v>62</v>
      </c>
      <c r="T2319" s="199" t="s">
        <v>58</v>
      </c>
      <c r="U2319" s="200">
        <v>44960</v>
      </c>
      <c r="V2319" s="200">
        <v>44971</v>
      </c>
      <c r="W2319" s="201">
        <v>1</v>
      </c>
      <c r="X2319" s="202"/>
      <c r="Y2319" s="196">
        <f t="shared" si="956"/>
        <v>1.7142857142857142</v>
      </c>
      <c r="Z2319" s="219">
        <v>7.5</v>
      </c>
      <c r="AA2319" s="219">
        <v>0.7</v>
      </c>
      <c r="AB2319" s="197">
        <f t="shared" si="957"/>
        <v>750</v>
      </c>
      <c r="AC2319" s="197">
        <f t="shared" si="958"/>
        <v>70</v>
      </c>
      <c r="AD2319" s="197">
        <f t="shared" si="959"/>
        <v>525</v>
      </c>
      <c r="AE2319" s="197">
        <f t="shared" si="960"/>
        <v>225</v>
      </c>
      <c r="AF2319" s="197">
        <f t="shared" si="961"/>
        <v>119.99999999999999</v>
      </c>
      <c r="AG2319" s="197">
        <f t="shared" si="962"/>
        <v>870</v>
      </c>
      <c r="AH2319" s="197">
        <v>870</v>
      </c>
      <c r="AI2319" s="197">
        <f t="shared" si="963"/>
        <v>0</v>
      </c>
      <c r="AJ2319" s="158"/>
      <c r="AT2319" s="111"/>
      <c r="AU2319" s="365"/>
    </row>
    <row r="2320" spans="1:47" ht="30" customHeight="1" x14ac:dyDescent="0.25">
      <c r="A2320" s="186"/>
      <c r="B2320" s="221"/>
      <c r="C2320" s="187">
        <v>1849</v>
      </c>
      <c r="D2320" s="188">
        <v>14435</v>
      </c>
      <c r="E2320" s="188">
        <v>8554</v>
      </c>
      <c r="F2320" s="188"/>
      <c r="G2320" s="186" t="s">
        <v>100</v>
      </c>
      <c r="H2320" s="186" t="s">
        <v>60</v>
      </c>
      <c r="I2320" s="186"/>
      <c r="J2320" s="186" t="s">
        <v>61</v>
      </c>
      <c r="K2320" s="188">
        <v>2.5</v>
      </c>
      <c r="L2320" s="188">
        <v>2.5</v>
      </c>
      <c r="M2320" s="188">
        <v>5.5</v>
      </c>
      <c r="N2320" s="188"/>
      <c r="O2320" s="188">
        <f t="shared" si="954"/>
        <v>5.5</v>
      </c>
      <c r="P2320" s="188"/>
      <c r="Q2320" s="188"/>
      <c r="R2320" s="188">
        <f t="shared" si="955"/>
        <v>34.375</v>
      </c>
      <c r="S2320" s="191" t="s">
        <v>62</v>
      </c>
      <c r="T2320" s="199" t="s">
        <v>58</v>
      </c>
      <c r="U2320" s="200">
        <v>44959</v>
      </c>
      <c r="V2320" s="200">
        <v>44967</v>
      </c>
      <c r="W2320" s="201">
        <v>1</v>
      </c>
      <c r="X2320" s="202"/>
      <c r="Y2320" s="196">
        <f t="shared" si="956"/>
        <v>1.2857142857142858</v>
      </c>
      <c r="Z2320" s="219">
        <v>7.5</v>
      </c>
      <c r="AA2320" s="219">
        <v>0.7</v>
      </c>
      <c r="AB2320" s="197">
        <f t="shared" si="957"/>
        <v>257.8125</v>
      </c>
      <c r="AC2320" s="197">
        <f t="shared" si="958"/>
        <v>24.0625</v>
      </c>
      <c r="AD2320" s="197">
        <f t="shared" si="959"/>
        <v>180.46875</v>
      </c>
      <c r="AE2320" s="197">
        <f t="shared" si="960"/>
        <v>77.34375</v>
      </c>
      <c r="AF2320" s="197">
        <f t="shared" si="961"/>
        <v>30.9375</v>
      </c>
      <c r="AG2320" s="197">
        <f t="shared" si="962"/>
        <v>288.75</v>
      </c>
      <c r="AH2320" s="197">
        <v>288.75</v>
      </c>
      <c r="AI2320" s="197">
        <f t="shared" si="963"/>
        <v>0</v>
      </c>
      <c r="AJ2320" s="158"/>
      <c r="AT2320" s="111"/>
      <c r="AU2320" s="365"/>
    </row>
    <row r="2321" spans="1:47" ht="30" customHeight="1" x14ac:dyDescent="0.25">
      <c r="A2321" s="186"/>
      <c r="B2321" s="221"/>
      <c r="C2321" s="187">
        <v>1832</v>
      </c>
      <c r="D2321" s="188">
        <v>14419</v>
      </c>
      <c r="E2321" s="188">
        <v>8576</v>
      </c>
      <c r="F2321" s="188"/>
      <c r="G2321" s="186" t="s">
        <v>100</v>
      </c>
      <c r="H2321" s="186" t="s">
        <v>60</v>
      </c>
      <c r="I2321" s="186"/>
      <c r="J2321" s="186" t="s">
        <v>61</v>
      </c>
      <c r="K2321" s="188">
        <v>5.0999999999999996</v>
      </c>
      <c r="L2321" s="188">
        <v>4</v>
      </c>
      <c r="M2321" s="188">
        <v>3.5</v>
      </c>
      <c r="N2321" s="188"/>
      <c r="O2321" s="188">
        <f t="shared" si="954"/>
        <v>3.5</v>
      </c>
      <c r="P2321" s="188"/>
      <c r="Q2321" s="188"/>
      <c r="R2321" s="188">
        <f t="shared" si="955"/>
        <v>71.399999999999991</v>
      </c>
      <c r="S2321" s="191" t="s">
        <v>62</v>
      </c>
      <c r="T2321" s="199" t="s">
        <v>58</v>
      </c>
      <c r="U2321" s="200">
        <v>44958</v>
      </c>
      <c r="V2321" s="200">
        <v>44976</v>
      </c>
      <c r="W2321" s="201">
        <v>1</v>
      </c>
      <c r="X2321" s="202"/>
      <c r="Y2321" s="196">
        <f t="shared" si="956"/>
        <v>2.7142857142857144</v>
      </c>
      <c r="Z2321" s="219">
        <v>7.5</v>
      </c>
      <c r="AA2321" s="219">
        <v>0.7</v>
      </c>
      <c r="AB2321" s="197">
        <f t="shared" si="957"/>
        <v>535.49999999999989</v>
      </c>
      <c r="AC2321" s="197">
        <f t="shared" si="958"/>
        <v>49.97999999999999</v>
      </c>
      <c r="AD2321" s="197">
        <f t="shared" si="959"/>
        <v>374.84999999999991</v>
      </c>
      <c r="AE2321" s="197">
        <f t="shared" si="960"/>
        <v>160.64999999999998</v>
      </c>
      <c r="AF2321" s="197">
        <f t="shared" si="961"/>
        <v>135.65999999999997</v>
      </c>
      <c r="AG2321" s="197">
        <f t="shared" si="962"/>
        <v>671.15999999999985</v>
      </c>
      <c r="AH2321" s="197">
        <v>671.15999999999985</v>
      </c>
      <c r="AI2321" s="197">
        <f t="shared" si="963"/>
        <v>0</v>
      </c>
      <c r="AJ2321" s="158"/>
      <c r="AT2321" s="111"/>
      <c r="AU2321" s="365"/>
    </row>
    <row r="2322" spans="1:47" ht="30" customHeight="1" x14ac:dyDescent="0.25">
      <c r="A2322" s="186"/>
      <c r="B2322" s="221"/>
      <c r="C2322" s="187">
        <v>1838</v>
      </c>
      <c r="D2322" s="188">
        <v>14424</v>
      </c>
      <c r="E2322" s="188">
        <v>8564</v>
      </c>
      <c r="F2322" s="188"/>
      <c r="G2322" s="186" t="s">
        <v>106</v>
      </c>
      <c r="H2322" s="186" t="s">
        <v>60</v>
      </c>
      <c r="I2322" s="186"/>
      <c r="J2322" s="186" t="s">
        <v>61</v>
      </c>
      <c r="K2322" s="188">
        <v>2.5</v>
      </c>
      <c r="L2322" s="188">
        <v>2.5</v>
      </c>
      <c r="M2322" s="188">
        <v>4</v>
      </c>
      <c r="N2322" s="188"/>
      <c r="O2322" s="188">
        <f t="shared" si="954"/>
        <v>4</v>
      </c>
      <c r="P2322" s="188"/>
      <c r="Q2322" s="188"/>
      <c r="R2322" s="188">
        <f t="shared" si="955"/>
        <v>25</v>
      </c>
      <c r="S2322" s="191" t="s">
        <v>62</v>
      </c>
      <c r="T2322" s="199" t="s">
        <v>58</v>
      </c>
      <c r="U2322" s="200">
        <v>44959</v>
      </c>
      <c r="V2322" s="200">
        <v>44972</v>
      </c>
      <c r="W2322" s="201">
        <v>1</v>
      </c>
      <c r="X2322" s="202"/>
      <c r="Y2322" s="196">
        <f t="shared" si="956"/>
        <v>2</v>
      </c>
      <c r="Z2322" s="219">
        <v>7.5</v>
      </c>
      <c r="AA2322" s="219">
        <v>0.7</v>
      </c>
      <c r="AB2322" s="197">
        <f t="shared" si="957"/>
        <v>187.5</v>
      </c>
      <c r="AC2322" s="197">
        <f t="shared" si="958"/>
        <v>17.5</v>
      </c>
      <c r="AD2322" s="197">
        <f t="shared" si="959"/>
        <v>131.25</v>
      </c>
      <c r="AE2322" s="197">
        <f t="shared" si="960"/>
        <v>56.25</v>
      </c>
      <c r="AF2322" s="197">
        <f t="shared" si="961"/>
        <v>35</v>
      </c>
      <c r="AG2322" s="197">
        <f t="shared" si="962"/>
        <v>222.5</v>
      </c>
      <c r="AH2322" s="197">
        <v>222.5</v>
      </c>
      <c r="AI2322" s="197">
        <f t="shared" si="963"/>
        <v>0</v>
      </c>
      <c r="AJ2322" s="158"/>
      <c r="AT2322" s="111"/>
      <c r="AU2322" s="365"/>
    </row>
    <row r="2323" spans="1:47" ht="30" customHeight="1" x14ac:dyDescent="0.25">
      <c r="A2323" s="186"/>
      <c r="B2323" s="221"/>
      <c r="C2323" s="187">
        <v>1839</v>
      </c>
      <c r="D2323" s="188">
        <v>14425</v>
      </c>
      <c r="E2323" s="188">
        <v>8755</v>
      </c>
      <c r="F2323" s="188"/>
      <c r="G2323" s="186" t="s">
        <v>440</v>
      </c>
      <c r="H2323" s="186" t="s">
        <v>60</v>
      </c>
      <c r="I2323" s="186"/>
      <c r="J2323" s="186" t="s">
        <v>61</v>
      </c>
      <c r="K2323" s="188">
        <v>8.8000000000000007</v>
      </c>
      <c r="L2323" s="188">
        <v>7.3</v>
      </c>
      <c r="M2323" s="188">
        <v>3</v>
      </c>
      <c r="N2323" s="188"/>
      <c r="O2323" s="188">
        <f t="shared" si="954"/>
        <v>3</v>
      </c>
      <c r="P2323" s="188"/>
      <c r="Q2323" s="188"/>
      <c r="R2323" s="188">
        <f t="shared" si="955"/>
        <v>192.72000000000003</v>
      </c>
      <c r="S2323" s="191" t="s">
        <v>62</v>
      </c>
      <c r="T2323" s="199" t="s">
        <v>58</v>
      </c>
      <c r="U2323" s="200">
        <v>44959</v>
      </c>
      <c r="V2323" s="200">
        <v>44986</v>
      </c>
      <c r="W2323" s="201">
        <v>1</v>
      </c>
      <c r="X2323" s="202"/>
      <c r="Y2323" s="196">
        <f t="shared" si="956"/>
        <v>4</v>
      </c>
      <c r="Z2323" s="219">
        <v>7.5</v>
      </c>
      <c r="AA2323" s="219">
        <v>0.7</v>
      </c>
      <c r="AB2323" s="197">
        <f t="shared" si="957"/>
        <v>1445.4</v>
      </c>
      <c r="AC2323" s="197">
        <f t="shared" si="958"/>
        <v>134.904</v>
      </c>
      <c r="AD2323" s="197">
        <f t="shared" si="959"/>
        <v>1011.78</v>
      </c>
      <c r="AE2323" s="197">
        <f t="shared" si="960"/>
        <v>433.62</v>
      </c>
      <c r="AF2323" s="197">
        <f t="shared" si="961"/>
        <v>539.61599999999999</v>
      </c>
      <c r="AG2323" s="197">
        <f t="shared" si="962"/>
        <v>1985.0160000000001</v>
      </c>
      <c r="AH2323" s="197">
        <v>1532.124</v>
      </c>
      <c r="AI2323" s="197">
        <f t="shared" si="963"/>
        <v>452.89200000000005</v>
      </c>
      <c r="AJ2323" s="158"/>
      <c r="AR2323" s="363">
        <f>SUMIF('[27]Sc Shedule '!$D$3:$D$2546,D2323,'[27]Sc Shedule '!$AC$3:$AC$2546)</f>
        <v>1985.0160000000001</v>
      </c>
      <c r="AS2323" s="363">
        <f ca="1">SUMIF($D$91:$D$2561,D2323,$AG$91:$AG$2559)</f>
        <v>1985.0160000000001</v>
      </c>
      <c r="AT2323" s="363">
        <f ca="1">AR2323-AS2323</f>
        <v>0</v>
      </c>
      <c r="AU2323" s="365"/>
    </row>
    <row r="2324" spans="1:47" ht="30" customHeight="1" x14ac:dyDescent="0.25">
      <c r="A2324" s="186"/>
      <c r="B2324" s="221"/>
      <c r="C2324" s="187">
        <v>1837</v>
      </c>
      <c r="D2324" s="188">
        <v>14423</v>
      </c>
      <c r="E2324" s="188">
        <v>8638</v>
      </c>
      <c r="F2324" s="188"/>
      <c r="G2324" s="186" t="s">
        <v>106</v>
      </c>
      <c r="H2324" s="186" t="s">
        <v>60</v>
      </c>
      <c r="I2324" s="186"/>
      <c r="J2324" s="186" t="s">
        <v>61</v>
      </c>
      <c r="K2324" s="188">
        <v>2.5</v>
      </c>
      <c r="L2324" s="188">
        <v>2.5</v>
      </c>
      <c r="M2324" s="188">
        <v>4</v>
      </c>
      <c r="N2324" s="188"/>
      <c r="O2324" s="188">
        <f t="shared" si="954"/>
        <v>4</v>
      </c>
      <c r="P2324" s="188"/>
      <c r="Q2324" s="188"/>
      <c r="R2324" s="188">
        <f t="shared" si="955"/>
        <v>25</v>
      </c>
      <c r="S2324" s="191" t="s">
        <v>62</v>
      </c>
      <c r="T2324" s="199" t="s">
        <v>58</v>
      </c>
      <c r="U2324" s="200">
        <v>44959</v>
      </c>
      <c r="V2324" s="200">
        <v>44964</v>
      </c>
      <c r="W2324" s="201">
        <v>1</v>
      </c>
      <c r="X2324" s="202"/>
      <c r="Y2324" s="196">
        <f t="shared" si="956"/>
        <v>0.8571428571428571</v>
      </c>
      <c r="Z2324" s="219">
        <v>7.5</v>
      </c>
      <c r="AA2324" s="219">
        <v>0.7</v>
      </c>
      <c r="AB2324" s="197">
        <f t="shared" si="957"/>
        <v>187.5</v>
      </c>
      <c r="AC2324" s="197">
        <f t="shared" si="958"/>
        <v>17.5</v>
      </c>
      <c r="AD2324" s="197">
        <f t="shared" si="959"/>
        <v>131.25</v>
      </c>
      <c r="AE2324" s="197">
        <f t="shared" si="960"/>
        <v>56.25</v>
      </c>
      <c r="AF2324" s="197">
        <f t="shared" si="961"/>
        <v>14.999999999999998</v>
      </c>
      <c r="AG2324" s="197">
        <f t="shared" si="962"/>
        <v>202.5</v>
      </c>
      <c r="AH2324" s="197">
        <v>202.5</v>
      </c>
      <c r="AI2324" s="197">
        <f t="shared" si="963"/>
        <v>0</v>
      </c>
      <c r="AJ2324" s="158"/>
      <c r="AT2324" s="111"/>
      <c r="AU2324" s="365"/>
    </row>
    <row r="2325" spans="1:47" ht="30" customHeight="1" x14ac:dyDescent="0.25">
      <c r="A2325" s="186"/>
      <c r="B2325" s="221"/>
      <c r="C2325" s="187">
        <v>1857</v>
      </c>
      <c r="D2325" s="188">
        <v>14442</v>
      </c>
      <c r="E2325" s="188">
        <v>8797</v>
      </c>
      <c r="F2325" s="188"/>
      <c r="G2325" s="186" t="s">
        <v>106</v>
      </c>
      <c r="H2325" s="186" t="s">
        <v>60</v>
      </c>
      <c r="I2325" s="186"/>
      <c r="J2325" s="186" t="s">
        <v>61</v>
      </c>
      <c r="K2325" s="188">
        <v>8.6</v>
      </c>
      <c r="L2325" s="188">
        <v>2.5</v>
      </c>
      <c r="M2325" s="188">
        <v>4</v>
      </c>
      <c r="N2325" s="188"/>
      <c r="O2325" s="188">
        <f t="shared" si="954"/>
        <v>4</v>
      </c>
      <c r="P2325" s="188"/>
      <c r="Q2325" s="188"/>
      <c r="R2325" s="188">
        <f t="shared" si="955"/>
        <v>86</v>
      </c>
      <c r="S2325" s="191" t="s">
        <v>62</v>
      </c>
      <c r="T2325" s="199" t="s">
        <v>58</v>
      </c>
      <c r="U2325" s="200">
        <v>44960</v>
      </c>
      <c r="V2325" s="200">
        <v>44995</v>
      </c>
      <c r="W2325" s="201">
        <v>1</v>
      </c>
      <c r="X2325" s="202"/>
      <c r="Y2325" s="196">
        <f t="shared" si="956"/>
        <v>5.1428571428571432</v>
      </c>
      <c r="Z2325" s="219">
        <v>7.5</v>
      </c>
      <c r="AA2325" s="219">
        <v>0.7</v>
      </c>
      <c r="AB2325" s="197">
        <f t="shared" si="957"/>
        <v>645</v>
      </c>
      <c r="AC2325" s="197">
        <f t="shared" si="958"/>
        <v>60.199999999999996</v>
      </c>
      <c r="AD2325" s="197">
        <f t="shared" si="959"/>
        <v>451.49999999999994</v>
      </c>
      <c r="AE2325" s="197">
        <f t="shared" si="960"/>
        <v>193.5</v>
      </c>
      <c r="AF2325" s="197">
        <f t="shared" si="961"/>
        <v>309.60000000000002</v>
      </c>
      <c r="AG2325" s="197">
        <f t="shared" si="962"/>
        <v>954.6</v>
      </c>
      <c r="AH2325" s="197">
        <v>675.09999999999991</v>
      </c>
      <c r="AI2325" s="197">
        <f t="shared" si="963"/>
        <v>279.50000000000011</v>
      </c>
      <c r="AJ2325" s="158"/>
      <c r="AR2325" s="363">
        <f>SUMIF('[27]Sc Shedule '!$D$3:$D$2546,D2325,'[27]Sc Shedule '!$AC$3:$AC$2546)</f>
        <v>954.60000000000014</v>
      </c>
      <c r="AS2325" s="363">
        <f ca="1">SUMIF($D$91:$D$2561,D2325,$AG$91:$AG$2559)</f>
        <v>954.6</v>
      </c>
      <c r="AT2325" s="363">
        <f ca="1">AR2325-AS2325</f>
        <v>0</v>
      </c>
      <c r="AU2325" s="365"/>
    </row>
    <row r="2326" spans="1:47" ht="30" customHeight="1" x14ac:dyDescent="0.25">
      <c r="A2326" s="186"/>
      <c r="B2326" s="221"/>
      <c r="C2326" s="187">
        <v>1866</v>
      </c>
      <c r="D2326" s="188">
        <v>14451</v>
      </c>
      <c r="E2326" s="188">
        <v>8564</v>
      </c>
      <c r="F2326" s="188"/>
      <c r="G2326" s="186" t="s">
        <v>106</v>
      </c>
      <c r="H2326" s="186" t="s">
        <v>60</v>
      </c>
      <c r="I2326" s="186"/>
      <c r="J2326" s="186" t="s">
        <v>61</v>
      </c>
      <c r="K2326" s="188">
        <v>2.5</v>
      </c>
      <c r="L2326" s="188">
        <v>2.5</v>
      </c>
      <c r="M2326" s="188">
        <v>4.5</v>
      </c>
      <c r="N2326" s="188"/>
      <c r="O2326" s="188">
        <f t="shared" si="954"/>
        <v>4.5</v>
      </c>
      <c r="P2326" s="188"/>
      <c r="Q2326" s="188"/>
      <c r="R2326" s="188">
        <f t="shared" si="955"/>
        <v>28.125</v>
      </c>
      <c r="S2326" s="191" t="s">
        <v>62</v>
      </c>
      <c r="T2326" s="199" t="s">
        <v>58</v>
      </c>
      <c r="U2326" s="200">
        <v>44961</v>
      </c>
      <c r="V2326" s="200">
        <v>44972</v>
      </c>
      <c r="W2326" s="201">
        <v>1</v>
      </c>
      <c r="X2326" s="202"/>
      <c r="Y2326" s="196">
        <f t="shared" si="956"/>
        <v>1.7142857142857142</v>
      </c>
      <c r="Z2326" s="219">
        <v>7.5</v>
      </c>
      <c r="AA2326" s="219">
        <v>0.7</v>
      </c>
      <c r="AB2326" s="197">
        <f t="shared" si="957"/>
        <v>210.9375</v>
      </c>
      <c r="AC2326" s="197">
        <f t="shared" si="958"/>
        <v>19.6875</v>
      </c>
      <c r="AD2326" s="197">
        <f t="shared" si="959"/>
        <v>147.65625</v>
      </c>
      <c r="AE2326" s="197">
        <f t="shared" si="960"/>
        <v>63.28125</v>
      </c>
      <c r="AF2326" s="197">
        <f t="shared" si="961"/>
        <v>33.749999999999993</v>
      </c>
      <c r="AG2326" s="197">
        <f t="shared" si="962"/>
        <v>244.6875</v>
      </c>
      <c r="AH2326" s="197">
        <v>244.6875</v>
      </c>
      <c r="AI2326" s="197">
        <f t="shared" si="963"/>
        <v>0</v>
      </c>
      <c r="AJ2326" s="158"/>
      <c r="AT2326" s="111"/>
      <c r="AU2326" s="365"/>
    </row>
    <row r="2327" spans="1:47" ht="30" customHeight="1" x14ac:dyDescent="0.25">
      <c r="A2327" s="186"/>
      <c r="B2327" s="221"/>
      <c r="C2327" s="187">
        <v>1868</v>
      </c>
      <c r="D2327" s="188">
        <v>14453</v>
      </c>
      <c r="E2327" s="188">
        <v>8754</v>
      </c>
      <c r="F2327" s="188"/>
      <c r="G2327" s="186" t="s">
        <v>113</v>
      </c>
      <c r="H2327" s="186" t="s">
        <v>60</v>
      </c>
      <c r="I2327" s="186"/>
      <c r="J2327" s="186" t="s">
        <v>61</v>
      </c>
      <c r="K2327" s="188">
        <v>2.5</v>
      </c>
      <c r="L2327" s="188">
        <v>2.5</v>
      </c>
      <c r="M2327" s="188">
        <v>4</v>
      </c>
      <c r="N2327" s="188"/>
      <c r="O2327" s="188">
        <f t="shared" si="954"/>
        <v>4</v>
      </c>
      <c r="P2327" s="188"/>
      <c r="Q2327" s="188"/>
      <c r="R2327" s="188">
        <f t="shared" si="955"/>
        <v>25</v>
      </c>
      <c r="S2327" s="191" t="s">
        <v>62</v>
      </c>
      <c r="T2327" s="199" t="s">
        <v>58</v>
      </c>
      <c r="U2327" s="200">
        <v>44962</v>
      </c>
      <c r="V2327" s="200">
        <v>44986</v>
      </c>
      <c r="W2327" s="201">
        <v>1</v>
      </c>
      <c r="X2327" s="202"/>
      <c r="Y2327" s="196">
        <f t="shared" si="956"/>
        <v>3.5714285714285716</v>
      </c>
      <c r="Z2327" s="219">
        <v>7.5</v>
      </c>
      <c r="AA2327" s="219">
        <v>0.7</v>
      </c>
      <c r="AB2327" s="197">
        <f t="shared" si="957"/>
        <v>187.5</v>
      </c>
      <c r="AC2327" s="197">
        <f t="shared" si="958"/>
        <v>17.5</v>
      </c>
      <c r="AD2327" s="197">
        <f t="shared" si="959"/>
        <v>131.25</v>
      </c>
      <c r="AE2327" s="197">
        <f t="shared" si="960"/>
        <v>56.25</v>
      </c>
      <c r="AF2327" s="197">
        <f t="shared" si="961"/>
        <v>62.5</v>
      </c>
      <c r="AG2327" s="197">
        <f t="shared" si="962"/>
        <v>250</v>
      </c>
      <c r="AH2327" s="197">
        <v>191.25</v>
      </c>
      <c r="AI2327" s="197">
        <f t="shared" si="963"/>
        <v>58.75</v>
      </c>
      <c r="AJ2327" s="158"/>
      <c r="AR2327" s="363">
        <f>SUMIF('[27]Sc Shedule '!$D$3:$D$2546,D2327,'[27]Sc Shedule '!$AC$3:$AC$2546)</f>
        <v>250</v>
      </c>
      <c r="AS2327" s="363">
        <f t="shared" ref="AS2327:AS2328" ca="1" si="964">SUMIF($D$91:$D$2561,D2327,$AG$91:$AG$2559)</f>
        <v>250</v>
      </c>
      <c r="AT2327" s="363">
        <f t="shared" ref="AT2327:AT2328" ca="1" si="965">AR2327-AS2327</f>
        <v>0</v>
      </c>
      <c r="AU2327" s="365"/>
    </row>
    <row r="2328" spans="1:47" ht="30" customHeight="1" x14ac:dyDescent="0.25">
      <c r="A2328" s="186"/>
      <c r="B2328" s="221"/>
      <c r="C2328" s="187">
        <v>1870</v>
      </c>
      <c r="D2328" s="188">
        <v>14455</v>
      </c>
      <c r="E2328" s="188"/>
      <c r="F2328" s="188"/>
      <c r="G2328" s="186" t="s">
        <v>516</v>
      </c>
      <c r="H2328" s="186" t="s">
        <v>60</v>
      </c>
      <c r="I2328" s="186"/>
      <c r="J2328" s="186" t="s">
        <v>61</v>
      </c>
      <c r="K2328" s="188">
        <v>2.5</v>
      </c>
      <c r="L2328" s="188">
        <v>2.5</v>
      </c>
      <c r="M2328" s="188">
        <v>2</v>
      </c>
      <c r="N2328" s="188"/>
      <c r="O2328" s="188">
        <f t="shared" ref="O2328:O2329" si="966">M2328-N2328</f>
        <v>2</v>
      </c>
      <c r="P2328" s="188"/>
      <c r="Q2328" s="188"/>
      <c r="R2328" s="188">
        <f t="shared" ref="R2328:R2329" si="967">IF(S2328="m3",K2328*L2328*O2328,IF(S2328="m2-LxH",K2328*O2328,IF(S2328="m2-LxW",K2328*L2328*P2328,IF(S2328="rm",O2328,IF(S2328="lm",K2328,IF(S2328="unit",Q2328,))))))</f>
        <v>12.5</v>
      </c>
      <c r="S2328" s="191" t="s">
        <v>62</v>
      </c>
      <c r="T2328" s="199" t="s">
        <v>86</v>
      </c>
      <c r="U2328" s="200">
        <v>44963</v>
      </c>
      <c r="V2328" s="200"/>
      <c r="W2328" s="201">
        <v>1</v>
      </c>
      <c r="X2328" s="202"/>
      <c r="Y2328" s="196">
        <f t="shared" ref="Y2328:Y2329" si="968">IF(T2328="on hire",$C$5-U2328+1,IF(T2328="off hired",V2328-U2328+1,0))/7</f>
        <v>7.7142857142857144</v>
      </c>
      <c r="Z2328" s="219">
        <v>7.5</v>
      </c>
      <c r="AA2328" s="219">
        <v>0.7</v>
      </c>
      <c r="AB2328" s="197">
        <f t="shared" ref="AB2328:AB2329" si="969">Z2328*R2328</f>
        <v>93.75</v>
      </c>
      <c r="AC2328" s="197">
        <f t="shared" ref="AC2328:AC2329" si="970">AA2328*R2328</f>
        <v>8.75</v>
      </c>
      <c r="AD2328" s="197">
        <f t="shared" ref="AD2328:AD2329" si="971">0.7*R2328*Z2328</f>
        <v>65.625</v>
      </c>
      <c r="AE2328" s="197">
        <f t="shared" ref="AE2328:AE2329" si="972">IF(T2328="off hired",0.3*R2328*Z2328*W2328,0)</f>
        <v>0</v>
      </c>
      <c r="AF2328" s="197">
        <f t="shared" ref="AF2328:AF2329" si="973">IF(Y2328&gt;X2328,(Y2328-X2328)*R2328*AA2328,0)</f>
        <v>67.5</v>
      </c>
      <c r="AG2328" s="197">
        <f t="shared" ref="AG2328:AG2329" si="974">AD2328+AE2328+AF2328</f>
        <v>133.125</v>
      </c>
      <c r="AH2328" s="197">
        <v>94.375</v>
      </c>
      <c r="AI2328" s="197">
        <f t="shared" ref="AI2328:AI2329" si="975">AG2328-AH2328</f>
        <v>38.75</v>
      </c>
      <c r="AJ2328" s="158"/>
      <c r="AR2328" s="363">
        <f>SUMIF('[27]Sc Shedule '!$D$3:$D$2546,D2328,'[27]Sc Shedule '!$AC$3:$AC$2546)</f>
        <v>133.125</v>
      </c>
      <c r="AS2328" s="363">
        <f t="shared" ca="1" si="964"/>
        <v>133.125</v>
      </c>
      <c r="AT2328" s="363">
        <f t="shared" ca="1" si="965"/>
        <v>0</v>
      </c>
      <c r="AU2328" s="365"/>
    </row>
    <row r="2329" spans="1:47" ht="30" customHeight="1" x14ac:dyDescent="0.25">
      <c r="A2329" s="186"/>
      <c r="B2329" s="221"/>
      <c r="C2329" s="187">
        <v>1903</v>
      </c>
      <c r="D2329" s="188">
        <v>14488</v>
      </c>
      <c r="E2329" s="188">
        <v>8579</v>
      </c>
      <c r="F2329" s="188"/>
      <c r="G2329" s="186" t="s">
        <v>110</v>
      </c>
      <c r="H2329" s="186" t="s">
        <v>60</v>
      </c>
      <c r="I2329" s="186"/>
      <c r="J2329" s="186" t="s">
        <v>61</v>
      </c>
      <c r="K2329" s="188">
        <v>8</v>
      </c>
      <c r="L2329" s="188">
        <v>8</v>
      </c>
      <c r="M2329" s="188">
        <v>4.5</v>
      </c>
      <c r="N2329" s="188"/>
      <c r="O2329" s="188">
        <f t="shared" si="966"/>
        <v>4.5</v>
      </c>
      <c r="P2329" s="188"/>
      <c r="Q2329" s="188"/>
      <c r="R2329" s="188">
        <f t="shared" si="967"/>
        <v>288</v>
      </c>
      <c r="S2329" s="191" t="s">
        <v>62</v>
      </c>
      <c r="T2329" s="199" t="s">
        <v>58</v>
      </c>
      <c r="U2329" s="200">
        <v>44967</v>
      </c>
      <c r="V2329" s="200">
        <v>44977</v>
      </c>
      <c r="W2329" s="201">
        <v>1</v>
      </c>
      <c r="X2329" s="202"/>
      <c r="Y2329" s="196">
        <f t="shared" si="968"/>
        <v>1.5714285714285714</v>
      </c>
      <c r="Z2329" s="219">
        <v>7.5</v>
      </c>
      <c r="AA2329" s="219">
        <v>0.7</v>
      </c>
      <c r="AB2329" s="197">
        <f t="shared" si="969"/>
        <v>2160</v>
      </c>
      <c r="AC2329" s="197">
        <f t="shared" si="970"/>
        <v>201.6</v>
      </c>
      <c r="AD2329" s="197">
        <f t="shared" si="971"/>
        <v>1512</v>
      </c>
      <c r="AE2329" s="197">
        <f t="shared" si="972"/>
        <v>647.99999999999989</v>
      </c>
      <c r="AF2329" s="197">
        <f t="shared" si="973"/>
        <v>316.79999999999995</v>
      </c>
      <c r="AG2329" s="197">
        <f t="shared" si="974"/>
        <v>2476.8000000000002</v>
      </c>
      <c r="AH2329" s="197">
        <v>2476.8000000000002</v>
      </c>
      <c r="AI2329" s="197">
        <f t="shared" si="975"/>
        <v>0</v>
      </c>
      <c r="AJ2329" s="158"/>
      <c r="AT2329" s="111"/>
      <c r="AU2329" s="365"/>
    </row>
    <row r="2330" spans="1:47" ht="30" customHeight="1" x14ac:dyDescent="0.25">
      <c r="A2330" s="186"/>
      <c r="B2330" s="221"/>
      <c r="C2330" s="187">
        <v>1874</v>
      </c>
      <c r="D2330" s="188">
        <v>14459</v>
      </c>
      <c r="E2330" s="188">
        <v>8579</v>
      </c>
      <c r="F2330" s="188"/>
      <c r="G2330" s="186" t="s">
        <v>110</v>
      </c>
      <c r="H2330" s="186" t="s">
        <v>60</v>
      </c>
      <c r="I2330" s="186"/>
      <c r="J2330" s="186" t="s">
        <v>61</v>
      </c>
      <c r="K2330" s="188">
        <v>4</v>
      </c>
      <c r="L2330" s="188">
        <v>2.5</v>
      </c>
      <c r="M2330" s="188">
        <v>4</v>
      </c>
      <c r="N2330" s="188"/>
      <c r="O2330" s="188">
        <f t="shared" ref="O2330" si="976">M2330-N2330</f>
        <v>4</v>
      </c>
      <c r="P2330" s="188"/>
      <c r="Q2330" s="188"/>
      <c r="R2330" s="188">
        <f t="shared" ref="R2330" si="977">IF(S2330="m3",K2330*L2330*O2330,IF(S2330="m2-LxH",K2330*O2330,IF(S2330="m2-LxW",K2330*L2330*P2330,IF(S2330="rm",O2330,IF(S2330="lm",K2330,IF(S2330="unit",Q2330,))))))</f>
        <v>40</v>
      </c>
      <c r="S2330" s="191" t="s">
        <v>62</v>
      </c>
      <c r="T2330" s="199" t="s">
        <v>58</v>
      </c>
      <c r="U2330" s="200">
        <v>44963</v>
      </c>
      <c r="V2330" s="200">
        <v>44977</v>
      </c>
      <c r="W2330" s="201">
        <v>1</v>
      </c>
      <c r="X2330" s="202"/>
      <c r="Y2330" s="196">
        <f t="shared" ref="Y2330" si="978">IF(T2330="on hire",$C$5-U2330+1,IF(T2330="off hired",V2330-U2330+1,0))/7</f>
        <v>2.1428571428571428</v>
      </c>
      <c r="Z2330" s="219">
        <v>7.5</v>
      </c>
      <c r="AA2330" s="219">
        <v>0.7</v>
      </c>
      <c r="AB2330" s="197">
        <f t="shared" ref="AB2330" si="979">Z2330*R2330</f>
        <v>300</v>
      </c>
      <c r="AC2330" s="197">
        <f t="shared" ref="AC2330" si="980">AA2330*R2330</f>
        <v>28</v>
      </c>
      <c r="AD2330" s="197">
        <f t="shared" ref="AD2330" si="981">0.7*R2330*Z2330</f>
        <v>210</v>
      </c>
      <c r="AE2330" s="197">
        <f t="shared" ref="AE2330" si="982">IF(T2330="off hired",0.3*R2330*Z2330*W2330,0)</f>
        <v>90</v>
      </c>
      <c r="AF2330" s="197">
        <f t="shared" ref="AF2330" si="983">IF(Y2330&gt;X2330,(Y2330-X2330)*R2330*AA2330,0)</f>
        <v>59.999999999999993</v>
      </c>
      <c r="AG2330" s="197">
        <f t="shared" ref="AG2330" si="984">AD2330+AE2330+AF2330</f>
        <v>360</v>
      </c>
      <c r="AH2330" s="197">
        <v>360</v>
      </c>
      <c r="AI2330" s="197">
        <f t="shared" ref="AI2330" si="985">AG2330-AH2330</f>
        <v>0</v>
      </c>
      <c r="AJ2330" s="158"/>
      <c r="AT2330" s="111"/>
      <c r="AU2330" s="365"/>
    </row>
    <row r="2331" spans="1:47" ht="30" customHeight="1" x14ac:dyDescent="0.25">
      <c r="A2331" s="186"/>
      <c r="B2331" s="221"/>
      <c r="C2331" s="187">
        <v>1953</v>
      </c>
      <c r="D2331" s="188">
        <v>14541</v>
      </c>
      <c r="E2331" s="188">
        <v>8788</v>
      </c>
      <c r="F2331" s="188"/>
      <c r="G2331" s="186" t="s">
        <v>106</v>
      </c>
      <c r="H2331" s="186" t="s">
        <v>60</v>
      </c>
      <c r="I2331" s="186"/>
      <c r="J2331" s="186" t="s">
        <v>61</v>
      </c>
      <c r="K2331" s="188">
        <v>2.5</v>
      </c>
      <c r="L2331" s="188">
        <v>2.5</v>
      </c>
      <c r="M2331" s="188">
        <v>2</v>
      </c>
      <c r="N2331" s="188"/>
      <c r="O2331" s="188">
        <f t="shared" ref="O2331:O2342" si="986">M2331-N2331</f>
        <v>2</v>
      </c>
      <c r="P2331" s="188"/>
      <c r="Q2331" s="188"/>
      <c r="R2331" s="188">
        <f t="shared" ref="R2331:R2342" si="987">IF(S2331="m3",K2331*L2331*O2331,IF(S2331="m2-LxH",K2331*O2331,IF(S2331="m2-LxW",K2331*L2331*P2331,IF(S2331="rm",O2331,IF(S2331="lm",K2331,IF(S2331="unit",Q2331,))))))</f>
        <v>12.5</v>
      </c>
      <c r="S2331" s="191" t="s">
        <v>62</v>
      </c>
      <c r="T2331" s="199" t="s">
        <v>58</v>
      </c>
      <c r="U2331" s="200">
        <v>44979</v>
      </c>
      <c r="V2331" s="200">
        <v>44994</v>
      </c>
      <c r="W2331" s="201">
        <v>1</v>
      </c>
      <c r="X2331" s="202"/>
      <c r="Y2331" s="196">
        <f t="shared" ref="Y2331:Y2342" si="988">IF(T2331="on hire",$C$5-U2331+1,IF(T2331="off hired",V2331-U2331+1,0))/7</f>
        <v>2.2857142857142856</v>
      </c>
      <c r="Z2331" s="219">
        <v>7.5</v>
      </c>
      <c r="AA2331" s="219">
        <v>0.7</v>
      </c>
      <c r="AB2331" s="197">
        <f t="shared" ref="AB2331:AB2342" si="989">Z2331*R2331</f>
        <v>93.75</v>
      </c>
      <c r="AC2331" s="197">
        <f t="shared" ref="AC2331:AC2342" si="990">AA2331*R2331</f>
        <v>8.75</v>
      </c>
      <c r="AD2331" s="197">
        <f t="shared" ref="AD2331:AD2342" si="991">0.7*R2331*Z2331</f>
        <v>65.625</v>
      </c>
      <c r="AE2331" s="197">
        <f t="shared" ref="AE2331:AE2342" si="992">IF(T2331="off hired",0.3*R2331*Z2331*W2331,0)</f>
        <v>28.125</v>
      </c>
      <c r="AF2331" s="197">
        <f t="shared" ref="AF2331:AF2342" si="993">IF(Y2331&gt;X2331,(Y2331-X2331)*R2331*AA2331,0)</f>
        <v>19.999999999999996</v>
      </c>
      <c r="AG2331" s="197">
        <f t="shared" ref="AG2331:AG2342" si="994">AD2331+AE2331+AF2331</f>
        <v>113.75</v>
      </c>
      <c r="AH2331" s="197">
        <v>74.375</v>
      </c>
      <c r="AI2331" s="197">
        <f t="shared" ref="AI2331:AI2342" si="995">AG2331-AH2331</f>
        <v>39.375</v>
      </c>
      <c r="AJ2331" s="158"/>
      <c r="AR2331" s="363">
        <f>SUMIF('[27]Sc Shedule '!$D$3:$D$2546,D2331,'[27]Sc Shedule '!$AC$3:$AC$2546)</f>
        <v>113.75</v>
      </c>
      <c r="AS2331" s="363">
        <f t="shared" ref="AS2331:AS2348" ca="1" si="996">SUMIF($D$91:$D$2561,D2331,$AG$91:$AG$2559)</f>
        <v>113.75</v>
      </c>
      <c r="AT2331" s="363">
        <f t="shared" ref="AT2331:AT2348" ca="1" si="997">AR2331-AS2331</f>
        <v>0</v>
      </c>
      <c r="AU2331" s="365"/>
    </row>
    <row r="2332" spans="1:47" ht="30" customHeight="1" x14ac:dyDescent="0.25">
      <c r="A2332" s="186"/>
      <c r="B2332" s="221"/>
      <c r="C2332" s="187">
        <v>1943</v>
      </c>
      <c r="D2332" s="188">
        <v>14531</v>
      </c>
      <c r="E2332" s="188">
        <v>8710</v>
      </c>
      <c r="F2332" s="188"/>
      <c r="G2332" s="186" t="s">
        <v>57</v>
      </c>
      <c r="H2332" s="186" t="s">
        <v>60</v>
      </c>
      <c r="I2332" s="186"/>
      <c r="J2332" s="186" t="s">
        <v>61</v>
      </c>
      <c r="K2332" s="188">
        <v>6.3</v>
      </c>
      <c r="L2332" s="188">
        <v>6</v>
      </c>
      <c r="M2332" s="188">
        <v>3</v>
      </c>
      <c r="N2332" s="188"/>
      <c r="O2332" s="188">
        <f t="shared" si="986"/>
        <v>3</v>
      </c>
      <c r="P2332" s="188"/>
      <c r="Q2332" s="188"/>
      <c r="R2332" s="188">
        <f t="shared" si="987"/>
        <v>113.39999999999999</v>
      </c>
      <c r="S2332" s="191" t="s">
        <v>62</v>
      </c>
      <c r="T2332" s="199" t="s">
        <v>58</v>
      </c>
      <c r="U2332" s="200">
        <v>44975</v>
      </c>
      <c r="V2332" s="200">
        <v>45000</v>
      </c>
      <c r="W2332" s="201">
        <v>1</v>
      </c>
      <c r="X2332" s="202"/>
      <c r="Y2332" s="196">
        <f t="shared" si="988"/>
        <v>3.7142857142857144</v>
      </c>
      <c r="Z2332" s="219">
        <v>7.5</v>
      </c>
      <c r="AA2332" s="219">
        <v>0.7</v>
      </c>
      <c r="AB2332" s="197">
        <f t="shared" si="989"/>
        <v>850.49999999999989</v>
      </c>
      <c r="AC2332" s="197">
        <f t="shared" si="990"/>
        <v>79.38</v>
      </c>
      <c r="AD2332" s="197">
        <f t="shared" si="991"/>
        <v>595.34999999999991</v>
      </c>
      <c r="AE2332" s="197">
        <f t="shared" si="992"/>
        <v>255.14999999999998</v>
      </c>
      <c r="AF2332" s="197">
        <f t="shared" si="993"/>
        <v>294.83999999999997</v>
      </c>
      <c r="AG2332" s="197">
        <f t="shared" si="994"/>
        <v>1145.3399999999999</v>
      </c>
      <c r="AH2332" s="197">
        <v>720.08999999999992</v>
      </c>
      <c r="AI2332" s="197">
        <f t="shared" si="995"/>
        <v>425.25</v>
      </c>
      <c r="AJ2332" s="158"/>
      <c r="AR2332" s="363">
        <f>SUMIF('[27]Sc Shedule '!$D$3:$D$2546,D2332,'[27]Sc Shedule '!$AC$3:$AC$2546)</f>
        <v>1145.3399999999999</v>
      </c>
      <c r="AS2332" s="363">
        <f t="shared" ca="1" si="996"/>
        <v>1145.3399999999999</v>
      </c>
      <c r="AT2332" s="363">
        <f t="shared" ca="1" si="997"/>
        <v>0</v>
      </c>
      <c r="AU2332" s="365"/>
    </row>
    <row r="2333" spans="1:47" ht="30" customHeight="1" x14ac:dyDescent="0.25">
      <c r="A2333" s="186"/>
      <c r="B2333" s="221"/>
      <c r="C2333" s="187">
        <v>1957</v>
      </c>
      <c r="D2333" s="188">
        <v>14545</v>
      </c>
      <c r="E2333" s="188"/>
      <c r="F2333" s="188"/>
      <c r="G2333" s="186" t="s">
        <v>106</v>
      </c>
      <c r="H2333" s="186" t="s">
        <v>60</v>
      </c>
      <c r="I2333" s="186"/>
      <c r="J2333" s="186" t="s">
        <v>61</v>
      </c>
      <c r="K2333" s="188">
        <v>2.5</v>
      </c>
      <c r="L2333" s="188">
        <v>2.5</v>
      </c>
      <c r="M2333" s="188">
        <v>3.5</v>
      </c>
      <c r="N2333" s="188"/>
      <c r="O2333" s="188">
        <f t="shared" si="986"/>
        <v>3.5</v>
      </c>
      <c r="P2333" s="188"/>
      <c r="Q2333" s="188"/>
      <c r="R2333" s="188">
        <f t="shared" si="987"/>
        <v>21.875</v>
      </c>
      <c r="S2333" s="191" t="s">
        <v>62</v>
      </c>
      <c r="T2333" s="199" t="s">
        <v>86</v>
      </c>
      <c r="U2333" s="200">
        <v>44979</v>
      </c>
      <c r="V2333" s="200"/>
      <c r="W2333" s="201">
        <v>1</v>
      </c>
      <c r="X2333" s="202"/>
      <c r="Y2333" s="196">
        <f t="shared" si="988"/>
        <v>5.4285714285714288</v>
      </c>
      <c r="Z2333" s="219">
        <v>7.5</v>
      </c>
      <c r="AA2333" s="219">
        <v>0.7</v>
      </c>
      <c r="AB2333" s="197">
        <f t="shared" si="989"/>
        <v>164.0625</v>
      </c>
      <c r="AC2333" s="197">
        <f t="shared" si="990"/>
        <v>15.312499999999998</v>
      </c>
      <c r="AD2333" s="197">
        <f t="shared" si="991"/>
        <v>114.84374999999999</v>
      </c>
      <c r="AE2333" s="197">
        <f t="shared" si="992"/>
        <v>0</v>
      </c>
      <c r="AF2333" s="197">
        <f t="shared" si="993"/>
        <v>83.125</v>
      </c>
      <c r="AG2333" s="197">
        <f t="shared" si="994"/>
        <v>197.96875</v>
      </c>
      <c r="AH2333" s="197">
        <v>130.15624999999997</v>
      </c>
      <c r="AI2333" s="197">
        <f t="shared" si="995"/>
        <v>67.812500000000028</v>
      </c>
      <c r="AJ2333" s="158"/>
      <c r="AR2333" s="363">
        <f>SUMIF('[27]Sc Shedule '!$D$3:$D$2546,D2333,'[27]Sc Shedule '!$AC$3:$AC$2546)</f>
        <v>197.96875</v>
      </c>
      <c r="AS2333" s="363">
        <f t="shared" ca="1" si="996"/>
        <v>197.96875</v>
      </c>
      <c r="AT2333" s="363">
        <f t="shared" ca="1" si="997"/>
        <v>0</v>
      </c>
      <c r="AU2333" s="365"/>
    </row>
    <row r="2334" spans="1:47" ht="30" customHeight="1" x14ac:dyDescent="0.25">
      <c r="A2334" s="186"/>
      <c r="B2334" s="221"/>
      <c r="C2334" s="187">
        <v>1956</v>
      </c>
      <c r="D2334" s="188">
        <v>14544</v>
      </c>
      <c r="E2334" s="188">
        <v>8708</v>
      </c>
      <c r="F2334" s="188"/>
      <c r="G2334" s="186" t="s">
        <v>106</v>
      </c>
      <c r="H2334" s="186" t="s">
        <v>60</v>
      </c>
      <c r="I2334" s="186"/>
      <c r="J2334" s="186" t="s">
        <v>61</v>
      </c>
      <c r="K2334" s="188">
        <v>2.5</v>
      </c>
      <c r="L2334" s="188">
        <v>2.5</v>
      </c>
      <c r="M2334" s="188">
        <v>3.5</v>
      </c>
      <c r="N2334" s="188"/>
      <c r="O2334" s="188">
        <f t="shared" si="986"/>
        <v>3.5</v>
      </c>
      <c r="P2334" s="188"/>
      <c r="Q2334" s="188"/>
      <c r="R2334" s="188">
        <f t="shared" si="987"/>
        <v>21.875</v>
      </c>
      <c r="S2334" s="191" t="s">
        <v>62</v>
      </c>
      <c r="T2334" s="199" t="s">
        <v>58</v>
      </c>
      <c r="U2334" s="200">
        <v>44979</v>
      </c>
      <c r="V2334" s="200">
        <v>45000</v>
      </c>
      <c r="W2334" s="201">
        <v>1</v>
      </c>
      <c r="X2334" s="202"/>
      <c r="Y2334" s="196">
        <f t="shared" si="988"/>
        <v>3.1428571428571428</v>
      </c>
      <c r="Z2334" s="219">
        <v>7.5</v>
      </c>
      <c r="AA2334" s="219">
        <v>0.7</v>
      </c>
      <c r="AB2334" s="197">
        <f t="shared" si="989"/>
        <v>164.0625</v>
      </c>
      <c r="AC2334" s="197">
        <f t="shared" si="990"/>
        <v>15.312499999999998</v>
      </c>
      <c r="AD2334" s="197">
        <f t="shared" si="991"/>
        <v>114.84374999999999</v>
      </c>
      <c r="AE2334" s="197">
        <f t="shared" si="992"/>
        <v>49.21875</v>
      </c>
      <c r="AF2334" s="197">
        <f t="shared" si="993"/>
        <v>48.125</v>
      </c>
      <c r="AG2334" s="197">
        <f t="shared" si="994"/>
        <v>212.1875</v>
      </c>
      <c r="AH2334" s="197">
        <v>130.15624999999997</v>
      </c>
      <c r="AI2334" s="197">
        <f t="shared" si="995"/>
        <v>82.031250000000028</v>
      </c>
      <c r="AJ2334" s="158"/>
      <c r="AR2334" s="363">
        <f>SUMIF('[27]Sc Shedule '!$D$3:$D$2546,D2334,'[27]Sc Shedule '!$AC$3:$AC$2546)</f>
        <v>212.1875</v>
      </c>
      <c r="AS2334" s="363">
        <f t="shared" ca="1" si="996"/>
        <v>212.1875</v>
      </c>
      <c r="AT2334" s="363">
        <f t="shared" ca="1" si="997"/>
        <v>0</v>
      </c>
      <c r="AU2334" s="365"/>
    </row>
    <row r="2335" spans="1:47" ht="30" customHeight="1" x14ac:dyDescent="0.25">
      <c r="A2335" s="186"/>
      <c r="B2335" s="221"/>
      <c r="C2335" s="187">
        <v>1955</v>
      </c>
      <c r="D2335" s="188">
        <v>14543</v>
      </c>
      <c r="E2335" s="188">
        <v>8788</v>
      </c>
      <c r="F2335" s="188"/>
      <c r="G2335" s="186" t="s">
        <v>106</v>
      </c>
      <c r="H2335" s="186" t="s">
        <v>60</v>
      </c>
      <c r="I2335" s="186"/>
      <c r="J2335" s="186" t="s">
        <v>61</v>
      </c>
      <c r="K2335" s="188">
        <v>2.5</v>
      </c>
      <c r="L2335" s="188">
        <v>2.5</v>
      </c>
      <c r="M2335" s="188">
        <v>3.5</v>
      </c>
      <c r="N2335" s="188"/>
      <c r="O2335" s="188">
        <f t="shared" si="986"/>
        <v>3.5</v>
      </c>
      <c r="P2335" s="188"/>
      <c r="Q2335" s="188"/>
      <c r="R2335" s="188">
        <f t="shared" si="987"/>
        <v>21.875</v>
      </c>
      <c r="S2335" s="191" t="s">
        <v>62</v>
      </c>
      <c r="T2335" s="199" t="s">
        <v>58</v>
      </c>
      <c r="U2335" s="200">
        <v>44979</v>
      </c>
      <c r="V2335" s="200">
        <v>44994</v>
      </c>
      <c r="W2335" s="201">
        <v>1</v>
      </c>
      <c r="X2335" s="202"/>
      <c r="Y2335" s="196">
        <f t="shared" si="988"/>
        <v>2.2857142857142856</v>
      </c>
      <c r="Z2335" s="219">
        <v>7.5</v>
      </c>
      <c r="AA2335" s="219">
        <v>0.7</v>
      </c>
      <c r="AB2335" s="197">
        <f t="shared" si="989"/>
        <v>164.0625</v>
      </c>
      <c r="AC2335" s="197">
        <f t="shared" si="990"/>
        <v>15.312499999999998</v>
      </c>
      <c r="AD2335" s="197">
        <f t="shared" si="991"/>
        <v>114.84374999999999</v>
      </c>
      <c r="AE2335" s="197">
        <f t="shared" si="992"/>
        <v>49.21875</v>
      </c>
      <c r="AF2335" s="197">
        <f t="shared" si="993"/>
        <v>35</v>
      </c>
      <c r="AG2335" s="197">
        <f t="shared" si="994"/>
        <v>199.0625</v>
      </c>
      <c r="AH2335" s="197">
        <v>130.15624999999997</v>
      </c>
      <c r="AI2335" s="197">
        <f t="shared" si="995"/>
        <v>68.906250000000028</v>
      </c>
      <c r="AJ2335" s="158"/>
      <c r="AR2335" s="363">
        <f>SUMIF('[27]Sc Shedule '!$D$3:$D$2546,D2335,'[27]Sc Shedule '!$AC$3:$AC$2546)</f>
        <v>199.0625</v>
      </c>
      <c r="AS2335" s="363">
        <f t="shared" ca="1" si="996"/>
        <v>199.0625</v>
      </c>
      <c r="AT2335" s="363">
        <f t="shared" ca="1" si="997"/>
        <v>0</v>
      </c>
      <c r="AU2335" s="365"/>
    </row>
    <row r="2336" spans="1:47" ht="30" customHeight="1" x14ac:dyDescent="0.25">
      <c r="A2336" s="186"/>
      <c r="B2336" s="221"/>
      <c r="C2336" s="187">
        <v>1960</v>
      </c>
      <c r="D2336" s="188">
        <v>14548</v>
      </c>
      <c r="E2336" s="188">
        <v>8708</v>
      </c>
      <c r="F2336" s="188"/>
      <c r="G2336" s="186" t="s">
        <v>106</v>
      </c>
      <c r="H2336" s="186" t="s">
        <v>60</v>
      </c>
      <c r="I2336" s="186"/>
      <c r="J2336" s="186" t="s">
        <v>61</v>
      </c>
      <c r="K2336" s="188">
        <v>2.5</v>
      </c>
      <c r="L2336" s="188">
        <v>2.5</v>
      </c>
      <c r="M2336" s="188">
        <v>3.5</v>
      </c>
      <c r="N2336" s="188"/>
      <c r="O2336" s="188">
        <f t="shared" si="986"/>
        <v>3.5</v>
      </c>
      <c r="P2336" s="188"/>
      <c r="Q2336" s="188"/>
      <c r="R2336" s="188">
        <f t="shared" si="987"/>
        <v>21.875</v>
      </c>
      <c r="S2336" s="191" t="s">
        <v>62</v>
      </c>
      <c r="T2336" s="199" t="s">
        <v>58</v>
      </c>
      <c r="U2336" s="200">
        <v>44980</v>
      </c>
      <c r="V2336" s="200">
        <v>45000</v>
      </c>
      <c r="W2336" s="201">
        <v>1</v>
      </c>
      <c r="X2336" s="202"/>
      <c r="Y2336" s="196">
        <f t="shared" si="988"/>
        <v>3</v>
      </c>
      <c r="Z2336" s="219">
        <v>7.5</v>
      </c>
      <c r="AA2336" s="219">
        <v>0.7</v>
      </c>
      <c r="AB2336" s="197">
        <f t="shared" si="989"/>
        <v>164.0625</v>
      </c>
      <c r="AC2336" s="197">
        <f t="shared" si="990"/>
        <v>15.312499999999998</v>
      </c>
      <c r="AD2336" s="197">
        <f t="shared" si="991"/>
        <v>114.84374999999999</v>
      </c>
      <c r="AE2336" s="197">
        <f t="shared" si="992"/>
        <v>49.21875</v>
      </c>
      <c r="AF2336" s="197">
        <f t="shared" si="993"/>
        <v>45.9375</v>
      </c>
      <c r="AG2336" s="197">
        <f t="shared" si="994"/>
        <v>210</v>
      </c>
      <c r="AH2336" s="197">
        <v>127.96874999999999</v>
      </c>
      <c r="AI2336" s="197">
        <f t="shared" si="995"/>
        <v>82.031250000000014</v>
      </c>
      <c r="AJ2336" s="158"/>
      <c r="AR2336" s="363">
        <f>SUMIF('[27]Sc Shedule '!$D$3:$D$2546,D2336,'[27]Sc Shedule '!$AC$3:$AC$2546)</f>
        <v>210</v>
      </c>
      <c r="AS2336" s="363">
        <f t="shared" ca="1" si="996"/>
        <v>210</v>
      </c>
      <c r="AT2336" s="363">
        <f t="shared" ca="1" si="997"/>
        <v>0</v>
      </c>
      <c r="AU2336" s="365"/>
    </row>
    <row r="2337" spans="1:47" ht="30" customHeight="1" x14ac:dyDescent="0.25">
      <c r="A2337" s="186"/>
      <c r="B2337" s="221"/>
      <c r="C2337" s="187">
        <v>1959</v>
      </c>
      <c r="D2337" s="188">
        <v>14547</v>
      </c>
      <c r="E2337" s="188">
        <v>8707</v>
      </c>
      <c r="F2337" s="188"/>
      <c r="G2337" s="186" t="s">
        <v>106</v>
      </c>
      <c r="H2337" s="186" t="s">
        <v>60</v>
      </c>
      <c r="I2337" s="186"/>
      <c r="J2337" s="186" t="s">
        <v>61</v>
      </c>
      <c r="K2337" s="188">
        <v>2.5</v>
      </c>
      <c r="L2337" s="188">
        <v>2.5</v>
      </c>
      <c r="M2337" s="188">
        <v>3.5</v>
      </c>
      <c r="N2337" s="188"/>
      <c r="O2337" s="188">
        <f t="shared" si="986"/>
        <v>3.5</v>
      </c>
      <c r="P2337" s="188"/>
      <c r="Q2337" s="188"/>
      <c r="R2337" s="188">
        <f t="shared" si="987"/>
        <v>21.875</v>
      </c>
      <c r="S2337" s="191" t="s">
        <v>62</v>
      </c>
      <c r="T2337" s="199" t="s">
        <v>58</v>
      </c>
      <c r="U2337" s="200">
        <v>44979</v>
      </c>
      <c r="V2337" s="200">
        <v>44999</v>
      </c>
      <c r="W2337" s="201">
        <v>1</v>
      </c>
      <c r="X2337" s="202"/>
      <c r="Y2337" s="196">
        <f t="shared" si="988"/>
        <v>3</v>
      </c>
      <c r="Z2337" s="219">
        <v>7.5</v>
      </c>
      <c r="AA2337" s="219">
        <v>0.7</v>
      </c>
      <c r="AB2337" s="197">
        <f t="shared" si="989"/>
        <v>164.0625</v>
      </c>
      <c r="AC2337" s="197">
        <f t="shared" si="990"/>
        <v>15.312499999999998</v>
      </c>
      <c r="AD2337" s="197">
        <f t="shared" si="991"/>
        <v>114.84374999999999</v>
      </c>
      <c r="AE2337" s="197">
        <f t="shared" si="992"/>
        <v>49.21875</v>
      </c>
      <c r="AF2337" s="197">
        <f t="shared" si="993"/>
        <v>45.9375</v>
      </c>
      <c r="AG2337" s="197">
        <f t="shared" si="994"/>
        <v>210</v>
      </c>
      <c r="AH2337" s="197">
        <v>130.15624999999997</v>
      </c>
      <c r="AI2337" s="197">
        <f t="shared" si="995"/>
        <v>79.843750000000028</v>
      </c>
      <c r="AJ2337" s="158"/>
      <c r="AR2337" s="363">
        <f>SUMIF('[27]Sc Shedule '!$D$3:$D$2546,D2337,'[27]Sc Shedule '!$AC$3:$AC$2546)</f>
        <v>210</v>
      </c>
      <c r="AS2337" s="363">
        <f t="shared" ca="1" si="996"/>
        <v>210</v>
      </c>
      <c r="AT2337" s="363">
        <f t="shared" ca="1" si="997"/>
        <v>0</v>
      </c>
      <c r="AU2337" s="365"/>
    </row>
    <row r="2338" spans="1:47" ht="30" customHeight="1" x14ac:dyDescent="0.25">
      <c r="A2338" s="186"/>
      <c r="B2338" s="221"/>
      <c r="C2338" s="187">
        <v>1964</v>
      </c>
      <c r="D2338" s="188">
        <v>14602</v>
      </c>
      <c r="E2338" s="188">
        <v>8768</v>
      </c>
      <c r="F2338" s="188"/>
      <c r="G2338" s="186" t="s">
        <v>57</v>
      </c>
      <c r="H2338" s="186" t="s">
        <v>60</v>
      </c>
      <c r="I2338" s="186"/>
      <c r="J2338" s="186" t="s">
        <v>61</v>
      </c>
      <c r="K2338" s="188">
        <v>2.5</v>
      </c>
      <c r="L2338" s="188">
        <v>2.5</v>
      </c>
      <c r="M2338" s="188">
        <v>3.5</v>
      </c>
      <c r="N2338" s="188"/>
      <c r="O2338" s="188">
        <f t="shared" si="986"/>
        <v>3.5</v>
      </c>
      <c r="P2338" s="188"/>
      <c r="Q2338" s="188"/>
      <c r="R2338" s="188">
        <f t="shared" si="987"/>
        <v>21.875</v>
      </c>
      <c r="S2338" s="191" t="s">
        <v>62</v>
      </c>
      <c r="T2338" s="199" t="s">
        <v>58</v>
      </c>
      <c r="U2338" s="200">
        <v>44980</v>
      </c>
      <c r="V2338" s="200">
        <v>44988</v>
      </c>
      <c r="W2338" s="201">
        <v>1</v>
      </c>
      <c r="X2338" s="202"/>
      <c r="Y2338" s="196">
        <f t="shared" si="988"/>
        <v>1.2857142857142858</v>
      </c>
      <c r="Z2338" s="219">
        <v>7.5</v>
      </c>
      <c r="AA2338" s="219">
        <v>0.7</v>
      </c>
      <c r="AB2338" s="197">
        <f t="shared" si="989"/>
        <v>164.0625</v>
      </c>
      <c r="AC2338" s="197">
        <f t="shared" si="990"/>
        <v>15.312499999999998</v>
      </c>
      <c r="AD2338" s="197">
        <f t="shared" si="991"/>
        <v>114.84374999999999</v>
      </c>
      <c r="AE2338" s="197">
        <f t="shared" si="992"/>
        <v>49.21875</v>
      </c>
      <c r="AF2338" s="197">
        <f t="shared" si="993"/>
        <v>19.6875</v>
      </c>
      <c r="AG2338" s="197">
        <f t="shared" si="994"/>
        <v>183.75</v>
      </c>
      <c r="AH2338" s="197">
        <v>127.96874999999999</v>
      </c>
      <c r="AI2338" s="197">
        <f t="shared" si="995"/>
        <v>55.781250000000014</v>
      </c>
      <c r="AJ2338" s="158"/>
      <c r="AR2338" s="363">
        <f>SUMIF('[27]Sc Shedule '!$D$3:$D$2546,D2338,'[27]Sc Shedule '!$AC$3:$AC$2546)</f>
        <v>183.75</v>
      </c>
      <c r="AS2338" s="363">
        <f t="shared" ca="1" si="996"/>
        <v>183.75</v>
      </c>
      <c r="AT2338" s="363">
        <f t="shared" ca="1" si="997"/>
        <v>0</v>
      </c>
      <c r="AU2338" s="365"/>
    </row>
    <row r="2339" spans="1:47" ht="30" customHeight="1" x14ac:dyDescent="0.25">
      <c r="A2339" s="186"/>
      <c r="B2339" s="221"/>
      <c r="C2339" s="187">
        <v>1968</v>
      </c>
      <c r="D2339" s="188">
        <v>14606</v>
      </c>
      <c r="E2339" s="188">
        <v>8731</v>
      </c>
      <c r="F2339" s="188"/>
      <c r="G2339" s="186" t="s">
        <v>106</v>
      </c>
      <c r="H2339" s="186" t="s">
        <v>60</v>
      </c>
      <c r="I2339" s="186"/>
      <c r="J2339" s="186" t="s">
        <v>61</v>
      </c>
      <c r="K2339" s="188">
        <v>2.5</v>
      </c>
      <c r="L2339" s="188">
        <v>2.5</v>
      </c>
      <c r="M2339" s="188">
        <v>3.5</v>
      </c>
      <c r="N2339" s="188"/>
      <c r="O2339" s="188">
        <f t="shared" si="986"/>
        <v>3.5</v>
      </c>
      <c r="P2339" s="188"/>
      <c r="Q2339" s="188"/>
      <c r="R2339" s="188">
        <f t="shared" si="987"/>
        <v>21.875</v>
      </c>
      <c r="S2339" s="191" t="s">
        <v>62</v>
      </c>
      <c r="T2339" s="199" t="s">
        <v>58</v>
      </c>
      <c r="U2339" s="200">
        <v>44980</v>
      </c>
      <c r="V2339" s="200">
        <v>45008</v>
      </c>
      <c r="W2339" s="201">
        <v>1</v>
      </c>
      <c r="X2339" s="202"/>
      <c r="Y2339" s="196">
        <f t="shared" si="988"/>
        <v>4.1428571428571432</v>
      </c>
      <c r="Z2339" s="219">
        <v>7.5</v>
      </c>
      <c r="AA2339" s="219">
        <v>0.7</v>
      </c>
      <c r="AB2339" s="197">
        <f t="shared" si="989"/>
        <v>164.0625</v>
      </c>
      <c r="AC2339" s="197">
        <f t="shared" si="990"/>
        <v>15.312499999999998</v>
      </c>
      <c r="AD2339" s="197">
        <f t="shared" si="991"/>
        <v>114.84374999999999</v>
      </c>
      <c r="AE2339" s="197">
        <f t="shared" si="992"/>
        <v>49.21875</v>
      </c>
      <c r="AF2339" s="197">
        <f t="shared" si="993"/>
        <v>63.437500000000007</v>
      </c>
      <c r="AG2339" s="197">
        <f t="shared" si="994"/>
        <v>227.5</v>
      </c>
      <c r="AH2339" s="197">
        <v>127.96874999999999</v>
      </c>
      <c r="AI2339" s="197">
        <f t="shared" si="995"/>
        <v>99.531250000000014</v>
      </c>
      <c r="AJ2339" s="158"/>
      <c r="AR2339" s="363">
        <f>SUMIF('[27]Sc Shedule '!$D$3:$D$2546,D2339,'[27]Sc Shedule '!$AC$3:$AC$2546)</f>
        <v>227.5</v>
      </c>
      <c r="AS2339" s="363">
        <f t="shared" ca="1" si="996"/>
        <v>227.5</v>
      </c>
      <c r="AT2339" s="363">
        <f t="shared" ca="1" si="997"/>
        <v>0</v>
      </c>
      <c r="AU2339" s="365"/>
    </row>
    <row r="2340" spans="1:47" ht="30" customHeight="1" x14ac:dyDescent="0.25">
      <c r="A2340" s="186"/>
      <c r="B2340" s="221"/>
      <c r="C2340" s="187">
        <v>1967</v>
      </c>
      <c r="D2340" s="188">
        <v>14605</v>
      </c>
      <c r="E2340" s="188">
        <v>8708</v>
      </c>
      <c r="F2340" s="188"/>
      <c r="G2340" s="186" t="s">
        <v>106</v>
      </c>
      <c r="H2340" s="186" t="s">
        <v>60</v>
      </c>
      <c r="I2340" s="186"/>
      <c r="J2340" s="186" t="s">
        <v>61</v>
      </c>
      <c r="K2340" s="188">
        <v>2.5</v>
      </c>
      <c r="L2340" s="188">
        <v>2.5</v>
      </c>
      <c r="M2340" s="188">
        <v>3.5</v>
      </c>
      <c r="N2340" s="188"/>
      <c r="O2340" s="188">
        <f t="shared" si="986"/>
        <v>3.5</v>
      </c>
      <c r="P2340" s="188"/>
      <c r="Q2340" s="188"/>
      <c r="R2340" s="188">
        <f t="shared" si="987"/>
        <v>21.875</v>
      </c>
      <c r="S2340" s="191" t="s">
        <v>62</v>
      </c>
      <c r="T2340" s="199" t="s">
        <v>58</v>
      </c>
      <c r="U2340" s="200">
        <v>44980</v>
      </c>
      <c r="V2340" s="200">
        <v>45000</v>
      </c>
      <c r="W2340" s="201">
        <v>1</v>
      </c>
      <c r="X2340" s="202"/>
      <c r="Y2340" s="196">
        <f t="shared" si="988"/>
        <v>3</v>
      </c>
      <c r="Z2340" s="219">
        <v>7.5</v>
      </c>
      <c r="AA2340" s="219">
        <v>0.7</v>
      </c>
      <c r="AB2340" s="197">
        <f t="shared" si="989"/>
        <v>164.0625</v>
      </c>
      <c r="AC2340" s="197">
        <f t="shared" si="990"/>
        <v>15.312499999999998</v>
      </c>
      <c r="AD2340" s="197">
        <f t="shared" si="991"/>
        <v>114.84374999999999</v>
      </c>
      <c r="AE2340" s="197">
        <f t="shared" si="992"/>
        <v>49.21875</v>
      </c>
      <c r="AF2340" s="197">
        <f t="shared" si="993"/>
        <v>45.9375</v>
      </c>
      <c r="AG2340" s="197">
        <f t="shared" si="994"/>
        <v>210</v>
      </c>
      <c r="AH2340" s="197">
        <v>127.96874999999999</v>
      </c>
      <c r="AI2340" s="197">
        <f t="shared" si="995"/>
        <v>82.031250000000014</v>
      </c>
      <c r="AJ2340" s="158"/>
      <c r="AR2340" s="363">
        <f>SUMIF('[27]Sc Shedule '!$D$3:$D$2546,D2340,'[27]Sc Shedule '!$AC$3:$AC$2546)</f>
        <v>210</v>
      </c>
      <c r="AS2340" s="363">
        <f t="shared" ca="1" si="996"/>
        <v>210</v>
      </c>
      <c r="AT2340" s="363">
        <f t="shared" ca="1" si="997"/>
        <v>0</v>
      </c>
      <c r="AU2340" s="365"/>
    </row>
    <row r="2341" spans="1:47" ht="30" customHeight="1" x14ac:dyDescent="0.25">
      <c r="A2341" s="186"/>
      <c r="B2341" s="221"/>
      <c r="C2341" s="187">
        <v>1944</v>
      </c>
      <c r="D2341" s="188">
        <v>14532</v>
      </c>
      <c r="E2341" s="188">
        <v>8727</v>
      </c>
      <c r="F2341" s="188"/>
      <c r="G2341" s="186" t="s">
        <v>106</v>
      </c>
      <c r="H2341" s="186" t="s">
        <v>60</v>
      </c>
      <c r="I2341" s="186"/>
      <c r="J2341" s="186" t="s">
        <v>61</v>
      </c>
      <c r="K2341" s="188">
        <v>4</v>
      </c>
      <c r="L2341" s="188">
        <v>3</v>
      </c>
      <c r="M2341" s="188">
        <v>4</v>
      </c>
      <c r="N2341" s="188"/>
      <c r="O2341" s="188">
        <f t="shared" si="986"/>
        <v>4</v>
      </c>
      <c r="P2341" s="188"/>
      <c r="Q2341" s="188"/>
      <c r="R2341" s="188">
        <f t="shared" si="987"/>
        <v>48</v>
      </c>
      <c r="S2341" s="191" t="s">
        <v>62</v>
      </c>
      <c r="T2341" s="199" t="s">
        <v>58</v>
      </c>
      <c r="U2341" s="200">
        <v>44978</v>
      </c>
      <c r="V2341" s="200">
        <v>45006</v>
      </c>
      <c r="W2341" s="201">
        <v>1</v>
      </c>
      <c r="X2341" s="202"/>
      <c r="Y2341" s="196">
        <f t="shared" si="988"/>
        <v>4.1428571428571432</v>
      </c>
      <c r="Z2341" s="219">
        <v>7.5</v>
      </c>
      <c r="AA2341" s="219">
        <v>0.7</v>
      </c>
      <c r="AB2341" s="197">
        <f t="shared" si="989"/>
        <v>360</v>
      </c>
      <c r="AC2341" s="197">
        <f t="shared" si="990"/>
        <v>33.599999999999994</v>
      </c>
      <c r="AD2341" s="197">
        <f t="shared" si="991"/>
        <v>251.99999999999994</v>
      </c>
      <c r="AE2341" s="197">
        <f t="shared" si="992"/>
        <v>107.99999999999999</v>
      </c>
      <c r="AF2341" s="197">
        <f t="shared" si="993"/>
        <v>139.20000000000002</v>
      </c>
      <c r="AG2341" s="197">
        <f t="shared" si="994"/>
        <v>499.19999999999993</v>
      </c>
      <c r="AH2341" s="197">
        <v>290.39999999999992</v>
      </c>
      <c r="AI2341" s="197">
        <f t="shared" si="995"/>
        <v>208.8</v>
      </c>
      <c r="AJ2341" s="158"/>
      <c r="AR2341" s="363">
        <f>SUMIF('[27]Sc Shedule '!$D$3:$D$2546,D2341,'[27]Sc Shedule '!$AC$3:$AC$2546)</f>
        <v>499.2</v>
      </c>
      <c r="AS2341" s="363">
        <f t="shared" ca="1" si="996"/>
        <v>499.19999999999993</v>
      </c>
      <c r="AT2341" s="363">
        <f t="shared" ca="1" si="997"/>
        <v>0</v>
      </c>
      <c r="AU2341" s="365"/>
    </row>
    <row r="2342" spans="1:47" ht="30" customHeight="1" x14ac:dyDescent="0.25">
      <c r="A2342" s="186"/>
      <c r="B2342" s="221"/>
      <c r="C2342" s="187">
        <v>1970</v>
      </c>
      <c r="D2342" s="188">
        <v>14608</v>
      </c>
      <c r="E2342" s="188">
        <v>8707</v>
      </c>
      <c r="F2342" s="188"/>
      <c r="G2342" s="186" t="s">
        <v>106</v>
      </c>
      <c r="H2342" s="186" t="s">
        <v>60</v>
      </c>
      <c r="I2342" s="186"/>
      <c r="J2342" s="186" t="s">
        <v>61</v>
      </c>
      <c r="K2342" s="188">
        <v>2.5</v>
      </c>
      <c r="L2342" s="188">
        <v>2.5</v>
      </c>
      <c r="M2342" s="188">
        <v>3.5</v>
      </c>
      <c r="N2342" s="188"/>
      <c r="O2342" s="188">
        <f t="shared" si="986"/>
        <v>3.5</v>
      </c>
      <c r="P2342" s="188"/>
      <c r="Q2342" s="188"/>
      <c r="R2342" s="188">
        <f t="shared" si="987"/>
        <v>21.875</v>
      </c>
      <c r="S2342" s="191" t="s">
        <v>62</v>
      </c>
      <c r="T2342" s="199" t="s">
        <v>58</v>
      </c>
      <c r="U2342" s="200">
        <v>44980</v>
      </c>
      <c r="V2342" s="200">
        <v>44999</v>
      </c>
      <c r="W2342" s="201">
        <v>1</v>
      </c>
      <c r="X2342" s="202"/>
      <c r="Y2342" s="196">
        <f t="shared" si="988"/>
        <v>2.8571428571428572</v>
      </c>
      <c r="Z2342" s="219">
        <v>7.5</v>
      </c>
      <c r="AA2342" s="219">
        <v>0.7</v>
      </c>
      <c r="AB2342" s="197">
        <f t="shared" si="989"/>
        <v>164.0625</v>
      </c>
      <c r="AC2342" s="197">
        <f t="shared" si="990"/>
        <v>15.312499999999998</v>
      </c>
      <c r="AD2342" s="197">
        <f t="shared" si="991"/>
        <v>114.84374999999999</v>
      </c>
      <c r="AE2342" s="197">
        <f t="shared" si="992"/>
        <v>49.21875</v>
      </c>
      <c r="AF2342" s="197">
        <f t="shared" si="993"/>
        <v>43.75</v>
      </c>
      <c r="AG2342" s="197">
        <f t="shared" si="994"/>
        <v>207.8125</v>
      </c>
      <c r="AH2342" s="197">
        <v>127.96874999999999</v>
      </c>
      <c r="AI2342" s="197">
        <f t="shared" si="995"/>
        <v>79.843750000000014</v>
      </c>
      <c r="AJ2342" s="158"/>
      <c r="AR2342" s="363">
        <f>SUMIF('[27]Sc Shedule '!$D$3:$D$2546,D2342,'[27]Sc Shedule '!$AC$3:$AC$2546)</f>
        <v>207.8125</v>
      </c>
      <c r="AS2342" s="363">
        <f t="shared" ca="1" si="996"/>
        <v>207.8125</v>
      </c>
      <c r="AT2342" s="363">
        <f t="shared" ca="1" si="997"/>
        <v>0</v>
      </c>
      <c r="AU2342" s="365"/>
    </row>
    <row r="2343" spans="1:47" ht="30" customHeight="1" x14ac:dyDescent="0.25">
      <c r="A2343" s="186"/>
      <c r="B2343" s="221"/>
      <c r="C2343" s="435">
        <v>1946</v>
      </c>
      <c r="D2343" s="429">
        <v>14534</v>
      </c>
      <c r="E2343" s="188"/>
      <c r="F2343" s="188"/>
      <c r="G2343" s="186" t="s">
        <v>440</v>
      </c>
      <c r="H2343" s="186" t="s">
        <v>60</v>
      </c>
      <c r="I2343" s="186"/>
      <c r="J2343" s="186" t="s">
        <v>61</v>
      </c>
      <c r="K2343" s="188">
        <v>5</v>
      </c>
      <c r="L2343" s="188">
        <v>2.5</v>
      </c>
      <c r="M2343" s="188">
        <v>2</v>
      </c>
      <c r="N2343" s="188"/>
      <c r="O2343" s="188">
        <v>0</v>
      </c>
      <c r="P2343" s="188"/>
      <c r="Q2343" s="188"/>
      <c r="R2343" s="188">
        <f t="shared" ref="R2343:R2347" si="998">IF(S2343="m3",K2343*L2343*O2343,IF(S2343="m2-LxH",K2343*O2343,IF(S2343="m2-LxW",K2343*L2343*P2343,IF(S2343="rm",O2343,IF(S2343="lm",K2343,IF(S2343="unit",Q2343,))))))</f>
        <v>0</v>
      </c>
      <c r="S2343" s="191" t="s">
        <v>62</v>
      </c>
      <c r="T2343" s="199" t="s">
        <v>86</v>
      </c>
      <c r="U2343" s="200">
        <v>44974</v>
      </c>
      <c r="V2343" s="200"/>
      <c r="W2343" s="201">
        <v>1</v>
      </c>
      <c r="X2343" s="202"/>
      <c r="Y2343" s="196">
        <f t="shared" ref="Y2343:Y2347" si="999">IF(T2343="on hire",$C$5-U2343+1,IF(T2343="off hired",V2343-U2343+1,0))/7</f>
        <v>6.1428571428571432</v>
      </c>
      <c r="Z2343" s="219">
        <v>7.5</v>
      </c>
      <c r="AA2343" s="219">
        <v>0.7</v>
      </c>
      <c r="AB2343" s="197">
        <f t="shared" ref="AB2343:AB2347" si="1000">Z2343*R2343</f>
        <v>0</v>
      </c>
      <c r="AC2343" s="197">
        <f t="shared" ref="AC2343:AC2347" si="1001">AA2343*R2343</f>
        <v>0</v>
      </c>
      <c r="AD2343" s="197">
        <f t="shared" ref="AD2343:AD2347" si="1002">0.7*R2343*Z2343</f>
        <v>0</v>
      </c>
      <c r="AE2343" s="197">
        <f t="shared" ref="AE2343:AE2347" si="1003">IF(T2343="off hired",0.3*R2343*Z2343*W2343,0)</f>
        <v>0</v>
      </c>
      <c r="AF2343" s="197">
        <f t="shared" ref="AF2343:AF2347" si="1004">IF(Y2343&gt;X2343,(Y2343-X2343)*R2343*AA2343,0)</f>
        <v>0</v>
      </c>
      <c r="AG2343" s="197">
        <f t="shared" ref="AG2343:AG2347" si="1005">AD2343+AE2343+AF2343</f>
        <v>0</v>
      </c>
      <c r="AH2343" s="197">
        <v>161.25</v>
      </c>
      <c r="AI2343" s="197">
        <f t="shared" ref="AI2343:AI2347" si="1006">AG2343-AH2343</f>
        <v>-161.25</v>
      </c>
      <c r="AJ2343" s="158"/>
      <c r="AR2343" s="363">
        <f>SUMIF('[27]Sc Shedule '!$D$3:$D$2546,D2343,'[27]Sc Shedule '!$AC$3:$AC$2546)</f>
        <v>743.4375</v>
      </c>
      <c r="AS2343" s="363">
        <f t="shared" ca="1" si="996"/>
        <v>743.43749999999989</v>
      </c>
      <c r="AT2343" s="363">
        <f t="shared" ca="1" si="997"/>
        <v>0</v>
      </c>
      <c r="AU2343" s="365"/>
    </row>
    <row r="2344" spans="1:47" ht="30" customHeight="1" x14ac:dyDescent="0.25">
      <c r="A2344" s="186"/>
      <c r="B2344" s="221"/>
      <c r="C2344" s="187">
        <v>1933</v>
      </c>
      <c r="D2344" s="188">
        <v>14520</v>
      </c>
      <c r="E2344" s="188"/>
      <c r="F2344" s="188"/>
      <c r="G2344" s="186" t="s">
        <v>100</v>
      </c>
      <c r="H2344" s="186" t="s">
        <v>60</v>
      </c>
      <c r="I2344" s="186"/>
      <c r="J2344" s="186" t="s">
        <v>61</v>
      </c>
      <c r="K2344" s="188">
        <v>4</v>
      </c>
      <c r="L2344" s="188">
        <v>3.5</v>
      </c>
      <c r="M2344" s="188">
        <v>2.5</v>
      </c>
      <c r="N2344" s="188"/>
      <c r="O2344" s="188">
        <f t="shared" ref="O2344:O2347" si="1007">M2344-N2344</f>
        <v>2.5</v>
      </c>
      <c r="P2344" s="188"/>
      <c r="Q2344" s="188"/>
      <c r="R2344" s="188">
        <f t="shared" si="998"/>
        <v>35</v>
      </c>
      <c r="S2344" s="191" t="s">
        <v>62</v>
      </c>
      <c r="T2344" s="199" t="s">
        <v>86</v>
      </c>
      <c r="U2344" s="200">
        <v>44970</v>
      </c>
      <c r="V2344" s="200"/>
      <c r="W2344" s="201">
        <v>1</v>
      </c>
      <c r="X2344" s="202"/>
      <c r="Y2344" s="196">
        <f t="shared" si="999"/>
        <v>6.7142857142857144</v>
      </c>
      <c r="Z2344" s="219">
        <v>7.5</v>
      </c>
      <c r="AA2344" s="219">
        <v>0.7</v>
      </c>
      <c r="AB2344" s="197">
        <f t="shared" si="1000"/>
        <v>262.5</v>
      </c>
      <c r="AC2344" s="197">
        <f t="shared" si="1001"/>
        <v>24.5</v>
      </c>
      <c r="AD2344" s="197">
        <f t="shared" si="1002"/>
        <v>183.75</v>
      </c>
      <c r="AE2344" s="197">
        <f t="shared" si="1003"/>
        <v>0</v>
      </c>
      <c r="AF2344" s="197">
        <f t="shared" si="1004"/>
        <v>164.5</v>
      </c>
      <c r="AG2344" s="197">
        <f t="shared" si="1005"/>
        <v>348.25</v>
      </c>
      <c r="AH2344" s="197">
        <v>239.75</v>
      </c>
      <c r="AI2344" s="197">
        <f t="shared" si="1006"/>
        <v>108.5</v>
      </c>
      <c r="AJ2344" s="158"/>
      <c r="AR2344" s="363">
        <f>SUMIF('[27]Sc Shedule '!$D$3:$D$2546,D2344,'[27]Sc Shedule '!$AC$3:$AC$2546)</f>
        <v>348.25</v>
      </c>
      <c r="AS2344" s="363">
        <f t="shared" ca="1" si="996"/>
        <v>348.25</v>
      </c>
      <c r="AT2344" s="363">
        <f t="shared" ca="1" si="997"/>
        <v>0</v>
      </c>
      <c r="AU2344" s="365"/>
    </row>
    <row r="2345" spans="1:47" ht="30" customHeight="1" x14ac:dyDescent="0.25">
      <c r="A2345" s="186"/>
      <c r="B2345" s="221"/>
      <c r="C2345" s="187">
        <v>1923</v>
      </c>
      <c r="D2345" s="188">
        <v>14511</v>
      </c>
      <c r="E2345" s="188"/>
      <c r="F2345" s="188"/>
      <c r="G2345" s="186" t="s">
        <v>100</v>
      </c>
      <c r="H2345" s="186" t="s">
        <v>60</v>
      </c>
      <c r="I2345" s="186"/>
      <c r="J2345" s="186" t="s">
        <v>61</v>
      </c>
      <c r="K2345" s="188">
        <v>7.5</v>
      </c>
      <c r="L2345" s="188">
        <v>2.5</v>
      </c>
      <c r="M2345" s="188">
        <v>7.5</v>
      </c>
      <c r="N2345" s="188"/>
      <c r="O2345" s="188">
        <f t="shared" si="1007"/>
        <v>7.5</v>
      </c>
      <c r="P2345" s="188"/>
      <c r="Q2345" s="188"/>
      <c r="R2345" s="188">
        <f t="shared" si="998"/>
        <v>140.625</v>
      </c>
      <c r="S2345" s="191" t="s">
        <v>62</v>
      </c>
      <c r="T2345" s="199" t="s">
        <v>86</v>
      </c>
      <c r="U2345" s="200">
        <v>44970</v>
      </c>
      <c r="V2345" s="200"/>
      <c r="W2345" s="201">
        <v>1</v>
      </c>
      <c r="X2345" s="202"/>
      <c r="Y2345" s="196">
        <f t="shared" si="999"/>
        <v>6.7142857142857144</v>
      </c>
      <c r="Z2345" s="219">
        <v>7.5</v>
      </c>
      <c r="AA2345" s="219">
        <v>0.7</v>
      </c>
      <c r="AB2345" s="197">
        <f t="shared" si="1000"/>
        <v>1054.6875</v>
      </c>
      <c r="AC2345" s="197">
        <f t="shared" si="1001"/>
        <v>98.4375</v>
      </c>
      <c r="AD2345" s="197">
        <f t="shared" si="1002"/>
        <v>738.28125</v>
      </c>
      <c r="AE2345" s="197">
        <f t="shared" si="1003"/>
        <v>0</v>
      </c>
      <c r="AF2345" s="197">
        <f t="shared" si="1004"/>
        <v>660.9375</v>
      </c>
      <c r="AG2345" s="197">
        <f t="shared" si="1005"/>
        <v>1399.21875</v>
      </c>
      <c r="AH2345" s="197">
        <v>963.28125</v>
      </c>
      <c r="AI2345" s="197">
        <f t="shared" si="1006"/>
        <v>435.9375</v>
      </c>
      <c r="AJ2345" s="158"/>
      <c r="AR2345" s="363">
        <f>SUMIF('[27]Sc Shedule '!$D$3:$D$2546,D2345,'[27]Sc Shedule '!$AC$3:$AC$2546)</f>
        <v>1768.21875</v>
      </c>
      <c r="AS2345" s="363">
        <f t="shared" ca="1" si="996"/>
        <v>1768.21875</v>
      </c>
      <c r="AT2345" s="363">
        <f t="shared" ca="1" si="997"/>
        <v>0</v>
      </c>
      <c r="AU2345" s="365"/>
    </row>
    <row r="2346" spans="1:47" ht="30" customHeight="1" x14ac:dyDescent="0.25">
      <c r="A2346" s="186"/>
      <c r="B2346" s="221"/>
      <c r="C2346" s="187">
        <v>1925</v>
      </c>
      <c r="D2346" s="188">
        <v>14513</v>
      </c>
      <c r="E2346" s="188"/>
      <c r="F2346" s="188"/>
      <c r="G2346" s="186" t="s">
        <v>100</v>
      </c>
      <c r="H2346" s="186" t="s">
        <v>60</v>
      </c>
      <c r="I2346" s="186"/>
      <c r="J2346" s="186" t="s">
        <v>61</v>
      </c>
      <c r="K2346" s="188">
        <v>11.8</v>
      </c>
      <c r="L2346" s="188">
        <v>4</v>
      </c>
      <c r="M2346" s="188">
        <v>5.6</v>
      </c>
      <c r="N2346" s="188"/>
      <c r="O2346" s="188">
        <f t="shared" si="1007"/>
        <v>5.6</v>
      </c>
      <c r="P2346" s="188"/>
      <c r="Q2346" s="188"/>
      <c r="R2346" s="188">
        <f t="shared" si="998"/>
        <v>264.32</v>
      </c>
      <c r="S2346" s="191" t="s">
        <v>62</v>
      </c>
      <c r="T2346" s="199" t="s">
        <v>86</v>
      </c>
      <c r="U2346" s="200">
        <v>44971</v>
      </c>
      <c r="V2346" s="200"/>
      <c r="W2346" s="201">
        <v>1</v>
      </c>
      <c r="X2346" s="202"/>
      <c r="Y2346" s="196">
        <f t="shared" si="999"/>
        <v>6.5714285714285712</v>
      </c>
      <c r="Z2346" s="219">
        <v>7.5</v>
      </c>
      <c r="AA2346" s="219">
        <v>0.7</v>
      </c>
      <c r="AB2346" s="197">
        <f t="shared" si="1000"/>
        <v>1982.3999999999999</v>
      </c>
      <c r="AC2346" s="197">
        <f t="shared" si="1001"/>
        <v>185.02399999999997</v>
      </c>
      <c r="AD2346" s="197">
        <f t="shared" si="1002"/>
        <v>1387.6799999999998</v>
      </c>
      <c r="AE2346" s="197">
        <f t="shared" si="1003"/>
        <v>0</v>
      </c>
      <c r="AF2346" s="197">
        <f t="shared" si="1004"/>
        <v>1215.8719999999998</v>
      </c>
      <c r="AG2346" s="197">
        <f t="shared" si="1005"/>
        <v>2603.5519999999997</v>
      </c>
      <c r="AH2346" s="197">
        <v>1784.1599999999999</v>
      </c>
      <c r="AI2346" s="197">
        <f t="shared" si="1006"/>
        <v>819.39199999999983</v>
      </c>
      <c r="AJ2346" s="158"/>
      <c r="AR2346" s="363">
        <f>SUMIF('[27]Sc Shedule '!$D$3:$D$2546,D2346,'[27]Sc Shedule '!$AC$3:$AC$2546)</f>
        <v>2603.5519999999997</v>
      </c>
      <c r="AS2346" s="363">
        <f t="shared" ca="1" si="996"/>
        <v>2603.5519999999997</v>
      </c>
      <c r="AT2346" s="363">
        <f t="shared" ca="1" si="997"/>
        <v>0</v>
      </c>
      <c r="AU2346" s="365"/>
    </row>
    <row r="2347" spans="1:47" ht="30" customHeight="1" x14ac:dyDescent="0.25">
      <c r="A2347" s="186"/>
      <c r="B2347" s="221"/>
      <c r="C2347" s="187">
        <v>1946</v>
      </c>
      <c r="D2347" s="188">
        <v>14534</v>
      </c>
      <c r="E2347" s="188"/>
      <c r="F2347" s="188"/>
      <c r="G2347" s="186" t="s">
        <v>672</v>
      </c>
      <c r="H2347" s="186" t="s">
        <v>60</v>
      </c>
      <c r="I2347" s="186"/>
      <c r="J2347" s="186" t="s">
        <v>61</v>
      </c>
      <c r="K2347" s="188">
        <v>5</v>
      </c>
      <c r="L2347" s="188">
        <v>2.5</v>
      </c>
      <c r="M2347" s="188">
        <v>6.5</v>
      </c>
      <c r="N2347" s="188"/>
      <c r="O2347" s="188">
        <f t="shared" si="1007"/>
        <v>6.5</v>
      </c>
      <c r="P2347" s="188"/>
      <c r="Q2347" s="188"/>
      <c r="R2347" s="188">
        <f t="shared" si="998"/>
        <v>81.25</v>
      </c>
      <c r="S2347" s="191" t="s">
        <v>62</v>
      </c>
      <c r="T2347" s="199" t="s">
        <v>86</v>
      </c>
      <c r="U2347" s="200">
        <v>44978</v>
      </c>
      <c r="V2347" s="200"/>
      <c r="W2347" s="201">
        <v>1</v>
      </c>
      <c r="X2347" s="202"/>
      <c r="Y2347" s="196">
        <f t="shared" si="999"/>
        <v>5.5714285714285712</v>
      </c>
      <c r="Z2347" s="219">
        <v>7.5</v>
      </c>
      <c r="AA2347" s="219">
        <v>0.7</v>
      </c>
      <c r="AB2347" s="197">
        <f t="shared" si="1000"/>
        <v>609.375</v>
      </c>
      <c r="AC2347" s="197">
        <f t="shared" si="1001"/>
        <v>56.874999999999993</v>
      </c>
      <c r="AD2347" s="197">
        <f t="shared" si="1002"/>
        <v>426.56249999999994</v>
      </c>
      <c r="AE2347" s="197">
        <f t="shared" si="1003"/>
        <v>0</v>
      </c>
      <c r="AF2347" s="197">
        <f t="shared" si="1004"/>
        <v>316.87499999999994</v>
      </c>
      <c r="AG2347" s="197">
        <f t="shared" si="1005"/>
        <v>743.43749999999989</v>
      </c>
      <c r="AH2347" s="197">
        <v>491.56249999999994</v>
      </c>
      <c r="AI2347" s="197">
        <f t="shared" si="1006"/>
        <v>251.87499999999994</v>
      </c>
      <c r="AJ2347" s="158"/>
      <c r="AR2347" s="363">
        <f>SUMIF('[27]Sc Shedule '!$D$3:$D$2546,D2347,'[27]Sc Shedule '!$AC$3:$AC$2546)</f>
        <v>743.4375</v>
      </c>
      <c r="AS2347" s="363">
        <f t="shared" ca="1" si="996"/>
        <v>743.43749999999989</v>
      </c>
      <c r="AT2347" s="363">
        <f t="shared" ca="1" si="997"/>
        <v>0</v>
      </c>
      <c r="AU2347" s="365"/>
    </row>
    <row r="2348" spans="1:47" ht="30" customHeight="1" x14ac:dyDescent="0.25">
      <c r="A2348" s="186"/>
      <c r="B2348" s="221"/>
      <c r="C2348" s="187">
        <v>1962</v>
      </c>
      <c r="D2348" s="188">
        <v>14550</v>
      </c>
      <c r="E2348" s="188"/>
      <c r="F2348" s="188"/>
      <c r="G2348" s="186" t="s">
        <v>57</v>
      </c>
      <c r="H2348" s="186" t="s">
        <v>60</v>
      </c>
      <c r="I2348" s="186"/>
      <c r="J2348" s="186" t="s">
        <v>61</v>
      </c>
      <c r="K2348" s="188">
        <v>2.5</v>
      </c>
      <c r="L2348" s="188">
        <v>2.5</v>
      </c>
      <c r="M2348" s="188">
        <v>4</v>
      </c>
      <c r="N2348" s="188"/>
      <c r="O2348" s="188">
        <f t="shared" ref="O2348:O2349" si="1008">M2348-N2348</f>
        <v>4</v>
      </c>
      <c r="P2348" s="188"/>
      <c r="Q2348" s="188"/>
      <c r="R2348" s="188">
        <f t="shared" ref="R2348:R2349" si="1009">IF(S2348="m3",K2348*L2348*O2348,IF(S2348="m2-LxH",K2348*O2348,IF(S2348="m2-LxW",K2348*L2348*P2348,IF(S2348="rm",O2348,IF(S2348="lm",K2348,IF(S2348="unit",Q2348,))))))</f>
        <v>25</v>
      </c>
      <c r="S2348" s="191" t="s">
        <v>62</v>
      </c>
      <c r="T2348" s="199" t="s">
        <v>86</v>
      </c>
      <c r="U2348" s="200">
        <v>44980</v>
      </c>
      <c r="V2348" s="200"/>
      <c r="W2348" s="201">
        <v>1</v>
      </c>
      <c r="X2348" s="202"/>
      <c r="Y2348" s="196">
        <f t="shared" ref="Y2348:Y2349" si="1010">IF(T2348="on hire",$C$5-U2348+1,IF(T2348="off hired",V2348-U2348+1,0))/7</f>
        <v>5.2857142857142856</v>
      </c>
      <c r="Z2348" s="219">
        <v>7.5</v>
      </c>
      <c r="AA2348" s="219">
        <v>0.7</v>
      </c>
      <c r="AB2348" s="197">
        <f t="shared" ref="AB2348:AB2349" si="1011">Z2348*R2348</f>
        <v>187.5</v>
      </c>
      <c r="AC2348" s="197">
        <f t="shared" ref="AC2348:AC2349" si="1012">AA2348*R2348</f>
        <v>17.5</v>
      </c>
      <c r="AD2348" s="197">
        <f t="shared" ref="AD2348:AD2349" si="1013">0.7*R2348*Z2348</f>
        <v>131.25</v>
      </c>
      <c r="AE2348" s="197">
        <f t="shared" ref="AE2348:AE2349" si="1014">IF(T2348="off hired",0.3*R2348*Z2348*W2348,0)</f>
        <v>0</v>
      </c>
      <c r="AF2348" s="197">
        <f t="shared" ref="AF2348:AF2349" si="1015">IF(Y2348&gt;X2348,(Y2348-X2348)*R2348*AA2348,0)</f>
        <v>92.499999999999986</v>
      </c>
      <c r="AG2348" s="197">
        <f t="shared" ref="AG2348:AG2349" si="1016">AD2348+AE2348+AF2348</f>
        <v>223.75</v>
      </c>
      <c r="AH2348" s="197">
        <v>146.25</v>
      </c>
      <c r="AI2348" s="197">
        <f t="shared" ref="AI2348:AI2349" si="1017">AG2348-AH2348</f>
        <v>77.5</v>
      </c>
      <c r="AJ2348" s="158"/>
      <c r="AR2348" s="363">
        <f>SUMIF('[27]Sc Shedule '!$D$3:$D$2546,D2348,'[27]Sc Shedule '!$AC$3:$AC$2546)</f>
        <v>860.75</v>
      </c>
      <c r="AS2348" s="363">
        <f t="shared" ca="1" si="996"/>
        <v>860.75</v>
      </c>
      <c r="AT2348" s="363">
        <f t="shared" ca="1" si="997"/>
        <v>0</v>
      </c>
      <c r="AU2348" s="365"/>
    </row>
    <row r="2349" spans="1:47" ht="30" customHeight="1" x14ac:dyDescent="0.25">
      <c r="A2349" s="186"/>
      <c r="B2349" s="221"/>
      <c r="C2349" s="187">
        <v>1965</v>
      </c>
      <c r="D2349" s="188">
        <v>14603</v>
      </c>
      <c r="E2349" s="188">
        <v>8598</v>
      </c>
      <c r="F2349" s="188"/>
      <c r="G2349" s="186" t="s">
        <v>57</v>
      </c>
      <c r="H2349" s="186" t="s">
        <v>60</v>
      </c>
      <c r="I2349" s="186"/>
      <c r="J2349" s="186" t="s">
        <v>61</v>
      </c>
      <c r="K2349" s="188">
        <v>3.5</v>
      </c>
      <c r="L2349" s="188">
        <v>2.5</v>
      </c>
      <c r="M2349" s="188">
        <v>3.5</v>
      </c>
      <c r="N2349" s="188"/>
      <c r="O2349" s="188">
        <f t="shared" si="1008"/>
        <v>3.5</v>
      </c>
      <c r="P2349" s="188"/>
      <c r="Q2349" s="188"/>
      <c r="R2349" s="188">
        <f t="shared" si="1009"/>
        <v>30.625</v>
      </c>
      <c r="S2349" s="191" t="s">
        <v>62</v>
      </c>
      <c r="T2349" s="199" t="s">
        <v>58</v>
      </c>
      <c r="U2349" s="200">
        <v>44980</v>
      </c>
      <c r="V2349" s="200">
        <v>44981</v>
      </c>
      <c r="W2349" s="201">
        <v>1</v>
      </c>
      <c r="X2349" s="202"/>
      <c r="Y2349" s="196">
        <f t="shared" si="1010"/>
        <v>0.2857142857142857</v>
      </c>
      <c r="Z2349" s="219">
        <v>7.5</v>
      </c>
      <c r="AA2349" s="219">
        <v>0.7</v>
      </c>
      <c r="AB2349" s="197">
        <f t="shared" si="1011"/>
        <v>229.6875</v>
      </c>
      <c r="AC2349" s="197">
        <f t="shared" si="1012"/>
        <v>21.4375</v>
      </c>
      <c r="AD2349" s="197">
        <f t="shared" si="1013"/>
        <v>160.78125</v>
      </c>
      <c r="AE2349" s="197">
        <f t="shared" si="1014"/>
        <v>68.90625</v>
      </c>
      <c r="AF2349" s="197">
        <f t="shared" si="1015"/>
        <v>6.125</v>
      </c>
      <c r="AG2349" s="197">
        <f t="shared" si="1016"/>
        <v>235.8125</v>
      </c>
      <c r="AH2349" s="197">
        <v>235.8125</v>
      </c>
      <c r="AI2349" s="197">
        <f t="shared" si="1017"/>
        <v>0</v>
      </c>
      <c r="AJ2349" s="158"/>
      <c r="AT2349" s="111"/>
      <c r="AU2349" s="365"/>
    </row>
    <row r="2350" spans="1:47" ht="30" customHeight="1" x14ac:dyDescent="0.25">
      <c r="A2350" s="186"/>
      <c r="B2350" s="221"/>
      <c r="C2350" s="187">
        <v>1971</v>
      </c>
      <c r="D2350" s="188">
        <v>14609</v>
      </c>
      <c r="E2350" s="188">
        <v>8731</v>
      </c>
      <c r="F2350" s="188"/>
      <c r="G2350" s="186" t="s">
        <v>106</v>
      </c>
      <c r="H2350" s="186" t="s">
        <v>60</v>
      </c>
      <c r="I2350" s="186"/>
      <c r="J2350" s="186" t="s">
        <v>61</v>
      </c>
      <c r="K2350" s="188">
        <v>2.5</v>
      </c>
      <c r="L2350" s="188">
        <v>2.5</v>
      </c>
      <c r="M2350" s="188">
        <v>3.5</v>
      </c>
      <c r="N2350" s="188"/>
      <c r="O2350" s="188">
        <f t="shared" ref="O2350:O2352" si="1018">M2350-N2350</f>
        <v>3.5</v>
      </c>
      <c r="P2350" s="188"/>
      <c r="Q2350" s="188"/>
      <c r="R2350" s="188">
        <f t="shared" ref="R2350:R2352" si="1019">IF(S2350="m3",K2350*L2350*O2350,IF(S2350="m2-LxH",K2350*O2350,IF(S2350="m2-LxW",K2350*L2350*P2350,IF(S2350="rm",O2350,IF(S2350="lm",K2350,IF(S2350="unit",Q2350,))))))</f>
        <v>21.875</v>
      </c>
      <c r="S2350" s="191" t="s">
        <v>62</v>
      </c>
      <c r="T2350" s="199" t="s">
        <v>58</v>
      </c>
      <c r="U2350" s="200">
        <v>44980</v>
      </c>
      <c r="V2350" s="200">
        <v>45008</v>
      </c>
      <c r="W2350" s="201">
        <v>1</v>
      </c>
      <c r="X2350" s="202"/>
      <c r="Y2350" s="196">
        <f t="shared" ref="Y2350:Y2352" si="1020">IF(T2350="on hire",$C$5-U2350+1,IF(T2350="off hired",V2350-U2350+1,0))/7</f>
        <v>4.1428571428571432</v>
      </c>
      <c r="Z2350" s="219">
        <v>7.5</v>
      </c>
      <c r="AA2350" s="219">
        <v>0.7</v>
      </c>
      <c r="AB2350" s="197">
        <f t="shared" ref="AB2350:AB2352" si="1021">Z2350*R2350</f>
        <v>164.0625</v>
      </c>
      <c r="AC2350" s="197">
        <f t="shared" ref="AC2350:AC2352" si="1022">AA2350*R2350</f>
        <v>15.312499999999998</v>
      </c>
      <c r="AD2350" s="197">
        <f t="shared" ref="AD2350:AD2352" si="1023">0.7*R2350*Z2350</f>
        <v>114.84374999999999</v>
      </c>
      <c r="AE2350" s="197">
        <f t="shared" ref="AE2350:AE2352" si="1024">IF(T2350="off hired",0.3*R2350*Z2350*W2350,0)</f>
        <v>49.21875</v>
      </c>
      <c r="AF2350" s="197">
        <f t="shared" ref="AF2350:AF2352" si="1025">IF(Y2350&gt;X2350,(Y2350-X2350)*R2350*AA2350,0)</f>
        <v>63.437500000000007</v>
      </c>
      <c r="AG2350" s="197">
        <f t="shared" ref="AG2350:AG2352" si="1026">AD2350+AE2350+AF2350</f>
        <v>227.5</v>
      </c>
      <c r="AH2350" s="197">
        <v>127.96874999999999</v>
      </c>
      <c r="AI2350" s="197">
        <f t="shared" ref="AI2350:AI2352" si="1027">AG2350-AH2350</f>
        <v>99.531250000000014</v>
      </c>
      <c r="AJ2350" s="158"/>
      <c r="AR2350" s="363">
        <f>SUMIF('[27]Sc Shedule '!$D$3:$D$2546,D2350,'[27]Sc Shedule '!$AC$3:$AC$2546)</f>
        <v>227.5</v>
      </c>
      <c r="AS2350" s="363">
        <f t="shared" ref="AS2350:AS2361" ca="1" si="1028">SUMIF($D$91:$D$2561,D2350,$AG$91:$AG$2559)</f>
        <v>227.5</v>
      </c>
      <c r="AT2350" s="363">
        <f t="shared" ref="AT2350:AT2361" ca="1" si="1029">AR2350-AS2350</f>
        <v>0</v>
      </c>
      <c r="AU2350" s="365"/>
    </row>
    <row r="2351" spans="1:47" ht="30" customHeight="1" x14ac:dyDescent="0.25">
      <c r="A2351" s="186"/>
      <c r="B2351" s="221"/>
      <c r="C2351" s="187">
        <v>1974</v>
      </c>
      <c r="D2351" s="188">
        <v>14612</v>
      </c>
      <c r="E2351" s="188"/>
      <c r="F2351" s="188"/>
      <c r="G2351" s="186" t="s">
        <v>440</v>
      </c>
      <c r="H2351" s="186" t="s">
        <v>60</v>
      </c>
      <c r="I2351" s="186"/>
      <c r="J2351" s="186" t="s">
        <v>61</v>
      </c>
      <c r="K2351" s="188">
        <v>2.5</v>
      </c>
      <c r="L2351" s="188">
        <v>2.5</v>
      </c>
      <c r="M2351" s="188">
        <v>3.5</v>
      </c>
      <c r="N2351" s="188"/>
      <c r="O2351" s="188">
        <f t="shared" si="1018"/>
        <v>3.5</v>
      </c>
      <c r="P2351" s="188"/>
      <c r="Q2351" s="188"/>
      <c r="R2351" s="188">
        <f t="shared" si="1019"/>
        <v>21.875</v>
      </c>
      <c r="S2351" s="191" t="s">
        <v>62</v>
      </c>
      <c r="T2351" s="199" t="s">
        <v>86</v>
      </c>
      <c r="U2351" s="200">
        <v>44980</v>
      </c>
      <c r="V2351" s="200"/>
      <c r="W2351" s="201">
        <v>1</v>
      </c>
      <c r="X2351" s="202"/>
      <c r="Y2351" s="196">
        <f t="shared" si="1020"/>
        <v>5.2857142857142856</v>
      </c>
      <c r="Z2351" s="219">
        <v>7.5</v>
      </c>
      <c r="AA2351" s="219">
        <v>0.7</v>
      </c>
      <c r="AB2351" s="197">
        <f t="shared" si="1021"/>
        <v>164.0625</v>
      </c>
      <c r="AC2351" s="197">
        <f t="shared" si="1022"/>
        <v>15.312499999999998</v>
      </c>
      <c r="AD2351" s="197">
        <f t="shared" si="1023"/>
        <v>114.84374999999999</v>
      </c>
      <c r="AE2351" s="197">
        <f t="shared" si="1024"/>
        <v>0</v>
      </c>
      <c r="AF2351" s="197">
        <f t="shared" si="1025"/>
        <v>80.9375</v>
      </c>
      <c r="AG2351" s="197">
        <f t="shared" si="1026"/>
        <v>195.78125</v>
      </c>
      <c r="AH2351" s="197">
        <v>127.96874999999999</v>
      </c>
      <c r="AI2351" s="197">
        <f t="shared" si="1027"/>
        <v>67.812500000000014</v>
      </c>
      <c r="AJ2351" s="158"/>
      <c r="AR2351" s="363">
        <f>SUMIF('[27]Sc Shedule '!$D$3:$D$2546,D2351,'[27]Sc Shedule '!$AC$3:$AC$2546)</f>
        <v>195.78125</v>
      </c>
      <c r="AS2351" s="363">
        <f t="shared" ca="1" si="1028"/>
        <v>195.78125</v>
      </c>
      <c r="AT2351" s="363">
        <f t="shared" ca="1" si="1029"/>
        <v>0</v>
      </c>
      <c r="AU2351" s="365"/>
    </row>
    <row r="2352" spans="1:47" ht="30" customHeight="1" x14ac:dyDescent="0.25">
      <c r="A2352" s="186"/>
      <c r="B2352" s="221"/>
      <c r="C2352" s="187">
        <v>1973</v>
      </c>
      <c r="D2352" s="188">
        <v>14611</v>
      </c>
      <c r="E2352" s="188"/>
      <c r="F2352" s="188"/>
      <c r="G2352" s="186" t="s">
        <v>440</v>
      </c>
      <c r="H2352" s="186" t="s">
        <v>60</v>
      </c>
      <c r="I2352" s="186"/>
      <c r="J2352" s="186" t="s">
        <v>61</v>
      </c>
      <c r="K2352" s="188">
        <v>2.5</v>
      </c>
      <c r="L2352" s="188">
        <v>2.5</v>
      </c>
      <c r="M2352" s="188">
        <v>2</v>
      </c>
      <c r="N2352" s="188"/>
      <c r="O2352" s="188">
        <f t="shared" si="1018"/>
        <v>2</v>
      </c>
      <c r="P2352" s="188"/>
      <c r="Q2352" s="188"/>
      <c r="R2352" s="188">
        <f t="shared" si="1019"/>
        <v>12.5</v>
      </c>
      <c r="S2352" s="191" t="s">
        <v>62</v>
      </c>
      <c r="T2352" s="199" t="s">
        <v>86</v>
      </c>
      <c r="U2352" s="200">
        <v>44980</v>
      </c>
      <c r="V2352" s="200"/>
      <c r="W2352" s="201">
        <v>1</v>
      </c>
      <c r="X2352" s="202"/>
      <c r="Y2352" s="196">
        <f t="shared" si="1020"/>
        <v>5.2857142857142856</v>
      </c>
      <c r="Z2352" s="219">
        <v>7.5</v>
      </c>
      <c r="AA2352" s="219">
        <v>0.7</v>
      </c>
      <c r="AB2352" s="197">
        <f t="shared" si="1021"/>
        <v>93.75</v>
      </c>
      <c r="AC2352" s="197">
        <f t="shared" si="1022"/>
        <v>8.75</v>
      </c>
      <c r="AD2352" s="197">
        <f t="shared" si="1023"/>
        <v>65.625</v>
      </c>
      <c r="AE2352" s="197">
        <f t="shared" si="1024"/>
        <v>0</v>
      </c>
      <c r="AF2352" s="197">
        <f t="shared" si="1025"/>
        <v>46.249999999999993</v>
      </c>
      <c r="AG2352" s="197">
        <f t="shared" si="1026"/>
        <v>111.875</v>
      </c>
      <c r="AH2352" s="197">
        <v>73.125</v>
      </c>
      <c r="AI2352" s="197">
        <f t="shared" si="1027"/>
        <v>38.75</v>
      </c>
      <c r="AJ2352" s="158"/>
      <c r="AR2352" s="363">
        <f>SUMIF('[27]Sc Shedule '!$D$3:$D$2546,D2352,'[27]Sc Shedule '!$AC$3:$AC$2546)</f>
        <v>111.875</v>
      </c>
      <c r="AS2352" s="363">
        <f t="shared" ca="1" si="1028"/>
        <v>111.875</v>
      </c>
      <c r="AT2352" s="363">
        <f t="shared" ca="1" si="1029"/>
        <v>0</v>
      </c>
      <c r="AU2352" s="365"/>
    </row>
    <row r="2353" spans="1:47" ht="30" customHeight="1" x14ac:dyDescent="0.25">
      <c r="A2353" s="186"/>
      <c r="B2353" s="221"/>
      <c r="C2353" s="187">
        <v>1975</v>
      </c>
      <c r="D2353" s="188">
        <v>14613</v>
      </c>
      <c r="E2353" s="188"/>
      <c r="F2353" s="188"/>
      <c r="G2353" s="186" t="s">
        <v>440</v>
      </c>
      <c r="H2353" s="186" t="s">
        <v>60</v>
      </c>
      <c r="I2353" s="186"/>
      <c r="J2353" s="186" t="s">
        <v>61</v>
      </c>
      <c r="K2353" s="188">
        <v>2.5</v>
      </c>
      <c r="L2353" s="188">
        <v>2.5</v>
      </c>
      <c r="M2353" s="188">
        <v>2</v>
      </c>
      <c r="N2353" s="188"/>
      <c r="O2353" s="188">
        <f t="shared" ref="O2353:O2356" si="1030">M2353-N2353</f>
        <v>2</v>
      </c>
      <c r="P2353" s="188"/>
      <c r="Q2353" s="188"/>
      <c r="R2353" s="188">
        <f t="shared" ref="R2353:R2356" si="1031">IF(S2353="m3",K2353*L2353*O2353,IF(S2353="m2-LxH",K2353*O2353,IF(S2353="m2-LxW",K2353*L2353*P2353,IF(S2353="rm",O2353,IF(S2353="lm",K2353,IF(S2353="unit",Q2353,))))))</f>
        <v>12.5</v>
      </c>
      <c r="S2353" s="191" t="s">
        <v>62</v>
      </c>
      <c r="T2353" s="199" t="s">
        <v>86</v>
      </c>
      <c r="U2353" s="200">
        <v>44981</v>
      </c>
      <c r="V2353" s="200"/>
      <c r="W2353" s="201">
        <v>1</v>
      </c>
      <c r="X2353" s="202"/>
      <c r="Y2353" s="196">
        <f t="shared" ref="Y2353:Y2356" si="1032">IF(T2353="on hire",$C$5-U2353+1,IF(T2353="off hired",V2353-U2353+1,0))/7</f>
        <v>5.1428571428571432</v>
      </c>
      <c r="Z2353" s="219">
        <v>7.5</v>
      </c>
      <c r="AA2353" s="219">
        <v>0.7</v>
      </c>
      <c r="AB2353" s="197">
        <f t="shared" ref="AB2353:AB2356" si="1033">Z2353*R2353</f>
        <v>93.75</v>
      </c>
      <c r="AC2353" s="197">
        <f t="shared" ref="AC2353:AC2356" si="1034">AA2353*R2353</f>
        <v>8.75</v>
      </c>
      <c r="AD2353" s="197">
        <f t="shared" ref="AD2353:AD2356" si="1035">0.7*R2353*Z2353</f>
        <v>65.625</v>
      </c>
      <c r="AE2353" s="197">
        <f t="shared" ref="AE2353:AE2356" si="1036">IF(T2353="off hired",0.3*R2353*Z2353*W2353,0)</f>
        <v>0</v>
      </c>
      <c r="AF2353" s="197">
        <f t="shared" ref="AF2353:AF2356" si="1037">IF(Y2353&gt;X2353,(Y2353-X2353)*R2353*AA2353,0)</f>
        <v>45</v>
      </c>
      <c r="AG2353" s="197">
        <f t="shared" ref="AG2353:AG2356" si="1038">AD2353+AE2353+AF2353</f>
        <v>110.625</v>
      </c>
      <c r="AH2353" s="197">
        <v>71.875</v>
      </c>
      <c r="AI2353" s="197">
        <f t="shared" ref="AI2353:AI2356" si="1039">AG2353-AH2353</f>
        <v>38.75</v>
      </c>
      <c r="AJ2353" s="158"/>
      <c r="AR2353" s="363">
        <f>SUMIF('[27]Sc Shedule '!$D$3:$D$2546,D2353,'[27]Sc Shedule '!$AC$3:$AC$2546)</f>
        <v>110.625</v>
      </c>
      <c r="AS2353" s="363">
        <f t="shared" ca="1" si="1028"/>
        <v>110.625</v>
      </c>
      <c r="AT2353" s="363">
        <f t="shared" ca="1" si="1029"/>
        <v>0</v>
      </c>
      <c r="AU2353" s="365"/>
    </row>
    <row r="2354" spans="1:47" ht="30" customHeight="1" x14ac:dyDescent="0.25">
      <c r="A2354" s="186"/>
      <c r="B2354" s="221"/>
      <c r="C2354" s="187">
        <v>1978</v>
      </c>
      <c r="D2354" s="188">
        <v>14616</v>
      </c>
      <c r="E2354" s="188">
        <v>8714</v>
      </c>
      <c r="F2354" s="188"/>
      <c r="G2354" s="186" t="s">
        <v>106</v>
      </c>
      <c r="H2354" s="186" t="s">
        <v>60</v>
      </c>
      <c r="I2354" s="186"/>
      <c r="J2354" s="186" t="s">
        <v>61</v>
      </c>
      <c r="K2354" s="188">
        <v>2.5</v>
      </c>
      <c r="L2354" s="188">
        <v>2.5</v>
      </c>
      <c r="M2354" s="188">
        <v>3.5</v>
      </c>
      <c r="N2354" s="188"/>
      <c r="O2354" s="188">
        <f t="shared" si="1030"/>
        <v>3.5</v>
      </c>
      <c r="P2354" s="188"/>
      <c r="Q2354" s="188"/>
      <c r="R2354" s="188">
        <f t="shared" si="1031"/>
        <v>21.875</v>
      </c>
      <c r="S2354" s="191" t="s">
        <v>62</v>
      </c>
      <c r="T2354" s="199" t="s">
        <v>58</v>
      </c>
      <c r="U2354" s="200">
        <v>44981</v>
      </c>
      <c r="V2354" s="200">
        <v>45001</v>
      </c>
      <c r="W2354" s="201">
        <v>1</v>
      </c>
      <c r="X2354" s="202"/>
      <c r="Y2354" s="196">
        <f t="shared" si="1032"/>
        <v>3</v>
      </c>
      <c r="Z2354" s="219">
        <v>7.5</v>
      </c>
      <c r="AA2354" s="219">
        <v>0.7</v>
      </c>
      <c r="AB2354" s="197">
        <f t="shared" si="1033"/>
        <v>164.0625</v>
      </c>
      <c r="AC2354" s="197">
        <f t="shared" si="1034"/>
        <v>15.312499999999998</v>
      </c>
      <c r="AD2354" s="197">
        <f t="shared" si="1035"/>
        <v>114.84374999999999</v>
      </c>
      <c r="AE2354" s="197">
        <f t="shared" si="1036"/>
        <v>49.21875</v>
      </c>
      <c r="AF2354" s="197">
        <f t="shared" si="1037"/>
        <v>45.9375</v>
      </c>
      <c r="AG2354" s="197">
        <f t="shared" si="1038"/>
        <v>210</v>
      </c>
      <c r="AH2354" s="197">
        <v>125.78124999999999</v>
      </c>
      <c r="AI2354" s="197">
        <f t="shared" si="1039"/>
        <v>84.218750000000014</v>
      </c>
      <c r="AJ2354" s="158"/>
      <c r="AR2354" s="363">
        <f>SUMIF('[27]Sc Shedule '!$D$3:$D$2546,D2354,'[27]Sc Shedule '!$AC$3:$AC$2546)</f>
        <v>210</v>
      </c>
      <c r="AS2354" s="363">
        <f t="shared" ca="1" si="1028"/>
        <v>210</v>
      </c>
      <c r="AT2354" s="363">
        <f t="shared" ca="1" si="1029"/>
        <v>0</v>
      </c>
      <c r="AU2354" s="365"/>
    </row>
    <row r="2355" spans="1:47" ht="30" customHeight="1" x14ac:dyDescent="0.25">
      <c r="A2355" s="186"/>
      <c r="B2355" s="221"/>
      <c r="C2355" s="187">
        <v>1977</v>
      </c>
      <c r="D2355" s="188">
        <v>14615</v>
      </c>
      <c r="E2355" s="188">
        <v>8734</v>
      </c>
      <c r="F2355" s="188"/>
      <c r="G2355" s="186" t="s">
        <v>106</v>
      </c>
      <c r="H2355" s="186" t="s">
        <v>60</v>
      </c>
      <c r="I2355" s="186"/>
      <c r="J2355" s="186" t="s">
        <v>61</v>
      </c>
      <c r="K2355" s="188">
        <v>2.5</v>
      </c>
      <c r="L2355" s="188">
        <v>2.5</v>
      </c>
      <c r="M2355" s="188">
        <v>4</v>
      </c>
      <c r="N2355" s="188"/>
      <c r="O2355" s="188">
        <f t="shared" si="1030"/>
        <v>4</v>
      </c>
      <c r="P2355" s="188"/>
      <c r="Q2355" s="188"/>
      <c r="R2355" s="188">
        <f t="shared" si="1031"/>
        <v>25</v>
      </c>
      <c r="S2355" s="191" t="s">
        <v>62</v>
      </c>
      <c r="T2355" s="199" t="s">
        <v>58</v>
      </c>
      <c r="U2355" s="200">
        <v>44981</v>
      </c>
      <c r="V2355" s="200">
        <v>45008</v>
      </c>
      <c r="W2355" s="201">
        <v>1</v>
      </c>
      <c r="X2355" s="202"/>
      <c r="Y2355" s="196">
        <f t="shared" si="1032"/>
        <v>4</v>
      </c>
      <c r="Z2355" s="219">
        <v>7.5</v>
      </c>
      <c r="AA2355" s="219">
        <v>0.7</v>
      </c>
      <c r="AB2355" s="197">
        <f t="shared" si="1033"/>
        <v>187.5</v>
      </c>
      <c r="AC2355" s="197">
        <f t="shared" si="1034"/>
        <v>17.5</v>
      </c>
      <c r="AD2355" s="197">
        <f t="shared" si="1035"/>
        <v>131.25</v>
      </c>
      <c r="AE2355" s="197">
        <f t="shared" si="1036"/>
        <v>56.25</v>
      </c>
      <c r="AF2355" s="197">
        <f t="shared" si="1037"/>
        <v>70</v>
      </c>
      <c r="AG2355" s="197">
        <f t="shared" si="1038"/>
        <v>257.5</v>
      </c>
      <c r="AH2355" s="197">
        <v>143.75</v>
      </c>
      <c r="AI2355" s="197">
        <f t="shared" si="1039"/>
        <v>113.75</v>
      </c>
      <c r="AJ2355" s="158"/>
      <c r="AR2355" s="363">
        <f>SUMIF('[27]Sc Shedule '!$D$3:$D$2546,D2355,'[27]Sc Shedule '!$AC$3:$AC$2546)</f>
        <v>257.5</v>
      </c>
      <c r="AS2355" s="363">
        <f t="shared" ca="1" si="1028"/>
        <v>257.5</v>
      </c>
      <c r="AT2355" s="363">
        <f t="shared" ca="1" si="1029"/>
        <v>0</v>
      </c>
      <c r="AU2355" s="365"/>
    </row>
    <row r="2356" spans="1:47" ht="30" customHeight="1" x14ac:dyDescent="0.25">
      <c r="A2356" s="186"/>
      <c r="B2356" s="221"/>
      <c r="C2356" s="187">
        <v>1981</v>
      </c>
      <c r="D2356" s="188">
        <v>14619</v>
      </c>
      <c r="E2356" s="188"/>
      <c r="F2356" s="188"/>
      <c r="G2356" s="186" t="s">
        <v>106</v>
      </c>
      <c r="H2356" s="186" t="s">
        <v>60</v>
      </c>
      <c r="I2356" s="186"/>
      <c r="J2356" s="186" t="s">
        <v>61</v>
      </c>
      <c r="K2356" s="188">
        <v>6.3</v>
      </c>
      <c r="L2356" s="188">
        <v>2.5</v>
      </c>
      <c r="M2356" s="188">
        <v>2</v>
      </c>
      <c r="N2356" s="188"/>
      <c r="O2356" s="188">
        <f t="shared" si="1030"/>
        <v>2</v>
      </c>
      <c r="P2356" s="188"/>
      <c r="Q2356" s="188"/>
      <c r="R2356" s="188">
        <f t="shared" si="1031"/>
        <v>31.5</v>
      </c>
      <c r="S2356" s="191" t="s">
        <v>62</v>
      </c>
      <c r="T2356" s="199" t="s">
        <v>86</v>
      </c>
      <c r="U2356" s="200">
        <v>44982</v>
      </c>
      <c r="V2356" s="200"/>
      <c r="W2356" s="201">
        <v>1</v>
      </c>
      <c r="X2356" s="202"/>
      <c r="Y2356" s="196">
        <f t="shared" si="1032"/>
        <v>5</v>
      </c>
      <c r="Z2356" s="219">
        <v>7.5</v>
      </c>
      <c r="AA2356" s="219">
        <v>0.7</v>
      </c>
      <c r="AB2356" s="197">
        <f t="shared" si="1033"/>
        <v>236.25</v>
      </c>
      <c r="AC2356" s="197">
        <f t="shared" si="1034"/>
        <v>22.049999999999997</v>
      </c>
      <c r="AD2356" s="197">
        <f t="shared" si="1035"/>
        <v>165.37499999999997</v>
      </c>
      <c r="AE2356" s="197">
        <f t="shared" si="1036"/>
        <v>0</v>
      </c>
      <c r="AF2356" s="197">
        <f t="shared" si="1037"/>
        <v>110.25</v>
      </c>
      <c r="AG2356" s="197">
        <f t="shared" si="1038"/>
        <v>275.625</v>
      </c>
      <c r="AH2356" s="197">
        <v>177.97499999999997</v>
      </c>
      <c r="AI2356" s="197">
        <f t="shared" si="1039"/>
        <v>97.650000000000034</v>
      </c>
      <c r="AJ2356" s="158"/>
      <c r="AR2356" s="363">
        <f>SUMIF('[27]Sc Shedule '!$D$3:$D$2546,D2356,'[27]Sc Shedule '!$AC$3:$AC$2546)</f>
        <v>275.625</v>
      </c>
      <c r="AS2356" s="363">
        <f t="shared" ca="1" si="1028"/>
        <v>275.625</v>
      </c>
      <c r="AT2356" s="363">
        <f t="shared" ca="1" si="1029"/>
        <v>0</v>
      </c>
      <c r="AU2356" s="365"/>
    </row>
    <row r="2357" spans="1:47" ht="30" customHeight="1" x14ac:dyDescent="0.25">
      <c r="A2357" s="186"/>
      <c r="B2357" s="221"/>
      <c r="C2357" s="187">
        <v>1966</v>
      </c>
      <c r="D2357" s="188">
        <v>14604</v>
      </c>
      <c r="E2357" s="188">
        <v>8726</v>
      </c>
      <c r="F2357" s="188"/>
      <c r="G2357" s="186" t="s">
        <v>113</v>
      </c>
      <c r="H2357" s="186" t="s">
        <v>60</v>
      </c>
      <c r="I2357" s="186"/>
      <c r="J2357" s="186" t="s">
        <v>61</v>
      </c>
      <c r="K2357" s="188">
        <v>4.3</v>
      </c>
      <c r="L2357" s="188">
        <v>2.6</v>
      </c>
      <c r="M2357" s="188">
        <v>3</v>
      </c>
      <c r="N2357" s="188"/>
      <c r="O2357" s="188">
        <f t="shared" ref="O2357:O2358" si="1040">M2357-N2357</f>
        <v>3</v>
      </c>
      <c r="P2357" s="188"/>
      <c r="Q2357" s="188"/>
      <c r="R2357" s="188">
        <f t="shared" ref="R2357:R2358" si="1041">IF(S2357="m3",K2357*L2357*O2357,IF(S2357="m2-LxH",K2357*O2357,IF(S2357="m2-LxW",K2357*L2357*P2357,IF(S2357="rm",O2357,IF(S2357="lm",K2357,IF(S2357="unit",Q2357,))))))</f>
        <v>33.54</v>
      </c>
      <c r="S2357" s="191" t="s">
        <v>62</v>
      </c>
      <c r="T2357" s="199" t="s">
        <v>58</v>
      </c>
      <c r="U2357" s="200">
        <v>44980</v>
      </c>
      <c r="V2357" s="200">
        <v>45006</v>
      </c>
      <c r="W2357" s="201">
        <v>1</v>
      </c>
      <c r="X2357" s="202"/>
      <c r="Y2357" s="196">
        <f t="shared" ref="Y2357:Y2358" si="1042">IF(T2357="on hire",$C$5-U2357+1,IF(T2357="off hired",V2357-U2357+1,0))/7</f>
        <v>3.8571428571428572</v>
      </c>
      <c r="Z2357" s="219">
        <v>7.5</v>
      </c>
      <c r="AA2357" s="219">
        <v>0.7</v>
      </c>
      <c r="AB2357" s="197">
        <f t="shared" ref="AB2357:AB2358" si="1043">Z2357*R2357</f>
        <v>251.54999999999998</v>
      </c>
      <c r="AC2357" s="197">
        <f t="shared" ref="AC2357:AC2358" si="1044">AA2357*R2357</f>
        <v>23.477999999999998</v>
      </c>
      <c r="AD2357" s="197">
        <f t="shared" ref="AD2357:AD2358" si="1045">0.7*R2357*Z2357</f>
        <v>176.08499999999998</v>
      </c>
      <c r="AE2357" s="197">
        <f t="shared" ref="AE2357:AE2358" si="1046">IF(T2357="off hired",0.3*R2357*Z2357*W2357,0)</f>
        <v>75.464999999999989</v>
      </c>
      <c r="AF2357" s="197">
        <f t="shared" ref="AF2357:AF2358" si="1047">IF(Y2357&gt;X2357,(Y2357-X2357)*R2357*AA2357,0)</f>
        <v>90.557999999999979</v>
      </c>
      <c r="AG2357" s="197">
        <f t="shared" ref="AG2357:AG2358" si="1048">AD2357+AE2357+AF2357</f>
        <v>342.10799999999995</v>
      </c>
      <c r="AH2357" s="197">
        <v>196.20899999999997</v>
      </c>
      <c r="AI2357" s="197">
        <f t="shared" ref="AI2357:AI2358" si="1049">AG2357-AH2357</f>
        <v>145.89899999999997</v>
      </c>
      <c r="AJ2357" s="158"/>
      <c r="AR2357" s="363">
        <f>SUMIF('[27]Sc Shedule '!$D$3:$D$2546,D2357,'[27]Sc Shedule '!$AC$3:$AC$2546)</f>
        <v>480.02799999999991</v>
      </c>
      <c r="AS2357" s="363">
        <f t="shared" ca="1" si="1028"/>
        <v>480.02799999999991</v>
      </c>
      <c r="AT2357" s="363">
        <f t="shared" ca="1" si="1029"/>
        <v>0</v>
      </c>
      <c r="AU2357" s="365"/>
    </row>
    <row r="2358" spans="1:47" ht="30" customHeight="1" x14ac:dyDescent="0.25">
      <c r="A2358" s="186"/>
      <c r="B2358" s="221"/>
      <c r="C2358" s="187">
        <v>1979</v>
      </c>
      <c r="D2358" s="188">
        <v>14617</v>
      </c>
      <c r="E2358" s="188">
        <v>8761</v>
      </c>
      <c r="F2358" s="188"/>
      <c r="G2358" s="186" t="s">
        <v>57</v>
      </c>
      <c r="H2358" s="186" t="s">
        <v>60</v>
      </c>
      <c r="I2358" s="186"/>
      <c r="J2358" s="186" t="s">
        <v>61</v>
      </c>
      <c r="K2358" s="188">
        <v>3.5</v>
      </c>
      <c r="L2358" s="188">
        <v>2.5</v>
      </c>
      <c r="M2358" s="188">
        <v>3.5</v>
      </c>
      <c r="N2358" s="188"/>
      <c r="O2358" s="188">
        <f t="shared" si="1040"/>
        <v>3.5</v>
      </c>
      <c r="P2358" s="188"/>
      <c r="Q2358" s="188"/>
      <c r="R2358" s="188">
        <f t="shared" si="1041"/>
        <v>30.625</v>
      </c>
      <c r="S2358" s="191" t="s">
        <v>62</v>
      </c>
      <c r="T2358" s="199" t="s">
        <v>58</v>
      </c>
      <c r="U2358" s="200">
        <v>44982</v>
      </c>
      <c r="V2358" s="200">
        <v>44987</v>
      </c>
      <c r="W2358" s="201">
        <v>1</v>
      </c>
      <c r="X2358" s="202"/>
      <c r="Y2358" s="196">
        <f t="shared" si="1042"/>
        <v>0.8571428571428571</v>
      </c>
      <c r="Z2358" s="219">
        <v>7.5</v>
      </c>
      <c r="AA2358" s="219">
        <v>0.7</v>
      </c>
      <c r="AB2358" s="197">
        <f t="shared" si="1043"/>
        <v>229.6875</v>
      </c>
      <c r="AC2358" s="197">
        <f t="shared" si="1044"/>
        <v>21.4375</v>
      </c>
      <c r="AD2358" s="197">
        <f t="shared" si="1045"/>
        <v>160.78125</v>
      </c>
      <c r="AE2358" s="197">
        <f t="shared" si="1046"/>
        <v>68.90625</v>
      </c>
      <c r="AF2358" s="197">
        <f t="shared" si="1047"/>
        <v>18.375</v>
      </c>
      <c r="AG2358" s="197">
        <f t="shared" si="1048"/>
        <v>248.0625</v>
      </c>
      <c r="AH2358" s="197">
        <v>173.03125</v>
      </c>
      <c r="AI2358" s="197">
        <f t="shared" si="1049"/>
        <v>75.03125</v>
      </c>
      <c r="AJ2358" s="158"/>
      <c r="AR2358" s="363">
        <f>SUMIF('[27]Sc Shedule '!$D$3:$D$2546,D2358,'[27]Sc Shedule '!$AC$3:$AC$2546)</f>
        <v>306.86250000000001</v>
      </c>
      <c r="AS2358" s="363">
        <f t="shared" ca="1" si="1028"/>
        <v>306.86250000000001</v>
      </c>
      <c r="AT2358" s="363">
        <f t="shared" ca="1" si="1029"/>
        <v>0</v>
      </c>
      <c r="AU2358" s="365"/>
    </row>
    <row r="2359" spans="1:47" ht="30" customHeight="1" x14ac:dyDescent="0.25">
      <c r="A2359" s="186"/>
      <c r="B2359" s="221"/>
      <c r="C2359" s="187">
        <v>1995</v>
      </c>
      <c r="D2359" s="188">
        <v>14633</v>
      </c>
      <c r="E2359" s="188">
        <v>8778</v>
      </c>
      <c r="F2359" s="188"/>
      <c r="G2359" s="186" t="s">
        <v>100</v>
      </c>
      <c r="H2359" s="186" t="s">
        <v>60</v>
      </c>
      <c r="I2359" s="186"/>
      <c r="J2359" s="186" t="s">
        <v>61</v>
      </c>
      <c r="K2359" s="188">
        <v>2.5</v>
      </c>
      <c r="L2359" s="188">
        <v>2.5</v>
      </c>
      <c r="M2359" s="188">
        <v>4.5</v>
      </c>
      <c r="N2359" s="188"/>
      <c r="O2359" s="188">
        <f t="shared" ref="O2359:O2361" si="1050">M2359-N2359</f>
        <v>4.5</v>
      </c>
      <c r="P2359" s="188"/>
      <c r="Q2359" s="188"/>
      <c r="R2359" s="188">
        <f t="shared" ref="R2359:R2361" si="1051">IF(S2359="m3",K2359*L2359*O2359,IF(S2359="m2-LxH",K2359*O2359,IF(S2359="m2-LxW",K2359*L2359*P2359,IF(S2359="rm",O2359,IF(S2359="lm",K2359,IF(S2359="unit",Q2359,))))))</f>
        <v>28.125</v>
      </c>
      <c r="S2359" s="191" t="s">
        <v>62</v>
      </c>
      <c r="T2359" s="199" t="s">
        <v>58</v>
      </c>
      <c r="U2359" s="200">
        <v>44984</v>
      </c>
      <c r="V2359" s="200">
        <v>44991</v>
      </c>
      <c r="W2359" s="201">
        <v>1</v>
      </c>
      <c r="X2359" s="202"/>
      <c r="Y2359" s="196">
        <f t="shared" ref="Y2359:Y2361" si="1052">IF(T2359="on hire",$C$5-U2359+1,IF(T2359="off hired",V2359-U2359+1,0))/7</f>
        <v>1.1428571428571428</v>
      </c>
      <c r="Z2359" s="219">
        <v>7.5</v>
      </c>
      <c r="AA2359" s="219">
        <v>0.7</v>
      </c>
      <c r="AB2359" s="197">
        <f t="shared" ref="AB2359:AB2361" si="1053">Z2359*R2359</f>
        <v>210.9375</v>
      </c>
      <c r="AC2359" s="197">
        <f t="shared" ref="AC2359:AC2361" si="1054">AA2359*R2359</f>
        <v>19.6875</v>
      </c>
      <c r="AD2359" s="197">
        <f t="shared" ref="AD2359:AD2361" si="1055">0.7*R2359*Z2359</f>
        <v>147.65625</v>
      </c>
      <c r="AE2359" s="197">
        <f t="shared" ref="AE2359:AE2361" si="1056">IF(T2359="off hired",0.3*R2359*Z2359*W2359,0)</f>
        <v>63.28125</v>
      </c>
      <c r="AF2359" s="197">
        <f t="shared" ref="AF2359:AF2361" si="1057">IF(Y2359&gt;X2359,(Y2359-X2359)*R2359*AA2359,0)</f>
        <v>22.499999999999996</v>
      </c>
      <c r="AG2359" s="197">
        <f t="shared" ref="AG2359:AG2361" si="1058">AD2359+AE2359+AF2359</f>
        <v>233.4375</v>
      </c>
      <c r="AH2359" s="197">
        <v>153.28125</v>
      </c>
      <c r="AI2359" s="197">
        <f t="shared" ref="AI2359:AI2361" si="1059">AG2359-AH2359</f>
        <v>80.15625</v>
      </c>
      <c r="AJ2359" s="158"/>
      <c r="AR2359" s="363">
        <f>SUMIF('[27]Sc Shedule '!$D$3:$D$2546,D2359,'[27]Sc Shedule '!$AC$3:$AC$2546)</f>
        <v>233.4375</v>
      </c>
      <c r="AS2359" s="363">
        <f t="shared" ca="1" si="1028"/>
        <v>233.4375</v>
      </c>
      <c r="AT2359" s="363">
        <f t="shared" ca="1" si="1029"/>
        <v>0</v>
      </c>
      <c r="AU2359" s="365"/>
    </row>
    <row r="2360" spans="1:47" ht="30" customHeight="1" x14ac:dyDescent="0.25">
      <c r="A2360" s="186"/>
      <c r="B2360" s="221"/>
      <c r="C2360" s="187">
        <v>1994</v>
      </c>
      <c r="D2360" s="188">
        <v>14632</v>
      </c>
      <c r="E2360" s="188">
        <v>8736</v>
      </c>
      <c r="F2360" s="188"/>
      <c r="G2360" s="186" t="s">
        <v>100</v>
      </c>
      <c r="H2360" s="186" t="s">
        <v>60</v>
      </c>
      <c r="I2360" s="186"/>
      <c r="J2360" s="186" t="s">
        <v>61</v>
      </c>
      <c r="K2360" s="188">
        <v>11.5</v>
      </c>
      <c r="L2360" s="188">
        <v>3</v>
      </c>
      <c r="M2360" s="188">
        <v>3.5</v>
      </c>
      <c r="N2360" s="188"/>
      <c r="O2360" s="188">
        <f t="shared" si="1050"/>
        <v>3.5</v>
      </c>
      <c r="P2360" s="188"/>
      <c r="Q2360" s="188"/>
      <c r="R2360" s="188">
        <f t="shared" si="1051"/>
        <v>120.75</v>
      </c>
      <c r="S2360" s="191" t="s">
        <v>62</v>
      </c>
      <c r="T2360" s="199" t="s">
        <v>58</v>
      </c>
      <c r="U2360" s="200">
        <v>44984</v>
      </c>
      <c r="V2360" s="200">
        <v>45008</v>
      </c>
      <c r="W2360" s="201">
        <v>1</v>
      </c>
      <c r="X2360" s="202"/>
      <c r="Y2360" s="196">
        <f t="shared" si="1052"/>
        <v>3.5714285714285716</v>
      </c>
      <c r="Z2360" s="219">
        <v>7.5</v>
      </c>
      <c r="AA2360" s="219">
        <v>0.7</v>
      </c>
      <c r="AB2360" s="197">
        <f t="shared" si="1053"/>
        <v>905.625</v>
      </c>
      <c r="AC2360" s="197">
        <f t="shared" si="1054"/>
        <v>84.524999999999991</v>
      </c>
      <c r="AD2360" s="197">
        <f t="shared" si="1055"/>
        <v>633.93749999999989</v>
      </c>
      <c r="AE2360" s="197">
        <f t="shared" si="1056"/>
        <v>271.6875</v>
      </c>
      <c r="AF2360" s="197">
        <f t="shared" si="1057"/>
        <v>301.875</v>
      </c>
      <c r="AG2360" s="197">
        <f t="shared" si="1058"/>
        <v>1207.5</v>
      </c>
      <c r="AH2360" s="197">
        <v>658.08749999999986</v>
      </c>
      <c r="AI2360" s="197">
        <f t="shared" si="1059"/>
        <v>549.41250000000014</v>
      </c>
      <c r="AJ2360" s="158"/>
      <c r="AR2360" s="363">
        <f>SUMIF('[27]Sc Shedule '!$D$3:$D$2546,D2360,'[27]Sc Shedule '!$AC$3:$AC$2546)</f>
        <v>1207.5</v>
      </c>
      <c r="AS2360" s="363">
        <f t="shared" ca="1" si="1028"/>
        <v>1207.5</v>
      </c>
      <c r="AT2360" s="363">
        <f t="shared" ca="1" si="1029"/>
        <v>0</v>
      </c>
      <c r="AU2360" s="365"/>
    </row>
    <row r="2361" spans="1:47" ht="30" customHeight="1" x14ac:dyDescent="0.25">
      <c r="A2361" s="186"/>
      <c r="B2361" s="221"/>
      <c r="C2361" s="187">
        <v>1993</v>
      </c>
      <c r="D2361" s="188">
        <v>14631</v>
      </c>
      <c r="E2361" s="188"/>
      <c r="F2361" s="188"/>
      <c r="G2361" s="186" t="s">
        <v>106</v>
      </c>
      <c r="H2361" s="186" t="s">
        <v>60</v>
      </c>
      <c r="I2361" s="186"/>
      <c r="J2361" s="186" t="s">
        <v>61</v>
      </c>
      <c r="K2361" s="188">
        <v>2.5</v>
      </c>
      <c r="L2361" s="188">
        <v>2.5</v>
      </c>
      <c r="M2361" s="188">
        <v>5</v>
      </c>
      <c r="N2361" s="188"/>
      <c r="O2361" s="188">
        <f t="shared" si="1050"/>
        <v>5</v>
      </c>
      <c r="P2361" s="188"/>
      <c r="Q2361" s="188"/>
      <c r="R2361" s="188">
        <f t="shared" si="1051"/>
        <v>31.25</v>
      </c>
      <c r="S2361" s="191" t="s">
        <v>62</v>
      </c>
      <c r="T2361" s="199" t="s">
        <v>86</v>
      </c>
      <c r="U2361" s="200">
        <v>44984</v>
      </c>
      <c r="V2361" s="200"/>
      <c r="W2361" s="201">
        <v>1</v>
      </c>
      <c r="X2361" s="202"/>
      <c r="Y2361" s="196">
        <f t="shared" si="1052"/>
        <v>4.7142857142857144</v>
      </c>
      <c r="Z2361" s="219">
        <v>7.5</v>
      </c>
      <c r="AA2361" s="219">
        <v>0.7</v>
      </c>
      <c r="AB2361" s="197">
        <f t="shared" si="1053"/>
        <v>234.375</v>
      </c>
      <c r="AC2361" s="197">
        <f t="shared" si="1054"/>
        <v>21.875</v>
      </c>
      <c r="AD2361" s="197">
        <f t="shared" si="1055"/>
        <v>164.0625</v>
      </c>
      <c r="AE2361" s="197">
        <f t="shared" si="1056"/>
        <v>0</v>
      </c>
      <c r="AF2361" s="197">
        <f t="shared" si="1057"/>
        <v>103.125</v>
      </c>
      <c r="AG2361" s="197">
        <f t="shared" si="1058"/>
        <v>267.1875</v>
      </c>
      <c r="AH2361" s="197">
        <v>170.3125</v>
      </c>
      <c r="AI2361" s="197">
        <f t="shared" si="1059"/>
        <v>96.875</v>
      </c>
      <c r="AJ2361" s="158"/>
      <c r="AR2361" s="363">
        <f>SUMIF('[27]Sc Shedule '!$D$3:$D$2546,D2361,'[27]Sc Shedule '!$AC$3:$AC$2546)</f>
        <v>267.1875</v>
      </c>
      <c r="AS2361" s="363">
        <f t="shared" ca="1" si="1028"/>
        <v>267.1875</v>
      </c>
      <c r="AT2361" s="363">
        <f t="shared" ca="1" si="1029"/>
        <v>0</v>
      </c>
      <c r="AU2361" s="365"/>
    </row>
    <row r="2362" spans="1:47" ht="30" customHeight="1" x14ac:dyDescent="0.25">
      <c r="A2362" s="186"/>
      <c r="B2362" s="221"/>
      <c r="C2362" s="187">
        <v>1869</v>
      </c>
      <c r="D2362" s="188">
        <v>14454</v>
      </c>
      <c r="E2362" s="188">
        <v>8587</v>
      </c>
      <c r="F2362" s="188"/>
      <c r="G2362" s="186" t="s">
        <v>123</v>
      </c>
      <c r="H2362" s="186" t="s">
        <v>240</v>
      </c>
      <c r="I2362" s="216"/>
      <c r="J2362" s="186" t="s">
        <v>80</v>
      </c>
      <c r="K2362" s="188">
        <v>1.5</v>
      </c>
      <c r="L2362" s="188">
        <v>1</v>
      </c>
      <c r="M2362" s="188"/>
      <c r="N2362" s="188"/>
      <c r="O2362" s="188"/>
      <c r="P2362" s="188">
        <v>1</v>
      </c>
      <c r="Q2362" s="188"/>
      <c r="R2362" s="188">
        <f t="shared" ref="R2362" si="1060">IF(S2362="m3",K2362*L2362*O2362,IF(S2362="m2-LxH",K2362*O2362,IF(S2362="m2-LxW",K2362*L2362*P2362,IF(S2362="rm",O2362,IF(S2362="lm",K2362,IF(S2362="unit",Q2362,))))))</f>
        <v>1.5</v>
      </c>
      <c r="S2362" s="191" t="s">
        <v>150</v>
      </c>
      <c r="T2362" s="199" t="s">
        <v>58</v>
      </c>
      <c r="U2362" s="200">
        <v>44963</v>
      </c>
      <c r="V2362" s="200">
        <v>44978</v>
      </c>
      <c r="W2362" s="201">
        <v>1</v>
      </c>
      <c r="X2362" s="202"/>
      <c r="Y2362" s="196">
        <f t="shared" ref="Y2362" si="1061">IF(T2362="on hire",$C$5-U2362+1,IF(T2362="off hired",V2362-U2362+1,0))/7</f>
        <v>2.2857142857142856</v>
      </c>
      <c r="Z2362" s="219">
        <v>36.5</v>
      </c>
      <c r="AA2362" s="219">
        <v>3.15</v>
      </c>
      <c r="AB2362" s="197">
        <f t="shared" ref="AB2362" si="1062">Z2362*R2362</f>
        <v>54.75</v>
      </c>
      <c r="AC2362" s="197">
        <f t="shared" ref="AC2362" si="1063">AA2362*R2362</f>
        <v>4.7249999999999996</v>
      </c>
      <c r="AD2362" s="197">
        <f t="shared" ref="AD2362" si="1064">0.7*R2362*Z2362</f>
        <v>38.324999999999996</v>
      </c>
      <c r="AE2362" s="197">
        <f t="shared" ref="AE2362" si="1065">IF(T2362="off hired",0.3*R2362*Z2362*W2362,0)</f>
        <v>16.424999999999997</v>
      </c>
      <c r="AF2362" s="197">
        <f t="shared" ref="AF2362" si="1066">IF(Y2362&gt;X2362,(Y2362-X2362)*R2362*AA2362,0)</f>
        <v>10.799999999999999</v>
      </c>
      <c r="AG2362" s="197">
        <f t="shared" ref="AG2362" si="1067">AD2362+AE2362+AF2362</f>
        <v>65.55</v>
      </c>
      <c r="AH2362" s="197">
        <v>65.55</v>
      </c>
      <c r="AI2362" s="197">
        <f t="shared" ref="AI2362" si="1068">AG2362-AH2362</f>
        <v>0</v>
      </c>
      <c r="AJ2362" s="158"/>
      <c r="AT2362" s="111"/>
      <c r="AU2362" s="365"/>
    </row>
    <row r="2363" spans="1:47" ht="30" customHeight="1" x14ac:dyDescent="0.25">
      <c r="A2363" s="186"/>
      <c r="B2363" s="221"/>
      <c r="C2363" s="187" t="s">
        <v>671</v>
      </c>
      <c r="D2363" s="188">
        <v>14506</v>
      </c>
      <c r="E2363" s="188"/>
      <c r="F2363" s="188"/>
      <c r="G2363" s="186" t="s">
        <v>501</v>
      </c>
      <c r="H2363" s="186" t="s">
        <v>240</v>
      </c>
      <c r="I2363" s="216"/>
      <c r="J2363" s="186" t="s">
        <v>80</v>
      </c>
      <c r="K2363" s="188">
        <v>18.600000000000001</v>
      </c>
      <c r="L2363" s="188">
        <v>2</v>
      </c>
      <c r="M2363" s="188"/>
      <c r="N2363" s="188"/>
      <c r="O2363" s="188"/>
      <c r="P2363" s="188">
        <v>1</v>
      </c>
      <c r="Q2363" s="188"/>
      <c r="R2363" s="188">
        <f t="shared" ref="R2363" si="1069">IF(S2363="m3",K2363*L2363*O2363,IF(S2363="m2-LxH",K2363*O2363,IF(S2363="m2-LxW",K2363*L2363*P2363,IF(S2363="rm",O2363,IF(S2363="lm",K2363,IF(S2363="unit",Q2363,))))))</f>
        <v>37.200000000000003</v>
      </c>
      <c r="S2363" s="191" t="s">
        <v>150</v>
      </c>
      <c r="T2363" s="199" t="s">
        <v>86</v>
      </c>
      <c r="U2363" s="200">
        <v>44970</v>
      </c>
      <c r="V2363" s="200"/>
      <c r="W2363" s="201">
        <v>1</v>
      </c>
      <c r="X2363" s="202"/>
      <c r="Y2363" s="196">
        <f t="shared" ref="Y2363" si="1070">IF(T2363="on hire",$C$5-U2363+1,IF(T2363="off hired",V2363-U2363+1,0))/7</f>
        <v>6.7142857142857144</v>
      </c>
      <c r="Z2363" s="219">
        <v>36.5</v>
      </c>
      <c r="AA2363" s="219">
        <v>3.15</v>
      </c>
      <c r="AB2363" s="197">
        <f t="shared" ref="AB2363" si="1071">Z2363*R2363</f>
        <v>1357.8000000000002</v>
      </c>
      <c r="AC2363" s="197">
        <f t="shared" ref="AC2363" si="1072">AA2363*R2363</f>
        <v>117.18</v>
      </c>
      <c r="AD2363" s="197">
        <f t="shared" ref="AD2363" si="1073">0.7*R2363*Z2363</f>
        <v>950.45999999999992</v>
      </c>
      <c r="AE2363" s="197">
        <f t="shared" ref="AE2363" si="1074">IF(T2363="off hired",0.3*R2363*Z2363*W2363,0)</f>
        <v>0</v>
      </c>
      <c r="AF2363" s="197">
        <f t="shared" ref="AF2363" si="1075">IF(Y2363&gt;X2363,(Y2363-X2363)*R2363*AA2363,0)</f>
        <v>786.78000000000009</v>
      </c>
      <c r="AG2363" s="197">
        <f t="shared" ref="AG2363" si="1076">AD2363+AE2363+AF2363</f>
        <v>1737.24</v>
      </c>
      <c r="AH2363" s="197">
        <v>1218.3</v>
      </c>
      <c r="AI2363" s="197">
        <f t="shared" ref="AI2363" si="1077">AG2363-AH2363</f>
        <v>518.94000000000005</v>
      </c>
      <c r="AJ2363" s="158"/>
      <c r="AR2363" s="363">
        <f>SUMIF('[27]Sc Shedule '!$D$3:$D$2546,D2363,'[27]Sc Shedule '!$AC$3:$AC$2546)</f>
        <v>3474.48</v>
      </c>
      <c r="AS2363" s="363">
        <f ca="1">SUMIF($D$91:$D$2561,D2363,$AG$91:$AG$2559)</f>
        <v>1737.24</v>
      </c>
      <c r="AT2363" s="363">
        <f ca="1">AR2363-AS2363</f>
        <v>1737.24</v>
      </c>
      <c r="AU2363" s="365"/>
    </row>
    <row r="2364" spans="1:47" ht="30" customHeight="1" x14ac:dyDescent="0.25">
      <c r="A2364" s="186"/>
      <c r="B2364" s="221"/>
      <c r="C2364" s="187">
        <v>1965</v>
      </c>
      <c r="D2364" s="188">
        <v>14603</v>
      </c>
      <c r="E2364" s="188">
        <v>8598</v>
      </c>
      <c r="F2364" s="188"/>
      <c r="G2364" s="186" t="s">
        <v>57</v>
      </c>
      <c r="H2364" s="186" t="s">
        <v>240</v>
      </c>
      <c r="I2364" s="216"/>
      <c r="J2364" s="186" t="s">
        <v>80</v>
      </c>
      <c r="K2364" s="188">
        <v>1.3</v>
      </c>
      <c r="L2364" s="188">
        <v>0.6</v>
      </c>
      <c r="M2364" s="188"/>
      <c r="N2364" s="188"/>
      <c r="O2364" s="188"/>
      <c r="P2364" s="188">
        <v>1</v>
      </c>
      <c r="Q2364" s="188"/>
      <c r="R2364" s="188">
        <f t="shared" ref="R2364" si="1078">IF(S2364="m3",K2364*L2364*O2364,IF(S2364="m2-LxH",K2364*O2364,IF(S2364="m2-LxW",K2364*L2364*P2364,IF(S2364="rm",O2364,IF(S2364="lm",K2364,IF(S2364="unit",Q2364,))))))</f>
        <v>0.78</v>
      </c>
      <c r="S2364" s="191" t="s">
        <v>150</v>
      </c>
      <c r="T2364" s="199" t="s">
        <v>58</v>
      </c>
      <c r="U2364" s="200">
        <v>44980</v>
      </c>
      <c r="V2364" s="200">
        <v>44981</v>
      </c>
      <c r="W2364" s="201">
        <v>1</v>
      </c>
      <c r="X2364" s="202"/>
      <c r="Y2364" s="196">
        <f t="shared" ref="Y2364" si="1079">IF(T2364="on hire",$C$5-U2364+1,IF(T2364="off hired",V2364-U2364+1,0))/7</f>
        <v>0.2857142857142857</v>
      </c>
      <c r="Z2364" s="219">
        <v>36.5</v>
      </c>
      <c r="AA2364" s="219">
        <v>3.15</v>
      </c>
      <c r="AB2364" s="197">
        <f t="shared" ref="AB2364" si="1080">Z2364*R2364</f>
        <v>28.470000000000002</v>
      </c>
      <c r="AC2364" s="197">
        <f t="shared" ref="AC2364" si="1081">AA2364*R2364</f>
        <v>2.4569999999999999</v>
      </c>
      <c r="AD2364" s="197">
        <f t="shared" ref="AD2364" si="1082">0.7*R2364*Z2364</f>
        <v>19.928999999999998</v>
      </c>
      <c r="AE2364" s="197">
        <f t="shared" ref="AE2364" si="1083">IF(T2364="off hired",0.3*R2364*Z2364*W2364,0)</f>
        <v>8.5410000000000004</v>
      </c>
      <c r="AF2364" s="197">
        <f t="shared" ref="AF2364" si="1084">IF(Y2364&gt;X2364,(Y2364-X2364)*R2364*AA2364,0)</f>
        <v>0.70199999999999996</v>
      </c>
      <c r="AG2364" s="197">
        <f t="shared" ref="AG2364" si="1085">AD2364+AE2364+AF2364</f>
        <v>29.171999999999997</v>
      </c>
      <c r="AH2364" s="197">
        <v>29.171999999999997</v>
      </c>
      <c r="AI2364" s="197">
        <f t="shared" ref="AI2364" si="1086">AG2364-AH2364</f>
        <v>0</v>
      </c>
      <c r="AJ2364" s="158"/>
      <c r="AT2364" s="111"/>
      <c r="AU2364" s="365"/>
    </row>
    <row r="2365" spans="1:47" ht="30" customHeight="1" x14ac:dyDescent="0.25">
      <c r="A2365" s="186"/>
      <c r="B2365" s="221"/>
      <c r="C2365" s="187">
        <v>1951</v>
      </c>
      <c r="D2365" s="188">
        <v>14539</v>
      </c>
      <c r="E2365" s="188"/>
      <c r="F2365" s="188"/>
      <c r="G2365" s="186" t="s">
        <v>119</v>
      </c>
      <c r="H2365" s="186" t="s">
        <v>240</v>
      </c>
      <c r="I2365" s="216"/>
      <c r="J2365" s="186" t="s">
        <v>80</v>
      </c>
      <c r="K2365" s="188">
        <v>1.3</v>
      </c>
      <c r="L2365" s="188">
        <v>0.6</v>
      </c>
      <c r="M2365" s="188"/>
      <c r="N2365" s="188"/>
      <c r="O2365" s="188"/>
      <c r="P2365" s="188">
        <v>1</v>
      </c>
      <c r="Q2365" s="188"/>
      <c r="R2365" s="188">
        <f t="shared" ref="R2365" si="1087">IF(S2365="m3",K2365*L2365*O2365,IF(S2365="m2-LxH",K2365*O2365,IF(S2365="m2-LxW",K2365*L2365*P2365,IF(S2365="rm",O2365,IF(S2365="lm",K2365,IF(S2365="unit",Q2365,))))))</f>
        <v>0.78</v>
      </c>
      <c r="S2365" s="191" t="s">
        <v>150</v>
      </c>
      <c r="T2365" s="199" t="s">
        <v>86</v>
      </c>
      <c r="U2365" s="200">
        <v>44978</v>
      </c>
      <c r="V2365" s="200"/>
      <c r="W2365" s="201">
        <v>1</v>
      </c>
      <c r="X2365" s="202"/>
      <c r="Y2365" s="196">
        <f t="shared" ref="Y2365" si="1088">IF(T2365="on hire",$C$5-U2365+1,IF(T2365="off hired",V2365-U2365+1,0))/7</f>
        <v>5.5714285714285712</v>
      </c>
      <c r="Z2365" s="219">
        <v>36.5</v>
      </c>
      <c r="AA2365" s="219">
        <v>3.15</v>
      </c>
      <c r="AB2365" s="197">
        <f t="shared" ref="AB2365" si="1089">Z2365*R2365</f>
        <v>28.470000000000002</v>
      </c>
      <c r="AC2365" s="197">
        <f t="shared" ref="AC2365" si="1090">AA2365*R2365</f>
        <v>2.4569999999999999</v>
      </c>
      <c r="AD2365" s="197">
        <f t="shared" ref="AD2365" si="1091">0.7*R2365*Z2365</f>
        <v>19.928999999999998</v>
      </c>
      <c r="AE2365" s="197">
        <f t="shared" ref="AE2365" si="1092">IF(T2365="off hired",0.3*R2365*Z2365*W2365,0)</f>
        <v>0</v>
      </c>
      <c r="AF2365" s="197">
        <f t="shared" ref="AF2365" si="1093">IF(Y2365&gt;X2365,(Y2365-X2365)*R2365*AA2365,0)</f>
        <v>13.689</v>
      </c>
      <c r="AG2365" s="197">
        <f t="shared" ref="AG2365" si="1094">AD2365+AE2365+AF2365</f>
        <v>33.617999999999995</v>
      </c>
      <c r="AH2365" s="197">
        <v>22.736999999999998</v>
      </c>
      <c r="AI2365" s="197">
        <f t="shared" ref="AI2365" si="1095">AG2365-AH2365</f>
        <v>10.880999999999997</v>
      </c>
      <c r="AJ2365" s="158"/>
      <c r="AR2365" s="363">
        <f>SUMIF('[27]Sc Shedule '!$D$3:$D$2546,D2365,'[27]Sc Shedule '!$AC$3:$AC$2546)</f>
        <v>1010.1179999999999</v>
      </c>
      <c r="AS2365" s="363">
        <f t="shared" ref="AS2365:AS2367" ca="1" si="1096">SUMIF($D$91:$D$2561,D2365,$AG$91:$AG$2559)</f>
        <v>1010.1179999999999</v>
      </c>
      <c r="AT2365" s="363">
        <f t="shared" ref="AT2365:AT2367" ca="1" si="1097">AR2365-AS2365</f>
        <v>0</v>
      </c>
      <c r="AU2365" s="365"/>
    </row>
    <row r="2366" spans="1:47" ht="30" customHeight="1" x14ac:dyDescent="0.25">
      <c r="A2366" s="186"/>
      <c r="B2366" s="221"/>
      <c r="C2366" s="187">
        <v>1922</v>
      </c>
      <c r="D2366" s="188">
        <v>14510</v>
      </c>
      <c r="E2366" s="188"/>
      <c r="F2366" s="188"/>
      <c r="G2366" s="186" t="s">
        <v>673</v>
      </c>
      <c r="H2366" s="186" t="s">
        <v>240</v>
      </c>
      <c r="I2366" s="216"/>
      <c r="J2366" s="186" t="s">
        <v>80</v>
      </c>
      <c r="K2366" s="188">
        <v>10</v>
      </c>
      <c r="L2366" s="188">
        <v>1.2</v>
      </c>
      <c r="M2366" s="188"/>
      <c r="N2366" s="188"/>
      <c r="O2366" s="188"/>
      <c r="P2366" s="188">
        <v>1</v>
      </c>
      <c r="Q2366" s="188"/>
      <c r="R2366" s="188">
        <f t="shared" ref="R2366" si="1098">IF(S2366="m3",K2366*L2366*O2366,IF(S2366="m2-LxH",K2366*O2366,IF(S2366="m2-LxW",K2366*L2366*P2366,IF(S2366="rm",O2366,IF(S2366="lm",K2366,IF(S2366="unit",Q2366,))))))</f>
        <v>12</v>
      </c>
      <c r="S2366" s="191" t="s">
        <v>150</v>
      </c>
      <c r="T2366" s="199" t="s">
        <v>86</v>
      </c>
      <c r="U2366" s="200">
        <v>44970</v>
      </c>
      <c r="V2366" s="200"/>
      <c r="W2366" s="201">
        <v>1</v>
      </c>
      <c r="X2366" s="202"/>
      <c r="Y2366" s="196">
        <f t="shared" ref="Y2366" si="1099">IF(T2366="on hire",$C$5-U2366+1,IF(T2366="off hired",V2366-U2366+1,0))/7</f>
        <v>6.7142857142857144</v>
      </c>
      <c r="Z2366" s="219">
        <v>36.5</v>
      </c>
      <c r="AA2366" s="219">
        <v>3.15</v>
      </c>
      <c r="AB2366" s="197">
        <f t="shared" ref="AB2366" si="1100">Z2366*R2366</f>
        <v>438</v>
      </c>
      <c r="AC2366" s="197">
        <f t="shared" ref="AC2366" si="1101">AA2366*R2366</f>
        <v>37.799999999999997</v>
      </c>
      <c r="AD2366" s="197">
        <f t="shared" ref="AD2366" si="1102">0.7*R2366*Z2366</f>
        <v>306.59999999999997</v>
      </c>
      <c r="AE2366" s="197">
        <f t="shared" ref="AE2366" si="1103">IF(T2366="off hired",0.3*R2366*Z2366*W2366,0)</f>
        <v>0</v>
      </c>
      <c r="AF2366" s="197">
        <f t="shared" ref="AF2366" si="1104">IF(Y2366&gt;X2366,(Y2366-X2366)*R2366*AA2366,0)</f>
        <v>253.79999999999998</v>
      </c>
      <c r="AG2366" s="197">
        <f t="shared" ref="AG2366" si="1105">AD2366+AE2366+AF2366</f>
        <v>560.4</v>
      </c>
      <c r="AH2366" s="197">
        <v>392.99999999999994</v>
      </c>
      <c r="AI2366" s="197">
        <f t="shared" ref="AI2366" si="1106">AG2366-AH2366</f>
        <v>167.40000000000003</v>
      </c>
      <c r="AJ2366" s="158"/>
      <c r="AR2366" s="363">
        <f>SUMIF('[27]Sc Shedule '!$D$3:$D$2546,D2366,'[27]Sc Shedule '!$AC$3:$AC$2546)</f>
        <v>1621.9</v>
      </c>
      <c r="AS2366" s="363">
        <f t="shared" ca="1" si="1096"/>
        <v>1621.9</v>
      </c>
      <c r="AT2366" s="363">
        <f t="shared" ca="1" si="1097"/>
        <v>0</v>
      </c>
      <c r="AU2366" s="365"/>
    </row>
    <row r="2367" spans="1:47" ht="30" customHeight="1" x14ac:dyDescent="0.25">
      <c r="A2367" s="186"/>
      <c r="B2367" s="221"/>
      <c r="C2367" s="187">
        <v>1979</v>
      </c>
      <c r="D2367" s="188">
        <v>14617</v>
      </c>
      <c r="E2367" s="188">
        <v>8761</v>
      </c>
      <c r="F2367" s="188"/>
      <c r="G2367" s="186" t="s">
        <v>57</v>
      </c>
      <c r="H2367" s="186" t="s">
        <v>240</v>
      </c>
      <c r="I2367" s="216"/>
      <c r="J2367" s="186" t="s">
        <v>80</v>
      </c>
      <c r="K2367" s="188">
        <v>2.5</v>
      </c>
      <c r="L2367" s="188">
        <v>0.6</v>
      </c>
      <c r="M2367" s="188"/>
      <c r="N2367" s="188"/>
      <c r="O2367" s="188"/>
      <c r="P2367" s="188">
        <v>1</v>
      </c>
      <c r="Q2367" s="188"/>
      <c r="R2367" s="188">
        <f t="shared" ref="R2367" si="1107">IF(S2367="m3",K2367*L2367*O2367,IF(S2367="m2-LxH",K2367*O2367,IF(S2367="m2-LxW",K2367*L2367*P2367,IF(S2367="rm",O2367,IF(S2367="lm",K2367,IF(S2367="unit",Q2367,))))))</f>
        <v>1.5</v>
      </c>
      <c r="S2367" s="191" t="s">
        <v>150</v>
      </c>
      <c r="T2367" s="199" t="s">
        <v>58</v>
      </c>
      <c r="U2367" s="200">
        <v>44982</v>
      </c>
      <c r="V2367" s="200">
        <v>44987</v>
      </c>
      <c r="W2367" s="201">
        <v>1</v>
      </c>
      <c r="X2367" s="202"/>
      <c r="Y2367" s="196">
        <f t="shared" ref="Y2367" si="1108">IF(T2367="on hire",$C$5-U2367+1,IF(T2367="off hired",V2367-U2367+1,0))/7</f>
        <v>0.8571428571428571</v>
      </c>
      <c r="Z2367" s="219">
        <v>36.5</v>
      </c>
      <c r="AA2367" s="219">
        <v>3.15</v>
      </c>
      <c r="AB2367" s="197">
        <f t="shared" ref="AB2367" si="1109">Z2367*R2367</f>
        <v>54.75</v>
      </c>
      <c r="AC2367" s="197">
        <f t="shared" ref="AC2367" si="1110">AA2367*R2367</f>
        <v>4.7249999999999996</v>
      </c>
      <c r="AD2367" s="197">
        <f t="shared" ref="AD2367" si="1111">0.7*R2367*Z2367</f>
        <v>38.324999999999996</v>
      </c>
      <c r="AE2367" s="197">
        <f t="shared" ref="AE2367" si="1112">IF(T2367="off hired",0.3*R2367*Z2367*W2367,0)</f>
        <v>16.424999999999997</v>
      </c>
      <c r="AF2367" s="197">
        <f t="shared" ref="AF2367" si="1113">IF(Y2367&gt;X2367,(Y2367-X2367)*R2367*AA2367,0)</f>
        <v>4.05</v>
      </c>
      <c r="AG2367" s="197">
        <f t="shared" ref="AG2367" si="1114">AD2367+AE2367+AF2367</f>
        <v>58.79999999999999</v>
      </c>
      <c r="AH2367" s="197">
        <v>41.024999999999999</v>
      </c>
      <c r="AI2367" s="197">
        <f t="shared" ref="AI2367" si="1115">AG2367-AH2367</f>
        <v>17.774999999999991</v>
      </c>
      <c r="AJ2367" s="158"/>
      <c r="AR2367" s="363">
        <f>SUMIF('[27]Sc Shedule '!$D$3:$D$2546,D2367,'[27]Sc Shedule '!$AC$3:$AC$2546)</f>
        <v>306.86250000000001</v>
      </c>
      <c r="AS2367" s="363">
        <f t="shared" ca="1" si="1096"/>
        <v>306.86250000000001</v>
      </c>
      <c r="AT2367" s="363">
        <f t="shared" ca="1" si="1097"/>
        <v>0</v>
      </c>
      <c r="AU2367" s="365"/>
    </row>
    <row r="2368" spans="1:47" ht="30" customHeight="1" x14ac:dyDescent="0.25">
      <c r="A2368" s="186"/>
      <c r="B2368" s="221"/>
      <c r="C2368" s="187">
        <v>1903</v>
      </c>
      <c r="D2368" s="188">
        <v>14488</v>
      </c>
      <c r="E2368" s="188">
        <v>8579</v>
      </c>
      <c r="F2368" s="188"/>
      <c r="G2368" s="186" t="s">
        <v>667</v>
      </c>
      <c r="H2368" s="186" t="s">
        <v>149</v>
      </c>
      <c r="I2368" s="186"/>
      <c r="J2368" s="186" t="s">
        <v>148</v>
      </c>
      <c r="K2368" s="188">
        <v>2.5</v>
      </c>
      <c r="L2368" s="188">
        <v>2.5</v>
      </c>
      <c r="M2368" s="188"/>
      <c r="N2368" s="188"/>
      <c r="O2368" s="188"/>
      <c r="P2368" s="188">
        <v>1</v>
      </c>
      <c r="Q2368" s="188"/>
      <c r="R2368" s="188">
        <f t="shared" ref="R2368" si="1116">IF(S2368="m3",K2368*L2368*O2368,IF(S2368="m2-LxH",K2368*O2368,IF(S2368="m2-LxW",K2368*L2368*P2368,IF(S2368="rm",O2368,IF(S2368="lm",K2368,IF(S2368="unit",Q2368,))))))</f>
        <v>6.25</v>
      </c>
      <c r="S2368" s="191" t="s">
        <v>150</v>
      </c>
      <c r="T2368" s="199" t="s">
        <v>58</v>
      </c>
      <c r="U2368" s="200">
        <v>44967</v>
      </c>
      <c r="V2368" s="200">
        <v>44977</v>
      </c>
      <c r="W2368" s="201">
        <v>1</v>
      </c>
      <c r="X2368" s="202"/>
      <c r="Y2368" s="196">
        <f t="shared" ref="Y2368" si="1117">IF(T2368="on hire",$C$5-U2368+1,IF(T2368="off hired",V2368-U2368+1,0))/7</f>
        <v>1.5714285714285714</v>
      </c>
      <c r="Z2368" s="219">
        <v>7.5</v>
      </c>
      <c r="AA2368" s="219">
        <v>1.05</v>
      </c>
      <c r="AB2368" s="197">
        <f t="shared" ref="AB2368" si="1118">Z2368*R2368</f>
        <v>46.875</v>
      </c>
      <c r="AC2368" s="197">
        <f t="shared" ref="AC2368" si="1119">AA2368*R2368</f>
        <v>6.5625</v>
      </c>
      <c r="AD2368" s="197">
        <f t="shared" ref="AD2368" si="1120">0.7*R2368*Z2368</f>
        <v>32.8125</v>
      </c>
      <c r="AE2368" s="197">
        <f t="shared" ref="AE2368" si="1121">IF(T2368="off hired",0.3*R2368*Z2368*W2368,0)</f>
        <v>14.0625</v>
      </c>
      <c r="AF2368" s="197">
        <f t="shared" ref="AF2368" si="1122">IF(Y2368&gt;X2368,(Y2368-X2368)*R2368*AA2368,0)</f>
        <v>10.3125</v>
      </c>
      <c r="AG2368" s="197">
        <f t="shared" ref="AG2368" si="1123">AD2368+AE2368+AF2368</f>
        <v>57.1875</v>
      </c>
      <c r="AH2368" s="197">
        <v>57.1875</v>
      </c>
      <c r="AI2368" s="197">
        <f t="shared" ref="AI2368" si="1124">AG2368-AH2368</f>
        <v>0</v>
      </c>
      <c r="AJ2368" s="158"/>
      <c r="AT2368" s="111"/>
      <c r="AU2368" s="365"/>
    </row>
    <row r="2369" spans="1:47" ht="30" customHeight="1" x14ac:dyDescent="0.25">
      <c r="A2369" s="186"/>
      <c r="B2369" s="221"/>
      <c r="C2369" s="187">
        <v>1923</v>
      </c>
      <c r="D2369" s="188">
        <v>14511</v>
      </c>
      <c r="E2369" s="188"/>
      <c r="F2369" s="188"/>
      <c r="G2369" s="186" t="s">
        <v>100</v>
      </c>
      <c r="H2369" s="186" t="s">
        <v>149</v>
      </c>
      <c r="I2369" s="186"/>
      <c r="J2369" s="186" t="s">
        <v>148</v>
      </c>
      <c r="K2369" s="188">
        <v>7.5</v>
      </c>
      <c r="L2369" s="188">
        <v>4</v>
      </c>
      <c r="M2369" s="188"/>
      <c r="N2369" s="188"/>
      <c r="O2369" s="188"/>
      <c r="P2369" s="188">
        <v>1</v>
      </c>
      <c r="Q2369" s="188"/>
      <c r="R2369" s="188">
        <f t="shared" ref="R2369" si="1125">IF(S2369="m3",K2369*L2369*O2369,IF(S2369="m2-LxH",K2369*O2369,IF(S2369="m2-LxW",K2369*L2369*P2369,IF(S2369="rm",O2369,IF(S2369="lm",K2369,IF(S2369="unit",Q2369,))))))</f>
        <v>30</v>
      </c>
      <c r="S2369" s="191" t="s">
        <v>150</v>
      </c>
      <c r="T2369" s="199" t="s">
        <v>86</v>
      </c>
      <c r="U2369" s="200">
        <v>44970</v>
      </c>
      <c r="V2369" s="200"/>
      <c r="W2369" s="201">
        <v>1</v>
      </c>
      <c r="X2369" s="202"/>
      <c r="Y2369" s="196">
        <f t="shared" ref="Y2369" si="1126">IF(T2369="on hire",$C$5-U2369+1,IF(T2369="off hired",V2369-U2369+1,0))/7</f>
        <v>6.7142857142857144</v>
      </c>
      <c r="Z2369" s="219">
        <v>7.5</v>
      </c>
      <c r="AA2369" s="219">
        <v>1.05</v>
      </c>
      <c r="AB2369" s="197">
        <f t="shared" ref="AB2369" si="1127">Z2369*R2369</f>
        <v>225</v>
      </c>
      <c r="AC2369" s="197">
        <f t="shared" ref="AC2369" si="1128">AA2369*R2369</f>
        <v>31.5</v>
      </c>
      <c r="AD2369" s="197">
        <f t="shared" ref="AD2369" si="1129">0.7*R2369*Z2369</f>
        <v>157.5</v>
      </c>
      <c r="AE2369" s="197">
        <f t="shared" ref="AE2369" si="1130">IF(T2369="off hired",0.3*R2369*Z2369*W2369,0)</f>
        <v>0</v>
      </c>
      <c r="AF2369" s="197">
        <f t="shared" ref="AF2369" si="1131">IF(Y2369&gt;X2369,(Y2369-X2369)*R2369*AA2369,0)</f>
        <v>211.50000000000003</v>
      </c>
      <c r="AG2369" s="197">
        <f t="shared" ref="AG2369" si="1132">AD2369+AE2369+AF2369</f>
        <v>369</v>
      </c>
      <c r="AH2369" s="197">
        <v>229.5</v>
      </c>
      <c r="AI2369" s="197">
        <f t="shared" ref="AI2369" si="1133">AG2369-AH2369</f>
        <v>139.5</v>
      </c>
      <c r="AJ2369" s="158"/>
      <c r="AR2369" s="363">
        <f>SUMIF('[27]Sc Shedule '!$D$3:$D$2546,D2369,'[27]Sc Shedule '!$AC$3:$AC$2546)</f>
        <v>1768.21875</v>
      </c>
      <c r="AS2369" s="363">
        <f t="shared" ref="AS2369:AS2432" ca="1" si="1134">SUMIF($D$91:$D$2561,D2369,$AG$91:$AG$2559)</f>
        <v>1768.21875</v>
      </c>
      <c r="AT2369" s="363">
        <f t="shared" ref="AT2369:AT2432" ca="1" si="1135">AR2369-AS2369</f>
        <v>0</v>
      </c>
      <c r="AU2369" s="365"/>
    </row>
    <row r="2370" spans="1:47" ht="30" customHeight="1" x14ac:dyDescent="0.25">
      <c r="A2370" s="186"/>
      <c r="B2370" s="221"/>
      <c r="C2370" s="187">
        <v>1917</v>
      </c>
      <c r="D2370" s="188">
        <v>14502</v>
      </c>
      <c r="E2370" s="188"/>
      <c r="F2370" s="188"/>
      <c r="G2370" s="186" t="s">
        <v>636</v>
      </c>
      <c r="H2370" s="186" t="s">
        <v>153</v>
      </c>
      <c r="I2370" s="186"/>
      <c r="J2370" s="186" t="s">
        <v>435</v>
      </c>
      <c r="K2370" s="188">
        <v>18.600000000000001</v>
      </c>
      <c r="L2370" s="188">
        <v>1</v>
      </c>
      <c r="M2370" s="188">
        <v>16.5</v>
      </c>
      <c r="N2370" s="188"/>
      <c r="O2370" s="188">
        <f>M2370-N2370</f>
        <v>16.5</v>
      </c>
      <c r="P2370" s="188"/>
      <c r="Q2370" s="188"/>
      <c r="R2370" s="188">
        <f t="shared" ref="R2370:R2371" si="1136">IF(S2370="m3",K2370*L2370*O2370,IF(S2370="m2-LxH",K2370*O2370,IF(S2370="m2-LxW",K2370*L2370*P2370,IF(S2370="rm",O2370,IF(S2370="lm",K2370,IF(S2370="unit",Q2370,))))))</f>
        <v>306.90000000000003</v>
      </c>
      <c r="S2370" s="191" t="s">
        <v>41</v>
      </c>
      <c r="T2370" s="199" t="s">
        <v>86</v>
      </c>
      <c r="U2370" s="200">
        <v>44970</v>
      </c>
      <c r="V2370" s="200"/>
      <c r="W2370" s="201">
        <v>1</v>
      </c>
      <c r="X2370" s="202"/>
      <c r="Y2370" s="196">
        <f t="shared" ref="Y2370:Y2371" si="1137">IF(T2370="on hire",$C$5-U2370+1,IF(T2370="off hired",V2370-U2370+1,0))/7</f>
        <v>6.7142857142857144</v>
      </c>
      <c r="Z2370" s="219">
        <v>14</v>
      </c>
      <c r="AA2370" s="219">
        <v>0.84</v>
      </c>
      <c r="AB2370" s="197">
        <f t="shared" ref="AB2370:AB2371" si="1138">Z2370*R2370</f>
        <v>4296.6000000000004</v>
      </c>
      <c r="AC2370" s="197">
        <f t="shared" ref="AC2370:AC2371" si="1139">AA2370*R2370</f>
        <v>257.79599999999999</v>
      </c>
      <c r="AD2370" s="197">
        <f t="shared" ref="AD2370:AD2371" si="1140">0.7*R2370*Z2370</f>
        <v>3007.6200000000003</v>
      </c>
      <c r="AE2370" s="197">
        <f t="shared" ref="AE2370:AE2371" si="1141">IF(T2370="off hired",0.3*R2370*Z2370*W2370,0)</f>
        <v>0</v>
      </c>
      <c r="AF2370" s="197">
        <f t="shared" ref="AF2370:AF2371" si="1142">IF(Y2370&gt;X2370,(Y2370-X2370)*R2370*AA2370,0)</f>
        <v>1730.9160000000002</v>
      </c>
      <c r="AG2370" s="197">
        <f t="shared" ref="AG2370:AG2371" si="1143">AD2370+AE2370+AF2370</f>
        <v>4738.5360000000001</v>
      </c>
      <c r="AH2370" s="197">
        <v>3596.8680000000004</v>
      </c>
      <c r="AI2370" s="197">
        <f t="shared" ref="AI2370:AI2371" si="1144">AG2370-AH2370</f>
        <v>1141.6679999999997</v>
      </c>
      <c r="AJ2370" s="158"/>
      <c r="AR2370" s="363">
        <f>SUMIF('[27]Sc Shedule '!$D$3:$D$2546,D2370,'[27]Sc Shedule '!$AC$3:$AC$2546)</f>
        <v>17626.010999999999</v>
      </c>
      <c r="AS2370" s="363">
        <f t="shared" ca="1" si="1134"/>
        <v>17626.010999999999</v>
      </c>
      <c r="AT2370" s="363">
        <f t="shared" ca="1" si="1135"/>
        <v>0</v>
      </c>
      <c r="AU2370" s="365"/>
    </row>
    <row r="2371" spans="1:47" ht="30" customHeight="1" x14ac:dyDescent="0.25">
      <c r="A2371" s="186"/>
      <c r="B2371" s="221"/>
      <c r="C2371" s="187">
        <v>1917</v>
      </c>
      <c r="D2371" s="188">
        <v>14502</v>
      </c>
      <c r="E2371" s="188"/>
      <c r="F2371" s="188"/>
      <c r="G2371" s="186" t="s">
        <v>636</v>
      </c>
      <c r="H2371" s="186" t="s">
        <v>153</v>
      </c>
      <c r="I2371" s="186"/>
      <c r="J2371" s="186" t="s">
        <v>147</v>
      </c>
      <c r="K2371" s="188">
        <v>18.600000000000001</v>
      </c>
      <c r="L2371" s="188">
        <v>2.5</v>
      </c>
      <c r="M2371" s="188">
        <v>23</v>
      </c>
      <c r="N2371" s="188"/>
      <c r="O2371" s="188">
        <f>M2371-N2371</f>
        <v>23</v>
      </c>
      <c r="P2371" s="188"/>
      <c r="Q2371" s="188"/>
      <c r="R2371" s="188">
        <f t="shared" si="1136"/>
        <v>1069.5</v>
      </c>
      <c r="S2371" s="191" t="s">
        <v>62</v>
      </c>
      <c r="T2371" s="199" t="s">
        <v>86</v>
      </c>
      <c r="U2371" s="200">
        <v>44970</v>
      </c>
      <c r="V2371" s="200"/>
      <c r="W2371" s="201">
        <v>1</v>
      </c>
      <c r="X2371" s="202"/>
      <c r="Y2371" s="196">
        <f t="shared" si="1137"/>
        <v>6.7142857142857144</v>
      </c>
      <c r="Z2371" s="219">
        <v>5.25</v>
      </c>
      <c r="AA2371" s="219">
        <v>0.35</v>
      </c>
      <c r="AB2371" s="197">
        <f t="shared" si="1138"/>
        <v>5614.875</v>
      </c>
      <c r="AC2371" s="197">
        <f t="shared" si="1139"/>
        <v>374.32499999999999</v>
      </c>
      <c r="AD2371" s="197">
        <f t="shared" si="1140"/>
        <v>3930.4124999999999</v>
      </c>
      <c r="AE2371" s="197">
        <f t="shared" si="1141"/>
        <v>0</v>
      </c>
      <c r="AF2371" s="197">
        <f t="shared" si="1142"/>
        <v>2513.3249999999998</v>
      </c>
      <c r="AG2371" s="197">
        <f t="shared" si="1143"/>
        <v>6443.7374999999993</v>
      </c>
      <c r="AH2371" s="197">
        <v>4786.0124999999998</v>
      </c>
      <c r="AI2371" s="197">
        <f t="shared" si="1144"/>
        <v>1657.7249999999995</v>
      </c>
      <c r="AJ2371" s="158"/>
      <c r="AR2371" s="363">
        <f>SUMIF('[27]Sc Shedule '!$D$3:$D$2546,D2371,'[27]Sc Shedule '!$AC$3:$AC$2546)</f>
        <v>17626.010999999999</v>
      </c>
      <c r="AS2371" s="363">
        <f t="shared" ca="1" si="1134"/>
        <v>17626.010999999999</v>
      </c>
      <c r="AT2371" s="363">
        <f t="shared" ca="1" si="1135"/>
        <v>0</v>
      </c>
      <c r="AU2371" s="365"/>
    </row>
    <row r="2372" spans="1:47" ht="30" customHeight="1" x14ac:dyDescent="0.25">
      <c r="A2372" s="186"/>
      <c r="B2372" s="221"/>
      <c r="C2372" s="187">
        <v>1917</v>
      </c>
      <c r="D2372" s="188">
        <v>14502</v>
      </c>
      <c r="E2372" s="188"/>
      <c r="F2372" s="188"/>
      <c r="G2372" s="186" t="s">
        <v>636</v>
      </c>
      <c r="H2372" s="186" t="s">
        <v>153</v>
      </c>
      <c r="I2372" s="186"/>
      <c r="J2372" s="186" t="s">
        <v>147</v>
      </c>
      <c r="K2372" s="188">
        <v>18.600000000000001</v>
      </c>
      <c r="L2372" s="188">
        <v>2.5</v>
      </c>
      <c r="M2372" s="188">
        <v>23</v>
      </c>
      <c r="N2372" s="188"/>
      <c r="O2372" s="188">
        <f>M2372-N2372</f>
        <v>23</v>
      </c>
      <c r="P2372" s="188"/>
      <c r="Q2372" s="188"/>
      <c r="R2372" s="188">
        <f t="shared" ref="R2372:R2374" si="1145">IF(S2372="m3",K2372*L2372*O2372,IF(S2372="m2-LxH",K2372*O2372,IF(S2372="m2-LxW",K2372*L2372*P2372,IF(S2372="rm",O2372,IF(S2372="lm",K2372,IF(S2372="unit",Q2372,))))))</f>
        <v>1069.5</v>
      </c>
      <c r="S2372" s="191" t="s">
        <v>62</v>
      </c>
      <c r="T2372" s="199" t="s">
        <v>86</v>
      </c>
      <c r="U2372" s="200">
        <v>44970</v>
      </c>
      <c r="V2372" s="200"/>
      <c r="W2372" s="201">
        <v>1</v>
      </c>
      <c r="X2372" s="202"/>
      <c r="Y2372" s="196">
        <f t="shared" ref="Y2372:Y2374" si="1146">IF(T2372="on hire",$C$5-U2372+1,IF(T2372="off hired",V2372-U2372+1,0))/7</f>
        <v>6.7142857142857144</v>
      </c>
      <c r="Z2372" s="219">
        <v>5.25</v>
      </c>
      <c r="AA2372" s="219">
        <v>0.35</v>
      </c>
      <c r="AB2372" s="197">
        <f t="shared" ref="AB2372:AB2374" si="1147">Z2372*R2372</f>
        <v>5614.875</v>
      </c>
      <c r="AC2372" s="197">
        <f t="shared" ref="AC2372:AC2374" si="1148">AA2372*R2372</f>
        <v>374.32499999999999</v>
      </c>
      <c r="AD2372" s="197">
        <f t="shared" ref="AD2372:AD2374" si="1149">0.7*R2372*Z2372</f>
        <v>3930.4124999999999</v>
      </c>
      <c r="AE2372" s="197">
        <f t="shared" ref="AE2372:AE2374" si="1150">IF(T2372="off hired",0.3*R2372*Z2372*W2372,0)</f>
        <v>0</v>
      </c>
      <c r="AF2372" s="197">
        <f t="shared" ref="AF2372:AF2374" si="1151">IF(Y2372&gt;X2372,(Y2372-X2372)*R2372*AA2372,0)</f>
        <v>2513.3249999999998</v>
      </c>
      <c r="AG2372" s="197">
        <f t="shared" ref="AG2372:AG2374" si="1152">AD2372+AE2372+AF2372</f>
        <v>6443.7374999999993</v>
      </c>
      <c r="AH2372" s="197">
        <v>4786.0124999999998</v>
      </c>
      <c r="AI2372" s="197">
        <f t="shared" ref="AI2372:AI2374" si="1153">AG2372-AH2372</f>
        <v>1657.7249999999995</v>
      </c>
      <c r="AJ2372" s="158"/>
      <c r="AR2372" s="363">
        <f>SUMIF('[27]Sc Shedule '!$D$3:$D$2546,D2372,'[27]Sc Shedule '!$AC$3:$AC$2546)</f>
        <v>17626.010999999999</v>
      </c>
      <c r="AS2372" s="363">
        <f t="shared" ca="1" si="1134"/>
        <v>17626.010999999999</v>
      </c>
      <c r="AT2372" s="363">
        <f t="shared" ca="1" si="1135"/>
        <v>0</v>
      </c>
      <c r="AU2372" s="365"/>
    </row>
    <row r="2373" spans="1:47" ht="30" customHeight="1" x14ac:dyDescent="0.25">
      <c r="A2373" s="186"/>
      <c r="B2373" s="221"/>
      <c r="C2373" s="187">
        <v>1918</v>
      </c>
      <c r="D2373" s="188">
        <v>14504</v>
      </c>
      <c r="E2373" s="188"/>
      <c r="F2373" s="188"/>
      <c r="G2373" s="186" t="s">
        <v>668</v>
      </c>
      <c r="H2373" s="186" t="s">
        <v>153</v>
      </c>
      <c r="I2373" s="186"/>
      <c r="J2373" s="430" t="s">
        <v>61</v>
      </c>
      <c r="K2373" s="188">
        <v>30</v>
      </c>
      <c r="L2373" s="188">
        <v>2.5</v>
      </c>
      <c r="M2373" s="188">
        <v>6</v>
      </c>
      <c r="N2373" s="188"/>
      <c r="O2373" s="188">
        <f>M2373-N2373</f>
        <v>6</v>
      </c>
      <c r="P2373" s="188"/>
      <c r="Q2373" s="188"/>
      <c r="R2373" s="188">
        <f t="shared" si="1145"/>
        <v>450</v>
      </c>
      <c r="S2373" s="431" t="s">
        <v>62</v>
      </c>
      <c r="T2373" s="199" t="s">
        <v>86</v>
      </c>
      <c r="U2373" s="200">
        <v>44970</v>
      </c>
      <c r="V2373" s="200"/>
      <c r="W2373" s="201">
        <v>1</v>
      </c>
      <c r="X2373" s="202"/>
      <c r="Y2373" s="196">
        <f t="shared" si="1146"/>
        <v>6.7142857142857144</v>
      </c>
      <c r="Z2373" s="219">
        <v>7.5</v>
      </c>
      <c r="AA2373" s="219">
        <v>0.7</v>
      </c>
      <c r="AB2373" s="197">
        <f t="shared" si="1147"/>
        <v>3375</v>
      </c>
      <c r="AC2373" s="197">
        <f t="shared" si="1148"/>
        <v>315</v>
      </c>
      <c r="AD2373" s="197">
        <f t="shared" si="1149"/>
        <v>2362.5</v>
      </c>
      <c r="AE2373" s="197">
        <f t="shared" si="1150"/>
        <v>0</v>
      </c>
      <c r="AF2373" s="197">
        <f t="shared" si="1151"/>
        <v>2115</v>
      </c>
      <c r="AG2373" s="197">
        <f t="shared" si="1152"/>
        <v>4477.5</v>
      </c>
      <c r="AH2373" s="197">
        <v>2628</v>
      </c>
      <c r="AI2373" s="197">
        <f t="shared" si="1153"/>
        <v>1849.5</v>
      </c>
      <c r="AJ2373" s="158"/>
      <c r="AR2373" s="363">
        <f>SUMIF('[27]Sc Shedule '!$D$3:$D$2546,D2373,'[27]Sc Shedule '!$AC$3:$AC$2546)</f>
        <v>20383.5</v>
      </c>
      <c r="AS2373" s="363">
        <f t="shared" ca="1" si="1134"/>
        <v>20383.5</v>
      </c>
      <c r="AT2373" s="363">
        <f t="shared" ca="1" si="1135"/>
        <v>0</v>
      </c>
      <c r="AU2373" s="365"/>
    </row>
    <row r="2374" spans="1:47" ht="30" customHeight="1" x14ac:dyDescent="0.25">
      <c r="A2374" s="186"/>
      <c r="B2374" s="221"/>
      <c r="C2374" s="187">
        <v>1918</v>
      </c>
      <c r="D2374" s="188">
        <v>14504</v>
      </c>
      <c r="E2374" s="188"/>
      <c r="F2374" s="188"/>
      <c r="G2374" s="186" t="s">
        <v>668</v>
      </c>
      <c r="H2374" s="186" t="s">
        <v>153</v>
      </c>
      <c r="I2374" s="186"/>
      <c r="J2374" s="186" t="s">
        <v>147</v>
      </c>
      <c r="K2374" s="188">
        <v>30</v>
      </c>
      <c r="L2374" s="188">
        <v>4</v>
      </c>
      <c r="M2374" s="188">
        <v>22</v>
      </c>
      <c r="N2374" s="188"/>
      <c r="O2374" s="188">
        <f>M2374-N2374</f>
        <v>22</v>
      </c>
      <c r="P2374" s="188"/>
      <c r="Q2374" s="188"/>
      <c r="R2374" s="188">
        <f t="shared" si="1145"/>
        <v>2640</v>
      </c>
      <c r="S2374" s="191" t="s">
        <v>62</v>
      </c>
      <c r="T2374" s="199" t="s">
        <v>86</v>
      </c>
      <c r="U2374" s="200">
        <v>44970</v>
      </c>
      <c r="V2374" s="200"/>
      <c r="W2374" s="201">
        <v>1</v>
      </c>
      <c r="X2374" s="202"/>
      <c r="Y2374" s="196">
        <f t="shared" si="1146"/>
        <v>6.7142857142857144</v>
      </c>
      <c r="Z2374" s="219">
        <v>5.25</v>
      </c>
      <c r="AA2374" s="219">
        <v>0.35</v>
      </c>
      <c r="AB2374" s="197">
        <f t="shared" si="1147"/>
        <v>13860</v>
      </c>
      <c r="AC2374" s="197">
        <f t="shared" si="1148"/>
        <v>923.99999999999989</v>
      </c>
      <c r="AD2374" s="197">
        <f t="shared" si="1149"/>
        <v>9701.9999999999982</v>
      </c>
      <c r="AE2374" s="197">
        <f t="shared" si="1150"/>
        <v>0</v>
      </c>
      <c r="AF2374" s="197">
        <f t="shared" si="1151"/>
        <v>6204</v>
      </c>
      <c r="AG2374" s="197">
        <f t="shared" si="1152"/>
        <v>15905.999999999998</v>
      </c>
      <c r="AH2374" s="197">
        <v>11813.999999999998</v>
      </c>
      <c r="AI2374" s="197">
        <f t="shared" si="1153"/>
        <v>4092</v>
      </c>
      <c r="AJ2374" s="158"/>
      <c r="AR2374" s="363">
        <f>SUMIF('[27]Sc Shedule '!$D$3:$D$2546,D2374,'[27]Sc Shedule '!$AC$3:$AC$2546)</f>
        <v>20383.5</v>
      </c>
      <c r="AS2374" s="363">
        <f t="shared" ca="1" si="1134"/>
        <v>20383.5</v>
      </c>
      <c r="AT2374" s="363">
        <f t="shared" ca="1" si="1135"/>
        <v>0</v>
      </c>
      <c r="AU2374" s="365"/>
    </row>
    <row r="2375" spans="1:47" ht="30" customHeight="1" x14ac:dyDescent="0.25">
      <c r="A2375" s="186"/>
      <c r="B2375" s="221"/>
      <c r="C2375" s="187">
        <v>1917</v>
      </c>
      <c r="D2375" s="188">
        <v>14503</v>
      </c>
      <c r="E2375" s="188"/>
      <c r="F2375" s="188"/>
      <c r="G2375" s="186" t="s">
        <v>636</v>
      </c>
      <c r="H2375" s="186" t="s">
        <v>155</v>
      </c>
      <c r="I2375" s="186"/>
      <c r="J2375" s="186" t="s">
        <v>435</v>
      </c>
      <c r="K2375" s="188">
        <v>4</v>
      </c>
      <c r="L2375" s="188">
        <v>9</v>
      </c>
      <c r="M2375" s="188"/>
      <c r="N2375" s="188"/>
      <c r="O2375" s="188"/>
      <c r="P2375" s="188">
        <v>1</v>
      </c>
      <c r="Q2375" s="188"/>
      <c r="R2375" s="188">
        <f t="shared" ref="R2375" si="1154">IF(S2375="m3",K2375*L2375*O2375,IF(S2375="m2-LxH",K2375*O2375,IF(S2375="m2-LxW",K2375*L2375*P2375,IF(S2375="rm",O2375,IF(S2375="lm",K2375,IF(S2375="unit",Q2375,))))))</f>
        <v>36</v>
      </c>
      <c r="S2375" s="191" t="s">
        <v>150</v>
      </c>
      <c r="T2375" s="199" t="s">
        <v>86</v>
      </c>
      <c r="U2375" s="200">
        <v>44970</v>
      </c>
      <c r="V2375" s="200"/>
      <c r="W2375" s="201">
        <v>1</v>
      </c>
      <c r="X2375" s="202"/>
      <c r="Y2375" s="196">
        <f t="shared" ref="Y2375" si="1155">IF(T2375="on hire",$C$5-U2375+1,IF(T2375="off hired",V2375-U2375+1,0))/7</f>
        <v>6.7142857142857144</v>
      </c>
      <c r="Z2375" s="219">
        <v>81</v>
      </c>
      <c r="AA2375" s="219">
        <v>1.82</v>
      </c>
      <c r="AB2375" s="197">
        <f t="shared" ref="AB2375" si="1156">Z2375*R2375</f>
        <v>2916</v>
      </c>
      <c r="AC2375" s="197">
        <f t="shared" ref="AC2375" si="1157">AA2375*R2375</f>
        <v>65.52</v>
      </c>
      <c r="AD2375" s="197">
        <f t="shared" ref="AD2375" si="1158">0.7*R2375*Z2375</f>
        <v>2041.2</v>
      </c>
      <c r="AE2375" s="197">
        <f t="shared" ref="AE2375" si="1159">IF(T2375="off hired",0.3*R2375*Z2375*W2375,0)</f>
        <v>0</v>
      </c>
      <c r="AF2375" s="197">
        <f t="shared" ref="AF2375" si="1160">IF(Y2375&gt;X2375,(Y2375-X2375)*R2375*AA2375,0)</f>
        <v>439.92</v>
      </c>
      <c r="AG2375" s="197">
        <f t="shared" ref="AG2375" si="1161">AD2375+AE2375+AF2375</f>
        <v>2481.12</v>
      </c>
      <c r="AH2375" s="197">
        <v>2190.96</v>
      </c>
      <c r="AI2375" s="197">
        <f t="shared" ref="AI2375" si="1162">AG2375-AH2375</f>
        <v>290.15999999999985</v>
      </c>
      <c r="AJ2375" s="158"/>
      <c r="AR2375" s="363">
        <f>SUMIF('[27]Sc Shedule '!$D$3:$D$2546,D2375,'[27]Sc Shedule '!$AC$3:$AC$2546)</f>
        <v>3721.68</v>
      </c>
      <c r="AS2375" s="363">
        <f t="shared" ca="1" si="1134"/>
        <v>3721.68</v>
      </c>
      <c r="AT2375" s="363">
        <f t="shared" ca="1" si="1135"/>
        <v>0</v>
      </c>
      <c r="AU2375" s="365"/>
    </row>
    <row r="2376" spans="1:47" ht="30" customHeight="1" x14ac:dyDescent="0.25">
      <c r="A2376" s="186"/>
      <c r="B2376" s="221"/>
      <c r="C2376" s="187">
        <v>1917</v>
      </c>
      <c r="D2376" s="188">
        <v>14503</v>
      </c>
      <c r="E2376" s="188"/>
      <c r="F2376" s="188"/>
      <c r="G2376" s="186" t="s">
        <v>636</v>
      </c>
      <c r="H2376" s="186" t="s">
        <v>155</v>
      </c>
      <c r="I2376" s="186"/>
      <c r="J2376" s="186" t="s">
        <v>435</v>
      </c>
      <c r="K2376" s="188">
        <v>6</v>
      </c>
      <c r="L2376" s="188">
        <v>3</v>
      </c>
      <c r="M2376" s="188"/>
      <c r="N2376" s="188"/>
      <c r="O2376" s="188"/>
      <c r="P2376" s="188">
        <v>1</v>
      </c>
      <c r="Q2376" s="188"/>
      <c r="R2376" s="188">
        <f t="shared" ref="R2376:R2378" si="1163">IF(S2376="m3",K2376*L2376*O2376,IF(S2376="m2-LxH",K2376*O2376,IF(S2376="m2-LxW",K2376*L2376*P2376,IF(S2376="rm",O2376,IF(S2376="lm",K2376,IF(S2376="unit",Q2376,))))))</f>
        <v>18</v>
      </c>
      <c r="S2376" s="191" t="s">
        <v>150</v>
      </c>
      <c r="T2376" s="199" t="s">
        <v>86</v>
      </c>
      <c r="U2376" s="200">
        <v>44970</v>
      </c>
      <c r="V2376" s="200"/>
      <c r="W2376" s="201">
        <v>1</v>
      </c>
      <c r="X2376" s="202"/>
      <c r="Y2376" s="196">
        <f t="shared" ref="Y2376:Y2378" si="1164">IF(T2376="on hire",$C$5-U2376+1,IF(T2376="off hired",V2376-U2376+1,0))/7</f>
        <v>6.7142857142857144</v>
      </c>
      <c r="Z2376" s="219">
        <v>81</v>
      </c>
      <c r="AA2376" s="219">
        <v>1.82</v>
      </c>
      <c r="AB2376" s="197">
        <f t="shared" ref="AB2376:AB2378" si="1165">Z2376*R2376</f>
        <v>1458</v>
      </c>
      <c r="AC2376" s="197">
        <f t="shared" ref="AC2376:AC2378" si="1166">AA2376*R2376</f>
        <v>32.76</v>
      </c>
      <c r="AD2376" s="197">
        <f t="shared" ref="AD2376:AD2378" si="1167">0.7*R2376*Z2376</f>
        <v>1020.6</v>
      </c>
      <c r="AE2376" s="197">
        <f t="shared" ref="AE2376:AE2378" si="1168">IF(T2376="off hired",0.3*R2376*Z2376*W2376,0)</f>
        <v>0</v>
      </c>
      <c r="AF2376" s="197">
        <f t="shared" ref="AF2376:AF2378" si="1169">IF(Y2376&gt;X2376,(Y2376-X2376)*R2376*AA2376,0)</f>
        <v>219.96</v>
      </c>
      <c r="AG2376" s="197">
        <f t="shared" ref="AG2376:AG2378" si="1170">AD2376+AE2376+AF2376</f>
        <v>1240.56</v>
      </c>
      <c r="AH2376" s="197">
        <v>1095.48</v>
      </c>
      <c r="AI2376" s="197">
        <f t="shared" ref="AI2376:AI2378" si="1171">AG2376-AH2376</f>
        <v>145.07999999999993</v>
      </c>
      <c r="AJ2376" s="158"/>
      <c r="AR2376" s="363">
        <f>SUMIF('[27]Sc Shedule '!$D$3:$D$2546,D2376,'[27]Sc Shedule '!$AC$3:$AC$2546)</f>
        <v>3721.68</v>
      </c>
      <c r="AS2376" s="363">
        <f t="shared" ca="1" si="1134"/>
        <v>3721.68</v>
      </c>
      <c r="AT2376" s="363">
        <f t="shared" ca="1" si="1135"/>
        <v>0</v>
      </c>
      <c r="AU2376" s="365"/>
    </row>
    <row r="2377" spans="1:47" ht="30" customHeight="1" x14ac:dyDescent="0.25">
      <c r="A2377" s="186"/>
      <c r="B2377" s="221"/>
      <c r="C2377" s="187">
        <v>1918</v>
      </c>
      <c r="D2377" s="188">
        <v>14505</v>
      </c>
      <c r="E2377" s="188"/>
      <c r="F2377" s="188"/>
      <c r="G2377" s="186" t="s">
        <v>668</v>
      </c>
      <c r="H2377" s="186" t="s">
        <v>155</v>
      </c>
      <c r="I2377" s="186"/>
      <c r="J2377" s="186" t="s">
        <v>435</v>
      </c>
      <c r="K2377" s="188">
        <v>4</v>
      </c>
      <c r="L2377" s="188">
        <v>14</v>
      </c>
      <c r="M2377" s="188"/>
      <c r="N2377" s="188"/>
      <c r="O2377" s="188"/>
      <c r="P2377" s="188">
        <v>1</v>
      </c>
      <c r="Q2377" s="188"/>
      <c r="R2377" s="188">
        <f t="shared" si="1163"/>
        <v>56</v>
      </c>
      <c r="S2377" s="191" t="s">
        <v>150</v>
      </c>
      <c r="T2377" s="199" t="s">
        <v>86</v>
      </c>
      <c r="U2377" s="200">
        <v>44970</v>
      </c>
      <c r="V2377" s="200"/>
      <c r="W2377" s="201">
        <v>1</v>
      </c>
      <c r="X2377" s="202"/>
      <c r="Y2377" s="196">
        <f t="shared" si="1164"/>
        <v>6.7142857142857144</v>
      </c>
      <c r="Z2377" s="219">
        <v>81</v>
      </c>
      <c r="AA2377" s="219">
        <v>1.82</v>
      </c>
      <c r="AB2377" s="197">
        <f t="shared" si="1165"/>
        <v>4536</v>
      </c>
      <c r="AC2377" s="197">
        <f t="shared" si="1166"/>
        <v>101.92</v>
      </c>
      <c r="AD2377" s="197">
        <f t="shared" si="1167"/>
        <v>3175.2</v>
      </c>
      <c r="AE2377" s="197">
        <f t="shared" si="1168"/>
        <v>0</v>
      </c>
      <c r="AF2377" s="197">
        <f t="shared" si="1169"/>
        <v>684.32</v>
      </c>
      <c r="AG2377" s="197">
        <f t="shared" si="1170"/>
        <v>3859.52</v>
      </c>
      <c r="AH2377" s="197">
        <v>3408.16</v>
      </c>
      <c r="AI2377" s="197">
        <f t="shared" si="1171"/>
        <v>451.36000000000013</v>
      </c>
      <c r="AJ2377" s="158"/>
      <c r="AR2377" s="363">
        <f>SUMIF('[27]Sc Shedule '!$D$3:$D$2546,D2377,'[27]Sc Shedule '!$AC$3:$AC$2546)</f>
        <v>5927.12</v>
      </c>
      <c r="AS2377" s="363">
        <f t="shared" ca="1" si="1134"/>
        <v>5927.12</v>
      </c>
      <c r="AT2377" s="363">
        <f t="shared" ca="1" si="1135"/>
        <v>0</v>
      </c>
      <c r="AU2377" s="365"/>
    </row>
    <row r="2378" spans="1:47" ht="30" customHeight="1" x14ac:dyDescent="0.25">
      <c r="A2378" s="186"/>
      <c r="B2378" s="221"/>
      <c r="C2378" s="187">
        <v>1917</v>
      </c>
      <c r="D2378" s="188">
        <v>14505</v>
      </c>
      <c r="E2378" s="188"/>
      <c r="F2378" s="188"/>
      <c r="G2378" s="186" t="s">
        <v>668</v>
      </c>
      <c r="H2378" s="186" t="s">
        <v>155</v>
      </c>
      <c r="I2378" s="186"/>
      <c r="J2378" s="186" t="s">
        <v>435</v>
      </c>
      <c r="K2378" s="188">
        <v>6</v>
      </c>
      <c r="L2378" s="188">
        <v>5</v>
      </c>
      <c r="M2378" s="188"/>
      <c r="N2378" s="188"/>
      <c r="O2378" s="188"/>
      <c r="P2378" s="188">
        <v>1</v>
      </c>
      <c r="Q2378" s="188"/>
      <c r="R2378" s="188">
        <f t="shared" si="1163"/>
        <v>30</v>
      </c>
      <c r="S2378" s="191" t="s">
        <v>150</v>
      </c>
      <c r="T2378" s="199" t="s">
        <v>86</v>
      </c>
      <c r="U2378" s="200">
        <v>44970</v>
      </c>
      <c r="V2378" s="200"/>
      <c r="W2378" s="201">
        <v>1</v>
      </c>
      <c r="X2378" s="202"/>
      <c r="Y2378" s="196">
        <f t="shared" si="1164"/>
        <v>6.7142857142857144</v>
      </c>
      <c r="Z2378" s="219">
        <v>81</v>
      </c>
      <c r="AA2378" s="219">
        <v>1.82</v>
      </c>
      <c r="AB2378" s="197">
        <f t="shared" si="1165"/>
        <v>2430</v>
      </c>
      <c r="AC2378" s="197">
        <f t="shared" si="1166"/>
        <v>54.6</v>
      </c>
      <c r="AD2378" s="197">
        <f t="shared" si="1167"/>
        <v>1701</v>
      </c>
      <c r="AE2378" s="197">
        <f t="shared" si="1168"/>
        <v>0</v>
      </c>
      <c r="AF2378" s="197">
        <f t="shared" si="1169"/>
        <v>366.6</v>
      </c>
      <c r="AG2378" s="197">
        <f t="shared" si="1170"/>
        <v>2067.6</v>
      </c>
      <c r="AH2378" s="197">
        <v>1825.8</v>
      </c>
      <c r="AI2378" s="197">
        <f t="shared" si="1171"/>
        <v>241.79999999999995</v>
      </c>
      <c r="AJ2378" s="158"/>
      <c r="AR2378" s="363">
        <f>SUMIF('[27]Sc Shedule '!$D$3:$D$2546,D2378,'[27]Sc Shedule '!$AC$3:$AC$2546)</f>
        <v>5927.12</v>
      </c>
      <c r="AS2378" s="363">
        <f t="shared" ca="1" si="1134"/>
        <v>5927.12</v>
      </c>
      <c r="AT2378" s="363">
        <f t="shared" ca="1" si="1135"/>
        <v>0</v>
      </c>
      <c r="AU2378" s="365"/>
    </row>
    <row r="2379" spans="1:47" ht="30" customHeight="1" x14ac:dyDescent="0.25">
      <c r="A2379" s="311"/>
      <c r="B2379" s="312"/>
      <c r="C2379" s="313"/>
      <c r="D2379" s="314"/>
      <c r="E2379" s="314"/>
      <c r="F2379" s="314"/>
      <c r="G2379" s="311"/>
      <c r="H2379" s="311"/>
      <c r="I2379" s="311"/>
      <c r="J2379" s="311"/>
      <c r="K2379" s="314"/>
      <c r="L2379" s="314"/>
      <c r="M2379" s="314"/>
      <c r="N2379" s="314"/>
      <c r="O2379" s="314"/>
      <c r="P2379" s="314"/>
      <c r="Q2379" s="314"/>
      <c r="R2379" s="314"/>
      <c r="S2379" s="315"/>
      <c r="T2379" s="316"/>
      <c r="U2379" s="317"/>
      <c r="V2379" s="317"/>
      <c r="W2379" s="318"/>
      <c r="X2379" s="319"/>
      <c r="Y2379" s="320"/>
      <c r="Z2379" s="383"/>
      <c r="AA2379" s="383"/>
      <c r="AB2379" s="321"/>
      <c r="AC2379" s="321"/>
      <c r="AD2379" s="321"/>
      <c r="AE2379" s="321"/>
      <c r="AF2379" s="321"/>
      <c r="AG2379" s="321"/>
      <c r="AH2379" s="321"/>
      <c r="AI2379" s="321"/>
      <c r="AJ2379" s="158"/>
      <c r="AR2379" s="363">
        <f>SUMIF('[27]Sc Shedule '!$D$3:$D$2546,D2379,'[27]Sc Shedule '!$AC$3:$AC$2546)</f>
        <v>0</v>
      </c>
      <c r="AS2379" s="363">
        <f t="shared" ca="1" si="1134"/>
        <v>0</v>
      </c>
      <c r="AT2379" s="363">
        <f t="shared" ca="1" si="1135"/>
        <v>0</v>
      </c>
      <c r="AU2379" s="365"/>
    </row>
    <row r="2380" spans="1:47" ht="30" customHeight="1" x14ac:dyDescent="0.25">
      <c r="A2380" s="407"/>
      <c r="B2380" s="408"/>
      <c r="C2380" s="409">
        <v>2012</v>
      </c>
      <c r="D2380" s="410">
        <v>14650</v>
      </c>
      <c r="E2380" s="410"/>
      <c r="F2380" s="410"/>
      <c r="G2380" s="407" t="s">
        <v>516</v>
      </c>
      <c r="H2380" s="407" t="s">
        <v>658</v>
      </c>
      <c r="I2380" s="407"/>
      <c r="J2380" s="407" t="s">
        <v>659</v>
      </c>
      <c r="K2380" s="410">
        <v>3.5</v>
      </c>
      <c r="L2380" s="410">
        <v>0.6</v>
      </c>
      <c r="M2380" s="410">
        <v>4</v>
      </c>
      <c r="N2380" s="410"/>
      <c r="O2380" s="410">
        <f>M2380-N2380</f>
        <v>4</v>
      </c>
      <c r="P2380" s="410"/>
      <c r="Q2380" s="410"/>
      <c r="R2380" s="410">
        <f t="shared" ref="R2380" si="1172">IF(S2380="m3",K2380*L2380*O2380,IF(S2380="m2-LxH",K2380*O2380,IF(S2380="m2-LxW",K2380*L2380*P2380,IF(S2380="rm",O2380,IF(S2380="lm",K2380,IF(S2380="unit",Q2380,))))))</f>
        <v>4</v>
      </c>
      <c r="S2380" s="411" t="s">
        <v>70</v>
      </c>
      <c r="T2380" s="412" t="s">
        <v>86</v>
      </c>
      <c r="U2380" s="413">
        <v>44986</v>
      </c>
      <c r="V2380" s="413"/>
      <c r="W2380" s="414">
        <v>1</v>
      </c>
      <c r="X2380" s="415"/>
      <c r="Y2380" s="416">
        <f t="shared" ref="Y2380" si="1173">IF(T2380="on hire",$C$5-U2380+1,IF(T2380="off hired",V2380-U2380+1,0))/7</f>
        <v>4.4285714285714288</v>
      </c>
      <c r="Z2380" s="417">
        <v>63</v>
      </c>
      <c r="AA2380" s="417">
        <v>7.14</v>
      </c>
      <c r="AB2380" s="417">
        <f t="shared" ref="AB2380" si="1174">Z2380*R2380</f>
        <v>252</v>
      </c>
      <c r="AC2380" s="417">
        <f t="shared" ref="AC2380" si="1175">AA2380*R2380</f>
        <v>28.56</v>
      </c>
      <c r="AD2380" s="417">
        <f t="shared" ref="AD2380" si="1176">0.7*R2380*Z2380</f>
        <v>176.39999999999998</v>
      </c>
      <c r="AE2380" s="417">
        <f t="shared" ref="AE2380" si="1177">IF(T2380="off hired",0.3*R2380*Z2380*W2380,0)</f>
        <v>0</v>
      </c>
      <c r="AF2380" s="417">
        <f t="shared" ref="AF2380" si="1178">IF(Y2380&gt;X2380,(Y2380-X2380)*R2380*AA2380,0)</f>
        <v>126.48</v>
      </c>
      <c r="AG2380" s="417">
        <f t="shared" ref="AG2380" si="1179">AD2380+AE2380+AF2380</f>
        <v>302.88</v>
      </c>
      <c r="AH2380" s="417"/>
      <c r="AI2380" s="417">
        <f t="shared" ref="AI2380" si="1180">AG2380-AH2380</f>
        <v>302.88</v>
      </c>
      <c r="AJ2380" s="158"/>
      <c r="AR2380" s="363">
        <f>SUMIF('[27]Sc Shedule '!$D$3:$D$2546,D2380,'[27]Sc Shedule '!$AC$3:$AC$2546)</f>
        <v>530.04</v>
      </c>
      <c r="AS2380" s="363">
        <f t="shared" ca="1" si="1134"/>
        <v>530.04</v>
      </c>
      <c r="AT2380" s="363">
        <f t="shared" ca="1" si="1135"/>
        <v>0</v>
      </c>
      <c r="AU2380" s="365"/>
    </row>
    <row r="2381" spans="1:47" ht="30" customHeight="1" x14ac:dyDescent="0.25">
      <c r="A2381" s="407"/>
      <c r="B2381" s="408"/>
      <c r="C2381" s="409">
        <v>2012</v>
      </c>
      <c r="D2381" s="410">
        <v>14650</v>
      </c>
      <c r="E2381" s="410"/>
      <c r="F2381" s="410"/>
      <c r="G2381" s="407" t="s">
        <v>516</v>
      </c>
      <c r="H2381" s="407" t="s">
        <v>658</v>
      </c>
      <c r="I2381" s="407"/>
      <c r="J2381" s="407" t="s">
        <v>659</v>
      </c>
      <c r="K2381" s="410">
        <v>3.5</v>
      </c>
      <c r="L2381" s="410">
        <v>0.6</v>
      </c>
      <c r="M2381" s="410">
        <v>3</v>
      </c>
      <c r="N2381" s="410"/>
      <c r="O2381" s="410">
        <f>M2381-N2381</f>
        <v>3</v>
      </c>
      <c r="P2381" s="410"/>
      <c r="Q2381" s="410"/>
      <c r="R2381" s="410">
        <f t="shared" ref="R2381:R2389" si="1181">IF(S2381="m3",K2381*L2381*O2381,IF(S2381="m2-LxH",K2381*O2381,IF(S2381="m2-LxW",K2381*L2381*P2381,IF(S2381="rm",O2381,IF(S2381="lm",K2381,IF(S2381="unit",Q2381,))))))</f>
        <v>3</v>
      </c>
      <c r="S2381" s="411" t="s">
        <v>70</v>
      </c>
      <c r="T2381" s="412" t="s">
        <v>86</v>
      </c>
      <c r="U2381" s="413">
        <v>44986</v>
      </c>
      <c r="V2381" s="413"/>
      <c r="W2381" s="414">
        <v>1</v>
      </c>
      <c r="X2381" s="415"/>
      <c r="Y2381" s="416">
        <f t="shared" ref="Y2381:Y2389" si="1182">IF(T2381="on hire",$C$5-U2381+1,IF(T2381="off hired",V2381-U2381+1,0))/7</f>
        <v>4.4285714285714288</v>
      </c>
      <c r="Z2381" s="417">
        <v>63</v>
      </c>
      <c r="AA2381" s="417">
        <v>7.14</v>
      </c>
      <c r="AB2381" s="417">
        <f t="shared" ref="AB2381:AB2389" si="1183">Z2381*R2381</f>
        <v>189</v>
      </c>
      <c r="AC2381" s="417">
        <f t="shared" ref="AC2381:AC2389" si="1184">AA2381*R2381</f>
        <v>21.419999999999998</v>
      </c>
      <c r="AD2381" s="417">
        <f t="shared" ref="AD2381:AD2389" si="1185">0.7*R2381*Z2381</f>
        <v>132.29999999999998</v>
      </c>
      <c r="AE2381" s="417">
        <f t="shared" ref="AE2381:AE2389" si="1186">IF(T2381="off hired",0.3*R2381*Z2381*W2381,0)</f>
        <v>0</v>
      </c>
      <c r="AF2381" s="417">
        <f t="shared" ref="AF2381:AF2389" si="1187">IF(Y2381&gt;X2381,(Y2381-X2381)*R2381*AA2381,0)</f>
        <v>94.86</v>
      </c>
      <c r="AG2381" s="417">
        <f t="shared" ref="AG2381:AG2389" si="1188">AD2381+AE2381+AF2381</f>
        <v>227.15999999999997</v>
      </c>
      <c r="AH2381" s="417"/>
      <c r="AI2381" s="417">
        <f t="shared" ref="AI2381:AI2389" si="1189">AG2381-AH2381</f>
        <v>227.15999999999997</v>
      </c>
      <c r="AJ2381" s="158"/>
      <c r="AR2381" s="363">
        <f>SUMIF('[27]Sc Shedule '!$D$3:$D$2546,D2381,'[27]Sc Shedule '!$AC$3:$AC$2546)</f>
        <v>530.04</v>
      </c>
      <c r="AS2381" s="363">
        <f t="shared" ca="1" si="1134"/>
        <v>530.04</v>
      </c>
      <c r="AT2381" s="363">
        <f t="shared" ca="1" si="1135"/>
        <v>0</v>
      </c>
      <c r="AU2381" s="365"/>
    </row>
    <row r="2382" spans="1:47" ht="30" customHeight="1" x14ac:dyDescent="0.25">
      <c r="A2382" s="407"/>
      <c r="B2382" s="408"/>
      <c r="C2382" s="409">
        <v>2078</v>
      </c>
      <c r="D2382" s="410">
        <v>14766</v>
      </c>
      <c r="E2382" s="410"/>
      <c r="F2382" s="410"/>
      <c r="G2382" s="407" t="s">
        <v>516</v>
      </c>
      <c r="H2382" s="407" t="s">
        <v>206</v>
      </c>
      <c r="I2382" s="407"/>
      <c r="J2382" s="407" t="s">
        <v>206</v>
      </c>
      <c r="K2382" s="410">
        <v>2.5</v>
      </c>
      <c r="L2382" s="410">
        <v>1.8</v>
      </c>
      <c r="M2382" s="410">
        <v>4</v>
      </c>
      <c r="N2382" s="410"/>
      <c r="O2382" s="410">
        <f t="shared" ref="O2382" si="1190">M2382-N2382</f>
        <v>4</v>
      </c>
      <c r="P2382" s="410"/>
      <c r="Q2382" s="410"/>
      <c r="R2382" s="410">
        <f t="shared" si="1181"/>
        <v>4</v>
      </c>
      <c r="S2382" s="411" t="s">
        <v>70</v>
      </c>
      <c r="T2382" s="412" t="s">
        <v>86</v>
      </c>
      <c r="U2382" s="413">
        <v>44999</v>
      </c>
      <c r="V2382" s="413"/>
      <c r="W2382" s="414">
        <v>1</v>
      </c>
      <c r="X2382" s="415"/>
      <c r="Y2382" s="416">
        <f t="shared" si="1182"/>
        <v>2.5714285714285716</v>
      </c>
      <c r="Z2382" s="418">
        <v>100</v>
      </c>
      <c r="AA2382" s="418">
        <v>10.15</v>
      </c>
      <c r="AB2382" s="417">
        <f t="shared" si="1183"/>
        <v>400</v>
      </c>
      <c r="AC2382" s="417">
        <f t="shared" si="1184"/>
        <v>40.6</v>
      </c>
      <c r="AD2382" s="417">
        <f t="shared" si="1185"/>
        <v>280</v>
      </c>
      <c r="AE2382" s="417">
        <f t="shared" si="1186"/>
        <v>0</v>
      </c>
      <c r="AF2382" s="417">
        <f t="shared" si="1187"/>
        <v>104.4</v>
      </c>
      <c r="AG2382" s="417">
        <f t="shared" si="1188"/>
        <v>384.4</v>
      </c>
      <c r="AH2382" s="417"/>
      <c r="AI2382" s="417">
        <f t="shared" si="1189"/>
        <v>384.4</v>
      </c>
      <c r="AJ2382" s="158"/>
      <c r="AR2382" s="363">
        <f>SUMIF('[27]Sc Shedule '!$D$3:$D$2546,D2382,'[27]Sc Shedule '!$AC$3:$AC$2546)</f>
        <v>384.4</v>
      </c>
      <c r="AS2382" s="363">
        <f t="shared" ca="1" si="1134"/>
        <v>384.4</v>
      </c>
      <c r="AT2382" s="363">
        <f t="shared" ca="1" si="1135"/>
        <v>0</v>
      </c>
      <c r="AU2382" s="365"/>
    </row>
    <row r="2383" spans="1:47" ht="30" customHeight="1" x14ac:dyDescent="0.25">
      <c r="A2383" s="407"/>
      <c r="B2383" s="408"/>
      <c r="C2383" s="409">
        <v>2091</v>
      </c>
      <c r="D2383" s="410">
        <v>14779</v>
      </c>
      <c r="E2383" s="410"/>
      <c r="F2383" s="410"/>
      <c r="G2383" s="407" t="s">
        <v>440</v>
      </c>
      <c r="H2383" s="407" t="s">
        <v>206</v>
      </c>
      <c r="I2383" s="407"/>
      <c r="J2383" s="407" t="s">
        <v>206</v>
      </c>
      <c r="K2383" s="410">
        <v>1.8</v>
      </c>
      <c r="L2383" s="410">
        <v>1.3</v>
      </c>
      <c r="M2383" s="410">
        <v>1.5</v>
      </c>
      <c r="N2383" s="410"/>
      <c r="O2383" s="410">
        <f t="shared" ref="O2383" si="1191">M2383-N2383</f>
        <v>1.5</v>
      </c>
      <c r="P2383" s="410"/>
      <c r="Q2383" s="410"/>
      <c r="R2383" s="410">
        <f t="shared" ref="R2383" si="1192">IF(S2383="m3",K2383*L2383*O2383,IF(S2383="m2-LxH",K2383*O2383,IF(S2383="m2-LxW",K2383*L2383*P2383,IF(S2383="rm",O2383,IF(S2383="lm",K2383,IF(S2383="unit",Q2383,))))))</f>
        <v>1.5</v>
      </c>
      <c r="S2383" s="411" t="s">
        <v>70</v>
      </c>
      <c r="T2383" s="412" t="s">
        <v>86</v>
      </c>
      <c r="U2383" s="413">
        <v>45002</v>
      </c>
      <c r="V2383" s="413"/>
      <c r="W2383" s="414">
        <v>1</v>
      </c>
      <c r="X2383" s="415"/>
      <c r="Y2383" s="416">
        <f t="shared" ref="Y2383" si="1193">IF(T2383="on hire",$C$5-U2383+1,IF(T2383="off hired",V2383-U2383+1,0))/7</f>
        <v>2.1428571428571428</v>
      </c>
      <c r="Z2383" s="418">
        <v>100</v>
      </c>
      <c r="AA2383" s="418">
        <v>10.15</v>
      </c>
      <c r="AB2383" s="417">
        <f t="shared" ref="AB2383" si="1194">Z2383*R2383</f>
        <v>150</v>
      </c>
      <c r="AC2383" s="417">
        <f t="shared" ref="AC2383" si="1195">AA2383*R2383</f>
        <v>15.225000000000001</v>
      </c>
      <c r="AD2383" s="417">
        <f t="shared" ref="AD2383" si="1196">0.7*R2383*Z2383</f>
        <v>104.99999999999999</v>
      </c>
      <c r="AE2383" s="417">
        <f t="shared" ref="AE2383" si="1197">IF(T2383="off hired",0.3*R2383*Z2383*W2383,0)</f>
        <v>0</v>
      </c>
      <c r="AF2383" s="417">
        <f t="shared" ref="AF2383" si="1198">IF(Y2383&gt;X2383,(Y2383-X2383)*R2383*AA2383,0)</f>
        <v>32.625</v>
      </c>
      <c r="AG2383" s="417">
        <f t="shared" ref="AG2383" si="1199">AD2383+AE2383+AF2383</f>
        <v>137.625</v>
      </c>
      <c r="AH2383" s="417"/>
      <c r="AI2383" s="417">
        <f t="shared" ref="AI2383" si="1200">AG2383-AH2383</f>
        <v>137.625</v>
      </c>
      <c r="AJ2383" s="158"/>
      <c r="AR2383" s="363">
        <f>SUMIF('[27]Sc Shedule '!$D$3:$D$2546,D2383,'[27]Sc Shedule '!$AC$3:$AC$2546)</f>
        <v>137.625</v>
      </c>
      <c r="AS2383" s="363">
        <f t="shared" ca="1" si="1134"/>
        <v>137.625</v>
      </c>
      <c r="AT2383" s="363">
        <f t="shared" ca="1" si="1135"/>
        <v>0</v>
      </c>
      <c r="AU2383" s="365"/>
    </row>
    <row r="2384" spans="1:47" ht="30" customHeight="1" x14ac:dyDescent="0.25">
      <c r="A2384" s="407"/>
      <c r="B2384" s="408"/>
      <c r="C2384" s="409">
        <v>2118</v>
      </c>
      <c r="D2384" s="410">
        <v>14806</v>
      </c>
      <c r="E2384" s="410"/>
      <c r="F2384" s="410"/>
      <c r="G2384" s="407" t="s">
        <v>516</v>
      </c>
      <c r="H2384" s="407" t="s">
        <v>206</v>
      </c>
      <c r="I2384" s="407"/>
      <c r="J2384" s="407" t="s">
        <v>206</v>
      </c>
      <c r="K2384" s="410">
        <v>2.5</v>
      </c>
      <c r="L2384" s="410">
        <v>1.3</v>
      </c>
      <c r="M2384" s="410">
        <v>2</v>
      </c>
      <c r="N2384" s="410"/>
      <c r="O2384" s="410">
        <f t="shared" ref="O2384" si="1201">M2384-N2384</f>
        <v>2</v>
      </c>
      <c r="P2384" s="410"/>
      <c r="Q2384" s="410"/>
      <c r="R2384" s="410">
        <f t="shared" ref="R2384" si="1202">IF(S2384="m3",K2384*L2384*O2384,IF(S2384="m2-LxH",K2384*O2384,IF(S2384="m2-LxW",K2384*L2384*P2384,IF(S2384="rm",O2384,IF(S2384="lm",K2384,IF(S2384="unit",Q2384,))))))</f>
        <v>2</v>
      </c>
      <c r="S2384" s="411" t="s">
        <v>70</v>
      </c>
      <c r="T2384" s="412" t="s">
        <v>86</v>
      </c>
      <c r="U2384" s="413">
        <v>45010</v>
      </c>
      <c r="V2384" s="413"/>
      <c r="W2384" s="414">
        <v>1</v>
      </c>
      <c r="X2384" s="415"/>
      <c r="Y2384" s="416">
        <f t="shared" ref="Y2384" si="1203">IF(T2384="on hire",$C$5-U2384+1,IF(T2384="off hired",V2384-U2384+1,0))/7</f>
        <v>1</v>
      </c>
      <c r="Z2384" s="418">
        <v>100</v>
      </c>
      <c r="AA2384" s="418">
        <v>10.15</v>
      </c>
      <c r="AB2384" s="417">
        <f t="shared" ref="AB2384" si="1204">Z2384*R2384</f>
        <v>200</v>
      </c>
      <c r="AC2384" s="417">
        <f t="shared" ref="AC2384" si="1205">AA2384*R2384</f>
        <v>20.3</v>
      </c>
      <c r="AD2384" s="417">
        <f t="shared" ref="AD2384" si="1206">0.7*R2384*Z2384</f>
        <v>140</v>
      </c>
      <c r="AE2384" s="417">
        <f t="shared" ref="AE2384" si="1207">IF(T2384="off hired",0.3*R2384*Z2384*W2384,0)</f>
        <v>0</v>
      </c>
      <c r="AF2384" s="417">
        <f t="shared" ref="AF2384" si="1208">IF(Y2384&gt;X2384,(Y2384-X2384)*R2384*AA2384,0)</f>
        <v>20.3</v>
      </c>
      <c r="AG2384" s="417">
        <f t="shared" ref="AG2384" si="1209">AD2384+AE2384+AF2384</f>
        <v>160.30000000000001</v>
      </c>
      <c r="AH2384" s="417"/>
      <c r="AI2384" s="417">
        <f t="shared" ref="AI2384" si="1210">AG2384-AH2384</f>
        <v>160.30000000000001</v>
      </c>
      <c r="AJ2384" s="158"/>
      <c r="AR2384" s="363">
        <f>SUMIF('[27]Sc Shedule '!$D$3:$D$2546,D2384,'[27]Sc Shedule '!$AC$3:$AC$2546)</f>
        <v>480.90000000000003</v>
      </c>
      <c r="AS2384" s="363">
        <f t="shared" ca="1" si="1134"/>
        <v>480.90000000000003</v>
      </c>
      <c r="AT2384" s="363">
        <f t="shared" ca="1" si="1135"/>
        <v>0</v>
      </c>
      <c r="AU2384" s="365"/>
    </row>
    <row r="2385" spans="1:47" ht="30" customHeight="1" x14ac:dyDescent="0.25">
      <c r="A2385" s="407"/>
      <c r="B2385" s="408"/>
      <c r="C2385" s="409">
        <v>2118</v>
      </c>
      <c r="D2385" s="410">
        <v>14806</v>
      </c>
      <c r="E2385" s="410"/>
      <c r="F2385" s="410"/>
      <c r="G2385" s="407" t="s">
        <v>516</v>
      </c>
      <c r="H2385" s="407" t="s">
        <v>206</v>
      </c>
      <c r="I2385" s="407"/>
      <c r="J2385" s="407" t="s">
        <v>206</v>
      </c>
      <c r="K2385" s="410">
        <v>2.5</v>
      </c>
      <c r="L2385" s="410">
        <v>1.3</v>
      </c>
      <c r="M2385" s="410">
        <v>2</v>
      </c>
      <c r="N2385" s="410"/>
      <c r="O2385" s="410">
        <f t="shared" ref="O2385:O2386" si="1211">M2385-N2385</f>
        <v>2</v>
      </c>
      <c r="P2385" s="410"/>
      <c r="Q2385" s="410"/>
      <c r="R2385" s="410">
        <f t="shared" ref="R2385:R2386" si="1212">IF(S2385="m3",K2385*L2385*O2385,IF(S2385="m2-LxH",K2385*O2385,IF(S2385="m2-LxW",K2385*L2385*P2385,IF(S2385="rm",O2385,IF(S2385="lm",K2385,IF(S2385="unit",Q2385,))))))</f>
        <v>2</v>
      </c>
      <c r="S2385" s="411" t="s">
        <v>70</v>
      </c>
      <c r="T2385" s="412" t="s">
        <v>86</v>
      </c>
      <c r="U2385" s="413">
        <v>45010</v>
      </c>
      <c r="V2385" s="413"/>
      <c r="W2385" s="414">
        <v>1</v>
      </c>
      <c r="X2385" s="415"/>
      <c r="Y2385" s="416">
        <f t="shared" ref="Y2385:Y2386" si="1213">IF(T2385="on hire",$C$5-U2385+1,IF(T2385="off hired",V2385-U2385+1,0))/7</f>
        <v>1</v>
      </c>
      <c r="Z2385" s="418">
        <v>100</v>
      </c>
      <c r="AA2385" s="418">
        <v>10.15</v>
      </c>
      <c r="AB2385" s="417">
        <f t="shared" ref="AB2385:AB2386" si="1214">Z2385*R2385</f>
        <v>200</v>
      </c>
      <c r="AC2385" s="417">
        <f t="shared" ref="AC2385:AC2386" si="1215">AA2385*R2385</f>
        <v>20.3</v>
      </c>
      <c r="AD2385" s="417">
        <f t="shared" ref="AD2385:AD2386" si="1216">0.7*R2385*Z2385</f>
        <v>140</v>
      </c>
      <c r="AE2385" s="417">
        <f t="shared" ref="AE2385:AE2386" si="1217">IF(T2385="off hired",0.3*R2385*Z2385*W2385,0)</f>
        <v>0</v>
      </c>
      <c r="AF2385" s="417">
        <f t="shared" ref="AF2385:AF2386" si="1218">IF(Y2385&gt;X2385,(Y2385-X2385)*R2385*AA2385,0)</f>
        <v>20.3</v>
      </c>
      <c r="AG2385" s="417">
        <f t="shared" ref="AG2385:AG2386" si="1219">AD2385+AE2385+AF2385</f>
        <v>160.30000000000001</v>
      </c>
      <c r="AH2385" s="417"/>
      <c r="AI2385" s="417">
        <f t="shared" ref="AI2385:AI2386" si="1220">AG2385-AH2385</f>
        <v>160.30000000000001</v>
      </c>
      <c r="AJ2385" s="158"/>
      <c r="AR2385" s="363">
        <f>SUMIF('[27]Sc Shedule '!$D$3:$D$2546,D2385,'[27]Sc Shedule '!$AC$3:$AC$2546)</f>
        <v>480.90000000000003</v>
      </c>
      <c r="AS2385" s="363">
        <f t="shared" ca="1" si="1134"/>
        <v>480.90000000000003</v>
      </c>
      <c r="AT2385" s="363">
        <f t="shared" ca="1" si="1135"/>
        <v>0</v>
      </c>
      <c r="AU2385" s="365"/>
    </row>
    <row r="2386" spans="1:47" ht="30" customHeight="1" x14ac:dyDescent="0.25">
      <c r="A2386" s="407"/>
      <c r="B2386" s="408"/>
      <c r="C2386" s="409">
        <v>2118</v>
      </c>
      <c r="D2386" s="410">
        <v>14806</v>
      </c>
      <c r="E2386" s="410"/>
      <c r="F2386" s="410"/>
      <c r="G2386" s="407" t="s">
        <v>516</v>
      </c>
      <c r="H2386" s="407" t="s">
        <v>206</v>
      </c>
      <c r="I2386" s="407"/>
      <c r="J2386" s="407" t="s">
        <v>206</v>
      </c>
      <c r="K2386" s="410">
        <v>2.5</v>
      </c>
      <c r="L2386" s="410">
        <v>1.3</v>
      </c>
      <c r="M2386" s="410">
        <v>2</v>
      </c>
      <c r="N2386" s="410"/>
      <c r="O2386" s="410">
        <f t="shared" si="1211"/>
        <v>2</v>
      </c>
      <c r="P2386" s="410"/>
      <c r="Q2386" s="410"/>
      <c r="R2386" s="410">
        <f t="shared" si="1212"/>
        <v>2</v>
      </c>
      <c r="S2386" s="411" t="s">
        <v>70</v>
      </c>
      <c r="T2386" s="412" t="s">
        <v>86</v>
      </c>
      <c r="U2386" s="413">
        <v>45010</v>
      </c>
      <c r="V2386" s="413"/>
      <c r="W2386" s="414">
        <v>1</v>
      </c>
      <c r="X2386" s="415"/>
      <c r="Y2386" s="416">
        <f t="shared" si="1213"/>
        <v>1</v>
      </c>
      <c r="Z2386" s="418">
        <v>100</v>
      </c>
      <c r="AA2386" s="418">
        <v>10.15</v>
      </c>
      <c r="AB2386" s="417">
        <f t="shared" si="1214"/>
        <v>200</v>
      </c>
      <c r="AC2386" s="417">
        <f t="shared" si="1215"/>
        <v>20.3</v>
      </c>
      <c r="AD2386" s="417">
        <f t="shared" si="1216"/>
        <v>140</v>
      </c>
      <c r="AE2386" s="417">
        <f t="shared" si="1217"/>
        <v>0</v>
      </c>
      <c r="AF2386" s="417">
        <f t="shared" si="1218"/>
        <v>20.3</v>
      </c>
      <c r="AG2386" s="417">
        <f t="shared" si="1219"/>
        <v>160.30000000000001</v>
      </c>
      <c r="AH2386" s="417"/>
      <c r="AI2386" s="417">
        <f t="shared" si="1220"/>
        <v>160.30000000000001</v>
      </c>
      <c r="AJ2386" s="158"/>
      <c r="AR2386" s="363">
        <f>SUMIF('[27]Sc Shedule '!$D$3:$D$2546,D2386,'[27]Sc Shedule '!$AC$3:$AC$2546)</f>
        <v>480.90000000000003</v>
      </c>
      <c r="AS2386" s="363">
        <f t="shared" ca="1" si="1134"/>
        <v>480.90000000000003</v>
      </c>
      <c r="AT2386" s="363">
        <f t="shared" ca="1" si="1135"/>
        <v>0</v>
      </c>
      <c r="AU2386" s="365"/>
    </row>
    <row r="2387" spans="1:47" ht="30" customHeight="1" x14ac:dyDescent="0.25">
      <c r="A2387" s="407"/>
      <c r="B2387" s="408"/>
      <c r="C2387" s="409">
        <v>2122</v>
      </c>
      <c r="D2387" s="410">
        <v>14809</v>
      </c>
      <c r="E2387" s="410"/>
      <c r="F2387" s="410"/>
      <c r="G2387" s="407" t="s">
        <v>501</v>
      </c>
      <c r="H2387" s="407" t="s">
        <v>206</v>
      </c>
      <c r="I2387" s="407"/>
      <c r="J2387" s="407" t="s">
        <v>206</v>
      </c>
      <c r="K2387" s="410">
        <v>1.8</v>
      </c>
      <c r="L2387" s="410">
        <v>1.3</v>
      </c>
      <c r="M2387" s="410">
        <v>3.5</v>
      </c>
      <c r="N2387" s="410"/>
      <c r="O2387" s="410">
        <f t="shared" ref="O2387" si="1221">M2387-N2387</f>
        <v>3.5</v>
      </c>
      <c r="P2387" s="410"/>
      <c r="Q2387" s="410"/>
      <c r="R2387" s="410">
        <f t="shared" ref="R2387" si="1222">IF(S2387="m3",K2387*L2387*O2387,IF(S2387="m2-LxH",K2387*O2387,IF(S2387="m2-LxW",K2387*L2387*P2387,IF(S2387="rm",O2387,IF(S2387="lm",K2387,IF(S2387="unit",Q2387,))))))</f>
        <v>3.5</v>
      </c>
      <c r="S2387" s="411" t="s">
        <v>70</v>
      </c>
      <c r="T2387" s="412" t="s">
        <v>86</v>
      </c>
      <c r="U2387" s="413">
        <v>45010</v>
      </c>
      <c r="V2387" s="413"/>
      <c r="W2387" s="414">
        <v>1</v>
      </c>
      <c r="X2387" s="415"/>
      <c r="Y2387" s="416">
        <f t="shared" ref="Y2387" si="1223">IF(T2387="on hire",$C$5-U2387+1,IF(T2387="off hired",V2387-U2387+1,0))/7</f>
        <v>1</v>
      </c>
      <c r="Z2387" s="418">
        <v>100</v>
      </c>
      <c r="AA2387" s="418">
        <v>10.15</v>
      </c>
      <c r="AB2387" s="417">
        <f t="shared" ref="AB2387" si="1224">Z2387*R2387</f>
        <v>350</v>
      </c>
      <c r="AC2387" s="417">
        <f t="shared" ref="AC2387" si="1225">AA2387*R2387</f>
        <v>35.524999999999999</v>
      </c>
      <c r="AD2387" s="417">
        <f t="shared" ref="AD2387" si="1226">0.7*R2387*Z2387</f>
        <v>244.99999999999997</v>
      </c>
      <c r="AE2387" s="417">
        <f t="shared" ref="AE2387" si="1227">IF(T2387="off hired",0.3*R2387*Z2387*W2387,0)</f>
        <v>0</v>
      </c>
      <c r="AF2387" s="417">
        <f t="shared" ref="AF2387" si="1228">IF(Y2387&gt;X2387,(Y2387-X2387)*R2387*AA2387,0)</f>
        <v>35.524999999999999</v>
      </c>
      <c r="AG2387" s="417">
        <f t="shared" ref="AG2387" si="1229">AD2387+AE2387+AF2387</f>
        <v>280.52499999999998</v>
      </c>
      <c r="AH2387" s="417"/>
      <c r="AI2387" s="417">
        <f t="shared" ref="AI2387" si="1230">AG2387-AH2387</f>
        <v>280.52499999999998</v>
      </c>
      <c r="AJ2387" s="158"/>
      <c r="AR2387" s="363">
        <f>SUMIF('[27]Sc Shedule '!$D$3:$D$2546,D2387,'[27]Sc Shedule '!$AC$3:$AC$2546)</f>
        <v>280.52499999999998</v>
      </c>
      <c r="AS2387" s="363">
        <f t="shared" ca="1" si="1134"/>
        <v>280.52499999999998</v>
      </c>
      <c r="AT2387" s="363">
        <f t="shared" ca="1" si="1135"/>
        <v>0</v>
      </c>
      <c r="AU2387" s="365"/>
    </row>
    <row r="2388" spans="1:47" ht="30" customHeight="1" x14ac:dyDescent="0.25">
      <c r="A2388" s="407"/>
      <c r="B2388" s="408"/>
      <c r="C2388" s="409">
        <v>2105</v>
      </c>
      <c r="D2388" s="410">
        <v>14793</v>
      </c>
      <c r="E2388" s="410"/>
      <c r="F2388" s="410"/>
      <c r="G2388" s="407" t="s">
        <v>514</v>
      </c>
      <c r="H2388" s="407" t="s">
        <v>206</v>
      </c>
      <c r="I2388" s="407"/>
      <c r="J2388" s="407" t="s">
        <v>206</v>
      </c>
      <c r="K2388" s="410">
        <v>2.5</v>
      </c>
      <c r="L2388" s="410">
        <v>1.8</v>
      </c>
      <c r="M2388" s="410">
        <v>4</v>
      </c>
      <c r="N2388" s="410"/>
      <c r="O2388" s="410">
        <f t="shared" ref="O2388" si="1231">M2388-N2388</f>
        <v>4</v>
      </c>
      <c r="P2388" s="410"/>
      <c r="Q2388" s="410"/>
      <c r="R2388" s="410">
        <f t="shared" ref="R2388" si="1232">IF(S2388="m3",K2388*L2388*O2388,IF(S2388="m2-LxH",K2388*O2388,IF(S2388="m2-LxW",K2388*L2388*P2388,IF(S2388="rm",O2388,IF(S2388="lm",K2388,IF(S2388="unit",Q2388,))))))</f>
        <v>4</v>
      </c>
      <c r="S2388" s="411" t="s">
        <v>70</v>
      </c>
      <c r="T2388" s="412" t="s">
        <v>86</v>
      </c>
      <c r="U2388" s="413">
        <v>45006</v>
      </c>
      <c r="V2388" s="413"/>
      <c r="W2388" s="414">
        <v>1</v>
      </c>
      <c r="X2388" s="415"/>
      <c r="Y2388" s="416">
        <f t="shared" ref="Y2388" si="1233">IF(T2388="on hire",$C$5-U2388+1,IF(T2388="off hired",V2388-U2388+1,0))/7</f>
        <v>1.5714285714285714</v>
      </c>
      <c r="Z2388" s="418">
        <v>100</v>
      </c>
      <c r="AA2388" s="418">
        <v>10.15</v>
      </c>
      <c r="AB2388" s="417">
        <f t="shared" ref="AB2388" si="1234">Z2388*R2388</f>
        <v>400</v>
      </c>
      <c r="AC2388" s="417">
        <f t="shared" ref="AC2388" si="1235">AA2388*R2388</f>
        <v>40.6</v>
      </c>
      <c r="AD2388" s="417">
        <f t="shared" ref="AD2388" si="1236">0.7*R2388*Z2388</f>
        <v>280</v>
      </c>
      <c r="AE2388" s="417">
        <f t="shared" ref="AE2388" si="1237">IF(T2388="off hired",0.3*R2388*Z2388*W2388,0)</f>
        <v>0</v>
      </c>
      <c r="AF2388" s="417">
        <f t="shared" ref="AF2388" si="1238">IF(Y2388&gt;X2388,(Y2388-X2388)*R2388*AA2388,0)</f>
        <v>63.800000000000004</v>
      </c>
      <c r="AG2388" s="417">
        <f t="shared" ref="AG2388" si="1239">AD2388+AE2388+AF2388</f>
        <v>343.8</v>
      </c>
      <c r="AH2388" s="417"/>
      <c r="AI2388" s="417">
        <f t="shared" ref="AI2388" si="1240">AG2388-AH2388</f>
        <v>343.8</v>
      </c>
      <c r="AJ2388" s="158"/>
      <c r="AR2388" s="363">
        <f>SUMIF('[27]Sc Shedule '!$D$3:$D$2546,D2388,'[27]Sc Shedule '!$AC$3:$AC$2546)</f>
        <v>343.8</v>
      </c>
      <c r="AS2388" s="363">
        <f t="shared" ca="1" si="1134"/>
        <v>343.8</v>
      </c>
      <c r="AT2388" s="363">
        <f t="shared" ca="1" si="1135"/>
        <v>0</v>
      </c>
      <c r="AU2388" s="365"/>
    </row>
    <row r="2389" spans="1:47" ht="30" customHeight="1" x14ac:dyDescent="0.25">
      <c r="A2389" s="407"/>
      <c r="B2389" s="408"/>
      <c r="C2389" s="409">
        <v>2065</v>
      </c>
      <c r="D2389" s="410">
        <v>14753</v>
      </c>
      <c r="E2389" s="410">
        <v>8729</v>
      </c>
      <c r="F2389" s="410"/>
      <c r="G2389" s="407" t="s">
        <v>114</v>
      </c>
      <c r="H2389" s="407" t="s">
        <v>94</v>
      </c>
      <c r="I2389" s="407"/>
      <c r="J2389" s="407" t="s">
        <v>69</v>
      </c>
      <c r="K2389" s="410">
        <v>2.5</v>
      </c>
      <c r="L2389" s="410">
        <v>1.3</v>
      </c>
      <c r="M2389" s="410">
        <v>1.5</v>
      </c>
      <c r="N2389" s="410"/>
      <c r="O2389" s="410">
        <f t="shared" ref="O2389" si="1241">M2389-N2389</f>
        <v>1.5</v>
      </c>
      <c r="P2389" s="410"/>
      <c r="Q2389" s="410"/>
      <c r="R2389" s="410">
        <f t="shared" si="1181"/>
        <v>1.5</v>
      </c>
      <c r="S2389" s="411" t="s">
        <v>70</v>
      </c>
      <c r="T2389" s="412" t="s">
        <v>58</v>
      </c>
      <c r="U2389" s="413">
        <v>44996</v>
      </c>
      <c r="V2389" s="413">
        <v>45008</v>
      </c>
      <c r="W2389" s="414">
        <v>1</v>
      </c>
      <c r="X2389" s="415"/>
      <c r="Y2389" s="416">
        <f t="shared" si="1182"/>
        <v>1.8571428571428572</v>
      </c>
      <c r="Z2389" s="417">
        <v>135</v>
      </c>
      <c r="AA2389" s="417">
        <v>12.25</v>
      </c>
      <c r="AB2389" s="417">
        <f t="shared" si="1183"/>
        <v>202.5</v>
      </c>
      <c r="AC2389" s="417">
        <f t="shared" si="1184"/>
        <v>18.375</v>
      </c>
      <c r="AD2389" s="417">
        <f t="shared" si="1185"/>
        <v>141.74999999999997</v>
      </c>
      <c r="AE2389" s="417">
        <f t="shared" si="1186"/>
        <v>60.749999999999993</v>
      </c>
      <c r="AF2389" s="417">
        <f t="shared" si="1187"/>
        <v>34.125</v>
      </c>
      <c r="AG2389" s="417">
        <f t="shared" si="1188"/>
        <v>236.62499999999997</v>
      </c>
      <c r="AH2389" s="417"/>
      <c r="AI2389" s="417">
        <f t="shared" si="1189"/>
        <v>236.62499999999997</v>
      </c>
      <c r="AJ2389" s="158"/>
      <c r="AR2389" s="363">
        <f>SUMIF('[27]Sc Shedule '!$D$3:$D$2546,D2389,'[27]Sc Shedule '!$AC$3:$AC$2546)</f>
        <v>236.62499999999997</v>
      </c>
      <c r="AS2389" s="363">
        <f t="shared" ca="1" si="1134"/>
        <v>236.62499999999997</v>
      </c>
      <c r="AT2389" s="363">
        <f t="shared" ca="1" si="1135"/>
        <v>0</v>
      </c>
      <c r="AU2389" s="365"/>
    </row>
    <row r="2390" spans="1:47" ht="30" customHeight="1" x14ac:dyDescent="0.25">
      <c r="A2390" s="407"/>
      <c r="B2390" s="408"/>
      <c r="C2390" s="409">
        <v>2030</v>
      </c>
      <c r="D2390" s="410">
        <v>14718</v>
      </c>
      <c r="E2390" s="410">
        <v>8715</v>
      </c>
      <c r="F2390" s="410"/>
      <c r="G2390" s="407" t="s">
        <v>106</v>
      </c>
      <c r="H2390" s="407" t="s">
        <v>94</v>
      </c>
      <c r="I2390" s="407"/>
      <c r="J2390" s="407" t="s">
        <v>69</v>
      </c>
      <c r="K2390" s="410">
        <v>1.3</v>
      </c>
      <c r="L2390" s="410">
        <v>1</v>
      </c>
      <c r="M2390" s="410">
        <v>1.5</v>
      </c>
      <c r="N2390" s="410"/>
      <c r="O2390" s="410">
        <f t="shared" ref="O2390:O2399" si="1242">M2390-N2390</f>
        <v>1.5</v>
      </c>
      <c r="P2390" s="410"/>
      <c r="Q2390" s="410"/>
      <c r="R2390" s="410">
        <f t="shared" ref="R2390:R2399" si="1243">IF(S2390="m3",K2390*L2390*O2390,IF(S2390="m2-LxH",K2390*O2390,IF(S2390="m2-LxW",K2390*L2390*P2390,IF(S2390="rm",O2390,IF(S2390="lm",K2390,IF(S2390="unit",Q2390,))))))</f>
        <v>1.5</v>
      </c>
      <c r="S2390" s="411" t="s">
        <v>70</v>
      </c>
      <c r="T2390" s="412" t="s">
        <v>58</v>
      </c>
      <c r="U2390" s="413">
        <v>44989</v>
      </c>
      <c r="V2390" s="413">
        <v>45001</v>
      </c>
      <c r="W2390" s="414">
        <v>1</v>
      </c>
      <c r="X2390" s="415"/>
      <c r="Y2390" s="416">
        <f t="shared" ref="Y2390:Y2399" si="1244">IF(T2390="on hire",$C$5-U2390+1,IF(T2390="off hired",V2390-U2390+1,0))/7</f>
        <v>1.8571428571428572</v>
      </c>
      <c r="Z2390" s="417">
        <v>135</v>
      </c>
      <c r="AA2390" s="417">
        <v>12.25</v>
      </c>
      <c r="AB2390" s="417">
        <f t="shared" ref="AB2390:AB2399" si="1245">Z2390*R2390</f>
        <v>202.5</v>
      </c>
      <c r="AC2390" s="417">
        <f t="shared" ref="AC2390:AC2399" si="1246">AA2390*R2390</f>
        <v>18.375</v>
      </c>
      <c r="AD2390" s="417">
        <f t="shared" ref="AD2390:AD2399" si="1247">0.7*R2390*Z2390</f>
        <v>141.74999999999997</v>
      </c>
      <c r="AE2390" s="417">
        <f t="shared" ref="AE2390:AE2399" si="1248">IF(T2390="off hired",0.3*R2390*Z2390*W2390,0)</f>
        <v>60.749999999999993</v>
      </c>
      <c r="AF2390" s="417">
        <f t="shared" ref="AF2390:AF2399" si="1249">IF(Y2390&gt;X2390,(Y2390-X2390)*R2390*AA2390,0)</f>
        <v>34.125</v>
      </c>
      <c r="AG2390" s="417">
        <f t="shared" ref="AG2390:AG2399" si="1250">AD2390+AE2390+AF2390</f>
        <v>236.62499999999997</v>
      </c>
      <c r="AH2390" s="417"/>
      <c r="AI2390" s="417">
        <f t="shared" ref="AI2390:AI2399" si="1251">AG2390-AH2390</f>
        <v>236.62499999999997</v>
      </c>
      <c r="AJ2390" s="158"/>
      <c r="AR2390" s="363">
        <f>SUMIF('[27]Sc Shedule '!$D$3:$D$2546,D2390,'[27]Sc Shedule '!$AC$3:$AC$2546)</f>
        <v>236.62499999999997</v>
      </c>
      <c r="AS2390" s="363">
        <f t="shared" ca="1" si="1134"/>
        <v>236.62499999999997</v>
      </c>
      <c r="AT2390" s="363">
        <f t="shared" ca="1" si="1135"/>
        <v>0</v>
      </c>
      <c r="AU2390" s="365"/>
    </row>
    <row r="2391" spans="1:47" ht="30" customHeight="1" x14ac:dyDescent="0.25">
      <c r="A2391" s="407"/>
      <c r="B2391" s="408"/>
      <c r="C2391" s="409">
        <v>2040</v>
      </c>
      <c r="D2391" s="410">
        <v>14728</v>
      </c>
      <c r="E2391" s="410">
        <v>8711</v>
      </c>
      <c r="F2391" s="410"/>
      <c r="G2391" s="407" t="s">
        <v>100</v>
      </c>
      <c r="H2391" s="407" t="s">
        <v>94</v>
      </c>
      <c r="I2391" s="407"/>
      <c r="J2391" s="407" t="s">
        <v>69</v>
      </c>
      <c r="K2391" s="410">
        <v>1.8</v>
      </c>
      <c r="L2391" s="410">
        <v>1.3</v>
      </c>
      <c r="M2391" s="410">
        <v>4</v>
      </c>
      <c r="N2391" s="410"/>
      <c r="O2391" s="410">
        <f t="shared" si="1242"/>
        <v>4</v>
      </c>
      <c r="P2391" s="410"/>
      <c r="Q2391" s="410"/>
      <c r="R2391" s="410">
        <f t="shared" si="1243"/>
        <v>4</v>
      </c>
      <c r="S2391" s="411" t="s">
        <v>70</v>
      </c>
      <c r="T2391" s="412" t="s">
        <v>58</v>
      </c>
      <c r="U2391" s="413">
        <v>44991</v>
      </c>
      <c r="V2391" s="413">
        <v>45000</v>
      </c>
      <c r="W2391" s="414">
        <v>1</v>
      </c>
      <c r="X2391" s="415"/>
      <c r="Y2391" s="416">
        <f t="shared" si="1244"/>
        <v>1.4285714285714286</v>
      </c>
      <c r="Z2391" s="417">
        <v>135</v>
      </c>
      <c r="AA2391" s="417">
        <v>12.25</v>
      </c>
      <c r="AB2391" s="417">
        <f t="shared" si="1245"/>
        <v>540</v>
      </c>
      <c r="AC2391" s="417">
        <f t="shared" si="1246"/>
        <v>49</v>
      </c>
      <c r="AD2391" s="417">
        <f t="shared" si="1247"/>
        <v>378</v>
      </c>
      <c r="AE2391" s="417">
        <f t="shared" si="1248"/>
        <v>162</v>
      </c>
      <c r="AF2391" s="417">
        <f t="shared" si="1249"/>
        <v>70</v>
      </c>
      <c r="AG2391" s="417">
        <f t="shared" si="1250"/>
        <v>610</v>
      </c>
      <c r="AH2391" s="417"/>
      <c r="AI2391" s="417">
        <f t="shared" si="1251"/>
        <v>610</v>
      </c>
      <c r="AJ2391" s="158"/>
      <c r="AR2391" s="363">
        <f>SUMIF('[27]Sc Shedule '!$D$3:$D$2546,D2391,'[27]Sc Shedule '!$AC$3:$AC$2546)</f>
        <v>610</v>
      </c>
      <c r="AS2391" s="363">
        <f t="shared" ca="1" si="1134"/>
        <v>610</v>
      </c>
      <c r="AT2391" s="363">
        <f t="shared" ca="1" si="1135"/>
        <v>0</v>
      </c>
      <c r="AU2391" s="365"/>
    </row>
    <row r="2392" spans="1:47" ht="30" customHeight="1" x14ac:dyDescent="0.25">
      <c r="A2392" s="407"/>
      <c r="B2392" s="408"/>
      <c r="C2392" s="409">
        <v>2043</v>
      </c>
      <c r="D2392" s="410">
        <v>14731</v>
      </c>
      <c r="E2392" s="410">
        <v>8795</v>
      </c>
      <c r="F2392" s="410"/>
      <c r="G2392" s="407" t="s">
        <v>100</v>
      </c>
      <c r="H2392" s="407" t="s">
        <v>94</v>
      </c>
      <c r="I2392" s="407"/>
      <c r="J2392" s="407" t="s">
        <v>69</v>
      </c>
      <c r="K2392" s="410">
        <v>1.8</v>
      </c>
      <c r="L2392" s="410">
        <v>1.3</v>
      </c>
      <c r="M2392" s="410">
        <v>1.5</v>
      </c>
      <c r="N2392" s="410"/>
      <c r="O2392" s="410">
        <f t="shared" si="1242"/>
        <v>1.5</v>
      </c>
      <c r="P2392" s="410"/>
      <c r="Q2392" s="410"/>
      <c r="R2392" s="410">
        <f t="shared" si="1243"/>
        <v>1.5</v>
      </c>
      <c r="S2392" s="411" t="s">
        <v>70</v>
      </c>
      <c r="T2392" s="412" t="s">
        <v>58</v>
      </c>
      <c r="U2392" s="413">
        <v>44992</v>
      </c>
      <c r="V2392" s="413">
        <v>44995</v>
      </c>
      <c r="W2392" s="414">
        <v>1</v>
      </c>
      <c r="X2392" s="415"/>
      <c r="Y2392" s="416">
        <f t="shared" si="1244"/>
        <v>0.5714285714285714</v>
      </c>
      <c r="Z2392" s="417">
        <v>135</v>
      </c>
      <c r="AA2392" s="417">
        <v>12.25</v>
      </c>
      <c r="AB2392" s="417">
        <f t="shared" si="1245"/>
        <v>202.5</v>
      </c>
      <c r="AC2392" s="417">
        <f t="shared" si="1246"/>
        <v>18.375</v>
      </c>
      <c r="AD2392" s="417">
        <f t="shared" si="1247"/>
        <v>141.74999999999997</v>
      </c>
      <c r="AE2392" s="417">
        <f t="shared" si="1248"/>
        <v>60.749999999999993</v>
      </c>
      <c r="AF2392" s="417">
        <f t="shared" si="1249"/>
        <v>10.5</v>
      </c>
      <c r="AG2392" s="417">
        <f t="shared" si="1250"/>
        <v>212.99999999999997</v>
      </c>
      <c r="AH2392" s="417"/>
      <c r="AI2392" s="417">
        <f t="shared" si="1251"/>
        <v>212.99999999999997</v>
      </c>
      <c r="AJ2392" s="158"/>
      <c r="AR2392" s="363">
        <f>SUMIF('[27]Sc Shedule '!$D$3:$D$2546,D2392,'[27]Sc Shedule '!$AC$3:$AC$2546)</f>
        <v>212.99999999999997</v>
      </c>
      <c r="AS2392" s="363">
        <f t="shared" ca="1" si="1134"/>
        <v>212.99999999999997</v>
      </c>
      <c r="AT2392" s="363">
        <f t="shared" ca="1" si="1135"/>
        <v>0</v>
      </c>
      <c r="AU2392" s="365"/>
    </row>
    <row r="2393" spans="1:47" ht="30" customHeight="1" x14ac:dyDescent="0.25">
      <c r="A2393" s="407"/>
      <c r="B2393" s="408"/>
      <c r="C2393" s="409">
        <v>2058</v>
      </c>
      <c r="D2393" s="410">
        <v>14746</v>
      </c>
      <c r="E2393" s="410">
        <v>8706</v>
      </c>
      <c r="F2393" s="410"/>
      <c r="G2393" s="407" t="s">
        <v>100</v>
      </c>
      <c r="H2393" s="407" t="s">
        <v>94</v>
      </c>
      <c r="I2393" s="407"/>
      <c r="J2393" s="407" t="s">
        <v>69</v>
      </c>
      <c r="K2393" s="410">
        <v>1.8</v>
      </c>
      <c r="L2393" s="410">
        <v>1</v>
      </c>
      <c r="M2393" s="410">
        <v>6</v>
      </c>
      <c r="N2393" s="410"/>
      <c r="O2393" s="410">
        <f t="shared" si="1242"/>
        <v>6</v>
      </c>
      <c r="P2393" s="410"/>
      <c r="Q2393" s="410"/>
      <c r="R2393" s="410">
        <f t="shared" si="1243"/>
        <v>6</v>
      </c>
      <c r="S2393" s="411" t="s">
        <v>70</v>
      </c>
      <c r="T2393" s="412" t="s">
        <v>58</v>
      </c>
      <c r="U2393" s="413">
        <v>44994</v>
      </c>
      <c r="V2393" s="413">
        <v>44999</v>
      </c>
      <c r="W2393" s="414">
        <v>1</v>
      </c>
      <c r="X2393" s="415"/>
      <c r="Y2393" s="416">
        <f t="shared" si="1244"/>
        <v>0.8571428571428571</v>
      </c>
      <c r="Z2393" s="417">
        <v>135</v>
      </c>
      <c r="AA2393" s="417">
        <v>12.25</v>
      </c>
      <c r="AB2393" s="417">
        <f t="shared" si="1245"/>
        <v>810</v>
      </c>
      <c r="AC2393" s="417">
        <f t="shared" si="1246"/>
        <v>73.5</v>
      </c>
      <c r="AD2393" s="417">
        <f t="shared" si="1247"/>
        <v>566.99999999999989</v>
      </c>
      <c r="AE2393" s="417">
        <f t="shared" si="1248"/>
        <v>242.99999999999997</v>
      </c>
      <c r="AF2393" s="417">
        <f t="shared" si="1249"/>
        <v>62.999999999999993</v>
      </c>
      <c r="AG2393" s="417">
        <f t="shared" si="1250"/>
        <v>872.99999999999989</v>
      </c>
      <c r="AH2393" s="417"/>
      <c r="AI2393" s="417">
        <f t="shared" si="1251"/>
        <v>872.99999999999989</v>
      </c>
      <c r="AJ2393" s="158"/>
      <c r="AR2393" s="363">
        <f>SUMIF('[27]Sc Shedule '!$D$3:$D$2546,D2393,'[27]Sc Shedule '!$AC$3:$AC$2546)</f>
        <v>872.99999999999989</v>
      </c>
      <c r="AS2393" s="363">
        <f t="shared" ca="1" si="1134"/>
        <v>872.99999999999989</v>
      </c>
      <c r="AT2393" s="363">
        <f t="shared" ca="1" si="1135"/>
        <v>0</v>
      </c>
      <c r="AU2393" s="365"/>
    </row>
    <row r="2394" spans="1:47" ht="30" customHeight="1" x14ac:dyDescent="0.25">
      <c r="A2394" s="407"/>
      <c r="B2394" s="408"/>
      <c r="C2394" s="409">
        <v>2062</v>
      </c>
      <c r="D2394" s="410">
        <v>14750</v>
      </c>
      <c r="E2394" s="410">
        <v>8709</v>
      </c>
      <c r="F2394" s="410"/>
      <c r="G2394" s="407" t="s">
        <v>100</v>
      </c>
      <c r="H2394" s="407" t="s">
        <v>94</v>
      </c>
      <c r="I2394" s="407"/>
      <c r="J2394" s="407" t="s">
        <v>69</v>
      </c>
      <c r="K2394" s="410">
        <v>1.8</v>
      </c>
      <c r="L2394" s="410">
        <v>1.3</v>
      </c>
      <c r="M2394" s="410">
        <v>6</v>
      </c>
      <c r="N2394" s="410"/>
      <c r="O2394" s="410">
        <f t="shared" si="1242"/>
        <v>6</v>
      </c>
      <c r="P2394" s="410"/>
      <c r="Q2394" s="410"/>
      <c r="R2394" s="410">
        <f t="shared" si="1243"/>
        <v>6</v>
      </c>
      <c r="S2394" s="411" t="s">
        <v>70</v>
      </c>
      <c r="T2394" s="412" t="s">
        <v>58</v>
      </c>
      <c r="U2394" s="413">
        <v>44995</v>
      </c>
      <c r="V2394" s="413">
        <v>45000</v>
      </c>
      <c r="W2394" s="414">
        <v>1</v>
      </c>
      <c r="X2394" s="415"/>
      <c r="Y2394" s="416">
        <f t="shared" si="1244"/>
        <v>0.8571428571428571</v>
      </c>
      <c r="Z2394" s="417">
        <v>135</v>
      </c>
      <c r="AA2394" s="417">
        <v>12.25</v>
      </c>
      <c r="AB2394" s="417">
        <f t="shared" si="1245"/>
        <v>810</v>
      </c>
      <c r="AC2394" s="417">
        <f t="shared" si="1246"/>
        <v>73.5</v>
      </c>
      <c r="AD2394" s="417">
        <f t="shared" si="1247"/>
        <v>566.99999999999989</v>
      </c>
      <c r="AE2394" s="417">
        <f t="shared" si="1248"/>
        <v>242.99999999999997</v>
      </c>
      <c r="AF2394" s="417">
        <f t="shared" si="1249"/>
        <v>62.999999999999993</v>
      </c>
      <c r="AG2394" s="417">
        <f t="shared" si="1250"/>
        <v>872.99999999999989</v>
      </c>
      <c r="AH2394" s="417"/>
      <c r="AI2394" s="417">
        <f t="shared" si="1251"/>
        <v>872.99999999999989</v>
      </c>
      <c r="AJ2394" s="158"/>
      <c r="AR2394" s="363">
        <f>SUMIF('[27]Sc Shedule '!$D$3:$D$2546,D2394,'[27]Sc Shedule '!$AC$3:$AC$2546)</f>
        <v>872.99999999999989</v>
      </c>
      <c r="AS2394" s="363">
        <f t="shared" ca="1" si="1134"/>
        <v>872.99999999999989</v>
      </c>
      <c r="AT2394" s="363">
        <f t="shared" ca="1" si="1135"/>
        <v>0</v>
      </c>
      <c r="AU2394" s="365"/>
    </row>
    <row r="2395" spans="1:47" ht="30" customHeight="1" x14ac:dyDescent="0.25">
      <c r="A2395" s="407"/>
      <c r="B2395" s="408"/>
      <c r="C2395" s="409">
        <v>2055</v>
      </c>
      <c r="D2395" s="410">
        <v>14743</v>
      </c>
      <c r="E2395" s="410">
        <v>8709</v>
      </c>
      <c r="F2395" s="410"/>
      <c r="G2395" s="407" t="s">
        <v>100</v>
      </c>
      <c r="H2395" s="407" t="s">
        <v>94</v>
      </c>
      <c r="I2395" s="407"/>
      <c r="J2395" s="407" t="s">
        <v>69</v>
      </c>
      <c r="K2395" s="410">
        <v>1.8</v>
      </c>
      <c r="L2395" s="410">
        <v>1</v>
      </c>
      <c r="M2395" s="410">
        <v>5.5</v>
      </c>
      <c r="N2395" s="410"/>
      <c r="O2395" s="410">
        <f t="shared" si="1242"/>
        <v>5.5</v>
      </c>
      <c r="P2395" s="410"/>
      <c r="Q2395" s="410"/>
      <c r="R2395" s="410">
        <f t="shared" si="1243"/>
        <v>5.5</v>
      </c>
      <c r="S2395" s="411" t="s">
        <v>70</v>
      </c>
      <c r="T2395" s="412" t="s">
        <v>58</v>
      </c>
      <c r="U2395" s="413">
        <v>44994</v>
      </c>
      <c r="V2395" s="413">
        <v>45000</v>
      </c>
      <c r="W2395" s="414">
        <v>1</v>
      </c>
      <c r="X2395" s="415"/>
      <c r="Y2395" s="416">
        <f t="shared" si="1244"/>
        <v>1</v>
      </c>
      <c r="Z2395" s="417">
        <v>135</v>
      </c>
      <c r="AA2395" s="417">
        <v>12.25</v>
      </c>
      <c r="AB2395" s="417">
        <f t="shared" si="1245"/>
        <v>742.5</v>
      </c>
      <c r="AC2395" s="417">
        <f t="shared" si="1246"/>
        <v>67.375</v>
      </c>
      <c r="AD2395" s="417">
        <f t="shared" si="1247"/>
        <v>519.75</v>
      </c>
      <c r="AE2395" s="417">
        <f t="shared" si="1248"/>
        <v>222.75</v>
      </c>
      <c r="AF2395" s="417">
        <f t="shared" si="1249"/>
        <v>67.375</v>
      </c>
      <c r="AG2395" s="417">
        <f t="shared" si="1250"/>
        <v>809.875</v>
      </c>
      <c r="AH2395" s="417"/>
      <c r="AI2395" s="417">
        <f t="shared" si="1251"/>
        <v>809.875</v>
      </c>
      <c r="AJ2395" s="158"/>
      <c r="AR2395" s="363">
        <f>SUMIF('[27]Sc Shedule '!$D$3:$D$2546,D2395,'[27]Sc Shedule '!$AC$3:$AC$2546)</f>
        <v>809.875</v>
      </c>
      <c r="AS2395" s="363">
        <f t="shared" ca="1" si="1134"/>
        <v>809.875</v>
      </c>
      <c r="AT2395" s="363">
        <f t="shared" ca="1" si="1135"/>
        <v>0</v>
      </c>
      <c r="AU2395" s="365"/>
    </row>
    <row r="2396" spans="1:47" ht="30" customHeight="1" x14ac:dyDescent="0.25">
      <c r="A2396" s="407"/>
      <c r="B2396" s="408"/>
      <c r="C2396" s="409">
        <v>2015</v>
      </c>
      <c r="D2396" s="410">
        <v>14703</v>
      </c>
      <c r="E2396" s="410"/>
      <c r="F2396" s="410"/>
      <c r="G2396" s="407" t="s">
        <v>106</v>
      </c>
      <c r="H2396" s="407" t="s">
        <v>94</v>
      </c>
      <c r="I2396" s="407"/>
      <c r="J2396" s="407" t="s">
        <v>69</v>
      </c>
      <c r="K2396" s="410">
        <v>2.5</v>
      </c>
      <c r="L2396" s="410">
        <v>1</v>
      </c>
      <c r="M2396" s="410">
        <v>4</v>
      </c>
      <c r="N2396" s="410"/>
      <c r="O2396" s="410">
        <f t="shared" si="1242"/>
        <v>4</v>
      </c>
      <c r="P2396" s="410"/>
      <c r="Q2396" s="410"/>
      <c r="R2396" s="410">
        <f t="shared" si="1243"/>
        <v>4</v>
      </c>
      <c r="S2396" s="411" t="s">
        <v>70</v>
      </c>
      <c r="T2396" s="412" t="s">
        <v>86</v>
      </c>
      <c r="U2396" s="413">
        <v>44987</v>
      </c>
      <c r="V2396" s="413"/>
      <c r="W2396" s="414">
        <v>1</v>
      </c>
      <c r="X2396" s="415"/>
      <c r="Y2396" s="416">
        <f t="shared" si="1244"/>
        <v>4.2857142857142856</v>
      </c>
      <c r="Z2396" s="417">
        <v>135</v>
      </c>
      <c r="AA2396" s="417">
        <v>12.25</v>
      </c>
      <c r="AB2396" s="417">
        <f t="shared" si="1245"/>
        <v>540</v>
      </c>
      <c r="AC2396" s="417">
        <f t="shared" si="1246"/>
        <v>49</v>
      </c>
      <c r="AD2396" s="417">
        <f t="shared" si="1247"/>
        <v>378</v>
      </c>
      <c r="AE2396" s="417">
        <f t="shared" si="1248"/>
        <v>0</v>
      </c>
      <c r="AF2396" s="417">
        <f t="shared" si="1249"/>
        <v>210</v>
      </c>
      <c r="AG2396" s="417">
        <f t="shared" si="1250"/>
        <v>588</v>
      </c>
      <c r="AH2396" s="417"/>
      <c r="AI2396" s="417">
        <f t="shared" si="1251"/>
        <v>588</v>
      </c>
      <c r="AJ2396" s="158"/>
      <c r="AR2396" s="363">
        <f>SUMIF('[27]Sc Shedule '!$D$3:$D$2546,D2396,'[27]Sc Shedule '!$AC$3:$AC$2546)</f>
        <v>588</v>
      </c>
      <c r="AS2396" s="363">
        <f t="shared" ca="1" si="1134"/>
        <v>588</v>
      </c>
      <c r="AT2396" s="363">
        <f t="shared" ca="1" si="1135"/>
        <v>0</v>
      </c>
      <c r="AU2396" s="365"/>
    </row>
    <row r="2397" spans="1:47" ht="30" customHeight="1" x14ac:dyDescent="0.25">
      <c r="A2397" s="407"/>
      <c r="B2397" s="408"/>
      <c r="C2397" s="409">
        <v>2039</v>
      </c>
      <c r="D2397" s="410">
        <v>14727</v>
      </c>
      <c r="E2397" s="410">
        <v>8711</v>
      </c>
      <c r="F2397" s="410"/>
      <c r="G2397" s="407" t="s">
        <v>100</v>
      </c>
      <c r="H2397" s="407" t="s">
        <v>94</v>
      </c>
      <c r="I2397" s="407"/>
      <c r="J2397" s="407" t="s">
        <v>69</v>
      </c>
      <c r="K2397" s="410">
        <v>1.8</v>
      </c>
      <c r="L2397" s="410">
        <v>1.3</v>
      </c>
      <c r="M2397" s="410">
        <v>5</v>
      </c>
      <c r="N2397" s="410"/>
      <c r="O2397" s="410">
        <f t="shared" si="1242"/>
        <v>5</v>
      </c>
      <c r="P2397" s="410"/>
      <c r="Q2397" s="410"/>
      <c r="R2397" s="410">
        <f t="shared" si="1243"/>
        <v>5</v>
      </c>
      <c r="S2397" s="411" t="s">
        <v>70</v>
      </c>
      <c r="T2397" s="412" t="s">
        <v>58</v>
      </c>
      <c r="U2397" s="413">
        <v>44991</v>
      </c>
      <c r="V2397" s="413">
        <v>45000</v>
      </c>
      <c r="W2397" s="414">
        <v>1</v>
      </c>
      <c r="X2397" s="415"/>
      <c r="Y2397" s="416">
        <f t="shared" si="1244"/>
        <v>1.4285714285714286</v>
      </c>
      <c r="Z2397" s="417">
        <v>135</v>
      </c>
      <c r="AA2397" s="417">
        <v>12.25</v>
      </c>
      <c r="AB2397" s="417">
        <f t="shared" si="1245"/>
        <v>675</v>
      </c>
      <c r="AC2397" s="417">
        <f t="shared" si="1246"/>
        <v>61.25</v>
      </c>
      <c r="AD2397" s="417">
        <f t="shared" si="1247"/>
        <v>472.5</v>
      </c>
      <c r="AE2397" s="417">
        <f t="shared" si="1248"/>
        <v>202.5</v>
      </c>
      <c r="AF2397" s="417">
        <f t="shared" si="1249"/>
        <v>87.5</v>
      </c>
      <c r="AG2397" s="417">
        <f t="shared" si="1250"/>
        <v>762.5</v>
      </c>
      <c r="AH2397" s="417"/>
      <c r="AI2397" s="417">
        <f t="shared" si="1251"/>
        <v>762.5</v>
      </c>
      <c r="AJ2397" s="158"/>
      <c r="AR2397" s="363">
        <f>SUMIF('[27]Sc Shedule '!$D$3:$D$2546,D2397,'[27]Sc Shedule '!$AC$3:$AC$2546)</f>
        <v>762.5</v>
      </c>
      <c r="AS2397" s="363">
        <f t="shared" ca="1" si="1134"/>
        <v>762.5</v>
      </c>
      <c r="AT2397" s="363">
        <f t="shared" ca="1" si="1135"/>
        <v>0</v>
      </c>
      <c r="AU2397" s="365"/>
    </row>
    <row r="2398" spans="1:47" ht="30" customHeight="1" x14ac:dyDescent="0.25">
      <c r="A2398" s="407"/>
      <c r="B2398" s="408"/>
      <c r="C2398" s="409">
        <v>2038</v>
      </c>
      <c r="D2398" s="410">
        <v>14726</v>
      </c>
      <c r="E2398" s="410">
        <v>8709</v>
      </c>
      <c r="F2398" s="410"/>
      <c r="G2398" s="407" t="s">
        <v>100</v>
      </c>
      <c r="H2398" s="407" t="s">
        <v>94</v>
      </c>
      <c r="I2398" s="407"/>
      <c r="J2398" s="407" t="s">
        <v>69</v>
      </c>
      <c r="K2398" s="410">
        <v>1.8</v>
      </c>
      <c r="L2398" s="410">
        <v>1.3</v>
      </c>
      <c r="M2398" s="410">
        <v>4</v>
      </c>
      <c r="N2398" s="410"/>
      <c r="O2398" s="410">
        <f t="shared" si="1242"/>
        <v>4</v>
      </c>
      <c r="P2398" s="410"/>
      <c r="Q2398" s="410"/>
      <c r="R2398" s="410">
        <f t="shared" si="1243"/>
        <v>4</v>
      </c>
      <c r="S2398" s="411" t="s">
        <v>70</v>
      </c>
      <c r="T2398" s="412" t="s">
        <v>58</v>
      </c>
      <c r="U2398" s="413">
        <v>44990</v>
      </c>
      <c r="V2398" s="413">
        <v>45000</v>
      </c>
      <c r="W2398" s="414">
        <v>1</v>
      </c>
      <c r="X2398" s="415"/>
      <c r="Y2398" s="416">
        <f t="shared" si="1244"/>
        <v>1.5714285714285714</v>
      </c>
      <c r="Z2398" s="417">
        <v>135</v>
      </c>
      <c r="AA2398" s="417">
        <v>12.25</v>
      </c>
      <c r="AB2398" s="417">
        <f t="shared" si="1245"/>
        <v>540</v>
      </c>
      <c r="AC2398" s="417">
        <f t="shared" si="1246"/>
        <v>49</v>
      </c>
      <c r="AD2398" s="417">
        <f t="shared" si="1247"/>
        <v>378</v>
      </c>
      <c r="AE2398" s="417">
        <f t="shared" si="1248"/>
        <v>162</v>
      </c>
      <c r="AF2398" s="417">
        <f t="shared" si="1249"/>
        <v>77</v>
      </c>
      <c r="AG2398" s="417">
        <f t="shared" si="1250"/>
        <v>617</v>
      </c>
      <c r="AH2398" s="417"/>
      <c r="AI2398" s="417">
        <f t="shared" si="1251"/>
        <v>617</v>
      </c>
      <c r="AJ2398" s="158"/>
      <c r="AR2398" s="363">
        <f>SUMIF('[27]Sc Shedule '!$D$3:$D$2546,D2398,'[27]Sc Shedule '!$AC$3:$AC$2546)</f>
        <v>617</v>
      </c>
      <c r="AS2398" s="363">
        <f t="shared" ca="1" si="1134"/>
        <v>617</v>
      </c>
      <c r="AT2398" s="363">
        <f t="shared" ca="1" si="1135"/>
        <v>0</v>
      </c>
      <c r="AU2398" s="365"/>
    </row>
    <row r="2399" spans="1:47" ht="30" customHeight="1" x14ac:dyDescent="0.25">
      <c r="A2399" s="407"/>
      <c r="B2399" s="408"/>
      <c r="C2399" s="409">
        <v>1991</v>
      </c>
      <c r="D2399" s="410">
        <v>14629</v>
      </c>
      <c r="E2399" s="410">
        <v>8722</v>
      </c>
      <c r="F2399" s="410"/>
      <c r="G2399" s="407" t="s">
        <v>106</v>
      </c>
      <c r="H2399" s="407" t="s">
        <v>94</v>
      </c>
      <c r="I2399" s="407"/>
      <c r="J2399" s="407" t="s">
        <v>69</v>
      </c>
      <c r="K2399" s="410">
        <v>2.5</v>
      </c>
      <c r="L2399" s="410">
        <v>1.8</v>
      </c>
      <c r="M2399" s="410">
        <v>3.5</v>
      </c>
      <c r="N2399" s="410"/>
      <c r="O2399" s="410">
        <f t="shared" si="1242"/>
        <v>3.5</v>
      </c>
      <c r="P2399" s="410"/>
      <c r="Q2399" s="410"/>
      <c r="R2399" s="410">
        <f t="shared" si="1243"/>
        <v>3.5</v>
      </c>
      <c r="S2399" s="411" t="s">
        <v>70</v>
      </c>
      <c r="T2399" s="412" t="s">
        <v>58</v>
      </c>
      <c r="U2399" s="413">
        <v>44984</v>
      </c>
      <c r="V2399" s="413">
        <v>45005</v>
      </c>
      <c r="W2399" s="414">
        <v>1</v>
      </c>
      <c r="X2399" s="415"/>
      <c r="Y2399" s="416">
        <f t="shared" si="1244"/>
        <v>3.1428571428571428</v>
      </c>
      <c r="Z2399" s="417">
        <v>135</v>
      </c>
      <c r="AA2399" s="417">
        <v>12.25</v>
      </c>
      <c r="AB2399" s="417">
        <f t="shared" si="1245"/>
        <v>472.5</v>
      </c>
      <c r="AC2399" s="417">
        <f t="shared" si="1246"/>
        <v>42.875</v>
      </c>
      <c r="AD2399" s="417">
        <f t="shared" si="1247"/>
        <v>330.74999999999994</v>
      </c>
      <c r="AE2399" s="417">
        <f t="shared" si="1248"/>
        <v>141.75</v>
      </c>
      <c r="AF2399" s="417">
        <f t="shared" si="1249"/>
        <v>134.75</v>
      </c>
      <c r="AG2399" s="417">
        <f t="shared" si="1250"/>
        <v>607.25</v>
      </c>
      <c r="AH2399" s="417"/>
      <c r="AI2399" s="417">
        <f t="shared" si="1251"/>
        <v>607.25</v>
      </c>
      <c r="AJ2399" s="158"/>
      <c r="AR2399" s="363">
        <f>SUMIF('[27]Sc Shedule '!$D$3:$D$2546,D2399,'[27]Sc Shedule '!$AC$3:$AC$2546)</f>
        <v>607.25</v>
      </c>
      <c r="AS2399" s="363">
        <f t="shared" ca="1" si="1134"/>
        <v>607.25</v>
      </c>
      <c r="AT2399" s="363">
        <f t="shared" ca="1" si="1135"/>
        <v>0</v>
      </c>
      <c r="AU2399" s="365"/>
    </row>
    <row r="2400" spans="1:47" ht="30" customHeight="1" x14ac:dyDescent="0.25">
      <c r="A2400" s="407"/>
      <c r="B2400" s="408"/>
      <c r="C2400" s="409">
        <v>2017</v>
      </c>
      <c r="D2400" s="410">
        <v>14705</v>
      </c>
      <c r="E2400" s="410"/>
      <c r="F2400" s="410"/>
      <c r="G2400" s="407" t="s">
        <v>110</v>
      </c>
      <c r="H2400" s="407" t="s">
        <v>94</v>
      </c>
      <c r="I2400" s="407"/>
      <c r="J2400" s="407" t="s">
        <v>69</v>
      </c>
      <c r="K2400" s="410">
        <v>1.3</v>
      </c>
      <c r="L2400" s="410">
        <v>1.8</v>
      </c>
      <c r="M2400" s="410">
        <v>3</v>
      </c>
      <c r="N2400" s="410"/>
      <c r="O2400" s="410">
        <f t="shared" ref="O2400" si="1252">M2400-N2400</f>
        <v>3</v>
      </c>
      <c r="P2400" s="410"/>
      <c r="Q2400" s="410"/>
      <c r="R2400" s="410">
        <f t="shared" ref="R2400" si="1253">IF(S2400="m3",K2400*L2400*O2400,IF(S2400="m2-LxH",K2400*O2400,IF(S2400="m2-LxW",K2400*L2400*P2400,IF(S2400="rm",O2400,IF(S2400="lm",K2400,IF(S2400="unit",Q2400,))))))</f>
        <v>3</v>
      </c>
      <c r="S2400" s="411" t="s">
        <v>70</v>
      </c>
      <c r="T2400" s="412" t="s">
        <v>86</v>
      </c>
      <c r="U2400" s="413">
        <v>44987</v>
      </c>
      <c r="V2400" s="413"/>
      <c r="W2400" s="414">
        <v>1</v>
      </c>
      <c r="X2400" s="415"/>
      <c r="Y2400" s="416">
        <f t="shared" ref="Y2400" si="1254">IF(T2400="on hire",$C$5-U2400+1,IF(T2400="off hired",V2400-U2400+1,0))/7</f>
        <v>4.2857142857142856</v>
      </c>
      <c r="Z2400" s="417">
        <v>135</v>
      </c>
      <c r="AA2400" s="417">
        <v>12.25</v>
      </c>
      <c r="AB2400" s="417">
        <f t="shared" ref="AB2400" si="1255">Z2400*R2400</f>
        <v>405</v>
      </c>
      <c r="AC2400" s="417">
        <f t="shared" ref="AC2400" si="1256">AA2400*R2400</f>
        <v>36.75</v>
      </c>
      <c r="AD2400" s="417">
        <f t="shared" ref="AD2400" si="1257">0.7*R2400*Z2400</f>
        <v>283.49999999999994</v>
      </c>
      <c r="AE2400" s="417">
        <f t="shared" ref="AE2400" si="1258">IF(T2400="off hired",0.3*R2400*Z2400*W2400,0)</f>
        <v>0</v>
      </c>
      <c r="AF2400" s="417">
        <f t="shared" ref="AF2400" si="1259">IF(Y2400&gt;X2400,(Y2400-X2400)*R2400*AA2400,0)</f>
        <v>157.5</v>
      </c>
      <c r="AG2400" s="417">
        <f t="shared" ref="AG2400" si="1260">AD2400+AE2400+AF2400</f>
        <v>440.99999999999994</v>
      </c>
      <c r="AH2400" s="417"/>
      <c r="AI2400" s="417">
        <f t="shared" ref="AI2400" si="1261">AG2400-AH2400</f>
        <v>440.99999999999994</v>
      </c>
      <c r="AJ2400" s="158"/>
      <c r="AR2400" s="363">
        <f>SUMIF('[27]Sc Shedule '!$D$3:$D$2546,D2400,'[27]Sc Shedule '!$AC$3:$AC$2546)</f>
        <v>483.17399999999992</v>
      </c>
      <c r="AS2400" s="363">
        <f t="shared" ca="1" si="1134"/>
        <v>483.17399999999992</v>
      </c>
      <c r="AT2400" s="363">
        <f t="shared" ca="1" si="1135"/>
        <v>0</v>
      </c>
      <c r="AU2400" s="365"/>
    </row>
    <row r="2401" spans="1:47" ht="30" customHeight="1" x14ac:dyDescent="0.25">
      <c r="A2401" s="407"/>
      <c r="B2401" s="408"/>
      <c r="C2401" s="409">
        <v>2024</v>
      </c>
      <c r="D2401" s="410">
        <v>14712</v>
      </c>
      <c r="E2401" s="410">
        <v>8795</v>
      </c>
      <c r="F2401" s="410"/>
      <c r="G2401" s="407" t="s">
        <v>100</v>
      </c>
      <c r="H2401" s="407" t="s">
        <v>94</v>
      </c>
      <c r="I2401" s="407"/>
      <c r="J2401" s="407" t="s">
        <v>69</v>
      </c>
      <c r="K2401" s="410">
        <v>2.5</v>
      </c>
      <c r="L2401" s="410">
        <v>1.8</v>
      </c>
      <c r="M2401" s="410">
        <v>2</v>
      </c>
      <c r="N2401" s="410"/>
      <c r="O2401" s="410">
        <f t="shared" ref="O2401" si="1262">M2401-N2401</f>
        <v>2</v>
      </c>
      <c r="P2401" s="410"/>
      <c r="Q2401" s="410"/>
      <c r="R2401" s="410">
        <f t="shared" ref="R2401" si="1263">IF(S2401="m3",K2401*L2401*O2401,IF(S2401="m2-LxH",K2401*O2401,IF(S2401="m2-LxW",K2401*L2401*P2401,IF(S2401="rm",O2401,IF(S2401="lm",K2401,IF(S2401="unit",Q2401,))))))</f>
        <v>2</v>
      </c>
      <c r="S2401" s="411" t="s">
        <v>70</v>
      </c>
      <c r="T2401" s="412" t="s">
        <v>58</v>
      </c>
      <c r="U2401" s="413">
        <v>44988</v>
      </c>
      <c r="V2401" s="413">
        <v>44995</v>
      </c>
      <c r="W2401" s="414">
        <v>1</v>
      </c>
      <c r="X2401" s="415"/>
      <c r="Y2401" s="416">
        <f t="shared" ref="Y2401" si="1264">IF(T2401="on hire",$C$5-U2401+1,IF(T2401="off hired",V2401-U2401+1,0))/7</f>
        <v>1.1428571428571428</v>
      </c>
      <c r="Z2401" s="417">
        <v>135</v>
      </c>
      <c r="AA2401" s="417">
        <v>12.25</v>
      </c>
      <c r="AB2401" s="417">
        <f t="shared" ref="AB2401" si="1265">Z2401*R2401</f>
        <v>270</v>
      </c>
      <c r="AC2401" s="417">
        <f t="shared" ref="AC2401" si="1266">AA2401*R2401</f>
        <v>24.5</v>
      </c>
      <c r="AD2401" s="417">
        <f t="shared" ref="AD2401" si="1267">0.7*R2401*Z2401</f>
        <v>189</v>
      </c>
      <c r="AE2401" s="417">
        <f t="shared" ref="AE2401" si="1268">IF(T2401="off hired",0.3*R2401*Z2401*W2401,0)</f>
        <v>81</v>
      </c>
      <c r="AF2401" s="417">
        <f t="shared" ref="AF2401" si="1269">IF(Y2401&gt;X2401,(Y2401-X2401)*R2401*AA2401,0)</f>
        <v>28</v>
      </c>
      <c r="AG2401" s="417">
        <f t="shared" ref="AG2401" si="1270">AD2401+AE2401+AF2401</f>
        <v>298</v>
      </c>
      <c r="AH2401" s="417"/>
      <c r="AI2401" s="417">
        <f t="shared" ref="AI2401" si="1271">AG2401-AH2401</f>
        <v>298</v>
      </c>
      <c r="AJ2401" s="158"/>
      <c r="AR2401" s="363">
        <f>SUMIF('[27]Sc Shedule '!$D$3:$D$2546,D2401,'[27]Sc Shedule '!$AC$3:$AC$2546)</f>
        <v>1834</v>
      </c>
      <c r="AS2401" s="363">
        <f t="shared" ca="1" si="1134"/>
        <v>1834</v>
      </c>
      <c r="AT2401" s="363">
        <f t="shared" ca="1" si="1135"/>
        <v>0</v>
      </c>
      <c r="AU2401" s="365"/>
    </row>
    <row r="2402" spans="1:47" ht="30" customHeight="1" x14ac:dyDescent="0.25">
      <c r="A2402" s="407"/>
      <c r="B2402" s="408"/>
      <c r="C2402" s="409">
        <v>2000</v>
      </c>
      <c r="D2402" s="410">
        <v>14638</v>
      </c>
      <c r="E2402" s="410"/>
      <c r="F2402" s="410"/>
      <c r="G2402" s="407" t="s">
        <v>683</v>
      </c>
      <c r="H2402" s="407" t="s">
        <v>94</v>
      </c>
      <c r="I2402" s="407"/>
      <c r="J2402" s="407" t="s">
        <v>69</v>
      </c>
      <c r="K2402" s="410">
        <v>2.5</v>
      </c>
      <c r="L2402" s="410">
        <v>1.8</v>
      </c>
      <c r="M2402" s="410">
        <v>4.5</v>
      </c>
      <c r="N2402" s="410"/>
      <c r="O2402" s="410">
        <f t="shared" ref="O2402" si="1272">M2402-N2402</f>
        <v>4.5</v>
      </c>
      <c r="P2402" s="410"/>
      <c r="Q2402" s="410"/>
      <c r="R2402" s="410">
        <f t="shared" ref="R2402" si="1273">IF(S2402="m3",K2402*L2402*O2402,IF(S2402="m2-LxH",K2402*O2402,IF(S2402="m2-LxW",K2402*L2402*P2402,IF(S2402="rm",O2402,IF(S2402="lm",K2402,IF(S2402="unit",Q2402,))))))</f>
        <v>4.5</v>
      </c>
      <c r="S2402" s="411" t="s">
        <v>70</v>
      </c>
      <c r="T2402" s="412" t="s">
        <v>86</v>
      </c>
      <c r="U2402" s="413">
        <v>44985</v>
      </c>
      <c r="V2402" s="413"/>
      <c r="W2402" s="414">
        <v>1</v>
      </c>
      <c r="X2402" s="415"/>
      <c r="Y2402" s="416">
        <f t="shared" ref="Y2402" si="1274">IF(T2402="on hire",$C$5-U2402+1,IF(T2402="off hired",V2402-U2402+1,0))/7</f>
        <v>4.5714285714285712</v>
      </c>
      <c r="Z2402" s="417">
        <v>135</v>
      </c>
      <c r="AA2402" s="417">
        <v>12.25</v>
      </c>
      <c r="AB2402" s="417">
        <f t="shared" ref="AB2402" si="1275">Z2402*R2402</f>
        <v>607.5</v>
      </c>
      <c r="AC2402" s="417">
        <f t="shared" ref="AC2402" si="1276">AA2402*R2402</f>
        <v>55.125</v>
      </c>
      <c r="AD2402" s="417">
        <f t="shared" ref="AD2402" si="1277">0.7*R2402*Z2402</f>
        <v>425.25</v>
      </c>
      <c r="AE2402" s="417">
        <f t="shared" ref="AE2402" si="1278">IF(T2402="off hired",0.3*R2402*Z2402*W2402,0)</f>
        <v>0</v>
      </c>
      <c r="AF2402" s="417">
        <f t="shared" ref="AF2402" si="1279">IF(Y2402&gt;X2402,(Y2402-X2402)*R2402*AA2402,0)</f>
        <v>251.99999999999997</v>
      </c>
      <c r="AG2402" s="417">
        <f t="shared" ref="AG2402" si="1280">AD2402+AE2402+AF2402</f>
        <v>677.25</v>
      </c>
      <c r="AH2402" s="417"/>
      <c r="AI2402" s="417">
        <f t="shared" ref="AI2402" si="1281">AG2402-AH2402</f>
        <v>677.25</v>
      </c>
      <c r="AJ2402" s="158"/>
      <c r="AR2402" s="363">
        <f>SUMIF('[27]Sc Shedule '!$D$3:$D$2546,D2402,'[27]Sc Shedule '!$AC$3:$AC$2546)</f>
        <v>1051.6680000000001</v>
      </c>
      <c r="AS2402" s="363">
        <f t="shared" ca="1" si="1134"/>
        <v>927.45299999999997</v>
      </c>
      <c r="AT2402" s="363">
        <f t="shared" ca="1" si="1135"/>
        <v>124.21500000000015</v>
      </c>
      <c r="AU2402" s="365"/>
    </row>
    <row r="2403" spans="1:47" ht="30" customHeight="1" x14ac:dyDescent="0.25">
      <c r="A2403" s="407"/>
      <c r="B2403" s="408"/>
      <c r="C2403" s="409">
        <v>2053</v>
      </c>
      <c r="D2403" s="410">
        <v>14741</v>
      </c>
      <c r="E2403" s="410">
        <v>8798</v>
      </c>
      <c r="F2403" s="410"/>
      <c r="G2403" s="407" t="s">
        <v>57</v>
      </c>
      <c r="H2403" s="407" t="s">
        <v>94</v>
      </c>
      <c r="I2403" s="407"/>
      <c r="J2403" s="407" t="s">
        <v>69</v>
      </c>
      <c r="K2403" s="410">
        <v>2.5</v>
      </c>
      <c r="L2403" s="410">
        <v>1.3</v>
      </c>
      <c r="M2403" s="410">
        <v>1.5</v>
      </c>
      <c r="N2403" s="410"/>
      <c r="O2403" s="410">
        <f t="shared" ref="O2403:O2405" si="1282">M2403-N2403</f>
        <v>1.5</v>
      </c>
      <c r="P2403" s="410"/>
      <c r="Q2403" s="410"/>
      <c r="R2403" s="410">
        <f t="shared" ref="R2403:R2405" si="1283">IF(S2403="m3",K2403*L2403*O2403,IF(S2403="m2-LxH",K2403*O2403,IF(S2403="m2-LxW",K2403*L2403*P2403,IF(S2403="rm",O2403,IF(S2403="lm",K2403,IF(S2403="unit",Q2403,))))))</f>
        <v>1.5</v>
      </c>
      <c r="S2403" s="411" t="s">
        <v>70</v>
      </c>
      <c r="T2403" s="412" t="s">
        <v>58</v>
      </c>
      <c r="U2403" s="413">
        <v>44994</v>
      </c>
      <c r="V2403" s="413">
        <v>44996</v>
      </c>
      <c r="W2403" s="414">
        <v>1</v>
      </c>
      <c r="X2403" s="415"/>
      <c r="Y2403" s="416">
        <f t="shared" ref="Y2403:Y2405" si="1284">IF(T2403="on hire",$C$5-U2403+1,IF(T2403="off hired",V2403-U2403+1,0))/7</f>
        <v>0.42857142857142855</v>
      </c>
      <c r="Z2403" s="417">
        <v>135</v>
      </c>
      <c r="AA2403" s="417">
        <v>12.25</v>
      </c>
      <c r="AB2403" s="417">
        <f t="shared" ref="AB2403:AB2405" si="1285">Z2403*R2403</f>
        <v>202.5</v>
      </c>
      <c r="AC2403" s="417">
        <f t="shared" ref="AC2403:AC2405" si="1286">AA2403*R2403</f>
        <v>18.375</v>
      </c>
      <c r="AD2403" s="417">
        <f t="shared" ref="AD2403:AD2405" si="1287">0.7*R2403*Z2403</f>
        <v>141.74999999999997</v>
      </c>
      <c r="AE2403" s="417">
        <f t="shared" ref="AE2403:AE2405" si="1288">IF(T2403="off hired",0.3*R2403*Z2403*W2403,0)</f>
        <v>60.749999999999993</v>
      </c>
      <c r="AF2403" s="417">
        <f t="shared" ref="AF2403:AF2405" si="1289">IF(Y2403&gt;X2403,(Y2403-X2403)*R2403*AA2403,0)</f>
        <v>7.8749999999999991</v>
      </c>
      <c r="AG2403" s="417">
        <f t="shared" ref="AG2403:AG2405" si="1290">AD2403+AE2403+AF2403</f>
        <v>210.37499999999997</v>
      </c>
      <c r="AH2403" s="417"/>
      <c r="AI2403" s="417">
        <f t="shared" ref="AI2403:AI2405" si="1291">AG2403-AH2403</f>
        <v>210.37499999999997</v>
      </c>
      <c r="AJ2403" s="158"/>
      <c r="AR2403" s="363">
        <f>SUMIF('[27]Sc Shedule '!$D$3:$D$2546,D2403,'[27]Sc Shedule '!$AC$3:$AC$2546)</f>
        <v>210.37499999999997</v>
      </c>
      <c r="AS2403" s="363">
        <f t="shared" ca="1" si="1134"/>
        <v>210.37499999999997</v>
      </c>
      <c r="AT2403" s="363">
        <f t="shared" ca="1" si="1135"/>
        <v>0</v>
      </c>
      <c r="AU2403" s="365"/>
    </row>
    <row r="2404" spans="1:47" ht="30" customHeight="1" x14ac:dyDescent="0.25">
      <c r="A2404" s="407"/>
      <c r="B2404" s="408"/>
      <c r="C2404" s="409">
        <v>2054</v>
      </c>
      <c r="D2404" s="410">
        <v>14742</v>
      </c>
      <c r="E2404" s="410">
        <v>8719</v>
      </c>
      <c r="F2404" s="410"/>
      <c r="G2404" s="407" t="s">
        <v>57</v>
      </c>
      <c r="H2404" s="407" t="s">
        <v>94</v>
      </c>
      <c r="I2404" s="407"/>
      <c r="J2404" s="407" t="s">
        <v>69</v>
      </c>
      <c r="K2404" s="410">
        <v>2.5</v>
      </c>
      <c r="L2404" s="410">
        <v>1.3</v>
      </c>
      <c r="M2404" s="410">
        <v>2</v>
      </c>
      <c r="N2404" s="410"/>
      <c r="O2404" s="410">
        <f t="shared" si="1282"/>
        <v>2</v>
      </c>
      <c r="P2404" s="410"/>
      <c r="Q2404" s="410"/>
      <c r="R2404" s="410">
        <f t="shared" si="1283"/>
        <v>2</v>
      </c>
      <c r="S2404" s="411" t="s">
        <v>70</v>
      </c>
      <c r="T2404" s="412" t="s">
        <v>58</v>
      </c>
      <c r="U2404" s="413">
        <v>44994</v>
      </c>
      <c r="V2404" s="413">
        <v>45005</v>
      </c>
      <c r="W2404" s="414">
        <v>1</v>
      </c>
      <c r="X2404" s="415"/>
      <c r="Y2404" s="416">
        <f t="shared" si="1284"/>
        <v>1.7142857142857142</v>
      </c>
      <c r="Z2404" s="417">
        <v>135</v>
      </c>
      <c r="AA2404" s="417">
        <v>12.25</v>
      </c>
      <c r="AB2404" s="417">
        <f t="shared" si="1285"/>
        <v>270</v>
      </c>
      <c r="AC2404" s="417">
        <f t="shared" si="1286"/>
        <v>24.5</v>
      </c>
      <c r="AD2404" s="417">
        <f t="shared" si="1287"/>
        <v>189</v>
      </c>
      <c r="AE2404" s="417">
        <f t="shared" si="1288"/>
        <v>81</v>
      </c>
      <c r="AF2404" s="417">
        <f t="shared" si="1289"/>
        <v>42</v>
      </c>
      <c r="AG2404" s="417">
        <f t="shared" si="1290"/>
        <v>312</v>
      </c>
      <c r="AH2404" s="417"/>
      <c r="AI2404" s="417">
        <f t="shared" si="1291"/>
        <v>312</v>
      </c>
      <c r="AJ2404" s="158"/>
      <c r="AR2404" s="363">
        <f>SUMIF('[27]Sc Shedule '!$D$3:$D$2546,D2404,'[27]Sc Shedule '!$AC$3:$AC$2546)</f>
        <v>312</v>
      </c>
      <c r="AS2404" s="363">
        <f t="shared" ca="1" si="1134"/>
        <v>312</v>
      </c>
      <c r="AT2404" s="363">
        <f t="shared" ca="1" si="1135"/>
        <v>0</v>
      </c>
      <c r="AU2404" s="365"/>
    </row>
    <row r="2405" spans="1:47" ht="30" customHeight="1" x14ac:dyDescent="0.25">
      <c r="A2405" s="407"/>
      <c r="B2405" s="408"/>
      <c r="C2405" s="409">
        <v>2044</v>
      </c>
      <c r="D2405" s="410">
        <v>14732</v>
      </c>
      <c r="E2405" s="410">
        <v>8737</v>
      </c>
      <c r="F2405" s="410"/>
      <c r="G2405" s="407" t="s">
        <v>100</v>
      </c>
      <c r="H2405" s="407" t="s">
        <v>94</v>
      </c>
      <c r="I2405" s="407"/>
      <c r="J2405" s="407" t="s">
        <v>69</v>
      </c>
      <c r="K2405" s="410">
        <v>2.5</v>
      </c>
      <c r="L2405" s="410">
        <v>1</v>
      </c>
      <c r="M2405" s="410">
        <v>1.5</v>
      </c>
      <c r="N2405" s="410"/>
      <c r="O2405" s="410">
        <f t="shared" si="1282"/>
        <v>1.5</v>
      </c>
      <c r="P2405" s="410"/>
      <c r="Q2405" s="410"/>
      <c r="R2405" s="410">
        <f t="shared" si="1283"/>
        <v>1.5</v>
      </c>
      <c r="S2405" s="411" t="s">
        <v>70</v>
      </c>
      <c r="T2405" s="412" t="s">
        <v>58</v>
      </c>
      <c r="U2405" s="413">
        <v>44992</v>
      </c>
      <c r="V2405" s="413">
        <v>45009</v>
      </c>
      <c r="W2405" s="414">
        <v>1</v>
      </c>
      <c r="X2405" s="415"/>
      <c r="Y2405" s="416">
        <f t="shared" si="1284"/>
        <v>2.5714285714285716</v>
      </c>
      <c r="Z2405" s="417">
        <v>135</v>
      </c>
      <c r="AA2405" s="417">
        <v>12.25</v>
      </c>
      <c r="AB2405" s="417">
        <f t="shared" si="1285"/>
        <v>202.5</v>
      </c>
      <c r="AC2405" s="417">
        <f t="shared" si="1286"/>
        <v>18.375</v>
      </c>
      <c r="AD2405" s="417">
        <f t="shared" si="1287"/>
        <v>141.74999999999997</v>
      </c>
      <c r="AE2405" s="417">
        <f t="shared" si="1288"/>
        <v>60.749999999999993</v>
      </c>
      <c r="AF2405" s="417">
        <f t="shared" si="1289"/>
        <v>47.250000000000007</v>
      </c>
      <c r="AG2405" s="417">
        <f t="shared" si="1290"/>
        <v>249.74999999999997</v>
      </c>
      <c r="AH2405" s="417"/>
      <c r="AI2405" s="417">
        <f t="shared" si="1291"/>
        <v>249.74999999999997</v>
      </c>
      <c r="AJ2405" s="158"/>
      <c r="AR2405" s="363">
        <f>SUMIF('[27]Sc Shedule '!$D$3:$D$2546,D2405,'[27]Sc Shedule '!$AC$3:$AC$2546)</f>
        <v>249.74999999999997</v>
      </c>
      <c r="AS2405" s="363">
        <f t="shared" ca="1" si="1134"/>
        <v>249.74999999999997</v>
      </c>
      <c r="AT2405" s="363">
        <f t="shared" ca="1" si="1135"/>
        <v>0</v>
      </c>
      <c r="AU2405" s="365"/>
    </row>
    <row r="2406" spans="1:47" ht="30" customHeight="1" x14ac:dyDescent="0.25">
      <c r="A2406" s="407"/>
      <c r="B2406" s="408"/>
      <c r="C2406" s="409">
        <v>2072</v>
      </c>
      <c r="D2406" s="410">
        <v>14763</v>
      </c>
      <c r="E2406" s="410"/>
      <c r="F2406" s="410"/>
      <c r="G2406" s="407" t="s">
        <v>100</v>
      </c>
      <c r="H2406" s="407" t="s">
        <v>94</v>
      </c>
      <c r="I2406" s="407"/>
      <c r="J2406" s="407" t="s">
        <v>69</v>
      </c>
      <c r="K2406" s="410">
        <v>1.8</v>
      </c>
      <c r="L2406" s="410">
        <v>1.3</v>
      </c>
      <c r="M2406" s="410">
        <v>2.5</v>
      </c>
      <c r="N2406" s="410"/>
      <c r="O2406" s="410">
        <f t="shared" ref="O2406:O2407" si="1292">M2406-N2406</f>
        <v>2.5</v>
      </c>
      <c r="P2406" s="410"/>
      <c r="Q2406" s="410"/>
      <c r="R2406" s="410">
        <f t="shared" ref="R2406:R2407" si="1293">IF(S2406="m3",K2406*L2406*O2406,IF(S2406="m2-LxH",K2406*O2406,IF(S2406="m2-LxW",K2406*L2406*P2406,IF(S2406="rm",O2406,IF(S2406="lm",K2406,IF(S2406="unit",Q2406,))))))</f>
        <v>2.5</v>
      </c>
      <c r="S2406" s="411" t="s">
        <v>70</v>
      </c>
      <c r="T2406" s="412" t="s">
        <v>86</v>
      </c>
      <c r="U2406" s="413">
        <v>44998</v>
      </c>
      <c r="V2406" s="413"/>
      <c r="W2406" s="414">
        <v>1</v>
      </c>
      <c r="X2406" s="415"/>
      <c r="Y2406" s="416">
        <f t="shared" ref="Y2406:Y2407" si="1294">IF(T2406="on hire",$C$5-U2406+1,IF(T2406="off hired",V2406-U2406+1,0))/7</f>
        <v>2.7142857142857144</v>
      </c>
      <c r="Z2406" s="417">
        <v>135</v>
      </c>
      <c r="AA2406" s="417">
        <v>12.25</v>
      </c>
      <c r="AB2406" s="417">
        <f t="shared" ref="AB2406:AB2407" si="1295">Z2406*R2406</f>
        <v>337.5</v>
      </c>
      <c r="AC2406" s="417">
        <f t="shared" ref="AC2406:AC2407" si="1296">AA2406*R2406</f>
        <v>30.625</v>
      </c>
      <c r="AD2406" s="417">
        <f t="shared" ref="AD2406:AD2407" si="1297">0.7*R2406*Z2406</f>
        <v>236.25</v>
      </c>
      <c r="AE2406" s="417">
        <f t="shared" ref="AE2406:AE2407" si="1298">IF(T2406="off hired",0.3*R2406*Z2406*W2406,0)</f>
        <v>0</v>
      </c>
      <c r="AF2406" s="417">
        <f t="shared" ref="AF2406:AF2407" si="1299">IF(Y2406&gt;X2406,(Y2406-X2406)*R2406*AA2406,0)</f>
        <v>83.125000000000014</v>
      </c>
      <c r="AG2406" s="417">
        <f t="shared" ref="AG2406:AG2407" si="1300">AD2406+AE2406+AF2406</f>
        <v>319.375</v>
      </c>
      <c r="AH2406" s="417"/>
      <c r="AI2406" s="417">
        <f t="shared" ref="AI2406:AI2407" si="1301">AG2406-AH2406</f>
        <v>319.375</v>
      </c>
      <c r="AJ2406" s="158"/>
      <c r="AR2406" s="363">
        <f>SUMIF('[27]Sc Shedule '!$D$3:$D$2546,D2406,'[27]Sc Shedule '!$AC$3:$AC$2546)</f>
        <v>319.375</v>
      </c>
      <c r="AS2406" s="363">
        <f t="shared" ca="1" si="1134"/>
        <v>319.375</v>
      </c>
      <c r="AT2406" s="363">
        <f t="shared" ca="1" si="1135"/>
        <v>0</v>
      </c>
      <c r="AU2406" s="365"/>
    </row>
    <row r="2407" spans="1:47" ht="30" customHeight="1" x14ac:dyDescent="0.25">
      <c r="A2407" s="407"/>
      <c r="B2407" s="408"/>
      <c r="C2407" s="409">
        <v>2075</v>
      </c>
      <c r="D2407" s="410">
        <v>14762</v>
      </c>
      <c r="E2407" s="410">
        <v>8733</v>
      </c>
      <c r="F2407" s="410"/>
      <c r="G2407" s="407" t="s">
        <v>100</v>
      </c>
      <c r="H2407" s="407" t="s">
        <v>94</v>
      </c>
      <c r="I2407" s="407"/>
      <c r="J2407" s="407" t="s">
        <v>69</v>
      </c>
      <c r="K2407" s="410">
        <v>1.8</v>
      </c>
      <c r="L2407" s="410">
        <v>1</v>
      </c>
      <c r="M2407" s="410">
        <v>1.5</v>
      </c>
      <c r="N2407" s="410"/>
      <c r="O2407" s="410">
        <f t="shared" si="1292"/>
        <v>1.5</v>
      </c>
      <c r="P2407" s="410"/>
      <c r="Q2407" s="410"/>
      <c r="R2407" s="410">
        <f t="shared" si="1293"/>
        <v>1.5</v>
      </c>
      <c r="S2407" s="411" t="s">
        <v>70</v>
      </c>
      <c r="T2407" s="412" t="s">
        <v>58</v>
      </c>
      <c r="U2407" s="413">
        <v>44998</v>
      </c>
      <c r="V2407" s="413">
        <v>45008</v>
      </c>
      <c r="W2407" s="414">
        <v>1</v>
      </c>
      <c r="X2407" s="415"/>
      <c r="Y2407" s="416">
        <f t="shared" si="1294"/>
        <v>1.5714285714285714</v>
      </c>
      <c r="Z2407" s="417">
        <v>135</v>
      </c>
      <c r="AA2407" s="417">
        <v>12.25</v>
      </c>
      <c r="AB2407" s="417">
        <f t="shared" si="1295"/>
        <v>202.5</v>
      </c>
      <c r="AC2407" s="417">
        <f t="shared" si="1296"/>
        <v>18.375</v>
      </c>
      <c r="AD2407" s="417">
        <f t="shared" si="1297"/>
        <v>141.74999999999997</v>
      </c>
      <c r="AE2407" s="417">
        <f t="shared" si="1298"/>
        <v>60.749999999999993</v>
      </c>
      <c r="AF2407" s="417">
        <f t="shared" si="1299"/>
        <v>28.875</v>
      </c>
      <c r="AG2407" s="417">
        <f t="shared" si="1300"/>
        <v>231.37499999999997</v>
      </c>
      <c r="AH2407" s="417"/>
      <c r="AI2407" s="417">
        <f t="shared" si="1301"/>
        <v>231.37499999999997</v>
      </c>
      <c r="AJ2407" s="158"/>
      <c r="AR2407" s="363">
        <f>SUMIF('[27]Sc Shedule '!$D$3:$D$2546,D2407,'[27]Sc Shedule '!$AC$3:$AC$2546)</f>
        <v>231.37499999999997</v>
      </c>
      <c r="AS2407" s="363">
        <f t="shared" ca="1" si="1134"/>
        <v>231.37499999999997</v>
      </c>
      <c r="AT2407" s="363">
        <f t="shared" ca="1" si="1135"/>
        <v>0</v>
      </c>
      <c r="AU2407" s="365"/>
    </row>
    <row r="2408" spans="1:47" ht="30" customHeight="1" x14ac:dyDescent="0.25">
      <c r="A2408" s="407"/>
      <c r="B2408" s="408"/>
      <c r="C2408" s="409">
        <v>2081</v>
      </c>
      <c r="D2408" s="410">
        <v>14769</v>
      </c>
      <c r="E2408" s="410"/>
      <c r="F2408" s="410"/>
      <c r="G2408" s="407" t="s">
        <v>440</v>
      </c>
      <c r="H2408" s="407" t="s">
        <v>94</v>
      </c>
      <c r="I2408" s="407"/>
      <c r="J2408" s="407" t="s">
        <v>69</v>
      </c>
      <c r="K2408" s="410">
        <v>2.5</v>
      </c>
      <c r="L2408" s="410">
        <v>1.3</v>
      </c>
      <c r="M2408" s="410">
        <v>4</v>
      </c>
      <c r="N2408" s="410"/>
      <c r="O2408" s="410">
        <f t="shared" ref="O2408:O2409" si="1302">M2408-N2408</f>
        <v>4</v>
      </c>
      <c r="P2408" s="410"/>
      <c r="Q2408" s="410"/>
      <c r="R2408" s="410">
        <f t="shared" ref="R2408:R2409" si="1303">IF(S2408="m3",K2408*L2408*O2408,IF(S2408="m2-LxH",K2408*O2408,IF(S2408="m2-LxW",K2408*L2408*P2408,IF(S2408="rm",O2408,IF(S2408="lm",K2408,IF(S2408="unit",Q2408,))))))</f>
        <v>4</v>
      </c>
      <c r="S2408" s="411" t="s">
        <v>70</v>
      </c>
      <c r="T2408" s="412" t="s">
        <v>86</v>
      </c>
      <c r="U2408" s="413">
        <v>45000</v>
      </c>
      <c r="V2408" s="413"/>
      <c r="W2408" s="414">
        <v>1</v>
      </c>
      <c r="X2408" s="415"/>
      <c r="Y2408" s="416">
        <f t="shared" ref="Y2408:Y2409" si="1304">IF(T2408="on hire",$C$5-U2408+1,IF(T2408="off hired",V2408-U2408+1,0))/7</f>
        <v>2.4285714285714284</v>
      </c>
      <c r="Z2408" s="417">
        <v>135</v>
      </c>
      <c r="AA2408" s="417">
        <v>12.25</v>
      </c>
      <c r="AB2408" s="417">
        <f t="shared" ref="AB2408:AB2409" si="1305">Z2408*R2408</f>
        <v>540</v>
      </c>
      <c r="AC2408" s="417">
        <f t="shared" ref="AC2408:AC2409" si="1306">AA2408*R2408</f>
        <v>49</v>
      </c>
      <c r="AD2408" s="417">
        <f t="shared" ref="AD2408:AD2409" si="1307">0.7*R2408*Z2408</f>
        <v>378</v>
      </c>
      <c r="AE2408" s="417">
        <f t="shared" ref="AE2408:AE2409" si="1308">IF(T2408="off hired",0.3*R2408*Z2408*W2408,0)</f>
        <v>0</v>
      </c>
      <c r="AF2408" s="417">
        <f t="shared" ref="AF2408:AF2409" si="1309">IF(Y2408&gt;X2408,(Y2408-X2408)*R2408*AA2408,0)</f>
        <v>118.99999999999999</v>
      </c>
      <c r="AG2408" s="417">
        <f t="shared" ref="AG2408:AG2409" si="1310">AD2408+AE2408+AF2408</f>
        <v>497</v>
      </c>
      <c r="AH2408" s="417"/>
      <c r="AI2408" s="417">
        <f t="shared" ref="AI2408:AI2409" si="1311">AG2408-AH2408</f>
        <v>497</v>
      </c>
      <c r="AJ2408" s="158"/>
      <c r="AR2408" s="363">
        <f>SUMIF('[27]Sc Shedule '!$D$3:$D$2546,D2408,'[27]Sc Shedule '!$AC$3:$AC$2546)</f>
        <v>994</v>
      </c>
      <c r="AS2408" s="363">
        <f t="shared" ca="1" si="1134"/>
        <v>994</v>
      </c>
      <c r="AT2408" s="363">
        <f t="shared" ca="1" si="1135"/>
        <v>0</v>
      </c>
      <c r="AU2408" s="365"/>
    </row>
    <row r="2409" spans="1:47" ht="30" customHeight="1" x14ac:dyDescent="0.25">
      <c r="A2409" s="407"/>
      <c r="B2409" s="408"/>
      <c r="C2409" s="409">
        <v>2081</v>
      </c>
      <c r="D2409" s="410">
        <v>14769</v>
      </c>
      <c r="E2409" s="410"/>
      <c r="F2409" s="410"/>
      <c r="G2409" s="407" t="s">
        <v>440</v>
      </c>
      <c r="H2409" s="407" t="s">
        <v>94</v>
      </c>
      <c r="I2409" s="407"/>
      <c r="J2409" s="407" t="s">
        <v>69</v>
      </c>
      <c r="K2409" s="410">
        <v>2</v>
      </c>
      <c r="L2409" s="410">
        <v>1</v>
      </c>
      <c r="M2409" s="410">
        <v>4</v>
      </c>
      <c r="N2409" s="410"/>
      <c r="O2409" s="410">
        <f t="shared" si="1302"/>
        <v>4</v>
      </c>
      <c r="P2409" s="410"/>
      <c r="Q2409" s="410"/>
      <c r="R2409" s="410">
        <f t="shared" si="1303"/>
        <v>4</v>
      </c>
      <c r="S2409" s="411" t="s">
        <v>70</v>
      </c>
      <c r="T2409" s="412" t="s">
        <v>86</v>
      </c>
      <c r="U2409" s="413">
        <v>45000</v>
      </c>
      <c r="V2409" s="413"/>
      <c r="W2409" s="414">
        <v>1</v>
      </c>
      <c r="X2409" s="415"/>
      <c r="Y2409" s="416">
        <f t="shared" si="1304"/>
        <v>2.4285714285714284</v>
      </c>
      <c r="Z2409" s="417">
        <v>135</v>
      </c>
      <c r="AA2409" s="417">
        <v>12.25</v>
      </c>
      <c r="AB2409" s="417">
        <f t="shared" si="1305"/>
        <v>540</v>
      </c>
      <c r="AC2409" s="417">
        <f t="shared" si="1306"/>
        <v>49</v>
      </c>
      <c r="AD2409" s="417">
        <f t="shared" si="1307"/>
        <v>378</v>
      </c>
      <c r="AE2409" s="417">
        <f t="shared" si="1308"/>
        <v>0</v>
      </c>
      <c r="AF2409" s="417">
        <f t="shared" si="1309"/>
        <v>118.99999999999999</v>
      </c>
      <c r="AG2409" s="417">
        <f t="shared" si="1310"/>
        <v>497</v>
      </c>
      <c r="AH2409" s="417"/>
      <c r="AI2409" s="417">
        <f t="shared" si="1311"/>
        <v>497</v>
      </c>
      <c r="AJ2409" s="158"/>
      <c r="AR2409" s="363">
        <f>SUMIF('[27]Sc Shedule '!$D$3:$D$2546,D2409,'[27]Sc Shedule '!$AC$3:$AC$2546)</f>
        <v>994</v>
      </c>
      <c r="AS2409" s="363">
        <f t="shared" ca="1" si="1134"/>
        <v>994</v>
      </c>
      <c r="AT2409" s="363">
        <f t="shared" ca="1" si="1135"/>
        <v>0</v>
      </c>
      <c r="AU2409" s="365"/>
    </row>
    <row r="2410" spans="1:47" ht="30" customHeight="1" x14ac:dyDescent="0.25">
      <c r="A2410" s="407"/>
      <c r="B2410" s="408"/>
      <c r="C2410" s="409">
        <v>2067</v>
      </c>
      <c r="D2410" s="410">
        <v>14755</v>
      </c>
      <c r="E2410" s="410">
        <v>8713</v>
      </c>
      <c r="F2410" s="410"/>
      <c r="G2410" s="407" t="s">
        <v>113</v>
      </c>
      <c r="H2410" s="407" t="s">
        <v>94</v>
      </c>
      <c r="I2410" s="407"/>
      <c r="J2410" s="407" t="s">
        <v>69</v>
      </c>
      <c r="K2410" s="410">
        <v>2.5</v>
      </c>
      <c r="L2410" s="410">
        <v>1</v>
      </c>
      <c r="M2410" s="410">
        <v>2</v>
      </c>
      <c r="N2410" s="410"/>
      <c r="O2410" s="410">
        <f t="shared" ref="O2410" si="1312">M2410-N2410</f>
        <v>2</v>
      </c>
      <c r="P2410" s="410"/>
      <c r="Q2410" s="410"/>
      <c r="R2410" s="410">
        <f t="shared" ref="R2410" si="1313">IF(S2410="m3",K2410*L2410*O2410,IF(S2410="m2-LxH",K2410*O2410,IF(S2410="m2-LxW",K2410*L2410*P2410,IF(S2410="rm",O2410,IF(S2410="lm",K2410,IF(S2410="unit",Q2410,))))))</f>
        <v>2</v>
      </c>
      <c r="S2410" s="411" t="s">
        <v>70</v>
      </c>
      <c r="T2410" s="412" t="s">
        <v>58</v>
      </c>
      <c r="U2410" s="413">
        <v>44998</v>
      </c>
      <c r="V2410" s="413">
        <v>45001</v>
      </c>
      <c r="W2410" s="414">
        <v>1</v>
      </c>
      <c r="X2410" s="415"/>
      <c r="Y2410" s="416">
        <f t="shared" ref="Y2410" si="1314">IF(T2410="on hire",$C$5-U2410+1,IF(T2410="off hired",V2410-U2410+1,0))/7</f>
        <v>0.5714285714285714</v>
      </c>
      <c r="Z2410" s="417">
        <v>135</v>
      </c>
      <c r="AA2410" s="417">
        <v>12.25</v>
      </c>
      <c r="AB2410" s="417">
        <f t="shared" ref="AB2410" si="1315">Z2410*R2410</f>
        <v>270</v>
      </c>
      <c r="AC2410" s="417">
        <f t="shared" ref="AC2410" si="1316">AA2410*R2410</f>
        <v>24.5</v>
      </c>
      <c r="AD2410" s="417">
        <f t="shared" ref="AD2410" si="1317">0.7*R2410*Z2410</f>
        <v>189</v>
      </c>
      <c r="AE2410" s="417">
        <f t="shared" ref="AE2410" si="1318">IF(T2410="off hired",0.3*R2410*Z2410*W2410,0)</f>
        <v>81</v>
      </c>
      <c r="AF2410" s="417">
        <f t="shared" ref="AF2410" si="1319">IF(Y2410&gt;X2410,(Y2410-X2410)*R2410*AA2410,0)</f>
        <v>14</v>
      </c>
      <c r="AG2410" s="417">
        <f t="shared" ref="AG2410" si="1320">AD2410+AE2410+AF2410</f>
        <v>284</v>
      </c>
      <c r="AH2410" s="417"/>
      <c r="AI2410" s="417">
        <f t="shared" ref="AI2410" si="1321">AG2410-AH2410</f>
        <v>284</v>
      </c>
      <c r="AJ2410" s="158"/>
      <c r="AR2410" s="363">
        <f>SUMIF('[27]Sc Shedule '!$D$3:$D$2546,D2410,'[27]Sc Shedule '!$AC$3:$AC$2546)</f>
        <v>322.3</v>
      </c>
      <c r="AS2410" s="363">
        <f t="shared" ca="1" si="1134"/>
        <v>322.3</v>
      </c>
      <c r="AT2410" s="363">
        <f t="shared" ca="1" si="1135"/>
        <v>0</v>
      </c>
      <c r="AU2410" s="365"/>
    </row>
    <row r="2411" spans="1:47" ht="30" customHeight="1" x14ac:dyDescent="0.25">
      <c r="A2411" s="407"/>
      <c r="B2411" s="408"/>
      <c r="C2411" s="409">
        <v>2073</v>
      </c>
      <c r="D2411" s="410">
        <v>14760</v>
      </c>
      <c r="E2411" s="410">
        <v>8720</v>
      </c>
      <c r="F2411" s="410"/>
      <c r="G2411" s="407" t="s">
        <v>100</v>
      </c>
      <c r="H2411" s="407" t="s">
        <v>94</v>
      </c>
      <c r="I2411" s="407"/>
      <c r="J2411" s="407" t="s">
        <v>69</v>
      </c>
      <c r="K2411" s="410">
        <v>2.5</v>
      </c>
      <c r="L2411" s="410">
        <v>1.3</v>
      </c>
      <c r="M2411" s="410">
        <v>4</v>
      </c>
      <c r="N2411" s="410"/>
      <c r="O2411" s="410">
        <f t="shared" ref="O2411:O2412" si="1322">M2411-N2411</f>
        <v>4</v>
      </c>
      <c r="P2411" s="410"/>
      <c r="Q2411" s="410"/>
      <c r="R2411" s="410">
        <f t="shared" ref="R2411:R2412" si="1323">IF(S2411="m3",K2411*L2411*O2411,IF(S2411="m2-LxH",K2411*O2411,IF(S2411="m2-LxW",K2411*L2411*P2411,IF(S2411="rm",O2411,IF(S2411="lm",K2411,IF(S2411="unit",Q2411,))))))</f>
        <v>4</v>
      </c>
      <c r="S2411" s="411" t="s">
        <v>70</v>
      </c>
      <c r="T2411" s="412" t="s">
        <v>58</v>
      </c>
      <c r="U2411" s="413">
        <v>44998</v>
      </c>
      <c r="V2411" s="413">
        <v>45005</v>
      </c>
      <c r="W2411" s="414">
        <v>1</v>
      </c>
      <c r="X2411" s="415"/>
      <c r="Y2411" s="416">
        <f t="shared" ref="Y2411:Y2412" si="1324">IF(T2411="on hire",$C$5-U2411+1,IF(T2411="off hired",V2411-U2411+1,0))/7</f>
        <v>1.1428571428571428</v>
      </c>
      <c r="Z2411" s="417">
        <v>135</v>
      </c>
      <c r="AA2411" s="417">
        <v>12.25</v>
      </c>
      <c r="AB2411" s="417">
        <f t="shared" ref="AB2411:AB2412" si="1325">Z2411*R2411</f>
        <v>540</v>
      </c>
      <c r="AC2411" s="417">
        <f t="shared" ref="AC2411:AC2412" si="1326">AA2411*R2411</f>
        <v>49</v>
      </c>
      <c r="AD2411" s="417">
        <f t="shared" ref="AD2411:AD2412" si="1327">0.7*R2411*Z2411</f>
        <v>378</v>
      </c>
      <c r="AE2411" s="417">
        <f t="shared" ref="AE2411:AE2412" si="1328">IF(T2411="off hired",0.3*R2411*Z2411*W2411,0)</f>
        <v>162</v>
      </c>
      <c r="AF2411" s="417">
        <f t="shared" ref="AF2411:AF2412" si="1329">IF(Y2411&gt;X2411,(Y2411-X2411)*R2411*AA2411,0)</f>
        <v>56</v>
      </c>
      <c r="AG2411" s="417">
        <f t="shared" ref="AG2411:AG2412" si="1330">AD2411+AE2411+AF2411</f>
        <v>596</v>
      </c>
      <c r="AH2411" s="417"/>
      <c r="AI2411" s="417">
        <f t="shared" ref="AI2411:AI2412" si="1331">AG2411-AH2411</f>
        <v>596</v>
      </c>
      <c r="AJ2411" s="158"/>
      <c r="AR2411" s="363">
        <f>SUMIF('[27]Sc Shedule '!$D$3:$D$2546,D2411,'[27]Sc Shedule '!$AC$3:$AC$2546)</f>
        <v>1312.3</v>
      </c>
      <c r="AS2411" s="363">
        <f t="shared" ca="1" si="1134"/>
        <v>1312.3</v>
      </c>
      <c r="AT2411" s="363">
        <f t="shared" ca="1" si="1135"/>
        <v>0</v>
      </c>
      <c r="AU2411" s="365"/>
    </row>
    <row r="2412" spans="1:47" ht="30" customHeight="1" x14ac:dyDescent="0.25">
      <c r="A2412" s="407"/>
      <c r="B2412" s="408"/>
      <c r="C2412" s="409">
        <v>2073</v>
      </c>
      <c r="D2412" s="410">
        <v>14760</v>
      </c>
      <c r="E2412" s="410">
        <v>8720</v>
      </c>
      <c r="F2412" s="410"/>
      <c r="G2412" s="407" t="s">
        <v>100</v>
      </c>
      <c r="H2412" s="407" t="s">
        <v>94</v>
      </c>
      <c r="I2412" s="407"/>
      <c r="J2412" s="407" t="s">
        <v>69</v>
      </c>
      <c r="K2412" s="410">
        <v>2.5</v>
      </c>
      <c r="L2412" s="410">
        <v>1.3</v>
      </c>
      <c r="M2412" s="410">
        <v>4</v>
      </c>
      <c r="N2412" s="410"/>
      <c r="O2412" s="410">
        <f t="shared" si="1322"/>
        <v>4</v>
      </c>
      <c r="P2412" s="410"/>
      <c r="Q2412" s="410"/>
      <c r="R2412" s="410">
        <f t="shared" si="1323"/>
        <v>4</v>
      </c>
      <c r="S2412" s="411" t="s">
        <v>70</v>
      </c>
      <c r="T2412" s="412" t="s">
        <v>58</v>
      </c>
      <c r="U2412" s="413">
        <v>44998</v>
      </c>
      <c r="V2412" s="413">
        <v>45005</v>
      </c>
      <c r="W2412" s="414">
        <v>1</v>
      </c>
      <c r="X2412" s="415"/>
      <c r="Y2412" s="416">
        <f t="shared" si="1324"/>
        <v>1.1428571428571428</v>
      </c>
      <c r="Z2412" s="417">
        <v>135</v>
      </c>
      <c r="AA2412" s="417">
        <v>12.25</v>
      </c>
      <c r="AB2412" s="417">
        <f t="shared" si="1325"/>
        <v>540</v>
      </c>
      <c r="AC2412" s="417">
        <f t="shared" si="1326"/>
        <v>49</v>
      </c>
      <c r="AD2412" s="417">
        <f t="shared" si="1327"/>
        <v>378</v>
      </c>
      <c r="AE2412" s="417">
        <f t="shared" si="1328"/>
        <v>162</v>
      </c>
      <c r="AF2412" s="417">
        <f t="shared" si="1329"/>
        <v>56</v>
      </c>
      <c r="AG2412" s="417">
        <f t="shared" si="1330"/>
        <v>596</v>
      </c>
      <c r="AH2412" s="417"/>
      <c r="AI2412" s="417">
        <f t="shared" si="1331"/>
        <v>596</v>
      </c>
      <c r="AJ2412" s="158"/>
      <c r="AR2412" s="363">
        <f>SUMIF('[27]Sc Shedule '!$D$3:$D$2546,D2412,'[27]Sc Shedule '!$AC$3:$AC$2546)</f>
        <v>1312.3</v>
      </c>
      <c r="AS2412" s="363">
        <f t="shared" ca="1" si="1134"/>
        <v>1312.3</v>
      </c>
      <c r="AT2412" s="363">
        <f t="shared" ca="1" si="1135"/>
        <v>0</v>
      </c>
      <c r="AU2412" s="365"/>
    </row>
    <row r="2413" spans="1:47" ht="30" customHeight="1" x14ac:dyDescent="0.25">
      <c r="A2413" s="407"/>
      <c r="B2413" s="408"/>
      <c r="C2413" s="409">
        <v>2095</v>
      </c>
      <c r="D2413" s="410">
        <v>14783</v>
      </c>
      <c r="E2413" s="410"/>
      <c r="F2413" s="410"/>
      <c r="G2413" s="407" t="s">
        <v>56</v>
      </c>
      <c r="H2413" s="407" t="s">
        <v>94</v>
      </c>
      <c r="I2413" s="407"/>
      <c r="J2413" s="407" t="s">
        <v>69</v>
      </c>
      <c r="K2413" s="410">
        <v>1.3</v>
      </c>
      <c r="L2413" s="410">
        <v>1</v>
      </c>
      <c r="M2413" s="410">
        <v>6</v>
      </c>
      <c r="N2413" s="410"/>
      <c r="O2413" s="410">
        <f t="shared" ref="O2413:O2415" si="1332">M2413-N2413</f>
        <v>6</v>
      </c>
      <c r="P2413" s="410"/>
      <c r="Q2413" s="410"/>
      <c r="R2413" s="410">
        <f t="shared" ref="R2413:R2415" si="1333">IF(S2413="m3",K2413*L2413*O2413,IF(S2413="m2-LxH",K2413*O2413,IF(S2413="m2-LxW",K2413*L2413*P2413,IF(S2413="rm",O2413,IF(S2413="lm",K2413,IF(S2413="unit",Q2413,))))))</f>
        <v>6</v>
      </c>
      <c r="S2413" s="411" t="s">
        <v>70</v>
      </c>
      <c r="T2413" s="412" t="s">
        <v>86</v>
      </c>
      <c r="U2413" s="413">
        <v>45003</v>
      </c>
      <c r="V2413" s="413"/>
      <c r="W2413" s="414">
        <v>1</v>
      </c>
      <c r="X2413" s="415"/>
      <c r="Y2413" s="416">
        <f t="shared" ref="Y2413:Y2415" si="1334">IF(T2413="on hire",$C$5-U2413+1,IF(T2413="off hired",V2413-U2413+1,0))/7</f>
        <v>2</v>
      </c>
      <c r="Z2413" s="417">
        <v>135</v>
      </c>
      <c r="AA2413" s="417">
        <v>12.25</v>
      </c>
      <c r="AB2413" s="417">
        <f t="shared" ref="AB2413:AB2415" si="1335">Z2413*R2413</f>
        <v>810</v>
      </c>
      <c r="AC2413" s="417">
        <f t="shared" ref="AC2413:AC2415" si="1336">AA2413*R2413</f>
        <v>73.5</v>
      </c>
      <c r="AD2413" s="417">
        <f t="shared" ref="AD2413:AD2415" si="1337">0.7*R2413*Z2413</f>
        <v>566.99999999999989</v>
      </c>
      <c r="AE2413" s="417">
        <f t="shared" ref="AE2413:AE2415" si="1338">IF(T2413="off hired",0.3*R2413*Z2413*W2413,0)</f>
        <v>0</v>
      </c>
      <c r="AF2413" s="417">
        <f t="shared" ref="AF2413:AF2415" si="1339">IF(Y2413&gt;X2413,(Y2413-X2413)*R2413*AA2413,0)</f>
        <v>147</v>
      </c>
      <c r="AG2413" s="417">
        <f t="shared" ref="AG2413:AG2415" si="1340">AD2413+AE2413+AF2413</f>
        <v>713.99999999999989</v>
      </c>
      <c r="AH2413" s="417"/>
      <c r="AI2413" s="417">
        <f t="shared" ref="AI2413:AI2415" si="1341">AG2413-AH2413</f>
        <v>713.99999999999989</v>
      </c>
      <c r="AJ2413" s="158"/>
      <c r="AR2413" s="363">
        <f>SUMIF('[27]Sc Shedule '!$D$3:$D$2546,D2413,'[27]Sc Shedule '!$AC$3:$AC$2546)</f>
        <v>713.99999999999989</v>
      </c>
      <c r="AS2413" s="363">
        <f t="shared" ca="1" si="1134"/>
        <v>713.99999999999989</v>
      </c>
      <c r="AT2413" s="363">
        <f t="shared" ca="1" si="1135"/>
        <v>0</v>
      </c>
      <c r="AU2413" s="365"/>
    </row>
    <row r="2414" spans="1:47" ht="30" customHeight="1" x14ac:dyDescent="0.25">
      <c r="A2414" s="407"/>
      <c r="B2414" s="408"/>
      <c r="C2414" s="409">
        <v>2096</v>
      </c>
      <c r="D2414" s="410">
        <v>14784</v>
      </c>
      <c r="E2414" s="410"/>
      <c r="F2414" s="410"/>
      <c r="G2414" s="407" t="s">
        <v>114</v>
      </c>
      <c r="H2414" s="407" t="s">
        <v>94</v>
      </c>
      <c r="I2414" s="407"/>
      <c r="J2414" s="407" t="s">
        <v>69</v>
      </c>
      <c r="K2414" s="410">
        <v>1.3</v>
      </c>
      <c r="L2414" s="410">
        <v>1</v>
      </c>
      <c r="M2414" s="410">
        <v>2</v>
      </c>
      <c r="N2414" s="410"/>
      <c r="O2414" s="410">
        <f t="shared" si="1332"/>
        <v>2</v>
      </c>
      <c r="P2414" s="410"/>
      <c r="Q2414" s="410"/>
      <c r="R2414" s="410">
        <f t="shared" si="1333"/>
        <v>2</v>
      </c>
      <c r="S2414" s="411" t="s">
        <v>70</v>
      </c>
      <c r="T2414" s="412" t="s">
        <v>86</v>
      </c>
      <c r="U2414" s="413">
        <v>45003</v>
      </c>
      <c r="V2414" s="413"/>
      <c r="W2414" s="414">
        <v>1</v>
      </c>
      <c r="X2414" s="415"/>
      <c r="Y2414" s="416">
        <f t="shared" si="1334"/>
        <v>2</v>
      </c>
      <c r="Z2414" s="417">
        <v>135</v>
      </c>
      <c r="AA2414" s="417">
        <v>12.25</v>
      </c>
      <c r="AB2414" s="417">
        <f t="shared" si="1335"/>
        <v>270</v>
      </c>
      <c r="AC2414" s="417">
        <f t="shared" si="1336"/>
        <v>24.5</v>
      </c>
      <c r="AD2414" s="417">
        <f t="shared" si="1337"/>
        <v>189</v>
      </c>
      <c r="AE2414" s="417">
        <f t="shared" si="1338"/>
        <v>0</v>
      </c>
      <c r="AF2414" s="417">
        <f t="shared" si="1339"/>
        <v>49</v>
      </c>
      <c r="AG2414" s="417">
        <f t="shared" si="1340"/>
        <v>238</v>
      </c>
      <c r="AH2414" s="417"/>
      <c r="AI2414" s="417">
        <f t="shared" si="1341"/>
        <v>238</v>
      </c>
      <c r="AJ2414" s="158"/>
      <c r="AR2414" s="363">
        <f>SUMIF('[27]Sc Shedule '!$D$3:$D$2546,D2414,'[27]Sc Shedule '!$AC$3:$AC$2546)</f>
        <v>238</v>
      </c>
      <c r="AS2414" s="363">
        <f t="shared" ca="1" si="1134"/>
        <v>238</v>
      </c>
      <c r="AT2414" s="363">
        <f t="shared" ca="1" si="1135"/>
        <v>0</v>
      </c>
      <c r="AU2414" s="365"/>
    </row>
    <row r="2415" spans="1:47" ht="30" customHeight="1" x14ac:dyDescent="0.25">
      <c r="A2415" s="407"/>
      <c r="B2415" s="408"/>
      <c r="C2415" s="409">
        <v>2099</v>
      </c>
      <c r="D2415" s="410">
        <v>14787</v>
      </c>
      <c r="E2415" s="410"/>
      <c r="F2415" s="410"/>
      <c r="G2415" s="407" t="s">
        <v>114</v>
      </c>
      <c r="H2415" s="407" t="s">
        <v>94</v>
      </c>
      <c r="I2415" s="407"/>
      <c r="J2415" s="407" t="s">
        <v>69</v>
      </c>
      <c r="K2415" s="410">
        <v>1.8</v>
      </c>
      <c r="L2415" s="410">
        <v>1.3</v>
      </c>
      <c r="M2415" s="410">
        <v>1.5</v>
      </c>
      <c r="N2415" s="410"/>
      <c r="O2415" s="410">
        <f t="shared" si="1332"/>
        <v>1.5</v>
      </c>
      <c r="P2415" s="410"/>
      <c r="Q2415" s="410"/>
      <c r="R2415" s="410">
        <f t="shared" si="1333"/>
        <v>1.5</v>
      </c>
      <c r="S2415" s="411" t="s">
        <v>70</v>
      </c>
      <c r="T2415" s="412" t="s">
        <v>86</v>
      </c>
      <c r="U2415" s="413">
        <v>45005</v>
      </c>
      <c r="V2415" s="413"/>
      <c r="W2415" s="414">
        <v>1</v>
      </c>
      <c r="X2415" s="415"/>
      <c r="Y2415" s="416">
        <f t="shared" si="1334"/>
        <v>1.7142857142857142</v>
      </c>
      <c r="Z2415" s="417">
        <v>135</v>
      </c>
      <c r="AA2415" s="417">
        <v>12.25</v>
      </c>
      <c r="AB2415" s="417">
        <f t="shared" si="1335"/>
        <v>202.5</v>
      </c>
      <c r="AC2415" s="417">
        <f t="shared" si="1336"/>
        <v>18.375</v>
      </c>
      <c r="AD2415" s="417">
        <f t="shared" si="1337"/>
        <v>141.74999999999997</v>
      </c>
      <c r="AE2415" s="417">
        <f t="shared" si="1338"/>
        <v>0</v>
      </c>
      <c r="AF2415" s="417">
        <f t="shared" si="1339"/>
        <v>31.499999999999996</v>
      </c>
      <c r="AG2415" s="417">
        <f t="shared" si="1340"/>
        <v>173.24999999999997</v>
      </c>
      <c r="AH2415" s="417"/>
      <c r="AI2415" s="417">
        <f t="shared" si="1341"/>
        <v>173.24999999999997</v>
      </c>
      <c r="AJ2415" s="158"/>
      <c r="AR2415" s="363">
        <f>SUMIF('[27]Sc Shedule '!$D$3:$D$2546,D2415,'[27]Sc Shedule '!$AC$3:$AC$2546)</f>
        <v>462</v>
      </c>
      <c r="AS2415" s="363">
        <f t="shared" ca="1" si="1134"/>
        <v>462</v>
      </c>
      <c r="AT2415" s="363">
        <f t="shared" ca="1" si="1135"/>
        <v>0</v>
      </c>
      <c r="AU2415" s="365"/>
    </row>
    <row r="2416" spans="1:47" ht="30" customHeight="1" x14ac:dyDescent="0.25">
      <c r="A2416" s="407"/>
      <c r="B2416" s="408"/>
      <c r="C2416" s="409">
        <v>2099</v>
      </c>
      <c r="D2416" s="410">
        <v>14787</v>
      </c>
      <c r="E2416" s="410"/>
      <c r="F2416" s="410"/>
      <c r="G2416" s="407" t="s">
        <v>114</v>
      </c>
      <c r="H2416" s="407" t="s">
        <v>94</v>
      </c>
      <c r="I2416" s="407"/>
      <c r="J2416" s="407" t="s">
        <v>69</v>
      </c>
      <c r="K2416" s="410">
        <v>2.5</v>
      </c>
      <c r="L2416" s="410">
        <v>1</v>
      </c>
      <c r="M2416" s="410">
        <v>2.5</v>
      </c>
      <c r="N2416" s="410"/>
      <c r="O2416" s="410">
        <f t="shared" ref="O2416" si="1342">M2416-N2416</f>
        <v>2.5</v>
      </c>
      <c r="P2416" s="410"/>
      <c r="Q2416" s="410"/>
      <c r="R2416" s="410">
        <f t="shared" ref="R2416" si="1343">IF(S2416="m3",K2416*L2416*O2416,IF(S2416="m2-LxH",K2416*O2416,IF(S2416="m2-LxW",K2416*L2416*P2416,IF(S2416="rm",O2416,IF(S2416="lm",K2416,IF(S2416="unit",Q2416,))))))</f>
        <v>2.5</v>
      </c>
      <c r="S2416" s="411" t="s">
        <v>70</v>
      </c>
      <c r="T2416" s="412" t="s">
        <v>86</v>
      </c>
      <c r="U2416" s="413">
        <v>45005</v>
      </c>
      <c r="V2416" s="413"/>
      <c r="W2416" s="414">
        <v>1</v>
      </c>
      <c r="X2416" s="415"/>
      <c r="Y2416" s="416">
        <f t="shared" ref="Y2416" si="1344">IF(T2416="on hire",$C$5-U2416+1,IF(T2416="off hired",V2416-U2416+1,0))/7</f>
        <v>1.7142857142857142</v>
      </c>
      <c r="Z2416" s="417">
        <v>135</v>
      </c>
      <c r="AA2416" s="417">
        <v>12.25</v>
      </c>
      <c r="AB2416" s="417">
        <f t="shared" ref="AB2416" si="1345">Z2416*R2416</f>
        <v>337.5</v>
      </c>
      <c r="AC2416" s="417">
        <f t="shared" ref="AC2416" si="1346">AA2416*R2416</f>
        <v>30.625</v>
      </c>
      <c r="AD2416" s="417">
        <f t="shared" ref="AD2416" si="1347">0.7*R2416*Z2416</f>
        <v>236.25</v>
      </c>
      <c r="AE2416" s="417">
        <f t="shared" ref="AE2416" si="1348">IF(T2416="off hired",0.3*R2416*Z2416*W2416,0)</f>
        <v>0</v>
      </c>
      <c r="AF2416" s="417">
        <f t="shared" ref="AF2416" si="1349">IF(Y2416&gt;X2416,(Y2416-X2416)*R2416*AA2416,0)</f>
        <v>52.5</v>
      </c>
      <c r="AG2416" s="417">
        <f t="shared" ref="AG2416" si="1350">AD2416+AE2416+AF2416</f>
        <v>288.75</v>
      </c>
      <c r="AH2416" s="417"/>
      <c r="AI2416" s="417">
        <f t="shared" ref="AI2416" si="1351">AG2416-AH2416</f>
        <v>288.75</v>
      </c>
      <c r="AJ2416" s="158"/>
      <c r="AR2416" s="363">
        <f>SUMIF('[27]Sc Shedule '!$D$3:$D$2546,D2416,'[27]Sc Shedule '!$AC$3:$AC$2546)</f>
        <v>462</v>
      </c>
      <c r="AS2416" s="363">
        <f t="shared" ca="1" si="1134"/>
        <v>462</v>
      </c>
      <c r="AT2416" s="363">
        <f t="shared" ca="1" si="1135"/>
        <v>0</v>
      </c>
      <c r="AU2416" s="365"/>
    </row>
    <row r="2417" spans="1:47" ht="30" customHeight="1" x14ac:dyDescent="0.25">
      <c r="A2417" s="407"/>
      <c r="B2417" s="408"/>
      <c r="C2417" s="409">
        <v>2119</v>
      </c>
      <c r="D2417" s="410">
        <v>14807</v>
      </c>
      <c r="E2417" s="410"/>
      <c r="F2417" s="410"/>
      <c r="G2417" s="407" t="s">
        <v>105</v>
      </c>
      <c r="H2417" s="407" t="s">
        <v>94</v>
      </c>
      <c r="I2417" s="407"/>
      <c r="J2417" s="407" t="s">
        <v>69</v>
      </c>
      <c r="K2417" s="410">
        <v>1</v>
      </c>
      <c r="L2417" s="410">
        <v>0.6</v>
      </c>
      <c r="M2417" s="410">
        <v>2</v>
      </c>
      <c r="N2417" s="410"/>
      <c r="O2417" s="410">
        <f t="shared" ref="O2417:O2420" si="1352">M2417-N2417</f>
        <v>2</v>
      </c>
      <c r="P2417" s="410"/>
      <c r="Q2417" s="410"/>
      <c r="R2417" s="410">
        <f t="shared" ref="R2417:R2420" si="1353">IF(S2417="m3",K2417*L2417*O2417,IF(S2417="m2-LxH",K2417*O2417,IF(S2417="m2-LxW",K2417*L2417*P2417,IF(S2417="rm",O2417,IF(S2417="lm",K2417,IF(S2417="unit",Q2417,))))))</f>
        <v>2</v>
      </c>
      <c r="S2417" s="411" t="s">
        <v>70</v>
      </c>
      <c r="T2417" s="412" t="s">
        <v>86</v>
      </c>
      <c r="U2417" s="413">
        <v>45010</v>
      </c>
      <c r="V2417" s="413"/>
      <c r="W2417" s="414">
        <v>1</v>
      </c>
      <c r="X2417" s="415"/>
      <c r="Y2417" s="416">
        <f t="shared" ref="Y2417:Y2420" si="1354">IF(T2417="on hire",$C$5-U2417+1,IF(T2417="off hired",V2417-U2417+1,0))/7</f>
        <v>1</v>
      </c>
      <c r="Z2417" s="417">
        <v>135</v>
      </c>
      <c r="AA2417" s="417">
        <v>12.25</v>
      </c>
      <c r="AB2417" s="417">
        <f t="shared" ref="AB2417:AB2420" si="1355">Z2417*R2417</f>
        <v>270</v>
      </c>
      <c r="AC2417" s="417">
        <f t="shared" ref="AC2417:AC2420" si="1356">AA2417*R2417</f>
        <v>24.5</v>
      </c>
      <c r="AD2417" s="417">
        <f t="shared" ref="AD2417:AD2420" si="1357">0.7*R2417*Z2417</f>
        <v>189</v>
      </c>
      <c r="AE2417" s="417">
        <f t="shared" ref="AE2417:AE2420" si="1358">IF(T2417="off hired",0.3*R2417*Z2417*W2417,0)</f>
        <v>0</v>
      </c>
      <c r="AF2417" s="417">
        <f t="shared" ref="AF2417:AF2420" si="1359">IF(Y2417&gt;X2417,(Y2417-X2417)*R2417*AA2417,0)</f>
        <v>24.5</v>
      </c>
      <c r="AG2417" s="417">
        <f t="shared" ref="AG2417:AG2420" si="1360">AD2417+AE2417+AF2417</f>
        <v>213.5</v>
      </c>
      <c r="AH2417" s="417"/>
      <c r="AI2417" s="417">
        <f t="shared" ref="AI2417:AI2420" si="1361">AG2417-AH2417</f>
        <v>213.5</v>
      </c>
      <c r="AJ2417" s="158"/>
      <c r="AR2417" s="363">
        <f>SUMIF('[27]Sc Shedule '!$D$3:$D$2546,D2417,'[27]Sc Shedule '!$AC$3:$AC$2546)</f>
        <v>213.5</v>
      </c>
      <c r="AS2417" s="363">
        <f t="shared" ca="1" si="1134"/>
        <v>213.5</v>
      </c>
      <c r="AT2417" s="363">
        <f t="shared" ca="1" si="1135"/>
        <v>0</v>
      </c>
      <c r="AU2417" s="365"/>
    </row>
    <row r="2418" spans="1:47" ht="30" customHeight="1" x14ac:dyDescent="0.25">
      <c r="A2418" s="407"/>
      <c r="B2418" s="408"/>
      <c r="C2418" s="409">
        <v>2090</v>
      </c>
      <c r="D2418" s="410">
        <v>14778</v>
      </c>
      <c r="E2418" s="410"/>
      <c r="F2418" s="410"/>
      <c r="G2418" s="407" t="s">
        <v>440</v>
      </c>
      <c r="H2418" s="407" t="s">
        <v>94</v>
      </c>
      <c r="I2418" s="407"/>
      <c r="J2418" s="407" t="s">
        <v>69</v>
      </c>
      <c r="K2418" s="410">
        <v>1.3</v>
      </c>
      <c r="L2418" s="410">
        <v>1</v>
      </c>
      <c r="M2418" s="410">
        <v>2.5</v>
      </c>
      <c r="N2418" s="410"/>
      <c r="O2418" s="410">
        <f t="shared" si="1352"/>
        <v>2.5</v>
      </c>
      <c r="P2418" s="410"/>
      <c r="Q2418" s="410"/>
      <c r="R2418" s="410">
        <f t="shared" si="1353"/>
        <v>2.5</v>
      </c>
      <c r="S2418" s="411" t="s">
        <v>70</v>
      </c>
      <c r="T2418" s="412" t="s">
        <v>86</v>
      </c>
      <c r="U2418" s="413">
        <v>45002</v>
      </c>
      <c r="V2418" s="413"/>
      <c r="W2418" s="414">
        <v>1</v>
      </c>
      <c r="X2418" s="415"/>
      <c r="Y2418" s="416">
        <f t="shared" si="1354"/>
        <v>2.1428571428571428</v>
      </c>
      <c r="Z2418" s="417">
        <v>135</v>
      </c>
      <c r="AA2418" s="417">
        <v>12.25</v>
      </c>
      <c r="AB2418" s="417">
        <f t="shared" si="1355"/>
        <v>337.5</v>
      </c>
      <c r="AC2418" s="417">
        <f t="shared" si="1356"/>
        <v>30.625</v>
      </c>
      <c r="AD2418" s="417">
        <f t="shared" si="1357"/>
        <v>236.25</v>
      </c>
      <c r="AE2418" s="417">
        <f t="shared" si="1358"/>
        <v>0</v>
      </c>
      <c r="AF2418" s="417">
        <f t="shared" si="1359"/>
        <v>65.625</v>
      </c>
      <c r="AG2418" s="417">
        <f t="shared" si="1360"/>
        <v>301.875</v>
      </c>
      <c r="AH2418" s="417"/>
      <c r="AI2418" s="417">
        <f t="shared" si="1361"/>
        <v>301.875</v>
      </c>
      <c r="AJ2418" s="158"/>
      <c r="AR2418" s="363">
        <f>SUMIF('[27]Sc Shedule '!$D$3:$D$2546,D2418,'[27]Sc Shedule '!$AC$3:$AC$2546)</f>
        <v>301.875</v>
      </c>
      <c r="AS2418" s="363">
        <f t="shared" ca="1" si="1134"/>
        <v>301.875</v>
      </c>
      <c r="AT2418" s="363">
        <f t="shared" ca="1" si="1135"/>
        <v>0</v>
      </c>
      <c r="AU2418" s="365"/>
    </row>
    <row r="2419" spans="1:47" ht="30" customHeight="1" x14ac:dyDescent="0.25">
      <c r="A2419" s="407"/>
      <c r="B2419" s="408"/>
      <c r="C2419" s="409">
        <v>2104</v>
      </c>
      <c r="D2419" s="410">
        <v>14792</v>
      </c>
      <c r="E2419" s="410"/>
      <c r="F2419" s="410"/>
      <c r="G2419" s="407" t="s">
        <v>501</v>
      </c>
      <c r="H2419" s="407" t="s">
        <v>94</v>
      </c>
      <c r="I2419" s="407"/>
      <c r="J2419" s="407" t="s">
        <v>69</v>
      </c>
      <c r="K2419" s="410">
        <v>1.3</v>
      </c>
      <c r="L2419" s="410">
        <v>1</v>
      </c>
      <c r="M2419" s="410">
        <v>5</v>
      </c>
      <c r="N2419" s="410"/>
      <c r="O2419" s="410">
        <f t="shared" si="1352"/>
        <v>5</v>
      </c>
      <c r="P2419" s="410"/>
      <c r="Q2419" s="410"/>
      <c r="R2419" s="410">
        <f t="shared" si="1353"/>
        <v>5</v>
      </c>
      <c r="S2419" s="411" t="s">
        <v>70</v>
      </c>
      <c r="T2419" s="412" t="s">
        <v>86</v>
      </c>
      <c r="U2419" s="413">
        <v>45006</v>
      </c>
      <c r="V2419" s="413"/>
      <c r="W2419" s="414">
        <v>1</v>
      </c>
      <c r="X2419" s="415"/>
      <c r="Y2419" s="416">
        <f t="shared" si="1354"/>
        <v>1.5714285714285714</v>
      </c>
      <c r="Z2419" s="417">
        <v>135</v>
      </c>
      <c r="AA2419" s="417">
        <v>12.25</v>
      </c>
      <c r="AB2419" s="417">
        <f t="shared" si="1355"/>
        <v>675</v>
      </c>
      <c r="AC2419" s="417">
        <f t="shared" si="1356"/>
        <v>61.25</v>
      </c>
      <c r="AD2419" s="417">
        <f t="shared" si="1357"/>
        <v>472.5</v>
      </c>
      <c r="AE2419" s="417">
        <f t="shared" si="1358"/>
        <v>0</v>
      </c>
      <c r="AF2419" s="417">
        <f t="shared" si="1359"/>
        <v>96.25</v>
      </c>
      <c r="AG2419" s="417">
        <f t="shared" si="1360"/>
        <v>568.75</v>
      </c>
      <c r="AH2419" s="417"/>
      <c r="AI2419" s="417">
        <f t="shared" si="1361"/>
        <v>568.75</v>
      </c>
      <c r="AJ2419" s="158"/>
      <c r="AR2419" s="363">
        <f>SUMIF('[27]Sc Shedule '!$D$3:$D$2546,D2419,'[27]Sc Shedule '!$AC$3:$AC$2546)</f>
        <v>568.75</v>
      </c>
      <c r="AS2419" s="363">
        <f t="shared" ca="1" si="1134"/>
        <v>568.75</v>
      </c>
      <c r="AT2419" s="363">
        <f t="shared" ca="1" si="1135"/>
        <v>0</v>
      </c>
      <c r="AU2419" s="365"/>
    </row>
    <row r="2420" spans="1:47" ht="30" customHeight="1" x14ac:dyDescent="0.25">
      <c r="A2420" s="407"/>
      <c r="B2420" s="408"/>
      <c r="C2420" s="409">
        <v>2112</v>
      </c>
      <c r="D2420" s="410">
        <v>14800</v>
      </c>
      <c r="E2420" s="410">
        <v>8738</v>
      </c>
      <c r="F2420" s="410"/>
      <c r="G2420" s="407" t="s">
        <v>118</v>
      </c>
      <c r="H2420" s="407" t="s">
        <v>94</v>
      </c>
      <c r="I2420" s="407"/>
      <c r="J2420" s="407" t="s">
        <v>69</v>
      </c>
      <c r="K2420" s="410">
        <v>2.5</v>
      </c>
      <c r="L2420" s="410">
        <v>1.8</v>
      </c>
      <c r="M2420" s="410">
        <v>5.5</v>
      </c>
      <c r="N2420" s="410"/>
      <c r="O2420" s="410">
        <f t="shared" si="1352"/>
        <v>5.5</v>
      </c>
      <c r="P2420" s="410"/>
      <c r="Q2420" s="410"/>
      <c r="R2420" s="410">
        <f t="shared" si="1353"/>
        <v>5.5</v>
      </c>
      <c r="S2420" s="411" t="s">
        <v>70</v>
      </c>
      <c r="T2420" s="412" t="s">
        <v>58</v>
      </c>
      <c r="U2420" s="413">
        <v>45007</v>
      </c>
      <c r="V2420" s="413">
        <v>45010</v>
      </c>
      <c r="W2420" s="414">
        <v>1</v>
      </c>
      <c r="X2420" s="415"/>
      <c r="Y2420" s="416">
        <f t="shared" si="1354"/>
        <v>0.5714285714285714</v>
      </c>
      <c r="Z2420" s="417">
        <v>135</v>
      </c>
      <c r="AA2420" s="417">
        <v>12.25</v>
      </c>
      <c r="AB2420" s="417">
        <f t="shared" si="1355"/>
        <v>742.5</v>
      </c>
      <c r="AC2420" s="417">
        <f t="shared" si="1356"/>
        <v>67.375</v>
      </c>
      <c r="AD2420" s="417">
        <f t="shared" si="1357"/>
        <v>519.75</v>
      </c>
      <c r="AE2420" s="417">
        <f t="shared" si="1358"/>
        <v>222.75</v>
      </c>
      <c r="AF2420" s="417">
        <f t="shared" si="1359"/>
        <v>38.5</v>
      </c>
      <c r="AG2420" s="417">
        <f t="shared" si="1360"/>
        <v>781</v>
      </c>
      <c r="AH2420" s="417"/>
      <c r="AI2420" s="417">
        <f t="shared" si="1361"/>
        <v>781</v>
      </c>
      <c r="AJ2420" s="158"/>
      <c r="AR2420" s="363">
        <f>SUMIF('[27]Sc Shedule '!$D$3:$D$2546,D2420,'[27]Sc Shedule '!$AC$3:$AC$2546)</f>
        <v>616</v>
      </c>
      <c r="AS2420" s="363">
        <f t="shared" ca="1" si="1134"/>
        <v>781</v>
      </c>
      <c r="AT2420" s="363">
        <f t="shared" ca="1" si="1135"/>
        <v>-165</v>
      </c>
      <c r="AU2420" s="365"/>
    </row>
    <row r="2421" spans="1:47" ht="30" customHeight="1" x14ac:dyDescent="0.25">
      <c r="A2421" s="407"/>
      <c r="B2421" s="408"/>
      <c r="C2421" s="409">
        <v>2132</v>
      </c>
      <c r="D2421" s="410">
        <v>14819</v>
      </c>
      <c r="E2421" s="410"/>
      <c r="F2421" s="410"/>
      <c r="G2421" s="407" t="s">
        <v>57</v>
      </c>
      <c r="H2421" s="407" t="s">
        <v>94</v>
      </c>
      <c r="I2421" s="407"/>
      <c r="J2421" s="407" t="s">
        <v>69</v>
      </c>
      <c r="K2421" s="410">
        <v>2.5</v>
      </c>
      <c r="L2421" s="410">
        <v>1.8</v>
      </c>
      <c r="M2421" s="410">
        <v>4</v>
      </c>
      <c r="N2421" s="410"/>
      <c r="O2421" s="410">
        <f t="shared" ref="O2421:O2422" si="1362">M2421-N2421</f>
        <v>4</v>
      </c>
      <c r="P2421" s="410"/>
      <c r="Q2421" s="410"/>
      <c r="R2421" s="410">
        <f t="shared" ref="R2421:R2422" si="1363">IF(S2421="m3",K2421*L2421*O2421,IF(S2421="m2-LxH",K2421*O2421,IF(S2421="m2-LxW",K2421*L2421*P2421,IF(S2421="rm",O2421,IF(S2421="lm",K2421,IF(S2421="unit",Q2421,))))))</f>
        <v>4</v>
      </c>
      <c r="S2421" s="411" t="s">
        <v>70</v>
      </c>
      <c r="T2421" s="412" t="s">
        <v>86</v>
      </c>
      <c r="U2421" s="413">
        <v>45013</v>
      </c>
      <c r="V2421" s="413"/>
      <c r="W2421" s="414">
        <v>1</v>
      </c>
      <c r="X2421" s="415"/>
      <c r="Y2421" s="416">
        <f t="shared" ref="Y2421:Y2422" si="1364">IF(T2421="on hire",$C$5-U2421+1,IF(T2421="off hired",V2421-U2421+1,0))/7</f>
        <v>0.5714285714285714</v>
      </c>
      <c r="Z2421" s="417">
        <v>135</v>
      </c>
      <c r="AA2421" s="417">
        <v>12.25</v>
      </c>
      <c r="AB2421" s="417">
        <f t="shared" ref="AB2421:AB2422" si="1365">Z2421*R2421</f>
        <v>540</v>
      </c>
      <c r="AC2421" s="417">
        <f t="shared" ref="AC2421:AC2422" si="1366">AA2421*R2421</f>
        <v>49</v>
      </c>
      <c r="AD2421" s="417">
        <f t="shared" ref="AD2421:AD2422" si="1367">0.7*R2421*Z2421</f>
        <v>378</v>
      </c>
      <c r="AE2421" s="417">
        <f t="shared" ref="AE2421:AE2422" si="1368">IF(T2421="off hired",0.3*R2421*Z2421*W2421,0)</f>
        <v>0</v>
      </c>
      <c r="AF2421" s="417">
        <f t="shared" ref="AF2421:AF2422" si="1369">IF(Y2421&gt;X2421,(Y2421-X2421)*R2421*AA2421,0)</f>
        <v>28</v>
      </c>
      <c r="AG2421" s="417">
        <f t="shared" ref="AG2421:AG2422" si="1370">AD2421+AE2421+AF2421</f>
        <v>406</v>
      </c>
      <c r="AH2421" s="417"/>
      <c r="AI2421" s="417">
        <f t="shared" ref="AI2421:AI2422" si="1371">AG2421-AH2421</f>
        <v>406</v>
      </c>
      <c r="AJ2421" s="158"/>
      <c r="AR2421" s="363">
        <f>SUMIF('[27]Sc Shedule '!$D$3:$D$2546,D2421,'[27]Sc Shedule '!$AC$3:$AC$2546)</f>
        <v>406</v>
      </c>
      <c r="AS2421" s="363">
        <f t="shared" ca="1" si="1134"/>
        <v>406</v>
      </c>
      <c r="AT2421" s="363">
        <f t="shared" ca="1" si="1135"/>
        <v>0</v>
      </c>
      <c r="AU2421" s="365"/>
    </row>
    <row r="2422" spans="1:47" ht="30" customHeight="1" x14ac:dyDescent="0.25">
      <c r="A2422" s="407"/>
      <c r="B2422" s="408"/>
      <c r="C2422" s="409">
        <v>2124</v>
      </c>
      <c r="D2422" s="410">
        <v>14811</v>
      </c>
      <c r="E2422" s="410"/>
      <c r="F2422" s="410"/>
      <c r="G2422" s="407" t="s">
        <v>110</v>
      </c>
      <c r="H2422" s="407" t="s">
        <v>94</v>
      </c>
      <c r="I2422" s="407"/>
      <c r="J2422" s="407" t="s">
        <v>69</v>
      </c>
      <c r="K2422" s="410">
        <v>1</v>
      </c>
      <c r="L2422" s="410">
        <v>0.6</v>
      </c>
      <c r="M2422" s="410">
        <v>7</v>
      </c>
      <c r="N2422" s="410"/>
      <c r="O2422" s="410">
        <f t="shared" si="1362"/>
        <v>7</v>
      </c>
      <c r="P2422" s="410"/>
      <c r="Q2422" s="410"/>
      <c r="R2422" s="410">
        <f t="shared" si="1363"/>
        <v>7</v>
      </c>
      <c r="S2422" s="411" t="s">
        <v>70</v>
      </c>
      <c r="T2422" s="412" t="s">
        <v>86</v>
      </c>
      <c r="U2422" s="413">
        <v>45012</v>
      </c>
      <c r="V2422" s="413"/>
      <c r="W2422" s="414">
        <v>1</v>
      </c>
      <c r="X2422" s="415"/>
      <c r="Y2422" s="416">
        <f t="shared" si="1364"/>
        <v>0.7142857142857143</v>
      </c>
      <c r="Z2422" s="417">
        <v>135</v>
      </c>
      <c r="AA2422" s="417">
        <v>12.25</v>
      </c>
      <c r="AB2422" s="417">
        <f t="shared" si="1365"/>
        <v>945</v>
      </c>
      <c r="AC2422" s="417">
        <f t="shared" si="1366"/>
        <v>85.75</v>
      </c>
      <c r="AD2422" s="417">
        <f t="shared" si="1367"/>
        <v>661.49999999999989</v>
      </c>
      <c r="AE2422" s="417">
        <f t="shared" si="1368"/>
        <v>0</v>
      </c>
      <c r="AF2422" s="417">
        <f t="shared" si="1369"/>
        <v>61.25</v>
      </c>
      <c r="AG2422" s="417">
        <f t="shared" si="1370"/>
        <v>722.74999999999989</v>
      </c>
      <c r="AH2422" s="417"/>
      <c r="AI2422" s="417">
        <f t="shared" si="1371"/>
        <v>722.74999999999989</v>
      </c>
      <c r="AJ2422" s="158"/>
      <c r="AR2422" s="363">
        <f>SUMIF('[27]Sc Shedule '!$D$3:$D$2546,D2422,'[27]Sc Shedule '!$AC$3:$AC$2546)</f>
        <v>722.74999999999989</v>
      </c>
      <c r="AS2422" s="363">
        <f t="shared" ca="1" si="1134"/>
        <v>722.74999999999989</v>
      </c>
      <c r="AT2422" s="363">
        <f t="shared" ca="1" si="1135"/>
        <v>0</v>
      </c>
      <c r="AU2422" s="365"/>
    </row>
    <row r="2423" spans="1:47" ht="30" customHeight="1" x14ac:dyDescent="0.25">
      <c r="A2423" s="407"/>
      <c r="B2423" s="408"/>
      <c r="C2423" s="409">
        <v>2019</v>
      </c>
      <c r="D2423" s="410">
        <v>14707</v>
      </c>
      <c r="E2423" s="410">
        <v>8790</v>
      </c>
      <c r="F2423" s="410"/>
      <c r="G2423" s="407" t="s">
        <v>440</v>
      </c>
      <c r="H2423" s="419" t="s">
        <v>36</v>
      </c>
      <c r="I2423" s="419"/>
      <c r="J2423" s="419" t="s">
        <v>435</v>
      </c>
      <c r="K2423" s="420">
        <v>5.3</v>
      </c>
      <c r="L2423" s="420">
        <v>1.3</v>
      </c>
      <c r="M2423" s="420">
        <v>7</v>
      </c>
      <c r="N2423" s="420"/>
      <c r="O2423" s="410">
        <f t="shared" ref="O2423" si="1372">M2423-N2423</f>
        <v>7</v>
      </c>
      <c r="P2423" s="420"/>
      <c r="Q2423" s="420"/>
      <c r="R2423" s="410">
        <f t="shared" ref="R2423" si="1373">IF(S2423="m3",K2423*L2423*O2423,IF(S2423="m2-LxH",K2423*O2423,IF(S2423="m2-LxW",K2423*L2423*P2423,IF(S2423="rm",O2423,IF(S2423="lm",K2423,IF(S2423="unit",Q2423,))))))</f>
        <v>37.1</v>
      </c>
      <c r="S2423" s="421" t="s">
        <v>41</v>
      </c>
      <c r="T2423" s="412" t="s">
        <v>58</v>
      </c>
      <c r="U2423" s="422">
        <v>44988</v>
      </c>
      <c r="V2423" s="422">
        <v>44994</v>
      </c>
      <c r="W2423" s="423">
        <v>1</v>
      </c>
      <c r="X2423" s="424"/>
      <c r="Y2423" s="416">
        <f t="shared" ref="Y2423" si="1374">IF(T2423="on hire",$C$5-U2423+1,IF(T2423="off hired",V2423-U2423+1,0))/7</f>
        <v>1</v>
      </c>
      <c r="Z2423" s="425">
        <v>14</v>
      </c>
      <c r="AA2423" s="425">
        <v>0.84</v>
      </c>
      <c r="AB2423" s="417">
        <f t="shared" ref="AB2423" si="1375">Z2423*R2423</f>
        <v>519.4</v>
      </c>
      <c r="AC2423" s="417">
        <f t="shared" ref="AC2423" si="1376">AA2423*R2423</f>
        <v>31.164000000000001</v>
      </c>
      <c r="AD2423" s="417">
        <f t="shared" ref="AD2423" si="1377">0.7*R2423*Z2423</f>
        <v>363.58</v>
      </c>
      <c r="AE2423" s="417">
        <f t="shared" ref="AE2423" si="1378">IF(T2423="off hired",0.3*R2423*Z2423*W2423,0)</f>
        <v>155.82000000000002</v>
      </c>
      <c r="AF2423" s="417">
        <f t="shared" ref="AF2423" si="1379">IF(Y2423&gt;X2423,(Y2423-X2423)*R2423*AA2423,0)</f>
        <v>31.164000000000001</v>
      </c>
      <c r="AG2423" s="417">
        <f t="shared" ref="AG2423" si="1380">AD2423+AE2423+AF2423</f>
        <v>550.56399999999996</v>
      </c>
      <c r="AH2423" s="426"/>
      <c r="AI2423" s="417">
        <f t="shared" ref="AI2423" si="1381">AG2423-AH2423</f>
        <v>550.56399999999996</v>
      </c>
      <c r="AJ2423" s="158"/>
      <c r="AR2423" s="363">
        <f>SUMIF('[27]Sc Shedule '!$D$3:$D$2546,D2423,'[27]Sc Shedule '!$AC$3:$AC$2546)</f>
        <v>550.56399999999996</v>
      </c>
      <c r="AS2423" s="363">
        <f t="shared" ca="1" si="1134"/>
        <v>550.56399999999996</v>
      </c>
      <c r="AT2423" s="363">
        <f t="shared" ca="1" si="1135"/>
        <v>0</v>
      </c>
      <c r="AU2423" s="365"/>
    </row>
    <row r="2424" spans="1:47" ht="30" customHeight="1" x14ac:dyDescent="0.25">
      <c r="A2424" s="407"/>
      <c r="B2424" s="408"/>
      <c r="C2424" s="409">
        <v>2020</v>
      </c>
      <c r="D2424" s="410">
        <v>14708</v>
      </c>
      <c r="E2424" s="410">
        <v>8737</v>
      </c>
      <c r="F2424" s="410"/>
      <c r="G2424" s="407" t="s">
        <v>440</v>
      </c>
      <c r="H2424" s="419" t="s">
        <v>36</v>
      </c>
      <c r="I2424" s="419"/>
      <c r="J2424" s="419" t="s">
        <v>435</v>
      </c>
      <c r="K2424" s="420">
        <v>4</v>
      </c>
      <c r="L2424" s="420">
        <v>1.3</v>
      </c>
      <c r="M2424" s="420">
        <v>3.5</v>
      </c>
      <c r="N2424" s="420"/>
      <c r="O2424" s="410">
        <f t="shared" ref="O2424:O2435" si="1382">M2424-N2424</f>
        <v>3.5</v>
      </c>
      <c r="P2424" s="420"/>
      <c r="Q2424" s="420"/>
      <c r="R2424" s="410">
        <f t="shared" ref="R2424:R2435" si="1383">IF(S2424="m3",K2424*L2424*O2424,IF(S2424="m2-LxH",K2424*O2424,IF(S2424="m2-LxW",K2424*L2424*P2424,IF(S2424="rm",O2424,IF(S2424="lm",K2424,IF(S2424="unit",Q2424,))))))</f>
        <v>14</v>
      </c>
      <c r="S2424" s="421" t="s">
        <v>41</v>
      </c>
      <c r="T2424" s="412" t="s">
        <v>58</v>
      </c>
      <c r="U2424" s="422">
        <v>44988</v>
      </c>
      <c r="V2424" s="422">
        <v>45009</v>
      </c>
      <c r="W2424" s="423">
        <v>1</v>
      </c>
      <c r="X2424" s="424"/>
      <c r="Y2424" s="416">
        <f t="shared" ref="Y2424:Y2435" si="1384">IF(T2424="on hire",$C$5-U2424+1,IF(T2424="off hired",V2424-U2424+1,0))/7</f>
        <v>3.1428571428571428</v>
      </c>
      <c r="Z2424" s="425">
        <v>14</v>
      </c>
      <c r="AA2424" s="425">
        <v>0.84</v>
      </c>
      <c r="AB2424" s="417">
        <f t="shared" ref="AB2424:AB2435" si="1385">Z2424*R2424</f>
        <v>196</v>
      </c>
      <c r="AC2424" s="417">
        <f t="shared" ref="AC2424:AC2435" si="1386">AA2424*R2424</f>
        <v>11.76</v>
      </c>
      <c r="AD2424" s="417">
        <f t="shared" ref="AD2424:AD2435" si="1387">0.7*R2424*Z2424</f>
        <v>137.19999999999999</v>
      </c>
      <c r="AE2424" s="417">
        <f t="shared" ref="AE2424:AE2435" si="1388">IF(T2424="off hired",0.3*R2424*Z2424*W2424,0)</f>
        <v>58.800000000000004</v>
      </c>
      <c r="AF2424" s="417">
        <f t="shared" ref="AF2424:AF2435" si="1389">IF(Y2424&gt;X2424,(Y2424-X2424)*R2424*AA2424,0)</f>
        <v>36.96</v>
      </c>
      <c r="AG2424" s="417">
        <f t="shared" ref="AG2424:AG2435" si="1390">AD2424+AE2424+AF2424</f>
        <v>232.96</v>
      </c>
      <c r="AH2424" s="426"/>
      <c r="AI2424" s="417">
        <f t="shared" ref="AI2424:AI2435" si="1391">AG2424-AH2424</f>
        <v>232.96</v>
      </c>
      <c r="AJ2424" s="158"/>
      <c r="AR2424" s="363">
        <f>SUMIF('[27]Sc Shedule '!$D$3:$D$2546,D2424,'[27]Sc Shedule '!$AC$3:$AC$2546)</f>
        <v>232.96</v>
      </c>
      <c r="AS2424" s="363">
        <f t="shared" ca="1" si="1134"/>
        <v>232.96</v>
      </c>
      <c r="AT2424" s="363">
        <f t="shared" ca="1" si="1135"/>
        <v>0</v>
      </c>
      <c r="AU2424" s="365"/>
    </row>
    <row r="2425" spans="1:47" ht="30" customHeight="1" x14ac:dyDescent="0.25">
      <c r="A2425" s="407"/>
      <c r="B2425" s="408"/>
      <c r="C2425" s="409">
        <v>2028</v>
      </c>
      <c r="D2425" s="410">
        <v>14716</v>
      </c>
      <c r="E2425" s="410">
        <v>8783</v>
      </c>
      <c r="F2425" s="410"/>
      <c r="G2425" s="407" t="s">
        <v>56</v>
      </c>
      <c r="H2425" s="419" t="s">
        <v>36</v>
      </c>
      <c r="I2425" s="419"/>
      <c r="J2425" s="419" t="s">
        <v>435</v>
      </c>
      <c r="K2425" s="420">
        <v>11</v>
      </c>
      <c r="L2425" s="420">
        <v>1</v>
      </c>
      <c r="M2425" s="420">
        <v>6</v>
      </c>
      <c r="N2425" s="420"/>
      <c r="O2425" s="410">
        <f t="shared" si="1382"/>
        <v>6</v>
      </c>
      <c r="P2425" s="420"/>
      <c r="Q2425" s="420"/>
      <c r="R2425" s="410">
        <f t="shared" si="1383"/>
        <v>66</v>
      </c>
      <c r="S2425" s="421" t="s">
        <v>41</v>
      </c>
      <c r="T2425" s="412" t="s">
        <v>58</v>
      </c>
      <c r="U2425" s="422">
        <v>44989</v>
      </c>
      <c r="V2425" s="422">
        <v>44992</v>
      </c>
      <c r="W2425" s="423">
        <v>1</v>
      </c>
      <c r="X2425" s="424"/>
      <c r="Y2425" s="416">
        <f t="shared" si="1384"/>
        <v>0.5714285714285714</v>
      </c>
      <c r="Z2425" s="425">
        <v>14</v>
      </c>
      <c r="AA2425" s="425">
        <v>0.84</v>
      </c>
      <c r="AB2425" s="417">
        <f t="shared" si="1385"/>
        <v>924</v>
      </c>
      <c r="AC2425" s="417">
        <f t="shared" si="1386"/>
        <v>55.44</v>
      </c>
      <c r="AD2425" s="417">
        <f t="shared" si="1387"/>
        <v>646.79999999999995</v>
      </c>
      <c r="AE2425" s="417">
        <f t="shared" si="1388"/>
        <v>277.2</v>
      </c>
      <c r="AF2425" s="417">
        <f t="shared" si="1389"/>
        <v>31.68</v>
      </c>
      <c r="AG2425" s="417">
        <f t="shared" si="1390"/>
        <v>955.68</v>
      </c>
      <c r="AH2425" s="426"/>
      <c r="AI2425" s="417">
        <f t="shared" si="1391"/>
        <v>955.68</v>
      </c>
      <c r="AJ2425" s="158"/>
      <c r="AR2425" s="363">
        <f>SUMIF('[27]Sc Shedule '!$D$3:$D$2546,D2425,'[27]Sc Shedule '!$AC$3:$AC$2546)</f>
        <v>955.68</v>
      </c>
      <c r="AS2425" s="363">
        <f t="shared" ca="1" si="1134"/>
        <v>955.68</v>
      </c>
      <c r="AT2425" s="363">
        <f t="shared" ca="1" si="1135"/>
        <v>0</v>
      </c>
      <c r="AU2425" s="365"/>
    </row>
    <row r="2426" spans="1:47" ht="30" customHeight="1" x14ac:dyDescent="0.25">
      <c r="A2426" s="407"/>
      <c r="B2426" s="408"/>
      <c r="C2426" s="409">
        <v>2032</v>
      </c>
      <c r="D2426" s="410">
        <v>14720</v>
      </c>
      <c r="E2426" s="410">
        <v>8726</v>
      </c>
      <c r="F2426" s="410"/>
      <c r="G2426" s="407" t="s">
        <v>113</v>
      </c>
      <c r="H2426" s="419" t="s">
        <v>36</v>
      </c>
      <c r="I2426" s="419"/>
      <c r="J2426" s="419" t="s">
        <v>435</v>
      </c>
      <c r="K2426" s="420">
        <v>6.3</v>
      </c>
      <c r="L2426" s="420">
        <v>1.3</v>
      </c>
      <c r="M2426" s="420">
        <v>4</v>
      </c>
      <c r="N2426" s="420"/>
      <c r="O2426" s="410">
        <f t="shared" si="1382"/>
        <v>4</v>
      </c>
      <c r="P2426" s="420"/>
      <c r="Q2426" s="420"/>
      <c r="R2426" s="410">
        <f t="shared" si="1383"/>
        <v>25.2</v>
      </c>
      <c r="S2426" s="421" t="s">
        <v>41</v>
      </c>
      <c r="T2426" s="412" t="s">
        <v>58</v>
      </c>
      <c r="U2426" s="422">
        <v>44989</v>
      </c>
      <c r="V2426" s="422">
        <v>45006</v>
      </c>
      <c r="W2426" s="423">
        <v>1</v>
      </c>
      <c r="X2426" s="424"/>
      <c r="Y2426" s="416">
        <f t="shared" si="1384"/>
        <v>2.5714285714285716</v>
      </c>
      <c r="Z2426" s="425">
        <v>14</v>
      </c>
      <c r="AA2426" s="425">
        <v>0.84</v>
      </c>
      <c r="AB2426" s="417">
        <f t="shared" si="1385"/>
        <v>352.8</v>
      </c>
      <c r="AC2426" s="417">
        <f t="shared" si="1386"/>
        <v>21.167999999999999</v>
      </c>
      <c r="AD2426" s="417">
        <f t="shared" si="1387"/>
        <v>246.95999999999995</v>
      </c>
      <c r="AE2426" s="417">
        <f t="shared" si="1388"/>
        <v>105.83999999999999</v>
      </c>
      <c r="AF2426" s="417">
        <f t="shared" si="1389"/>
        <v>54.431999999999995</v>
      </c>
      <c r="AG2426" s="417">
        <f t="shared" si="1390"/>
        <v>407.23199999999997</v>
      </c>
      <c r="AH2426" s="426"/>
      <c r="AI2426" s="417">
        <f t="shared" si="1391"/>
        <v>407.23199999999997</v>
      </c>
      <c r="AJ2426" s="158"/>
      <c r="AR2426" s="363">
        <f>SUMIF('[27]Sc Shedule '!$D$3:$D$2546,D2426,'[27]Sc Shedule '!$AC$3:$AC$2546)</f>
        <v>407.23199999999997</v>
      </c>
      <c r="AS2426" s="363">
        <f t="shared" ca="1" si="1134"/>
        <v>407.23199999999997</v>
      </c>
      <c r="AT2426" s="363">
        <f t="shared" ca="1" si="1135"/>
        <v>0</v>
      </c>
      <c r="AU2426" s="365"/>
    </row>
    <row r="2427" spans="1:47" ht="30" customHeight="1" x14ac:dyDescent="0.25">
      <c r="A2427" s="407"/>
      <c r="B2427" s="408"/>
      <c r="C2427" s="409">
        <v>2035</v>
      </c>
      <c r="D2427" s="410">
        <v>14723</v>
      </c>
      <c r="E2427" s="410"/>
      <c r="F2427" s="410"/>
      <c r="G2427" s="407" t="s">
        <v>106</v>
      </c>
      <c r="H2427" s="419" t="s">
        <v>36</v>
      </c>
      <c r="I2427" s="419"/>
      <c r="J2427" s="419" t="s">
        <v>435</v>
      </c>
      <c r="K2427" s="420">
        <v>13.6</v>
      </c>
      <c r="L2427" s="420">
        <v>1.3</v>
      </c>
      <c r="M2427" s="420">
        <v>3</v>
      </c>
      <c r="N2427" s="420"/>
      <c r="O2427" s="410">
        <f t="shared" si="1382"/>
        <v>3</v>
      </c>
      <c r="P2427" s="420"/>
      <c r="Q2427" s="420"/>
      <c r="R2427" s="410">
        <f t="shared" si="1383"/>
        <v>40.799999999999997</v>
      </c>
      <c r="S2427" s="421" t="s">
        <v>41</v>
      </c>
      <c r="T2427" s="412" t="s">
        <v>86</v>
      </c>
      <c r="U2427" s="422">
        <v>44990</v>
      </c>
      <c r="V2427" s="422"/>
      <c r="W2427" s="423">
        <v>1</v>
      </c>
      <c r="X2427" s="424"/>
      <c r="Y2427" s="416">
        <f t="shared" si="1384"/>
        <v>3.8571428571428572</v>
      </c>
      <c r="Z2427" s="425">
        <v>14</v>
      </c>
      <c r="AA2427" s="425">
        <v>0.84</v>
      </c>
      <c r="AB2427" s="417">
        <f t="shared" si="1385"/>
        <v>571.19999999999993</v>
      </c>
      <c r="AC2427" s="417">
        <f t="shared" si="1386"/>
        <v>34.271999999999998</v>
      </c>
      <c r="AD2427" s="417">
        <f t="shared" si="1387"/>
        <v>399.83999999999992</v>
      </c>
      <c r="AE2427" s="417">
        <f t="shared" si="1388"/>
        <v>0</v>
      </c>
      <c r="AF2427" s="417">
        <f t="shared" si="1389"/>
        <v>132.19199999999998</v>
      </c>
      <c r="AG2427" s="417">
        <f t="shared" si="1390"/>
        <v>532.03199999999993</v>
      </c>
      <c r="AH2427" s="426"/>
      <c r="AI2427" s="417">
        <f t="shared" si="1391"/>
        <v>532.03199999999993</v>
      </c>
      <c r="AJ2427" s="158"/>
      <c r="AR2427" s="363">
        <f>SUMIF('[27]Sc Shedule '!$D$3:$D$2546,D2427,'[27]Sc Shedule '!$AC$3:$AC$2546)</f>
        <v>532.03199999999993</v>
      </c>
      <c r="AS2427" s="363">
        <f t="shared" ca="1" si="1134"/>
        <v>532.03199999999993</v>
      </c>
      <c r="AT2427" s="363">
        <f t="shared" ca="1" si="1135"/>
        <v>0</v>
      </c>
      <c r="AU2427" s="365"/>
    </row>
    <row r="2428" spans="1:47" ht="30" customHeight="1" x14ac:dyDescent="0.25">
      <c r="A2428" s="407"/>
      <c r="B2428" s="408"/>
      <c r="C2428" s="409">
        <v>2042</v>
      </c>
      <c r="D2428" s="410">
        <v>14730</v>
      </c>
      <c r="E2428" s="410"/>
      <c r="F2428" s="410"/>
      <c r="G2428" s="407" t="s">
        <v>677</v>
      </c>
      <c r="H2428" s="419" t="s">
        <v>36</v>
      </c>
      <c r="I2428" s="419"/>
      <c r="J2428" s="419" t="s">
        <v>435</v>
      </c>
      <c r="K2428" s="420">
        <v>45</v>
      </c>
      <c r="L2428" s="420">
        <v>1</v>
      </c>
      <c r="M2428" s="420">
        <v>1.5</v>
      </c>
      <c r="N2428" s="420"/>
      <c r="O2428" s="410">
        <f t="shared" si="1382"/>
        <v>1.5</v>
      </c>
      <c r="P2428" s="420"/>
      <c r="Q2428" s="420"/>
      <c r="R2428" s="410">
        <f t="shared" si="1383"/>
        <v>67.5</v>
      </c>
      <c r="S2428" s="421" t="s">
        <v>41</v>
      </c>
      <c r="T2428" s="412" t="s">
        <v>86</v>
      </c>
      <c r="U2428" s="422">
        <v>44992</v>
      </c>
      <c r="V2428" s="422"/>
      <c r="W2428" s="423">
        <v>1</v>
      </c>
      <c r="X2428" s="424"/>
      <c r="Y2428" s="416">
        <f t="shared" si="1384"/>
        <v>3.5714285714285716</v>
      </c>
      <c r="Z2428" s="425">
        <v>14</v>
      </c>
      <c r="AA2428" s="425">
        <v>0.84</v>
      </c>
      <c r="AB2428" s="417">
        <f t="shared" si="1385"/>
        <v>945</v>
      </c>
      <c r="AC2428" s="417">
        <f t="shared" si="1386"/>
        <v>56.699999999999996</v>
      </c>
      <c r="AD2428" s="417">
        <f t="shared" si="1387"/>
        <v>661.5</v>
      </c>
      <c r="AE2428" s="417">
        <f t="shared" si="1388"/>
        <v>0</v>
      </c>
      <c r="AF2428" s="417">
        <f t="shared" si="1389"/>
        <v>202.5</v>
      </c>
      <c r="AG2428" s="417">
        <f t="shared" si="1390"/>
        <v>864</v>
      </c>
      <c r="AH2428" s="426"/>
      <c r="AI2428" s="417">
        <f t="shared" si="1391"/>
        <v>864</v>
      </c>
      <c r="AJ2428" s="158"/>
      <c r="AR2428" s="363">
        <f>SUMIF('[27]Sc Shedule '!$D$3:$D$2546,D2428,'[27]Sc Shedule '!$AC$3:$AC$2546)</f>
        <v>1478.3999999999999</v>
      </c>
      <c r="AS2428" s="363">
        <f t="shared" ca="1" si="1134"/>
        <v>1478.3999999999999</v>
      </c>
      <c r="AT2428" s="363">
        <f t="shared" ca="1" si="1135"/>
        <v>0</v>
      </c>
      <c r="AU2428" s="365"/>
    </row>
    <row r="2429" spans="1:47" ht="30" customHeight="1" x14ac:dyDescent="0.25">
      <c r="A2429" s="407"/>
      <c r="B2429" s="408"/>
      <c r="C2429" s="409">
        <v>2042</v>
      </c>
      <c r="D2429" s="410">
        <v>14730</v>
      </c>
      <c r="E2429" s="410"/>
      <c r="F2429" s="410"/>
      <c r="G2429" s="407" t="s">
        <v>677</v>
      </c>
      <c r="H2429" s="419" t="s">
        <v>36</v>
      </c>
      <c r="I2429" s="419"/>
      <c r="J2429" s="419" t="s">
        <v>435</v>
      </c>
      <c r="K2429" s="420">
        <v>12</v>
      </c>
      <c r="L2429" s="420">
        <v>1</v>
      </c>
      <c r="M2429" s="420">
        <v>4</v>
      </c>
      <c r="N2429" s="420"/>
      <c r="O2429" s="410">
        <f t="shared" si="1382"/>
        <v>4</v>
      </c>
      <c r="P2429" s="420"/>
      <c r="Q2429" s="420"/>
      <c r="R2429" s="410">
        <f t="shared" si="1383"/>
        <v>48</v>
      </c>
      <c r="S2429" s="421" t="s">
        <v>41</v>
      </c>
      <c r="T2429" s="412" t="s">
        <v>86</v>
      </c>
      <c r="U2429" s="422">
        <v>44992</v>
      </c>
      <c r="V2429" s="422"/>
      <c r="W2429" s="423">
        <v>1</v>
      </c>
      <c r="X2429" s="424"/>
      <c r="Y2429" s="416">
        <f t="shared" si="1384"/>
        <v>3.5714285714285716</v>
      </c>
      <c r="Z2429" s="425">
        <v>14</v>
      </c>
      <c r="AA2429" s="425">
        <v>0.84</v>
      </c>
      <c r="AB2429" s="417">
        <f t="shared" si="1385"/>
        <v>672</v>
      </c>
      <c r="AC2429" s="417">
        <f t="shared" si="1386"/>
        <v>40.32</v>
      </c>
      <c r="AD2429" s="417">
        <f t="shared" si="1387"/>
        <v>470.39999999999992</v>
      </c>
      <c r="AE2429" s="417">
        <f t="shared" si="1388"/>
        <v>0</v>
      </c>
      <c r="AF2429" s="417">
        <f t="shared" si="1389"/>
        <v>144</v>
      </c>
      <c r="AG2429" s="417">
        <f t="shared" si="1390"/>
        <v>614.39999999999986</v>
      </c>
      <c r="AH2429" s="426"/>
      <c r="AI2429" s="417">
        <f t="shared" si="1391"/>
        <v>614.39999999999986</v>
      </c>
      <c r="AJ2429" s="158"/>
      <c r="AR2429" s="363">
        <f>SUMIF('[27]Sc Shedule '!$D$3:$D$2546,D2429,'[27]Sc Shedule '!$AC$3:$AC$2546)</f>
        <v>1478.3999999999999</v>
      </c>
      <c r="AS2429" s="363">
        <f t="shared" ca="1" si="1134"/>
        <v>1478.3999999999999</v>
      </c>
      <c r="AT2429" s="363">
        <f t="shared" ca="1" si="1135"/>
        <v>0</v>
      </c>
      <c r="AU2429" s="365"/>
    </row>
    <row r="2430" spans="1:47" ht="30" customHeight="1" x14ac:dyDescent="0.25">
      <c r="A2430" s="407"/>
      <c r="B2430" s="408"/>
      <c r="C2430" s="409">
        <v>2041</v>
      </c>
      <c r="D2430" s="410">
        <v>14729</v>
      </c>
      <c r="E2430" s="410">
        <v>8787</v>
      </c>
      <c r="F2430" s="410"/>
      <c r="G2430" s="407" t="s">
        <v>678</v>
      </c>
      <c r="H2430" s="419" t="s">
        <v>36</v>
      </c>
      <c r="I2430" s="419"/>
      <c r="J2430" s="419" t="s">
        <v>435</v>
      </c>
      <c r="K2430" s="420">
        <v>10.3</v>
      </c>
      <c r="L2430" s="420">
        <v>1</v>
      </c>
      <c r="M2430" s="420">
        <v>1.5</v>
      </c>
      <c r="N2430" s="420"/>
      <c r="O2430" s="410">
        <f t="shared" si="1382"/>
        <v>1.5</v>
      </c>
      <c r="P2430" s="420"/>
      <c r="Q2430" s="420"/>
      <c r="R2430" s="410">
        <f t="shared" si="1383"/>
        <v>15.450000000000001</v>
      </c>
      <c r="S2430" s="421" t="s">
        <v>41</v>
      </c>
      <c r="T2430" s="412" t="s">
        <v>58</v>
      </c>
      <c r="U2430" s="422">
        <v>44992</v>
      </c>
      <c r="V2430" s="422">
        <v>44994</v>
      </c>
      <c r="W2430" s="423">
        <v>1</v>
      </c>
      <c r="X2430" s="424"/>
      <c r="Y2430" s="416">
        <f t="shared" si="1384"/>
        <v>0.42857142857142855</v>
      </c>
      <c r="Z2430" s="425">
        <v>14</v>
      </c>
      <c r="AA2430" s="425">
        <v>0.84</v>
      </c>
      <c r="AB2430" s="417">
        <f t="shared" si="1385"/>
        <v>216.3</v>
      </c>
      <c r="AC2430" s="417">
        <f t="shared" si="1386"/>
        <v>12.978</v>
      </c>
      <c r="AD2430" s="417">
        <f t="shared" si="1387"/>
        <v>151.41</v>
      </c>
      <c r="AE2430" s="417">
        <f t="shared" si="1388"/>
        <v>64.89</v>
      </c>
      <c r="AF2430" s="417">
        <f t="shared" si="1389"/>
        <v>5.5620000000000003</v>
      </c>
      <c r="AG2430" s="417">
        <f t="shared" si="1390"/>
        <v>221.86200000000002</v>
      </c>
      <c r="AH2430" s="426"/>
      <c r="AI2430" s="417">
        <f t="shared" si="1391"/>
        <v>221.86200000000002</v>
      </c>
      <c r="AJ2430" s="158"/>
      <c r="AR2430" s="363">
        <f>SUMIF('[27]Sc Shedule '!$D$3:$D$2546,D2430,'[27]Sc Shedule '!$AC$3:$AC$2546)</f>
        <v>221.86200000000002</v>
      </c>
      <c r="AS2430" s="363">
        <f t="shared" ca="1" si="1134"/>
        <v>221.86200000000002</v>
      </c>
      <c r="AT2430" s="363">
        <f t="shared" ca="1" si="1135"/>
        <v>0</v>
      </c>
      <c r="AU2430" s="365"/>
    </row>
    <row r="2431" spans="1:47" ht="30" customHeight="1" x14ac:dyDescent="0.25">
      <c r="A2431" s="407"/>
      <c r="B2431" s="408"/>
      <c r="C2431" s="409">
        <v>2047</v>
      </c>
      <c r="D2431" s="410">
        <v>14735</v>
      </c>
      <c r="E2431" s="410"/>
      <c r="F2431" s="410"/>
      <c r="G2431" s="407" t="s">
        <v>440</v>
      </c>
      <c r="H2431" s="419" t="s">
        <v>36</v>
      </c>
      <c r="I2431" s="419"/>
      <c r="J2431" s="419" t="s">
        <v>435</v>
      </c>
      <c r="K2431" s="420">
        <v>11</v>
      </c>
      <c r="L2431" s="420">
        <v>1</v>
      </c>
      <c r="M2431" s="420">
        <v>4</v>
      </c>
      <c r="N2431" s="420"/>
      <c r="O2431" s="410">
        <f t="shared" si="1382"/>
        <v>4</v>
      </c>
      <c r="P2431" s="420"/>
      <c r="Q2431" s="420"/>
      <c r="R2431" s="410">
        <f t="shared" si="1383"/>
        <v>44</v>
      </c>
      <c r="S2431" s="421" t="s">
        <v>41</v>
      </c>
      <c r="T2431" s="412" t="s">
        <v>86</v>
      </c>
      <c r="U2431" s="422">
        <v>44992</v>
      </c>
      <c r="V2431" s="422"/>
      <c r="W2431" s="423">
        <v>1</v>
      </c>
      <c r="X2431" s="424"/>
      <c r="Y2431" s="416">
        <f t="shared" si="1384"/>
        <v>3.5714285714285716</v>
      </c>
      <c r="Z2431" s="425">
        <v>14</v>
      </c>
      <c r="AA2431" s="425">
        <v>0.84</v>
      </c>
      <c r="AB2431" s="417">
        <f t="shared" si="1385"/>
        <v>616</v>
      </c>
      <c r="AC2431" s="417">
        <f t="shared" si="1386"/>
        <v>36.96</v>
      </c>
      <c r="AD2431" s="417">
        <f t="shared" si="1387"/>
        <v>431.19999999999993</v>
      </c>
      <c r="AE2431" s="417">
        <f t="shared" si="1388"/>
        <v>0</v>
      </c>
      <c r="AF2431" s="417">
        <f t="shared" si="1389"/>
        <v>132</v>
      </c>
      <c r="AG2431" s="417">
        <f t="shared" si="1390"/>
        <v>563.19999999999993</v>
      </c>
      <c r="AH2431" s="426"/>
      <c r="AI2431" s="417">
        <f t="shared" si="1391"/>
        <v>563.19999999999993</v>
      </c>
      <c r="AJ2431" s="158"/>
      <c r="AR2431" s="363">
        <f>SUMIF('[27]Sc Shedule '!$D$3:$D$2546,D2431,'[27]Sc Shedule '!$AC$3:$AC$2546)</f>
        <v>563.19999999999993</v>
      </c>
      <c r="AS2431" s="363">
        <f t="shared" ca="1" si="1134"/>
        <v>563.19999999999993</v>
      </c>
      <c r="AT2431" s="363">
        <f t="shared" ca="1" si="1135"/>
        <v>0</v>
      </c>
      <c r="AU2431" s="365"/>
    </row>
    <row r="2432" spans="1:47" ht="30" customHeight="1" x14ac:dyDescent="0.25">
      <c r="A2432" s="407"/>
      <c r="B2432" s="408"/>
      <c r="C2432" s="409">
        <v>2046</v>
      </c>
      <c r="D2432" s="410">
        <v>14734</v>
      </c>
      <c r="E2432" s="410">
        <v>8796</v>
      </c>
      <c r="F2432" s="410"/>
      <c r="G2432" s="407" t="s">
        <v>440</v>
      </c>
      <c r="H2432" s="419" t="s">
        <v>36</v>
      </c>
      <c r="I2432" s="419"/>
      <c r="J2432" s="419" t="s">
        <v>435</v>
      </c>
      <c r="K2432" s="420">
        <v>4</v>
      </c>
      <c r="L2432" s="420">
        <v>1.3</v>
      </c>
      <c r="M2432" s="420">
        <v>2</v>
      </c>
      <c r="N2432" s="420"/>
      <c r="O2432" s="410">
        <f t="shared" si="1382"/>
        <v>2</v>
      </c>
      <c r="P2432" s="420"/>
      <c r="Q2432" s="420"/>
      <c r="R2432" s="410">
        <f t="shared" si="1383"/>
        <v>8</v>
      </c>
      <c r="S2432" s="421" t="s">
        <v>41</v>
      </c>
      <c r="T2432" s="412" t="s">
        <v>58</v>
      </c>
      <c r="U2432" s="422">
        <v>44992</v>
      </c>
      <c r="V2432" s="422">
        <v>44995</v>
      </c>
      <c r="W2432" s="423">
        <v>1</v>
      </c>
      <c r="X2432" s="424"/>
      <c r="Y2432" s="416">
        <f t="shared" si="1384"/>
        <v>0.5714285714285714</v>
      </c>
      <c r="Z2432" s="425">
        <v>14</v>
      </c>
      <c r="AA2432" s="425">
        <v>0.84</v>
      </c>
      <c r="AB2432" s="417">
        <f t="shared" si="1385"/>
        <v>112</v>
      </c>
      <c r="AC2432" s="417">
        <f t="shared" si="1386"/>
        <v>6.72</v>
      </c>
      <c r="AD2432" s="417">
        <f t="shared" si="1387"/>
        <v>78.399999999999991</v>
      </c>
      <c r="AE2432" s="417">
        <f t="shared" si="1388"/>
        <v>33.6</v>
      </c>
      <c r="AF2432" s="417">
        <f t="shared" si="1389"/>
        <v>3.84</v>
      </c>
      <c r="AG2432" s="417">
        <f t="shared" si="1390"/>
        <v>115.84</v>
      </c>
      <c r="AH2432" s="426"/>
      <c r="AI2432" s="417">
        <f t="shared" si="1391"/>
        <v>115.84</v>
      </c>
      <c r="AJ2432" s="158"/>
      <c r="AR2432" s="363">
        <f>SUMIF('[27]Sc Shedule '!$D$3:$D$2546,D2432,'[27]Sc Shedule '!$AC$3:$AC$2546)</f>
        <v>115.84</v>
      </c>
      <c r="AS2432" s="363">
        <f t="shared" ca="1" si="1134"/>
        <v>115.84</v>
      </c>
      <c r="AT2432" s="363">
        <f t="shared" ca="1" si="1135"/>
        <v>0</v>
      </c>
      <c r="AU2432" s="365"/>
    </row>
    <row r="2433" spans="1:47" ht="30" customHeight="1" x14ac:dyDescent="0.25">
      <c r="A2433" s="407"/>
      <c r="B2433" s="408"/>
      <c r="C2433" s="409">
        <v>2048</v>
      </c>
      <c r="D2433" s="410">
        <v>14736</v>
      </c>
      <c r="E2433" s="410"/>
      <c r="F2433" s="410"/>
      <c r="G2433" s="407" t="s">
        <v>440</v>
      </c>
      <c r="H2433" s="419" t="s">
        <v>36</v>
      </c>
      <c r="I2433" s="419"/>
      <c r="J2433" s="419" t="s">
        <v>435</v>
      </c>
      <c r="K2433" s="420">
        <v>2.5</v>
      </c>
      <c r="L2433" s="420">
        <v>1</v>
      </c>
      <c r="M2433" s="420">
        <v>2.5</v>
      </c>
      <c r="N2433" s="420"/>
      <c r="O2433" s="410">
        <f t="shared" si="1382"/>
        <v>2.5</v>
      </c>
      <c r="P2433" s="420"/>
      <c r="Q2433" s="420"/>
      <c r="R2433" s="410">
        <f t="shared" si="1383"/>
        <v>6.25</v>
      </c>
      <c r="S2433" s="421" t="s">
        <v>41</v>
      </c>
      <c r="T2433" s="412" t="s">
        <v>86</v>
      </c>
      <c r="U2433" s="422">
        <v>44993</v>
      </c>
      <c r="V2433" s="422"/>
      <c r="W2433" s="423">
        <v>1</v>
      </c>
      <c r="X2433" s="424"/>
      <c r="Y2433" s="416">
        <f t="shared" si="1384"/>
        <v>3.4285714285714284</v>
      </c>
      <c r="Z2433" s="425">
        <v>14</v>
      </c>
      <c r="AA2433" s="425">
        <v>0.84</v>
      </c>
      <c r="AB2433" s="417">
        <f t="shared" si="1385"/>
        <v>87.5</v>
      </c>
      <c r="AC2433" s="417">
        <f t="shared" si="1386"/>
        <v>5.25</v>
      </c>
      <c r="AD2433" s="417">
        <f t="shared" si="1387"/>
        <v>61.25</v>
      </c>
      <c r="AE2433" s="417">
        <f t="shared" si="1388"/>
        <v>0</v>
      </c>
      <c r="AF2433" s="417">
        <f t="shared" si="1389"/>
        <v>17.999999999999996</v>
      </c>
      <c r="AG2433" s="417">
        <f t="shared" si="1390"/>
        <v>79.25</v>
      </c>
      <c r="AH2433" s="426"/>
      <c r="AI2433" s="417">
        <f t="shared" si="1391"/>
        <v>79.25</v>
      </c>
      <c r="AJ2433" s="158"/>
      <c r="AR2433" s="363">
        <f>SUMIF('[27]Sc Shedule '!$D$3:$D$2546,D2433,'[27]Sc Shedule '!$AC$3:$AC$2546)</f>
        <v>79.25</v>
      </c>
      <c r="AS2433" s="363">
        <f t="shared" ref="AS2433:AS2496" ca="1" si="1392">SUMIF($D$91:$D$2561,D2433,$AG$91:$AG$2559)</f>
        <v>79.25</v>
      </c>
      <c r="AT2433" s="363">
        <f t="shared" ref="AT2433:AT2496" ca="1" si="1393">AR2433-AS2433</f>
        <v>0</v>
      </c>
      <c r="AU2433" s="365"/>
    </row>
    <row r="2434" spans="1:47" ht="30" customHeight="1" x14ac:dyDescent="0.25">
      <c r="A2434" s="407"/>
      <c r="B2434" s="408"/>
      <c r="C2434" s="409">
        <v>2049</v>
      </c>
      <c r="D2434" s="410">
        <v>14737</v>
      </c>
      <c r="E2434" s="410"/>
      <c r="F2434" s="410"/>
      <c r="G2434" s="407" t="s">
        <v>440</v>
      </c>
      <c r="H2434" s="419" t="s">
        <v>36</v>
      </c>
      <c r="I2434" s="419"/>
      <c r="J2434" s="419" t="s">
        <v>435</v>
      </c>
      <c r="K2434" s="420">
        <v>5</v>
      </c>
      <c r="L2434" s="420">
        <v>1.3</v>
      </c>
      <c r="M2434" s="420">
        <v>4</v>
      </c>
      <c r="N2434" s="420"/>
      <c r="O2434" s="410">
        <f t="shared" si="1382"/>
        <v>4</v>
      </c>
      <c r="P2434" s="420"/>
      <c r="Q2434" s="420"/>
      <c r="R2434" s="410">
        <f t="shared" si="1383"/>
        <v>20</v>
      </c>
      <c r="S2434" s="421" t="s">
        <v>41</v>
      </c>
      <c r="T2434" s="412" t="s">
        <v>86</v>
      </c>
      <c r="U2434" s="422">
        <v>44993</v>
      </c>
      <c r="V2434" s="422"/>
      <c r="W2434" s="423">
        <v>1</v>
      </c>
      <c r="X2434" s="424"/>
      <c r="Y2434" s="416">
        <f t="shared" si="1384"/>
        <v>3.4285714285714284</v>
      </c>
      <c r="Z2434" s="425">
        <v>14</v>
      </c>
      <c r="AA2434" s="425">
        <v>0.84</v>
      </c>
      <c r="AB2434" s="417">
        <f t="shared" si="1385"/>
        <v>280</v>
      </c>
      <c r="AC2434" s="417">
        <f t="shared" si="1386"/>
        <v>16.8</v>
      </c>
      <c r="AD2434" s="417">
        <f t="shared" si="1387"/>
        <v>196</v>
      </c>
      <c r="AE2434" s="417">
        <f t="shared" si="1388"/>
        <v>0</v>
      </c>
      <c r="AF2434" s="417">
        <f t="shared" si="1389"/>
        <v>57.599999999999994</v>
      </c>
      <c r="AG2434" s="417">
        <f t="shared" si="1390"/>
        <v>253.6</v>
      </c>
      <c r="AH2434" s="426"/>
      <c r="AI2434" s="417">
        <f t="shared" si="1391"/>
        <v>253.6</v>
      </c>
      <c r="AJ2434" s="158"/>
      <c r="AR2434" s="363">
        <f>SUMIF('[27]Sc Shedule '!$D$3:$D$2546,D2434,'[27]Sc Shedule '!$AC$3:$AC$2546)</f>
        <v>253.6</v>
      </c>
      <c r="AS2434" s="363">
        <f t="shared" ca="1" si="1392"/>
        <v>253.6</v>
      </c>
      <c r="AT2434" s="363">
        <f t="shared" ca="1" si="1393"/>
        <v>0</v>
      </c>
    </row>
    <row r="2435" spans="1:47" ht="30" customHeight="1" x14ac:dyDescent="0.25">
      <c r="A2435" s="407"/>
      <c r="B2435" s="408"/>
      <c r="C2435" s="409">
        <v>2050</v>
      </c>
      <c r="D2435" s="410">
        <v>14738</v>
      </c>
      <c r="E2435" s="410"/>
      <c r="F2435" s="410"/>
      <c r="G2435" s="407" t="s">
        <v>106</v>
      </c>
      <c r="H2435" s="419" t="s">
        <v>36</v>
      </c>
      <c r="I2435" s="419"/>
      <c r="J2435" s="419" t="s">
        <v>435</v>
      </c>
      <c r="K2435" s="420">
        <v>6.3</v>
      </c>
      <c r="L2435" s="420">
        <v>1.3</v>
      </c>
      <c r="M2435" s="420">
        <v>2.5</v>
      </c>
      <c r="N2435" s="420"/>
      <c r="O2435" s="410">
        <f t="shared" si="1382"/>
        <v>2.5</v>
      </c>
      <c r="P2435" s="420"/>
      <c r="Q2435" s="420"/>
      <c r="R2435" s="410">
        <f t="shared" si="1383"/>
        <v>15.75</v>
      </c>
      <c r="S2435" s="421" t="s">
        <v>41</v>
      </c>
      <c r="T2435" s="412" t="s">
        <v>86</v>
      </c>
      <c r="U2435" s="422">
        <v>44993</v>
      </c>
      <c r="V2435" s="422"/>
      <c r="W2435" s="423">
        <v>1</v>
      </c>
      <c r="X2435" s="424"/>
      <c r="Y2435" s="416">
        <f t="shared" si="1384"/>
        <v>3.4285714285714284</v>
      </c>
      <c r="Z2435" s="425">
        <v>14</v>
      </c>
      <c r="AA2435" s="425">
        <v>0.84</v>
      </c>
      <c r="AB2435" s="417">
        <f t="shared" si="1385"/>
        <v>220.5</v>
      </c>
      <c r="AC2435" s="417">
        <f t="shared" si="1386"/>
        <v>13.229999999999999</v>
      </c>
      <c r="AD2435" s="417">
        <f t="shared" si="1387"/>
        <v>154.34999999999997</v>
      </c>
      <c r="AE2435" s="417">
        <f t="shared" si="1388"/>
        <v>0</v>
      </c>
      <c r="AF2435" s="417">
        <f t="shared" si="1389"/>
        <v>45.36</v>
      </c>
      <c r="AG2435" s="417">
        <f t="shared" si="1390"/>
        <v>199.70999999999998</v>
      </c>
      <c r="AH2435" s="426"/>
      <c r="AI2435" s="417">
        <f t="shared" si="1391"/>
        <v>199.70999999999998</v>
      </c>
      <c r="AJ2435" s="158"/>
      <c r="AR2435" s="363">
        <f>SUMIF('[27]Sc Shedule '!$D$3:$D$2546,D2435,'[27]Sc Shedule '!$AC$3:$AC$2546)</f>
        <v>199.70999999999998</v>
      </c>
      <c r="AS2435" s="363">
        <f t="shared" ca="1" si="1392"/>
        <v>199.70999999999998</v>
      </c>
      <c r="AT2435" s="363">
        <f t="shared" ca="1" si="1393"/>
        <v>0</v>
      </c>
    </row>
    <row r="2436" spans="1:47" ht="30" customHeight="1" x14ac:dyDescent="0.25">
      <c r="A2436" s="407"/>
      <c r="B2436" s="408"/>
      <c r="C2436" s="409">
        <v>2056</v>
      </c>
      <c r="D2436" s="410">
        <v>14744</v>
      </c>
      <c r="E2436" s="410"/>
      <c r="F2436" s="410"/>
      <c r="G2436" s="407" t="s">
        <v>678</v>
      </c>
      <c r="H2436" s="419" t="s">
        <v>36</v>
      </c>
      <c r="I2436" s="419"/>
      <c r="J2436" s="419" t="s">
        <v>435</v>
      </c>
      <c r="K2436" s="420">
        <v>15</v>
      </c>
      <c r="L2436" s="420">
        <v>1</v>
      </c>
      <c r="M2436" s="420">
        <v>1.5</v>
      </c>
      <c r="N2436" s="420"/>
      <c r="O2436" s="410">
        <f t="shared" ref="O2436:O2447" si="1394">M2436-N2436</f>
        <v>1.5</v>
      </c>
      <c r="P2436" s="420"/>
      <c r="Q2436" s="420"/>
      <c r="R2436" s="410">
        <f t="shared" ref="R2436:R2447" si="1395">IF(S2436="m3",K2436*L2436*O2436,IF(S2436="m2-LxH",K2436*O2436,IF(S2436="m2-LxW",K2436*L2436*P2436,IF(S2436="rm",O2436,IF(S2436="lm",K2436,IF(S2436="unit",Q2436,))))))</f>
        <v>22.5</v>
      </c>
      <c r="S2436" s="421" t="s">
        <v>41</v>
      </c>
      <c r="T2436" s="412" t="s">
        <v>86</v>
      </c>
      <c r="U2436" s="422">
        <v>44994</v>
      </c>
      <c r="V2436" s="422"/>
      <c r="W2436" s="423">
        <v>1</v>
      </c>
      <c r="X2436" s="424"/>
      <c r="Y2436" s="416">
        <f t="shared" ref="Y2436:Y2447" si="1396">IF(T2436="on hire",$C$5-U2436+1,IF(T2436="off hired",V2436-U2436+1,0))/7</f>
        <v>3.2857142857142856</v>
      </c>
      <c r="Z2436" s="425">
        <v>14</v>
      </c>
      <c r="AA2436" s="425">
        <v>0.84</v>
      </c>
      <c r="AB2436" s="417">
        <f t="shared" ref="AB2436:AB2447" si="1397">Z2436*R2436</f>
        <v>315</v>
      </c>
      <c r="AC2436" s="417">
        <f t="shared" ref="AC2436:AC2447" si="1398">AA2436*R2436</f>
        <v>18.899999999999999</v>
      </c>
      <c r="AD2436" s="417">
        <f t="shared" ref="AD2436:AD2447" si="1399">0.7*R2436*Z2436</f>
        <v>220.49999999999997</v>
      </c>
      <c r="AE2436" s="417">
        <f t="shared" ref="AE2436:AE2447" si="1400">IF(T2436="off hired",0.3*R2436*Z2436*W2436,0)</f>
        <v>0</v>
      </c>
      <c r="AF2436" s="417">
        <f t="shared" ref="AF2436:AF2447" si="1401">IF(Y2436&gt;X2436,(Y2436-X2436)*R2436*AA2436,0)</f>
        <v>62.1</v>
      </c>
      <c r="AG2436" s="417">
        <f t="shared" ref="AG2436:AG2447" si="1402">AD2436+AE2436+AF2436</f>
        <v>282.59999999999997</v>
      </c>
      <c r="AH2436" s="426"/>
      <c r="AI2436" s="417">
        <f t="shared" ref="AI2436:AI2447" si="1403">AG2436-AH2436</f>
        <v>282.59999999999997</v>
      </c>
      <c r="AJ2436" s="158"/>
      <c r="AR2436" s="363">
        <f>SUMIF('[27]Sc Shedule '!$D$3:$D$2546,D2436,'[27]Sc Shedule '!$AC$3:$AC$2546)</f>
        <v>282.59999999999997</v>
      </c>
      <c r="AS2436" s="363">
        <f t="shared" ca="1" si="1392"/>
        <v>282.59999999999997</v>
      </c>
      <c r="AT2436" s="363">
        <f t="shared" ca="1" si="1393"/>
        <v>0</v>
      </c>
    </row>
    <row r="2437" spans="1:47" ht="30" customHeight="1" x14ac:dyDescent="0.25">
      <c r="A2437" s="407"/>
      <c r="B2437" s="408"/>
      <c r="C2437" s="409">
        <v>2057</v>
      </c>
      <c r="D2437" s="410">
        <v>14745</v>
      </c>
      <c r="E2437" s="410"/>
      <c r="F2437" s="410"/>
      <c r="G2437" s="407" t="s">
        <v>679</v>
      </c>
      <c r="H2437" s="419" t="s">
        <v>36</v>
      </c>
      <c r="I2437" s="419"/>
      <c r="J2437" s="419" t="s">
        <v>435</v>
      </c>
      <c r="K2437" s="420">
        <v>25</v>
      </c>
      <c r="L2437" s="420">
        <v>1</v>
      </c>
      <c r="M2437" s="420">
        <v>2</v>
      </c>
      <c r="N2437" s="420"/>
      <c r="O2437" s="410">
        <f t="shared" si="1394"/>
        <v>2</v>
      </c>
      <c r="P2437" s="420"/>
      <c r="Q2437" s="420"/>
      <c r="R2437" s="410">
        <f t="shared" si="1395"/>
        <v>50</v>
      </c>
      <c r="S2437" s="421" t="s">
        <v>41</v>
      </c>
      <c r="T2437" s="412" t="s">
        <v>86</v>
      </c>
      <c r="U2437" s="422">
        <v>44994</v>
      </c>
      <c r="V2437" s="422"/>
      <c r="W2437" s="423">
        <v>1</v>
      </c>
      <c r="X2437" s="424"/>
      <c r="Y2437" s="416">
        <f t="shared" si="1396"/>
        <v>3.2857142857142856</v>
      </c>
      <c r="Z2437" s="425">
        <v>14</v>
      </c>
      <c r="AA2437" s="425">
        <v>0.84</v>
      </c>
      <c r="AB2437" s="417">
        <f t="shared" si="1397"/>
        <v>700</v>
      </c>
      <c r="AC2437" s="417">
        <f t="shared" si="1398"/>
        <v>42</v>
      </c>
      <c r="AD2437" s="417">
        <f t="shared" si="1399"/>
        <v>490</v>
      </c>
      <c r="AE2437" s="417">
        <f t="shared" si="1400"/>
        <v>0</v>
      </c>
      <c r="AF2437" s="417">
        <f t="shared" si="1401"/>
        <v>138</v>
      </c>
      <c r="AG2437" s="417">
        <f t="shared" si="1402"/>
        <v>628</v>
      </c>
      <c r="AH2437" s="426"/>
      <c r="AI2437" s="417">
        <f t="shared" si="1403"/>
        <v>628</v>
      </c>
      <c r="AJ2437" s="158"/>
      <c r="AR2437" s="363">
        <f>SUMIF('[27]Sc Shedule '!$D$3:$D$2546,D2437,'[27]Sc Shedule '!$AC$3:$AC$2546)</f>
        <v>628</v>
      </c>
      <c r="AS2437" s="363">
        <f t="shared" ca="1" si="1392"/>
        <v>628</v>
      </c>
      <c r="AT2437" s="363">
        <f t="shared" ca="1" si="1393"/>
        <v>0</v>
      </c>
    </row>
    <row r="2438" spans="1:47" ht="30" customHeight="1" x14ac:dyDescent="0.25">
      <c r="A2438" s="407"/>
      <c r="B2438" s="408"/>
      <c r="C2438" s="409">
        <v>2045</v>
      </c>
      <c r="D2438" s="410">
        <v>14733</v>
      </c>
      <c r="E2438" s="410"/>
      <c r="F2438" s="410"/>
      <c r="G2438" s="407" t="s">
        <v>106</v>
      </c>
      <c r="H2438" s="419" t="s">
        <v>36</v>
      </c>
      <c r="I2438" s="419"/>
      <c r="J2438" s="419" t="s">
        <v>435</v>
      </c>
      <c r="K2438" s="420">
        <v>5</v>
      </c>
      <c r="L2438" s="420">
        <v>1.3</v>
      </c>
      <c r="M2438" s="420">
        <v>2.5</v>
      </c>
      <c r="N2438" s="420"/>
      <c r="O2438" s="410">
        <f t="shared" si="1394"/>
        <v>2.5</v>
      </c>
      <c r="P2438" s="420"/>
      <c r="Q2438" s="420"/>
      <c r="R2438" s="410">
        <f t="shared" si="1395"/>
        <v>12.5</v>
      </c>
      <c r="S2438" s="421" t="s">
        <v>41</v>
      </c>
      <c r="T2438" s="412" t="s">
        <v>86</v>
      </c>
      <c r="U2438" s="422">
        <v>44992</v>
      </c>
      <c r="V2438" s="422"/>
      <c r="W2438" s="423">
        <v>1</v>
      </c>
      <c r="X2438" s="424"/>
      <c r="Y2438" s="416">
        <f t="shared" si="1396"/>
        <v>3.5714285714285716</v>
      </c>
      <c r="Z2438" s="425">
        <v>14</v>
      </c>
      <c r="AA2438" s="425">
        <v>0.84</v>
      </c>
      <c r="AB2438" s="417">
        <f t="shared" si="1397"/>
        <v>175</v>
      </c>
      <c r="AC2438" s="417">
        <f t="shared" si="1398"/>
        <v>10.5</v>
      </c>
      <c r="AD2438" s="417">
        <f t="shared" si="1399"/>
        <v>122.5</v>
      </c>
      <c r="AE2438" s="417">
        <f t="shared" si="1400"/>
        <v>0</v>
      </c>
      <c r="AF2438" s="417">
        <f t="shared" si="1401"/>
        <v>37.5</v>
      </c>
      <c r="AG2438" s="417">
        <f t="shared" si="1402"/>
        <v>160</v>
      </c>
      <c r="AH2438" s="426"/>
      <c r="AI2438" s="417">
        <f t="shared" si="1403"/>
        <v>160</v>
      </c>
      <c r="AJ2438" s="158"/>
      <c r="AR2438" s="363">
        <f>SUMIF('[27]Sc Shedule '!$D$3:$D$2546,D2438,'[27]Sc Shedule '!$AC$3:$AC$2546)</f>
        <v>160</v>
      </c>
      <c r="AS2438" s="363">
        <f t="shared" ca="1" si="1392"/>
        <v>160</v>
      </c>
      <c r="AT2438" s="363">
        <f t="shared" ca="1" si="1393"/>
        <v>0</v>
      </c>
    </row>
    <row r="2439" spans="1:47" ht="30" customHeight="1" x14ac:dyDescent="0.25">
      <c r="A2439" s="407"/>
      <c r="B2439" s="408"/>
      <c r="C2439" s="409">
        <v>2003</v>
      </c>
      <c r="D2439" s="410">
        <v>14641</v>
      </c>
      <c r="E2439" s="410"/>
      <c r="F2439" s="410"/>
      <c r="G2439" s="407" t="s">
        <v>622</v>
      </c>
      <c r="H2439" s="419" t="s">
        <v>36</v>
      </c>
      <c r="I2439" s="419"/>
      <c r="J2439" s="419" t="s">
        <v>435</v>
      </c>
      <c r="K2439" s="420">
        <v>12.8</v>
      </c>
      <c r="L2439" s="420">
        <v>1</v>
      </c>
      <c r="M2439" s="420">
        <v>2</v>
      </c>
      <c r="N2439" s="420"/>
      <c r="O2439" s="410">
        <f t="shared" si="1394"/>
        <v>2</v>
      </c>
      <c r="P2439" s="420"/>
      <c r="Q2439" s="420"/>
      <c r="R2439" s="410">
        <f t="shared" si="1395"/>
        <v>25.6</v>
      </c>
      <c r="S2439" s="421" t="s">
        <v>41</v>
      </c>
      <c r="T2439" s="412" t="s">
        <v>86</v>
      </c>
      <c r="U2439" s="422">
        <v>44985</v>
      </c>
      <c r="V2439" s="422"/>
      <c r="W2439" s="423">
        <v>1</v>
      </c>
      <c r="X2439" s="424"/>
      <c r="Y2439" s="416">
        <f t="shared" si="1396"/>
        <v>4.5714285714285712</v>
      </c>
      <c r="Z2439" s="425">
        <v>14</v>
      </c>
      <c r="AA2439" s="425">
        <v>0.84</v>
      </c>
      <c r="AB2439" s="417">
        <f t="shared" si="1397"/>
        <v>358.40000000000003</v>
      </c>
      <c r="AC2439" s="417">
        <f t="shared" si="1398"/>
        <v>21.504000000000001</v>
      </c>
      <c r="AD2439" s="417">
        <f t="shared" si="1399"/>
        <v>250.87999999999997</v>
      </c>
      <c r="AE2439" s="417">
        <f t="shared" si="1400"/>
        <v>0</v>
      </c>
      <c r="AF2439" s="417">
        <f t="shared" si="1401"/>
        <v>98.303999999999988</v>
      </c>
      <c r="AG2439" s="417">
        <f t="shared" si="1402"/>
        <v>349.18399999999997</v>
      </c>
      <c r="AH2439" s="426"/>
      <c r="AI2439" s="417">
        <f t="shared" si="1403"/>
        <v>349.18399999999997</v>
      </c>
      <c r="AJ2439" s="158"/>
      <c r="AR2439" s="363">
        <f>SUMIF('[27]Sc Shedule '!$D$3:$D$2546,D2439,'[27]Sc Shedule '!$AC$3:$AC$2546)</f>
        <v>349.18399999999997</v>
      </c>
      <c r="AS2439" s="363">
        <f t="shared" ca="1" si="1392"/>
        <v>349.18399999999997</v>
      </c>
      <c r="AT2439" s="363">
        <f t="shared" ca="1" si="1393"/>
        <v>0</v>
      </c>
    </row>
    <row r="2440" spans="1:47" ht="30" customHeight="1" x14ac:dyDescent="0.25">
      <c r="A2440" s="407"/>
      <c r="B2440" s="408"/>
      <c r="C2440" s="409">
        <v>2004</v>
      </c>
      <c r="D2440" s="410">
        <v>14642</v>
      </c>
      <c r="E2440" s="410">
        <v>8701</v>
      </c>
      <c r="F2440" s="410"/>
      <c r="G2440" s="407" t="s">
        <v>680</v>
      </c>
      <c r="H2440" s="419" t="s">
        <v>36</v>
      </c>
      <c r="I2440" s="419"/>
      <c r="J2440" s="419" t="s">
        <v>435</v>
      </c>
      <c r="K2440" s="420">
        <v>70</v>
      </c>
      <c r="L2440" s="420">
        <v>1</v>
      </c>
      <c r="M2440" s="420">
        <v>1.5</v>
      </c>
      <c r="N2440" s="420"/>
      <c r="O2440" s="410">
        <f t="shared" si="1394"/>
        <v>1.5</v>
      </c>
      <c r="P2440" s="420"/>
      <c r="Q2440" s="420"/>
      <c r="R2440" s="410">
        <f t="shared" si="1395"/>
        <v>105</v>
      </c>
      <c r="S2440" s="421" t="s">
        <v>41</v>
      </c>
      <c r="T2440" s="412" t="s">
        <v>58</v>
      </c>
      <c r="U2440" s="422">
        <v>44985</v>
      </c>
      <c r="V2440" s="422">
        <v>44998</v>
      </c>
      <c r="W2440" s="423">
        <v>1</v>
      </c>
      <c r="X2440" s="424"/>
      <c r="Y2440" s="416">
        <f t="shared" si="1396"/>
        <v>2</v>
      </c>
      <c r="Z2440" s="425">
        <v>14</v>
      </c>
      <c r="AA2440" s="425">
        <v>0.84</v>
      </c>
      <c r="AB2440" s="417">
        <f t="shared" si="1397"/>
        <v>1470</v>
      </c>
      <c r="AC2440" s="417">
        <f t="shared" si="1398"/>
        <v>88.2</v>
      </c>
      <c r="AD2440" s="417">
        <f t="shared" si="1399"/>
        <v>1029</v>
      </c>
      <c r="AE2440" s="417">
        <f t="shared" si="1400"/>
        <v>441</v>
      </c>
      <c r="AF2440" s="417">
        <f t="shared" si="1401"/>
        <v>176.4</v>
      </c>
      <c r="AG2440" s="417">
        <f t="shared" si="1402"/>
        <v>1646.4</v>
      </c>
      <c r="AH2440" s="426"/>
      <c r="AI2440" s="417">
        <f t="shared" si="1403"/>
        <v>1646.4</v>
      </c>
      <c r="AJ2440" s="158"/>
      <c r="AR2440" s="363">
        <f>SUMIF('[27]Sc Shedule '!$D$3:$D$2546,D2440,'[27]Sc Shedule '!$AC$3:$AC$2546)</f>
        <v>1646.4</v>
      </c>
      <c r="AS2440" s="363">
        <f t="shared" ca="1" si="1392"/>
        <v>1646.4</v>
      </c>
      <c r="AT2440" s="363">
        <f t="shared" ca="1" si="1393"/>
        <v>0</v>
      </c>
    </row>
    <row r="2441" spans="1:47" ht="30" customHeight="1" x14ac:dyDescent="0.25">
      <c r="A2441" s="407"/>
      <c r="B2441" s="408"/>
      <c r="C2441" s="409">
        <v>2006</v>
      </c>
      <c r="D2441" s="410">
        <v>14644</v>
      </c>
      <c r="E2441" s="410">
        <v>8789</v>
      </c>
      <c r="F2441" s="410"/>
      <c r="G2441" s="407" t="s">
        <v>238</v>
      </c>
      <c r="H2441" s="419" t="s">
        <v>36</v>
      </c>
      <c r="I2441" s="419"/>
      <c r="J2441" s="419" t="s">
        <v>435</v>
      </c>
      <c r="K2441" s="420">
        <v>5</v>
      </c>
      <c r="L2441" s="420">
        <v>1</v>
      </c>
      <c r="M2441" s="420">
        <v>1.5</v>
      </c>
      <c r="N2441" s="420"/>
      <c r="O2441" s="410">
        <f t="shared" si="1394"/>
        <v>1.5</v>
      </c>
      <c r="P2441" s="420"/>
      <c r="Q2441" s="420"/>
      <c r="R2441" s="410">
        <f t="shared" si="1395"/>
        <v>7.5</v>
      </c>
      <c r="S2441" s="421" t="s">
        <v>41</v>
      </c>
      <c r="T2441" s="412" t="s">
        <v>58</v>
      </c>
      <c r="U2441" s="422">
        <v>44986</v>
      </c>
      <c r="V2441" s="422">
        <v>44994</v>
      </c>
      <c r="W2441" s="423">
        <v>1</v>
      </c>
      <c r="X2441" s="424"/>
      <c r="Y2441" s="416">
        <f t="shared" si="1396"/>
        <v>1.2857142857142858</v>
      </c>
      <c r="Z2441" s="425">
        <v>14</v>
      </c>
      <c r="AA2441" s="425">
        <v>0.84</v>
      </c>
      <c r="AB2441" s="417">
        <f t="shared" si="1397"/>
        <v>105</v>
      </c>
      <c r="AC2441" s="417">
        <f t="shared" si="1398"/>
        <v>6.3</v>
      </c>
      <c r="AD2441" s="417">
        <f t="shared" si="1399"/>
        <v>73.5</v>
      </c>
      <c r="AE2441" s="417">
        <f t="shared" si="1400"/>
        <v>31.5</v>
      </c>
      <c r="AF2441" s="417">
        <f t="shared" si="1401"/>
        <v>8.1000000000000014</v>
      </c>
      <c r="AG2441" s="417">
        <f t="shared" si="1402"/>
        <v>113.1</v>
      </c>
      <c r="AH2441" s="426"/>
      <c r="AI2441" s="417">
        <f t="shared" si="1403"/>
        <v>113.1</v>
      </c>
      <c r="AJ2441" s="158"/>
      <c r="AR2441" s="363">
        <f>SUMIF('[27]Sc Shedule '!$D$3:$D$2546,D2441,'[27]Sc Shedule '!$AC$3:$AC$2546)</f>
        <v>113.1</v>
      </c>
      <c r="AS2441" s="363">
        <f t="shared" ca="1" si="1392"/>
        <v>113.1</v>
      </c>
      <c r="AT2441" s="363">
        <f t="shared" ca="1" si="1393"/>
        <v>0</v>
      </c>
    </row>
    <row r="2442" spans="1:47" ht="30" customHeight="1" x14ac:dyDescent="0.25">
      <c r="A2442" s="407"/>
      <c r="B2442" s="408"/>
      <c r="C2442" s="409">
        <v>2007</v>
      </c>
      <c r="D2442" s="410">
        <v>14645</v>
      </c>
      <c r="E2442" s="410">
        <v>8798</v>
      </c>
      <c r="F2442" s="410"/>
      <c r="G2442" s="407" t="s">
        <v>211</v>
      </c>
      <c r="H2442" s="419" t="s">
        <v>36</v>
      </c>
      <c r="I2442" s="419"/>
      <c r="J2442" s="419" t="s">
        <v>435</v>
      </c>
      <c r="K2442" s="420">
        <v>6.5</v>
      </c>
      <c r="L2442" s="420">
        <v>1.3</v>
      </c>
      <c r="M2442" s="420">
        <v>1.5</v>
      </c>
      <c r="N2442" s="420"/>
      <c r="O2442" s="410">
        <f t="shared" si="1394"/>
        <v>1.5</v>
      </c>
      <c r="P2442" s="420"/>
      <c r="Q2442" s="420"/>
      <c r="R2442" s="410">
        <f t="shared" si="1395"/>
        <v>9.75</v>
      </c>
      <c r="S2442" s="421" t="s">
        <v>41</v>
      </c>
      <c r="T2442" s="412" t="s">
        <v>58</v>
      </c>
      <c r="U2442" s="422">
        <v>44986</v>
      </c>
      <c r="V2442" s="422">
        <v>44996</v>
      </c>
      <c r="W2442" s="423">
        <v>1</v>
      </c>
      <c r="X2442" s="424"/>
      <c r="Y2442" s="416">
        <f t="shared" si="1396"/>
        <v>1.5714285714285714</v>
      </c>
      <c r="Z2442" s="425">
        <v>14</v>
      </c>
      <c r="AA2442" s="425">
        <v>0.84</v>
      </c>
      <c r="AB2442" s="417">
        <f t="shared" si="1397"/>
        <v>136.5</v>
      </c>
      <c r="AC2442" s="417">
        <f t="shared" si="1398"/>
        <v>8.19</v>
      </c>
      <c r="AD2442" s="417">
        <f t="shared" si="1399"/>
        <v>95.549999999999983</v>
      </c>
      <c r="AE2442" s="417">
        <f t="shared" si="1400"/>
        <v>40.949999999999996</v>
      </c>
      <c r="AF2442" s="417">
        <f t="shared" si="1401"/>
        <v>12.87</v>
      </c>
      <c r="AG2442" s="417">
        <f t="shared" si="1402"/>
        <v>149.36999999999998</v>
      </c>
      <c r="AH2442" s="426"/>
      <c r="AI2442" s="417">
        <f t="shared" si="1403"/>
        <v>149.36999999999998</v>
      </c>
      <c r="AJ2442" s="158"/>
      <c r="AR2442" s="363">
        <f>SUMIF('[27]Sc Shedule '!$D$3:$D$2546,D2442,'[27]Sc Shedule '!$AC$3:$AC$2546)</f>
        <v>149.36999999999998</v>
      </c>
      <c r="AS2442" s="363">
        <f t="shared" ca="1" si="1392"/>
        <v>149.36999999999998</v>
      </c>
      <c r="AT2442" s="363">
        <f t="shared" ca="1" si="1393"/>
        <v>0</v>
      </c>
    </row>
    <row r="2443" spans="1:47" ht="30" customHeight="1" x14ac:dyDescent="0.25">
      <c r="A2443" s="407"/>
      <c r="B2443" s="408"/>
      <c r="C2443" s="409">
        <v>2013</v>
      </c>
      <c r="D2443" s="410">
        <v>14701</v>
      </c>
      <c r="E2443" s="410">
        <v>8775</v>
      </c>
      <c r="F2443" s="410"/>
      <c r="G2443" s="407" t="s">
        <v>678</v>
      </c>
      <c r="H2443" s="419" t="s">
        <v>36</v>
      </c>
      <c r="I2443" s="419"/>
      <c r="J2443" s="419" t="s">
        <v>435</v>
      </c>
      <c r="K2443" s="420">
        <v>8.8000000000000007</v>
      </c>
      <c r="L2443" s="420">
        <v>1</v>
      </c>
      <c r="M2443" s="420">
        <v>1.5</v>
      </c>
      <c r="N2443" s="420"/>
      <c r="O2443" s="410">
        <f t="shared" si="1394"/>
        <v>1.5</v>
      </c>
      <c r="P2443" s="420"/>
      <c r="Q2443" s="420"/>
      <c r="R2443" s="410">
        <f t="shared" si="1395"/>
        <v>13.200000000000001</v>
      </c>
      <c r="S2443" s="421" t="s">
        <v>41</v>
      </c>
      <c r="T2443" s="412" t="s">
        <v>58</v>
      </c>
      <c r="U2443" s="422">
        <v>44987</v>
      </c>
      <c r="V2443" s="422">
        <v>44991</v>
      </c>
      <c r="W2443" s="423">
        <v>1</v>
      </c>
      <c r="X2443" s="424"/>
      <c r="Y2443" s="416">
        <f t="shared" si="1396"/>
        <v>0.7142857142857143</v>
      </c>
      <c r="Z2443" s="425">
        <v>14</v>
      </c>
      <c r="AA2443" s="425">
        <v>0.84</v>
      </c>
      <c r="AB2443" s="417">
        <f t="shared" si="1397"/>
        <v>184.8</v>
      </c>
      <c r="AC2443" s="417">
        <f t="shared" si="1398"/>
        <v>11.088000000000001</v>
      </c>
      <c r="AD2443" s="417">
        <f t="shared" si="1399"/>
        <v>129.36000000000001</v>
      </c>
      <c r="AE2443" s="417">
        <f t="shared" si="1400"/>
        <v>55.44</v>
      </c>
      <c r="AF2443" s="417">
        <f t="shared" si="1401"/>
        <v>7.92</v>
      </c>
      <c r="AG2443" s="417">
        <f t="shared" si="1402"/>
        <v>192.72</v>
      </c>
      <c r="AH2443" s="426"/>
      <c r="AI2443" s="417">
        <f t="shared" si="1403"/>
        <v>192.72</v>
      </c>
      <c r="AJ2443" s="158"/>
      <c r="AR2443" s="363">
        <f>SUMIF('[27]Sc Shedule '!$D$3:$D$2546,D2443,'[27]Sc Shedule '!$AC$3:$AC$2546)</f>
        <v>192.72</v>
      </c>
      <c r="AS2443" s="363">
        <f t="shared" ca="1" si="1392"/>
        <v>192.72</v>
      </c>
      <c r="AT2443" s="363">
        <f t="shared" ca="1" si="1393"/>
        <v>0</v>
      </c>
    </row>
    <row r="2444" spans="1:47" ht="30" customHeight="1" x14ac:dyDescent="0.25">
      <c r="A2444" s="407"/>
      <c r="B2444" s="408"/>
      <c r="C2444" s="409">
        <v>2016</v>
      </c>
      <c r="D2444" s="410">
        <v>14704</v>
      </c>
      <c r="E2444" s="410"/>
      <c r="F2444" s="410"/>
      <c r="G2444" s="407" t="s">
        <v>106</v>
      </c>
      <c r="H2444" s="419" t="s">
        <v>36</v>
      </c>
      <c r="I2444" s="419"/>
      <c r="J2444" s="419" t="s">
        <v>435</v>
      </c>
      <c r="K2444" s="420">
        <v>12</v>
      </c>
      <c r="L2444" s="420">
        <v>1.3</v>
      </c>
      <c r="M2444" s="420">
        <v>4</v>
      </c>
      <c r="N2444" s="420"/>
      <c r="O2444" s="410">
        <f t="shared" si="1394"/>
        <v>4</v>
      </c>
      <c r="P2444" s="420"/>
      <c r="Q2444" s="420"/>
      <c r="R2444" s="410">
        <f t="shared" si="1395"/>
        <v>48</v>
      </c>
      <c r="S2444" s="421" t="s">
        <v>41</v>
      </c>
      <c r="T2444" s="412" t="s">
        <v>86</v>
      </c>
      <c r="U2444" s="422">
        <v>44987</v>
      </c>
      <c r="V2444" s="422"/>
      <c r="W2444" s="423">
        <v>1</v>
      </c>
      <c r="X2444" s="424"/>
      <c r="Y2444" s="416">
        <f t="shared" si="1396"/>
        <v>4.2857142857142856</v>
      </c>
      <c r="Z2444" s="425">
        <v>14</v>
      </c>
      <c r="AA2444" s="425">
        <v>0.84</v>
      </c>
      <c r="AB2444" s="417">
        <f t="shared" si="1397"/>
        <v>672</v>
      </c>
      <c r="AC2444" s="417">
        <f t="shared" si="1398"/>
        <v>40.32</v>
      </c>
      <c r="AD2444" s="417">
        <f t="shared" si="1399"/>
        <v>470.39999999999992</v>
      </c>
      <c r="AE2444" s="417">
        <f t="shared" si="1400"/>
        <v>0</v>
      </c>
      <c r="AF2444" s="417">
        <f t="shared" si="1401"/>
        <v>172.8</v>
      </c>
      <c r="AG2444" s="417">
        <f t="shared" si="1402"/>
        <v>643.19999999999993</v>
      </c>
      <c r="AH2444" s="426"/>
      <c r="AI2444" s="417">
        <f t="shared" si="1403"/>
        <v>643.19999999999993</v>
      </c>
      <c r="AJ2444" s="158"/>
      <c r="AR2444" s="363">
        <f>SUMIF('[27]Sc Shedule '!$D$3:$D$2546,D2444,'[27]Sc Shedule '!$AC$3:$AC$2546)</f>
        <v>643.19999999999993</v>
      </c>
      <c r="AS2444" s="363">
        <f t="shared" ca="1" si="1392"/>
        <v>643.19999999999993</v>
      </c>
      <c r="AT2444" s="363">
        <f t="shared" ca="1" si="1393"/>
        <v>0</v>
      </c>
    </row>
    <row r="2445" spans="1:47" ht="30" customHeight="1" x14ac:dyDescent="0.25">
      <c r="A2445" s="407"/>
      <c r="B2445" s="408"/>
      <c r="C2445" s="409">
        <v>2023</v>
      </c>
      <c r="D2445" s="410">
        <v>14711</v>
      </c>
      <c r="E2445" s="410">
        <v>8786</v>
      </c>
      <c r="F2445" s="410"/>
      <c r="G2445" s="407" t="s">
        <v>681</v>
      </c>
      <c r="H2445" s="419" t="s">
        <v>36</v>
      </c>
      <c r="I2445" s="419"/>
      <c r="J2445" s="419" t="s">
        <v>435</v>
      </c>
      <c r="K2445" s="420">
        <v>26</v>
      </c>
      <c r="L2445" s="420">
        <v>1</v>
      </c>
      <c r="M2445" s="420">
        <v>2</v>
      </c>
      <c r="N2445" s="420"/>
      <c r="O2445" s="410">
        <f t="shared" si="1394"/>
        <v>2</v>
      </c>
      <c r="P2445" s="420"/>
      <c r="Q2445" s="420"/>
      <c r="R2445" s="410">
        <f t="shared" si="1395"/>
        <v>52</v>
      </c>
      <c r="S2445" s="421" t="s">
        <v>41</v>
      </c>
      <c r="T2445" s="412" t="s">
        <v>58</v>
      </c>
      <c r="U2445" s="422">
        <v>44988</v>
      </c>
      <c r="V2445" s="422">
        <v>44993</v>
      </c>
      <c r="W2445" s="423">
        <v>1</v>
      </c>
      <c r="X2445" s="424"/>
      <c r="Y2445" s="416">
        <f t="shared" si="1396"/>
        <v>0.8571428571428571</v>
      </c>
      <c r="Z2445" s="425">
        <v>14</v>
      </c>
      <c r="AA2445" s="425">
        <v>0.84</v>
      </c>
      <c r="AB2445" s="417">
        <f t="shared" si="1397"/>
        <v>728</v>
      </c>
      <c r="AC2445" s="417">
        <f t="shared" si="1398"/>
        <v>43.68</v>
      </c>
      <c r="AD2445" s="417">
        <f t="shared" si="1399"/>
        <v>509.59999999999997</v>
      </c>
      <c r="AE2445" s="417">
        <f t="shared" si="1400"/>
        <v>218.4</v>
      </c>
      <c r="AF2445" s="417">
        <f t="shared" si="1401"/>
        <v>37.44</v>
      </c>
      <c r="AG2445" s="417">
        <f t="shared" si="1402"/>
        <v>765.44</v>
      </c>
      <c r="AH2445" s="426"/>
      <c r="AI2445" s="417">
        <f t="shared" si="1403"/>
        <v>765.44</v>
      </c>
      <c r="AJ2445" s="158"/>
      <c r="AR2445" s="363">
        <f>SUMIF('[27]Sc Shedule '!$D$3:$D$2546,D2445,'[27]Sc Shedule '!$AC$3:$AC$2546)</f>
        <v>765.44</v>
      </c>
      <c r="AS2445" s="363">
        <f t="shared" ca="1" si="1392"/>
        <v>765.44</v>
      </c>
      <c r="AT2445" s="363">
        <f t="shared" ca="1" si="1393"/>
        <v>0</v>
      </c>
    </row>
    <row r="2446" spans="1:47" ht="30" customHeight="1" x14ac:dyDescent="0.25">
      <c r="A2446" s="407"/>
      <c r="B2446" s="408"/>
      <c r="C2446" s="409">
        <v>1998</v>
      </c>
      <c r="D2446" s="410">
        <v>14636</v>
      </c>
      <c r="E2446" s="410"/>
      <c r="F2446" s="410"/>
      <c r="G2446" s="407" t="s">
        <v>105</v>
      </c>
      <c r="H2446" s="419" t="s">
        <v>36</v>
      </c>
      <c r="I2446" s="419"/>
      <c r="J2446" s="419" t="s">
        <v>435</v>
      </c>
      <c r="K2446" s="420">
        <v>1.3</v>
      </c>
      <c r="L2446" s="420">
        <v>1.3</v>
      </c>
      <c r="M2446" s="420">
        <v>1</v>
      </c>
      <c r="N2446" s="420"/>
      <c r="O2446" s="410">
        <f t="shared" si="1394"/>
        <v>1</v>
      </c>
      <c r="P2446" s="420"/>
      <c r="Q2446" s="420"/>
      <c r="R2446" s="410">
        <f t="shared" si="1395"/>
        <v>1.3</v>
      </c>
      <c r="S2446" s="421" t="s">
        <v>41</v>
      </c>
      <c r="T2446" s="412" t="s">
        <v>86</v>
      </c>
      <c r="U2446" s="422">
        <v>44985</v>
      </c>
      <c r="V2446" s="422"/>
      <c r="W2446" s="423">
        <v>1</v>
      </c>
      <c r="X2446" s="424"/>
      <c r="Y2446" s="416">
        <f t="shared" si="1396"/>
        <v>4.5714285714285712</v>
      </c>
      <c r="Z2446" s="425">
        <v>14</v>
      </c>
      <c r="AA2446" s="425">
        <v>0.84</v>
      </c>
      <c r="AB2446" s="417">
        <f t="shared" si="1397"/>
        <v>18.2</v>
      </c>
      <c r="AC2446" s="417">
        <f t="shared" si="1398"/>
        <v>1.0920000000000001</v>
      </c>
      <c r="AD2446" s="417">
        <f t="shared" si="1399"/>
        <v>12.739999999999998</v>
      </c>
      <c r="AE2446" s="417">
        <f t="shared" si="1400"/>
        <v>0</v>
      </c>
      <c r="AF2446" s="417">
        <f t="shared" si="1401"/>
        <v>4.992</v>
      </c>
      <c r="AG2446" s="417">
        <f t="shared" si="1402"/>
        <v>17.731999999999999</v>
      </c>
      <c r="AH2446" s="426"/>
      <c r="AI2446" s="417">
        <f t="shared" si="1403"/>
        <v>17.731999999999999</v>
      </c>
      <c r="AJ2446" s="158"/>
      <c r="AR2446" s="363">
        <f>SUMIF('[27]Sc Shedule '!$D$3:$D$2546,D2446,'[27]Sc Shedule '!$AC$3:$AC$2546)</f>
        <v>17.731999999999999</v>
      </c>
      <c r="AS2446" s="363">
        <f t="shared" ca="1" si="1392"/>
        <v>17.731999999999999</v>
      </c>
      <c r="AT2446" s="363">
        <f t="shared" ca="1" si="1393"/>
        <v>0</v>
      </c>
    </row>
    <row r="2447" spans="1:47" ht="30" customHeight="1" x14ac:dyDescent="0.25">
      <c r="A2447" s="407"/>
      <c r="B2447" s="408"/>
      <c r="C2447" s="409">
        <v>1989</v>
      </c>
      <c r="D2447" s="410">
        <v>14627</v>
      </c>
      <c r="E2447" s="410"/>
      <c r="F2447" s="410"/>
      <c r="G2447" s="407" t="s">
        <v>87</v>
      </c>
      <c r="H2447" s="419" t="s">
        <v>36</v>
      </c>
      <c r="I2447" s="419"/>
      <c r="J2447" s="419" t="s">
        <v>435</v>
      </c>
      <c r="K2447" s="420">
        <v>8.8000000000000007</v>
      </c>
      <c r="L2447" s="420">
        <v>1.3</v>
      </c>
      <c r="M2447" s="420">
        <v>4</v>
      </c>
      <c r="N2447" s="420"/>
      <c r="O2447" s="410">
        <f t="shared" si="1394"/>
        <v>4</v>
      </c>
      <c r="P2447" s="420"/>
      <c r="Q2447" s="420"/>
      <c r="R2447" s="410">
        <f t="shared" si="1395"/>
        <v>35.200000000000003</v>
      </c>
      <c r="S2447" s="421" t="s">
        <v>41</v>
      </c>
      <c r="T2447" s="412" t="s">
        <v>86</v>
      </c>
      <c r="U2447" s="422">
        <v>44984</v>
      </c>
      <c r="V2447" s="422"/>
      <c r="W2447" s="423">
        <v>1</v>
      </c>
      <c r="X2447" s="424"/>
      <c r="Y2447" s="416">
        <f t="shared" si="1396"/>
        <v>4.7142857142857144</v>
      </c>
      <c r="Z2447" s="425">
        <v>14</v>
      </c>
      <c r="AA2447" s="425">
        <v>0.84</v>
      </c>
      <c r="AB2447" s="417">
        <f t="shared" si="1397"/>
        <v>492.80000000000007</v>
      </c>
      <c r="AC2447" s="417">
        <f t="shared" si="1398"/>
        <v>29.568000000000001</v>
      </c>
      <c r="AD2447" s="417">
        <f t="shared" si="1399"/>
        <v>344.96000000000004</v>
      </c>
      <c r="AE2447" s="417">
        <f t="shared" si="1400"/>
        <v>0</v>
      </c>
      <c r="AF2447" s="417">
        <f t="shared" si="1401"/>
        <v>139.392</v>
      </c>
      <c r="AG2447" s="417">
        <f t="shared" si="1402"/>
        <v>484.35200000000003</v>
      </c>
      <c r="AH2447" s="426"/>
      <c r="AI2447" s="417">
        <f t="shared" si="1403"/>
        <v>484.35200000000003</v>
      </c>
      <c r="AJ2447" s="158"/>
      <c r="AR2447" s="363">
        <f>SUMIF('[27]Sc Shedule '!$D$3:$D$2546,D2447,'[27]Sc Shedule '!$AC$3:$AC$2546)</f>
        <v>484.35200000000003</v>
      </c>
      <c r="AS2447" s="363">
        <f t="shared" ca="1" si="1392"/>
        <v>484.35200000000003</v>
      </c>
      <c r="AT2447" s="363">
        <f t="shared" ca="1" si="1393"/>
        <v>0</v>
      </c>
    </row>
    <row r="2448" spans="1:47" ht="30" customHeight="1" x14ac:dyDescent="0.25">
      <c r="A2448" s="407"/>
      <c r="B2448" s="408"/>
      <c r="C2448" s="409">
        <v>2021</v>
      </c>
      <c r="D2448" s="410">
        <v>14709</v>
      </c>
      <c r="E2448" s="410">
        <v>8790</v>
      </c>
      <c r="F2448" s="410"/>
      <c r="G2448" s="407" t="s">
        <v>440</v>
      </c>
      <c r="H2448" s="419" t="s">
        <v>36</v>
      </c>
      <c r="I2448" s="419"/>
      <c r="J2448" s="419" t="s">
        <v>435</v>
      </c>
      <c r="K2448" s="420">
        <v>11</v>
      </c>
      <c r="L2448" s="420">
        <v>1.3</v>
      </c>
      <c r="M2448" s="420">
        <v>7</v>
      </c>
      <c r="N2448" s="420"/>
      <c r="O2448" s="410">
        <f t="shared" ref="O2448" si="1404">M2448-N2448</f>
        <v>7</v>
      </c>
      <c r="P2448" s="420"/>
      <c r="Q2448" s="420"/>
      <c r="R2448" s="410">
        <f t="shared" ref="R2448" si="1405">IF(S2448="m3",K2448*L2448*O2448,IF(S2448="m2-LxH",K2448*O2448,IF(S2448="m2-LxW",K2448*L2448*P2448,IF(S2448="rm",O2448,IF(S2448="lm",K2448,IF(S2448="unit",Q2448,))))))</f>
        <v>77</v>
      </c>
      <c r="S2448" s="421" t="s">
        <v>41</v>
      </c>
      <c r="T2448" s="412" t="s">
        <v>58</v>
      </c>
      <c r="U2448" s="422">
        <v>44988</v>
      </c>
      <c r="V2448" s="422">
        <v>44994</v>
      </c>
      <c r="W2448" s="423">
        <v>1</v>
      </c>
      <c r="X2448" s="424"/>
      <c r="Y2448" s="416">
        <f t="shared" ref="Y2448" si="1406">IF(T2448="on hire",$C$5-U2448+1,IF(T2448="off hired",V2448-U2448+1,0))/7</f>
        <v>1</v>
      </c>
      <c r="Z2448" s="425">
        <v>14</v>
      </c>
      <c r="AA2448" s="425">
        <v>0.84</v>
      </c>
      <c r="AB2448" s="417">
        <f t="shared" ref="AB2448" si="1407">Z2448*R2448</f>
        <v>1078</v>
      </c>
      <c r="AC2448" s="417">
        <f t="shared" ref="AC2448" si="1408">AA2448*R2448</f>
        <v>64.679999999999993</v>
      </c>
      <c r="AD2448" s="417">
        <f t="shared" ref="AD2448" si="1409">0.7*R2448*Z2448</f>
        <v>754.6</v>
      </c>
      <c r="AE2448" s="417">
        <f t="shared" ref="AE2448" si="1410">IF(T2448="off hired",0.3*R2448*Z2448*W2448,0)</f>
        <v>323.39999999999998</v>
      </c>
      <c r="AF2448" s="417">
        <f t="shared" ref="AF2448" si="1411">IF(Y2448&gt;X2448,(Y2448-X2448)*R2448*AA2448,0)</f>
        <v>64.679999999999993</v>
      </c>
      <c r="AG2448" s="417">
        <f t="shared" ref="AG2448" si="1412">AD2448+AE2448+AF2448</f>
        <v>1142.68</v>
      </c>
      <c r="AH2448" s="426"/>
      <c r="AI2448" s="417">
        <f t="shared" ref="AI2448" si="1413">AG2448-AH2448</f>
        <v>1142.68</v>
      </c>
      <c r="AJ2448" s="158"/>
      <c r="AR2448" s="363">
        <f>SUMIF('[27]Sc Shedule '!$D$3:$D$2546,D2448,'[27]Sc Shedule '!$AC$3:$AC$2546)</f>
        <v>3009.58</v>
      </c>
      <c r="AS2448" s="363">
        <f t="shared" ca="1" si="1392"/>
        <v>3009.58</v>
      </c>
      <c r="AT2448" s="363">
        <f t="shared" ca="1" si="1393"/>
        <v>0</v>
      </c>
    </row>
    <row r="2449" spans="1:46" ht="30" customHeight="1" x14ac:dyDescent="0.25">
      <c r="A2449" s="407"/>
      <c r="B2449" s="408"/>
      <c r="C2449" s="409">
        <v>2037</v>
      </c>
      <c r="D2449" s="410">
        <v>14725</v>
      </c>
      <c r="E2449" s="410">
        <v>8800</v>
      </c>
      <c r="F2449" s="410"/>
      <c r="G2449" s="407" t="s">
        <v>106</v>
      </c>
      <c r="H2449" s="419" t="s">
        <v>36</v>
      </c>
      <c r="I2449" s="419"/>
      <c r="J2449" s="419" t="s">
        <v>435</v>
      </c>
      <c r="K2449" s="420">
        <v>3.6</v>
      </c>
      <c r="L2449" s="420">
        <v>1.3</v>
      </c>
      <c r="M2449" s="420">
        <v>5</v>
      </c>
      <c r="N2449" s="420"/>
      <c r="O2449" s="410">
        <f t="shared" ref="O2449" si="1414">M2449-N2449</f>
        <v>5</v>
      </c>
      <c r="P2449" s="420"/>
      <c r="Q2449" s="420"/>
      <c r="R2449" s="410">
        <f t="shared" ref="R2449" si="1415">IF(S2449="m3",K2449*L2449*O2449,IF(S2449="m2-LxH",K2449*O2449,IF(S2449="m2-LxW",K2449*L2449*P2449,IF(S2449="rm",O2449,IF(S2449="lm",K2449,IF(S2449="unit",Q2449,))))))</f>
        <v>18</v>
      </c>
      <c r="S2449" s="421" t="s">
        <v>41</v>
      </c>
      <c r="T2449" s="412" t="s">
        <v>58</v>
      </c>
      <c r="U2449" s="422">
        <v>44990</v>
      </c>
      <c r="V2449" s="422">
        <v>44998</v>
      </c>
      <c r="W2449" s="423">
        <v>1</v>
      </c>
      <c r="X2449" s="424"/>
      <c r="Y2449" s="416">
        <f t="shared" ref="Y2449" si="1416">IF(T2449="on hire",$C$5-U2449+1,IF(T2449="off hired",V2449-U2449+1,0))/7</f>
        <v>1.2857142857142858</v>
      </c>
      <c r="Z2449" s="425">
        <v>14</v>
      </c>
      <c r="AA2449" s="425">
        <v>0.84</v>
      </c>
      <c r="AB2449" s="417">
        <f t="shared" ref="AB2449" si="1417">Z2449*R2449</f>
        <v>252</v>
      </c>
      <c r="AC2449" s="417">
        <f t="shared" ref="AC2449" si="1418">AA2449*R2449</f>
        <v>15.12</v>
      </c>
      <c r="AD2449" s="417">
        <f t="shared" ref="AD2449" si="1419">0.7*R2449*Z2449</f>
        <v>176.4</v>
      </c>
      <c r="AE2449" s="417">
        <f t="shared" ref="AE2449" si="1420">IF(T2449="off hired",0.3*R2449*Z2449*W2449,0)</f>
        <v>75.599999999999994</v>
      </c>
      <c r="AF2449" s="417">
        <f t="shared" ref="AF2449" si="1421">IF(Y2449&gt;X2449,(Y2449-X2449)*R2449*AA2449,0)</f>
        <v>19.440000000000001</v>
      </c>
      <c r="AG2449" s="417">
        <f t="shared" ref="AG2449" si="1422">AD2449+AE2449+AF2449</f>
        <v>271.44</v>
      </c>
      <c r="AH2449" s="426"/>
      <c r="AI2449" s="417">
        <f t="shared" ref="AI2449" si="1423">AG2449-AH2449</f>
        <v>271.44</v>
      </c>
      <c r="AJ2449" s="158"/>
      <c r="AR2449" s="363">
        <f>SUMIF('[27]Sc Shedule '!$D$3:$D$2546,D2449,'[27]Sc Shedule '!$AC$3:$AC$2546)</f>
        <v>271.44</v>
      </c>
      <c r="AS2449" s="363">
        <f t="shared" ca="1" si="1392"/>
        <v>271.44</v>
      </c>
      <c r="AT2449" s="363">
        <f t="shared" ca="1" si="1393"/>
        <v>0</v>
      </c>
    </row>
    <row r="2450" spans="1:46" ht="30" customHeight="1" x14ac:dyDescent="0.25">
      <c r="A2450" s="407"/>
      <c r="B2450" s="408"/>
      <c r="C2450" s="409">
        <v>2060</v>
      </c>
      <c r="D2450" s="410">
        <v>14748</v>
      </c>
      <c r="E2450" s="410">
        <v>8721</v>
      </c>
      <c r="F2450" s="410"/>
      <c r="G2450" s="407" t="s">
        <v>682</v>
      </c>
      <c r="H2450" s="419" t="s">
        <v>36</v>
      </c>
      <c r="I2450" s="419"/>
      <c r="J2450" s="419" t="s">
        <v>435</v>
      </c>
      <c r="K2450" s="420">
        <v>11.3</v>
      </c>
      <c r="L2450" s="420">
        <v>1.3</v>
      </c>
      <c r="M2450" s="420">
        <v>4</v>
      </c>
      <c r="N2450" s="420"/>
      <c r="O2450" s="410">
        <f t="shared" ref="O2450" si="1424">M2450-N2450</f>
        <v>4</v>
      </c>
      <c r="P2450" s="420"/>
      <c r="Q2450" s="420"/>
      <c r="R2450" s="410">
        <f t="shared" ref="R2450" si="1425">IF(S2450="m3",K2450*L2450*O2450,IF(S2450="m2-LxH",K2450*O2450,IF(S2450="m2-LxW",K2450*L2450*P2450,IF(S2450="rm",O2450,IF(S2450="lm",K2450,IF(S2450="unit",Q2450,))))))</f>
        <v>45.2</v>
      </c>
      <c r="S2450" s="421" t="s">
        <v>41</v>
      </c>
      <c r="T2450" s="412" t="s">
        <v>58</v>
      </c>
      <c r="U2450" s="422">
        <v>44995</v>
      </c>
      <c r="V2450" s="422">
        <v>45005</v>
      </c>
      <c r="W2450" s="423">
        <v>1</v>
      </c>
      <c r="X2450" s="424"/>
      <c r="Y2450" s="416">
        <f t="shared" ref="Y2450" si="1426">IF(T2450="on hire",$C$5-U2450+1,IF(T2450="off hired",V2450-U2450+1,0))/7</f>
        <v>1.5714285714285714</v>
      </c>
      <c r="Z2450" s="425">
        <v>14</v>
      </c>
      <c r="AA2450" s="425">
        <v>0.84</v>
      </c>
      <c r="AB2450" s="417">
        <f t="shared" ref="AB2450" si="1427">Z2450*R2450</f>
        <v>632.80000000000007</v>
      </c>
      <c r="AC2450" s="417">
        <f t="shared" ref="AC2450" si="1428">AA2450*R2450</f>
        <v>37.968000000000004</v>
      </c>
      <c r="AD2450" s="417">
        <f t="shared" ref="AD2450" si="1429">0.7*R2450*Z2450</f>
        <v>442.96000000000004</v>
      </c>
      <c r="AE2450" s="417">
        <f t="shared" ref="AE2450" si="1430">IF(T2450="off hired",0.3*R2450*Z2450*W2450,0)</f>
        <v>189.84</v>
      </c>
      <c r="AF2450" s="417">
        <f t="shared" ref="AF2450" si="1431">IF(Y2450&gt;X2450,(Y2450-X2450)*R2450*AA2450,0)</f>
        <v>59.663999999999994</v>
      </c>
      <c r="AG2450" s="417">
        <f t="shared" ref="AG2450" si="1432">AD2450+AE2450+AF2450</f>
        <v>692.46400000000006</v>
      </c>
      <c r="AH2450" s="426"/>
      <c r="AI2450" s="417">
        <f t="shared" ref="AI2450" si="1433">AG2450-AH2450</f>
        <v>692.46400000000006</v>
      </c>
      <c r="AJ2450" s="158"/>
      <c r="AR2450" s="363">
        <f>SUMIF('[27]Sc Shedule '!$D$3:$D$2546,D2450,'[27]Sc Shedule '!$AC$3:$AC$2546)</f>
        <v>1444.9639999999999</v>
      </c>
      <c r="AS2450" s="363">
        <f t="shared" ca="1" si="1392"/>
        <v>1444.9639999999999</v>
      </c>
      <c r="AT2450" s="363">
        <f t="shared" ca="1" si="1393"/>
        <v>0</v>
      </c>
    </row>
    <row r="2451" spans="1:46" ht="30" customHeight="1" x14ac:dyDescent="0.25">
      <c r="A2451" s="407"/>
      <c r="B2451" s="408"/>
      <c r="C2451" s="409">
        <v>2010</v>
      </c>
      <c r="D2451" s="410">
        <v>14648</v>
      </c>
      <c r="E2451" s="410"/>
      <c r="F2451" s="410"/>
      <c r="G2451" s="407" t="s">
        <v>642</v>
      </c>
      <c r="H2451" s="419" t="s">
        <v>36</v>
      </c>
      <c r="I2451" s="419"/>
      <c r="J2451" s="419" t="s">
        <v>435</v>
      </c>
      <c r="K2451" s="420">
        <v>7</v>
      </c>
      <c r="L2451" s="420">
        <v>1</v>
      </c>
      <c r="M2451" s="420">
        <v>2.5</v>
      </c>
      <c r="N2451" s="420"/>
      <c r="O2451" s="410">
        <f t="shared" ref="O2451" si="1434">M2451-N2451</f>
        <v>2.5</v>
      </c>
      <c r="P2451" s="420"/>
      <c r="Q2451" s="420"/>
      <c r="R2451" s="410">
        <f t="shared" ref="R2451" si="1435">IF(S2451="m3",K2451*L2451*O2451,IF(S2451="m2-LxH",K2451*O2451,IF(S2451="m2-LxW",K2451*L2451*P2451,IF(S2451="rm",O2451,IF(S2451="lm",K2451,IF(S2451="unit",Q2451,))))))</f>
        <v>17.5</v>
      </c>
      <c r="S2451" s="421" t="s">
        <v>41</v>
      </c>
      <c r="T2451" s="412" t="s">
        <v>86</v>
      </c>
      <c r="U2451" s="422">
        <v>44986</v>
      </c>
      <c r="V2451" s="422"/>
      <c r="W2451" s="423">
        <v>1</v>
      </c>
      <c r="X2451" s="424"/>
      <c r="Y2451" s="416">
        <f t="shared" ref="Y2451" si="1436">IF(T2451="on hire",$C$5-U2451+1,IF(T2451="off hired",V2451-U2451+1,0))/7</f>
        <v>4.4285714285714288</v>
      </c>
      <c r="Z2451" s="425">
        <v>14</v>
      </c>
      <c r="AA2451" s="425">
        <v>0.84</v>
      </c>
      <c r="AB2451" s="417">
        <f t="shared" ref="AB2451" si="1437">Z2451*R2451</f>
        <v>245</v>
      </c>
      <c r="AC2451" s="417">
        <f t="shared" ref="AC2451" si="1438">AA2451*R2451</f>
        <v>14.7</v>
      </c>
      <c r="AD2451" s="417">
        <f t="shared" ref="AD2451" si="1439">0.7*R2451*Z2451</f>
        <v>171.5</v>
      </c>
      <c r="AE2451" s="417">
        <f t="shared" ref="AE2451" si="1440">IF(T2451="off hired",0.3*R2451*Z2451*W2451,0)</f>
        <v>0</v>
      </c>
      <c r="AF2451" s="417">
        <f t="shared" ref="AF2451" si="1441">IF(Y2451&gt;X2451,(Y2451-X2451)*R2451*AA2451,0)</f>
        <v>65.099999999999994</v>
      </c>
      <c r="AG2451" s="417">
        <f t="shared" ref="AG2451" si="1442">AD2451+AE2451+AF2451</f>
        <v>236.6</v>
      </c>
      <c r="AH2451" s="426"/>
      <c r="AI2451" s="417">
        <f t="shared" ref="AI2451" si="1443">AG2451-AH2451</f>
        <v>236.6</v>
      </c>
      <c r="AJ2451" s="158"/>
      <c r="AR2451" s="363">
        <f>SUMIF('[27]Sc Shedule '!$D$3:$D$2546,D2451,'[27]Sc Shedule '!$AC$3:$AC$2546)</f>
        <v>608.47500000000002</v>
      </c>
      <c r="AS2451" s="363">
        <f t="shared" ca="1" si="1392"/>
        <v>344.41250000000002</v>
      </c>
      <c r="AT2451" s="363">
        <f t="shared" ca="1" si="1393"/>
        <v>264.0625</v>
      </c>
    </row>
    <row r="2452" spans="1:46" ht="30" customHeight="1" x14ac:dyDescent="0.25">
      <c r="A2452" s="407"/>
      <c r="B2452" s="408"/>
      <c r="C2452" s="409">
        <v>2011</v>
      </c>
      <c r="D2452" s="410">
        <v>14649</v>
      </c>
      <c r="E2452" s="410">
        <v>8773</v>
      </c>
      <c r="F2452" s="410"/>
      <c r="G2452" s="407" t="s">
        <v>118</v>
      </c>
      <c r="H2452" s="419" t="s">
        <v>36</v>
      </c>
      <c r="I2452" s="419"/>
      <c r="J2452" s="419" t="s">
        <v>435</v>
      </c>
      <c r="K2452" s="420">
        <v>7.5</v>
      </c>
      <c r="L2452" s="420">
        <v>1.3</v>
      </c>
      <c r="M2452" s="420">
        <v>5</v>
      </c>
      <c r="N2452" s="420"/>
      <c r="O2452" s="410">
        <f t="shared" ref="O2452" si="1444">M2452-N2452</f>
        <v>5</v>
      </c>
      <c r="P2452" s="420"/>
      <c r="Q2452" s="420"/>
      <c r="R2452" s="410">
        <f t="shared" ref="R2452" si="1445">IF(S2452="m3",K2452*L2452*O2452,IF(S2452="m2-LxH",K2452*O2452,IF(S2452="m2-LxW",K2452*L2452*P2452,IF(S2452="rm",O2452,IF(S2452="lm",K2452,IF(S2452="unit",Q2452,))))))</f>
        <v>37.5</v>
      </c>
      <c r="S2452" s="421" t="s">
        <v>41</v>
      </c>
      <c r="T2452" s="412" t="s">
        <v>58</v>
      </c>
      <c r="U2452" s="422">
        <v>44988</v>
      </c>
      <c r="V2452" s="422">
        <v>44988</v>
      </c>
      <c r="W2452" s="423">
        <v>1</v>
      </c>
      <c r="X2452" s="424"/>
      <c r="Y2452" s="416">
        <f t="shared" ref="Y2452" si="1446">IF(T2452="on hire",$C$5-U2452+1,IF(T2452="off hired",V2452-U2452+1,0))/7</f>
        <v>0.14285714285714285</v>
      </c>
      <c r="Z2452" s="425">
        <v>14</v>
      </c>
      <c r="AA2452" s="425">
        <v>0.84</v>
      </c>
      <c r="AB2452" s="417">
        <f t="shared" ref="AB2452" si="1447">Z2452*R2452</f>
        <v>525</v>
      </c>
      <c r="AC2452" s="417">
        <f t="shared" ref="AC2452" si="1448">AA2452*R2452</f>
        <v>31.5</v>
      </c>
      <c r="AD2452" s="417">
        <f t="shared" ref="AD2452" si="1449">0.7*R2452*Z2452</f>
        <v>367.5</v>
      </c>
      <c r="AE2452" s="417">
        <f t="shared" ref="AE2452" si="1450">IF(T2452="off hired",0.3*R2452*Z2452*W2452,0)</f>
        <v>157.5</v>
      </c>
      <c r="AF2452" s="417">
        <f t="shared" ref="AF2452" si="1451">IF(Y2452&gt;X2452,(Y2452-X2452)*R2452*AA2452,0)</f>
        <v>4.4999999999999991</v>
      </c>
      <c r="AG2452" s="417">
        <f t="shared" ref="AG2452" si="1452">AD2452+AE2452+AF2452</f>
        <v>529.5</v>
      </c>
      <c r="AH2452" s="426"/>
      <c r="AI2452" s="417">
        <f t="shared" ref="AI2452" si="1453">AG2452-AH2452</f>
        <v>529.5</v>
      </c>
      <c r="AJ2452" s="158"/>
      <c r="AR2452" s="363">
        <f>SUMIF('[27]Sc Shedule '!$D$3:$D$2546,D2452,'[27]Sc Shedule '!$AC$3:$AC$2546)</f>
        <v>806.625</v>
      </c>
      <c r="AS2452" s="363">
        <f t="shared" ca="1" si="1392"/>
        <v>806.625</v>
      </c>
      <c r="AT2452" s="363">
        <f t="shared" ca="1" si="1393"/>
        <v>0</v>
      </c>
    </row>
    <row r="2453" spans="1:46" ht="30" customHeight="1" x14ac:dyDescent="0.25">
      <c r="A2453" s="407"/>
      <c r="B2453" s="408"/>
      <c r="C2453" s="409">
        <v>2022</v>
      </c>
      <c r="D2453" s="410">
        <v>14710</v>
      </c>
      <c r="E2453" s="410">
        <v>8774</v>
      </c>
      <c r="F2453" s="410"/>
      <c r="G2453" s="407" t="s">
        <v>113</v>
      </c>
      <c r="H2453" s="419" t="s">
        <v>36</v>
      </c>
      <c r="I2453" s="419"/>
      <c r="J2453" s="419" t="s">
        <v>435</v>
      </c>
      <c r="K2453" s="420">
        <v>6.3</v>
      </c>
      <c r="L2453" s="420">
        <v>1.3</v>
      </c>
      <c r="M2453" s="420">
        <v>4</v>
      </c>
      <c r="N2453" s="420"/>
      <c r="O2453" s="410">
        <f t="shared" ref="O2453" si="1454">M2453-N2453</f>
        <v>4</v>
      </c>
      <c r="P2453" s="420"/>
      <c r="Q2453" s="420"/>
      <c r="R2453" s="410">
        <f t="shared" ref="R2453" si="1455">IF(S2453="m3",K2453*L2453*O2453,IF(S2453="m2-LxH",K2453*O2453,IF(S2453="m2-LxW",K2453*L2453*P2453,IF(S2453="rm",O2453,IF(S2453="lm",K2453,IF(S2453="unit",Q2453,))))))</f>
        <v>25.2</v>
      </c>
      <c r="S2453" s="421" t="s">
        <v>41</v>
      </c>
      <c r="T2453" s="412" t="s">
        <v>58</v>
      </c>
      <c r="U2453" s="422">
        <v>44988</v>
      </c>
      <c r="V2453" s="422">
        <v>44990</v>
      </c>
      <c r="W2453" s="423">
        <v>1</v>
      </c>
      <c r="X2453" s="424"/>
      <c r="Y2453" s="416">
        <f t="shared" ref="Y2453" si="1456">IF(T2453="on hire",$C$5-U2453+1,IF(T2453="off hired",V2453-U2453+1,0))/7</f>
        <v>0.42857142857142855</v>
      </c>
      <c r="Z2453" s="425">
        <v>14</v>
      </c>
      <c r="AA2453" s="425">
        <v>0.84</v>
      </c>
      <c r="AB2453" s="417">
        <f t="shared" ref="AB2453" si="1457">Z2453*R2453</f>
        <v>352.8</v>
      </c>
      <c r="AC2453" s="417">
        <f t="shared" ref="AC2453" si="1458">AA2453*R2453</f>
        <v>21.167999999999999</v>
      </c>
      <c r="AD2453" s="417">
        <f t="shared" ref="AD2453" si="1459">0.7*R2453*Z2453</f>
        <v>246.95999999999995</v>
      </c>
      <c r="AE2453" s="417">
        <f t="shared" ref="AE2453" si="1460">IF(T2453="off hired",0.3*R2453*Z2453*W2453,0)</f>
        <v>105.83999999999999</v>
      </c>
      <c r="AF2453" s="417">
        <f t="shared" ref="AF2453" si="1461">IF(Y2453&gt;X2453,(Y2453-X2453)*R2453*AA2453,0)</f>
        <v>9.0719999999999992</v>
      </c>
      <c r="AG2453" s="417">
        <f t="shared" ref="AG2453" si="1462">AD2453+AE2453+AF2453</f>
        <v>361.87199999999996</v>
      </c>
      <c r="AH2453" s="426"/>
      <c r="AI2453" s="417">
        <f t="shared" ref="AI2453" si="1463">AG2453-AH2453</f>
        <v>361.87199999999996</v>
      </c>
      <c r="AJ2453" s="158"/>
      <c r="AR2453" s="363">
        <f>SUMIF('[27]Sc Shedule '!$D$3:$D$2546,D2453,'[27]Sc Shedule '!$AC$3:$AC$2546)</f>
        <v>572.24699999999996</v>
      </c>
      <c r="AS2453" s="363">
        <f t="shared" ca="1" si="1392"/>
        <v>434.99699999999996</v>
      </c>
      <c r="AT2453" s="363">
        <f t="shared" ca="1" si="1393"/>
        <v>137.25</v>
      </c>
    </row>
    <row r="2454" spans="1:46" ht="30" customHeight="1" x14ac:dyDescent="0.25">
      <c r="A2454" s="407"/>
      <c r="B2454" s="408"/>
      <c r="C2454" s="409">
        <v>2000</v>
      </c>
      <c r="D2454" s="410">
        <v>14638</v>
      </c>
      <c r="E2454" s="410"/>
      <c r="F2454" s="410"/>
      <c r="G2454" s="407" t="s">
        <v>440</v>
      </c>
      <c r="H2454" s="419" t="s">
        <v>36</v>
      </c>
      <c r="I2454" s="419"/>
      <c r="J2454" s="419" t="s">
        <v>435</v>
      </c>
      <c r="K2454" s="420">
        <v>3.1</v>
      </c>
      <c r="L2454" s="420">
        <v>1.3</v>
      </c>
      <c r="M2454" s="420">
        <v>4.5</v>
      </c>
      <c r="N2454" s="420"/>
      <c r="O2454" s="410">
        <f t="shared" ref="O2454" si="1464">M2454-N2454</f>
        <v>4.5</v>
      </c>
      <c r="P2454" s="420"/>
      <c r="Q2454" s="420"/>
      <c r="R2454" s="410">
        <f t="shared" ref="R2454" si="1465">IF(S2454="m3",K2454*L2454*O2454,IF(S2454="m2-LxH",K2454*O2454,IF(S2454="m2-LxW",K2454*L2454*P2454,IF(S2454="rm",O2454,IF(S2454="lm",K2454,IF(S2454="unit",Q2454,))))))</f>
        <v>13.950000000000001</v>
      </c>
      <c r="S2454" s="421" t="s">
        <v>41</v>
      </c>
      <c r="T2454" s="412" t="s">
        <v>86</v>
      </c>
      <c r="U2454" s="422">
        <v>44985</v>
      </c>
      <c r="V2454" s="422"/>
      <c r="W2454" s="423">
        <v>1</v>
      </c>
      <c r="X2454" s="424"/>
      <c r="Y2454" s="416">
        <f t="shared" ref="Y2454" si="1466">IF(T2454="on hire",$C$5-U2454+1,IF(T2454="off hired",V2454-U2454+1,0))/7</f>
        <v>4.5714285714285712</v>
      </c>
      <c r="Z2454" s="425">
        <v>14</v>
      </c>
      <c r="AA2454" s="425">
        <v>0.84</v>
      </c>
      <c r="AB2454" s="417">
        <f t="shared" ref="AB2454" si="1467">Z2454*R2454</f>
        <v>195.3</v>
      </c>
      <c r="AC2454" s="417">
        <f t="shared" ref="AC2454" si="1468">AA2454*R2454</f>
        <v>11.718</v>
      </c>
      <c r="AD2454" s="417">
        <f t="shared" ref="AD2454" si="1469">0.7*R2454*Z2454</f>
        <v>136.71</v>
      </c>
      <c r="AE2454" s="417">
        <f t="shared" ref="AE2454" si="1470">IF(T2454="off hired",0.3*R2454*Z2454*W2454,0)</f>
        <v>0</v>
      </c>
      <c r="AF2454" s="417">
        <f t="shared" ref="AF2454" si="1471">IF(Y2454&gt;X2454,(Y2454-X2454)*R2454*AA2454,0)</f>
        <v>53.567999999999998</v>
      </c>
      <c r="AG2454" s="417">
        <f t="shared" ref="AG2454" si="1472">AD2454+AE2454+AF2454</f>
        <v>190.27800000000002</v>
      </c>
      <c r="AH2454" s="426"/>
      <c r="AI2454" s="417">
        <f t="shared" ref="AI2454" si="1473">AG2454-AH2454</f>
        <v>190.27800000000002</v>
      </c>
      <c r="AJ2454" s="158"/>
      <c r="AR2454" s="363">
        <f>SUMIF('[27]Sc Shedule '!$D$3:$D$2546,D2454,'[27]Sc Shedule '!$AC$3:$AC$2546)</f>
        <v>1051.6680000000001</v>
      </c>
      <c r="AS2454" s="363">
        <f t="shared" ca="1" si="1392"/>
        <v>927.45299999999997</v>
      </c>
      <c r="AT2454" s="363">
        <f t="shared" ca="1" si="1393"/>
        <v>124.21500000000015</v>
      </c>
    </row>
    <row r="2455" spans="1:46" ht="30" customHeight="1" x14ac:dyDescent="0.25">
      <c r="A2455" s="407"/>
      <c r="B2455" s="408"/>
      <c r="C2455" s="409">
        <v>1999</v>
      </c>
      <c r="D2455" s="410">
        <v>14637</v>
      </c>
      <c r="E2455" s="410">
        <v>8772</v>
      </c>
      <c r="F2455" s="410"/>
      <c r="G2455" s="407" t="s">
        <v>113</v>
      </c>
      <c r="H2455" s="419" t="s">
        <v>36</v>
      </c>
      <c r="I2455" s="419"/>
      <c r="J2455" s="419" t="s">
        <v>435</v>
      </c>
      <c r="K2455" s="420">
        <v>6</v>
      </c>
      <c r="L2455" s="420">
        <v>1.3</v>
      </c>
      <c r="M2455" s="420">
        <v>3</v>
      </c>
      <c r="N2455" s="420"/>
      <c r="O2455" s="410">
        <f t="shared" ref="O2455" si="1474">M2455-N2455</f>
        <v>3</v>
      </c>
      <c r="P2455" s="420"/>
      <c r="Q2455" s="420"/>
      <c r="R2455" s="410">
        <f t="shared" ref="R2455" si="1475">IF(S2455="m3",K2455*L2455*O2455,IF(S2455="m2-LxH",K2455*O2455,IF(S2455="m2-LxW",K2455*L2455*P2455,IF(S2455="rm",O2455,IF(S2455="lm",K2455,IF(S2455="unit",Q2455,))))))</f>
        <v>18</v>
      </c>
      <c r="S2455" s="421" t="s">
        <v>41</v>
      </c>
      <c r="T2455" s="412" t="s">
        <v>58</v>
      </c>
      <c r="U2455" s="422">
        <v>44985</v>
      </c>
      <c r="V2455" s="422">
        <v>44988</v>
      </c>
      <c r="W2455" s="423">
        <v>1</v>
      </c>
      <c r="X2455" s="424"/>
      <c r="Y2455" s="416">
        <f t="shared" ref="Y2455" si="1476">IF(T2455="on hire",$C$5-U2455+1,IF(T2455="off hired",V2455-U2455+1,0))/7</f>
        <v>0.5714285714285714</v>
      </c>
      <c r="Z2455" s="425">
        <v>14</v>
      </c>
      <c r="AA2455" s="425">
        <v>0.84</v>
      </c>
      <c r="AB2455" s="417">
        <f t="shared" ref="AB2455" si="1477">Z2455*R2455</f>
        <v>252</v>
      </c>
      <c r="AC2455" s="417">
        <f t="shared" ref="AC2455" si="1478">AA2455*R2455</f>
        <v>15.12</v>
      </c>
      <c r="AD2455" s="417">
        <f t="shared" ref="AD2455" si="1479">0.7*R2455*Z2455</f>
        <v>176.4</v>
      </c>
      <c r="AE2455" s="417">
        <f t="shared" ref="AE2455" si="1480">IF(T2455="off hired",0.3*R2455*Z2455*W2455,0)</f>
        <v>75.599999999999994</v>
      </c>
      <c r="AF2455" s="417">
        <f t="shared" ref="AF2455" si="1481">IF(Y2455&gt;X2455,(Y2455-X2455)*R2455*AA2455,0)</f>
        <v>8.6399999999999988</v>
      </c>
      <c r="AG2455" s="417">
        <f t="shared" ref="AG2455" si="1482">AD2455+AE2455+AF2455</f>
        <v>260.64</v>
      </c>
      <c r="AH2455" s="426"/>
      <c r="AI2455" s="417">
        <f t="shared" ref="AI2455" si="1483">AG2455-AH2455</f>
        <v>260.64</v>
      </c>
      <c r="AJ2455" s="158"/>
      <c r="AR2455" s="363">
        <f>SUMIF('[27]Sc Shedule '!$D$3:$D$2546,D2455,'[27]Sc Shedule '!$AC$3:$AC$2546)</f>
        <v>686.63999999999987</v>
      </c>
      <c r="AS2455" s="363">
        <f t="shared" ca="1" si="1392"/>
        <v>408.76499999999999</v>
      </c>
      <c r="AT2455" s="363">
        <f t="shared" ca="1" si="1393"/>
        <v>277.87499999999989</v>
      </c>
    </row>
    <row r="2456" spans="1:46" ht="30" customHeight="1" x14ac:dyDescent="0.25">
      <c r="A2456" s="407"/>
      <c r="B2456" s="408"/>
      <c r="C2456" s="409">
        <v>2068</v>
      </c>
      <c r="D2456" s="410">
        <v>14756</v>
      </c>
      <c r="E2456" s="410"/>
      <c r="F2456" s="410"/>
      <c r="G2456" s="407" t="s">
        <v>684</v>
      </c>
      <c r="H2456" s="419" t="s">
        <v>36</v>
      </c>
      <c r="I2456" s="419"/>
      <c r="J2456" s="419" t="s">
        <v>435</v>
      </c>
      <c r="K2456" s="420">
        <v>68</v>
      </c>
      <c r="L2456" s="420">
        <v>1</v>
      </c>
      <c r="M2456" s="420">
        <v>2</v>
      </c>
      <c r="N2456" s="420"/>
      <c r="O2456" s="410">
        <f t="shared" ref="O2456:O2457" si="1484">M2456-N2456</f>
        <v>2</v>
      </c>
      <c r="P2456" s="420"/>
      <c r="Q2456" s="420"/>
      <c r="R2456" s="410">
        <f t="shared" ref="R2456:R2457" si="1485">IF(S2456="m3",K2456*L2456*O2456,IF(S2456="m2-LxH",K2456*O2456,IF(S2456="m2-LxW",K2456*L2456*P2456,IF(S2456="rm",O2456,IF(S2456="lm",K2456,IF(S2456="unit",Q2456,))))))</f>
        <v>136</v>
      </c>
      <c r="S2456" s="421" t="s">
        <v>41</v>
      </c>
      <c r="T2456" s="412" t="s">
        <v>86</v>
      </c>
      <c r="U2456" s="422">
        <v>44998</v>
      </c>
      <c r="V2456" s="422"/>
      <c r="W2456" s="423">
        <v>1</v>
      </c>
      <c r="X2456" s="424"/>
      <c r="Y2456" s="416">
        <f t="shared" ref="Y2456:Y2457" si="1486">IF(T2456="on hire",$C$5-U2456+1,IF(T2456="off hired",V2456-U2456+1,0))/7</f>
        <v>2.7142857142857144</v>
      </c>
      <c r="Z2456" s="425">
        <v>14</v>
      </c>
      <c r="AA2456" s="425">
        <v>0.84</v>
      </c>
      <c r="AB2456" s="417">
        <f t="shared" ref="AB2456:AB2457" si="1487">Z2456*R2456</f>
        <v>1904</v>
      </c>
      <c r="AC2456" s="417">
        <f t="shared" ref="AC2456:AC2457" si="1488">AA2456*R2456</f>
        <v>114.24</v>
      </c>
      <c r="AD2456" s="417">
        <f t="shared" ref="AD2456:AD2457" si="1489">0.7*R2456*Z2456</f>
        <v>1332.7999999999997</v>
      </c>
      <c r="AE2456" s="417">
        <f t="shared" ref="AE2456:AE2457" si="1490">IF(T2456="off hired",0.3*R2456*Z2456*W2456,0)</f>
        <v>0</v>
      </c>
      <c r="AF2456" s="417">
        <f t="shared" ref="AF2456:AF2457" si="1491">IF(Y2456&gt;X2456,(Y2456-X2456)*R2456*AA2456,0)</f>
        <v>310.08</v>
      </c>
      <c r="AG2456" s="417">
        <f t="shared" ref="AG2456:AG2457" si="1492">AD2456+AE2456+AF2456</f>
        <v>1642.8799999999997</v>
      </c>
      <c r="AH2456" s="426"/>
      <c r="AI2456" s="417">
        <f t="shared" ref="AI2456:AI2457" si="1493">AG2456-AH2456</f>
        <v>1642.8799999999997</v>
      </c>
      <c r="AJ2456" s="158"/>
      <c r="AR2456" s="363">
        <f>SUMIF('[27]Sc Shedule '!$D$3:$D$2546,D2456,'[27]Sc Shedule '!$AC$3:$AC$2546)</f>
        <v>1642.8799999999997</v>
      </c>
      <c r="AS2456" s="363">
        <f t="shared" ca="1" si="1392"/>
        <v>1642.8799999999997</v>
      </c>
      <c r="AT2456" s="363">
        <f t="shared" ca="1" si="1393"/>
        <v>0</v>
      </c>
    </row>
    <row r="2457" spans="1:46" ht="30" customHeight="1" x14ac:dyDescent="0.25">
      <c r="A2457" s="407"/>
      <c r="B2457" s="408"/>
      <c r="C2457" s="409">
        <v>2076</v>
      </c>
      <c r="D2457" s="410">
        <v>14764</v>
      </c>
      <c r="E2457" s="410"/>
      <c r="F2457" s="410"/>
      <c r="G2457" s="407" t="s">
        <v>100</v>
      </c>
      <c r="H2457" s="419" t="s">
        <v>36</v>
      </c>
      <c r="I2457" s="419"/>
      <c r="J2457" s="419" t="s">
        <v>435</v>
      </c>
      <c r="K2457" s="420">
        <v>3.1</v>
      </c>
      <c r="L2457" s="420">
        <v>1</v>
      </c>
      <c r="M2457" s="420">
        <v>1.5</v>
      </c>
      <c r="N2457" s="420"/>
      <c r="O2457" s="410">
        <f t="shared" si="1484"/>
        <v>1.5</v>
      </c>
      <c r="P2457" s="420"/>
      <c r="Q2457" s="420"/>
      <c r="R2457" s="410">
        <f t="shared" si="1485"/>
        <v>4.6500000000000004</v>
      </c>
      <c r="S2457" s="421" t="s">
        <v>41</v>
      </c>
      <c r="T2457" s="412" t="s">
        <v>86</v>
      </c>
      <c r="U2457" s="422">
        <v>44999</v>
      </c>
      <c r="V2457" s="422"/>
      <c r="W2457" s="423">
        <v>1</v>
      </c>
      <c r="X2457" s="424"/>
      <c r="Y2457" s="416">
        <f t="shared" si="1486"/>
        <v>2.5714285714285716</v>
      </c>
      <c r="Z2457" s="425">
        <v>14</v>
      </c>
      <c r="AA2457" s="425">
        <v>0.84</v>
      </c>
      <c r="AB2457" s="417">
        <f t="shared" si="1487"/>
        <v>65.100000000000009</v>
      </c>
      <c r="AC2457" s="417">
        <f t="shared" si="1488"/>
        <v>3.9060000000000001</v>
      </c>
      <c r="AD2457" s="417">
        <f t="shared" si="1489"/>
        <v>45.57</v>
      </c>
      <c r="AE2457" s="417">
        <f t="shared" si="1490"/>
        <v>0</v>
      </c>
      <c r="AF2457" s="417">
        <f t="shared" si="1491"/>
        <v>10.044</v>
      </c>
      <c r="AG2457" s="417">
        <f t="shared" si="1492"/>
        <v>55.614000000000004</v>
      </c>
      <c r="AH2457" s="426"/>
      <c r="AI2457" s="417">
        <f t="shared" si="1493"/>
        <v>55.614000000000004</v>
      </c>
      <c r="AJ2457" s="158"/>
      <c r="AR2457" s="363">
        <f>SUMIF('[27]Sc Shedule '!$D$3:$D$2546,D2457,'[27]Sc Shedule '!$AC$3:$AC$2546)</f>
        <v>55.614000000000004</v>
      </c>
      <c r="AS2457" s="363">
        <f t="shared" ca="1" si="1392"/>
        <v>55.614000000000004</v>
      </c>
      <c r="AT2457" s="363">
        <f t="shared" ca="1" si="1393"/>
        <v>0</v>
      </c>
    </row>
    <row r="2458" spans="1:46" ht="30" customHeight="1" x14ac:dyDescent="0.25">
      <c r="A2458" s="407"/>
      <c r="B2458" s="408"/>
      <c r="C2458" s="409">
        <v>2080</v>
      </c>
      <c r="D2458" s="410">
        <v>14768</v>
      </c>
      <c r="E2458" s="410"/>
      <c r="F2458" s="410"/>
      <c r="G2458" s="407" t="s">
        <v>106</v>
      </c>
      <c r="H2458" s="419" t="s">
        <v>36</v>
      </c>
      <c r="I2458" s="419"/>
      <c r="J2458" s="419" t="s">
        <v>435</v>
      </c>
      <c r="K2458" s="420">
        <v>5</v>
      </c>
      <c r="L2458" s="420">
        <v>1.3</v>
      </c>
      <c r="M2458" s="420">
        <v>3</v>
      </c>
      <c r="N2458" s="420"/>
      <c r="O2458" s="410">
        <f t="shared" ref="O2458" si="1494">M2458-N2458</f>
        <v>3</v>
      </c>
      <c r="P2458" s="420"/>
      <c r="Q2458" s="420"/>
      <c r="R2458" s="410">
        <f t="shared" ref="R2458" si="1495">IF(S2458="m3",K2458*L2458*O2458,IF(S2458="m2-LxH",K2458*O2458,IF(S2458="m2-LxW",K2458*L2458*P2458,IF(S2458="rm",O2458,IF(S2458="lm",K2458,IF(S2458="unit",Q2458,))))))</f>
        <v>15</v>
      </c>
      <c r="S2458" s="421" t="s">
        <v>41</v>
      </c>
      <c r="T2458" s="412" t="s">
        <v>86</v>
      </c>
      <c r="U2458" s="422">
        <v>45000</v>
      </c>
      <c r="V2458" s="422"/>
      <c r="W2458" s="423">
        <v>1</v>
      </c>
      <c r="X2458" s="424"/>
      <c r="Y2458" s="416">
        <f t="shared" ref="Y2458" si="1496">IF(T2458="on hire",$C$5-U2458+1,IF(T2458="off hired",V2458-U2458+1,0))/7</f>
        <v>2.4285714285714284</v>
      </c>
      <c r="Z2458" s="425">
        <v>14</v>
      </c>
      <c r="AA2458" s="425">
        <v>0.84</v>
      </c>
      <c r="AB2458" s="417">
        <f t="shared" ref="AB2458" si="1497">Z2458*R2458</f>
        <v>210</v>
      </c>
      <c r="AC2458" s="417">
        <f t="shared" ref="AC2458" si="1498">AA2458*R2458</f>
        <v>12.6</v>
      </c>
      <c r="AD2458" s="417">
        <f t="shared" ref="AD2458" si="1499">0.7*R2458*Z2458</f>
        <v>147</v>
      </c>
      <c r="AE2458" s="417">
        <f t="shared" ref="AE2458" si="1500">IF(T2458="off hired",0.3*R2458*Z2458*W2458,0)</f>
        <v>0</v>
      </c>
      <c r="AF2458" s="417">
        <f t="shared" ref="AF2458" si="1501">IF(Y2458&gt;X2458,(Y2458-X2458)*R2458*AA2458,0)</f>
        <v>30.599999999999994</v>
      </c>
      <c r="AG2458" s="417">
        <f t="shared" ref="AG2458" si="1502">AD2458+AE2458+AF2458</f>
        <v>177.6</v>
      </c>
      <c r="AH2458" s="426"/>
      <c r="AI2458" s="417">
        <f t="shared" ref="AI2458" si="1503">AG2458-AH2458</f>
        <v>177.6</v>
      </c>
      <c r="AJ2458" s="158"/>
      <c r="AR2458" s="363">
        <f>SUMIF('[27]Sc Shedule '!$D$3:$D$2546,D2458,'[27]Sc Shedule '!$AC$3:$AC$2546)</f>
        <v>177.6</v>
      </c>
      <c r="AS2458" s="363">
        <f t="shared" ca="1" si="1392"/>
        <v>177.6</v>
      </c>
      <c r="AT2458" s="363">
        <f t="shared" ca="1" si="1393"/>
        <v>0</v>
      </c>
    </row>
    <row r="2459" spans="1:46" ht="30" customHeight="1" x14ac:dyDescent="0.25">
      <c r="A2459" s="407"/>
      <c r="B2459" s="408"/>
      <c r="C2459" s="409">
        <v>2070</v>
      </c>
      <c r="D2459" s="410">
        <v>14758</v>
      </c>
      <c r="E2459" s="410"/>
      <c r="F2459" s="410"/>
      <c r="G2459" s="407" t="s">
        <v>444</v>
      </c>
      <c r="H2459" s="419" t="s">
        <v>36</v>
      </c>
      <c r="I2459" s="419"/>
      <c r="J2459" s="419" t="s">
        <v>435</v>
      </c>
      <c r="K2459" s="420">
        <v>9.1</v>
      </c>
      <c r="L2459" s="420">
        <v>1.3</v>
      </c>
      <c r="M2459" s="420">
        <v>8</v>
      </c>
      <c r="N2459" s="420"/>
      <c r="O2459" s="410">
        <f t="shared" ref="O2459:O2461" si="1504">M2459-N2459</f>
        <v>8</v>
      </c>
      <c r="P2459" s="420"/>
      <c r="Q2459" s="420"/>
      <c r="R2459" s="410">
        <f t="shared" ref="R2459:R2461" si="1505">IF(S2459="m3",K2459*L2459*O2459,IF(S2459="m2-LxH",K2459*O2459,IF(S2459="m2-LxW",K2459*L2459*P2459,IF(S2459="rm",O2459,IF(S2459="lm",K2459,IF(S2459="unit",Q2459,))))))</f>
        <v>72.8</v>
      </c>
      <c r="S2459" s="421" t="s">
        <v>41</v>
      </c>
      <c r="T2459" s="412" t="s">
        <v>86</v>
      </c>
      <c r="U2459" s="422">
        <v>44998</v>
      </c>
      <c r="V2459" s="422"/>
      <c r="W2459" s="423">
        <v>1</v>
      </c>
      <c r="X2459" s="424"/>
      <c r="Y2459" s="416">
        <f t="shared" ref="Y2459:Y2461" si="1506">IF(T2459="on hire",$C$5-U2459+1,IF(T2459="off hired",V2459-U2459+1,0))/7</f>
        <v>2.7142857142857144</v>
      </c>
      <c r="Z2459" s="425">
        <v>14</v>
      </c>
      <c r="AA2459" s="425">
        <v>0.84</v>
      </c>
      <c r="AB2459" s="417">
        <f t="shared" ref="AB2459:AB2461" si="1507">Z2459*R2459</f>
        <v>1019.1999999999999</v>
      </c>
      <c r="AC2459" s="417">
        <f t="shared" ref="AC2459:AC2461" si="1508">AA2459*R2459</f>
        <v>61.151999999999994</v>
      </c>
      <c r="AD2459" s="417">
        <f t="shared" ref="AD2459:AD2461" si="1509">0.7*R2459*Z2459</f>
        <v>713.43999999999994</v>
      </c>
      <c r="AE2459" s="417">
        <f t="shared" ref="AE2459:AE2461" si="1510">IF(T2459="off hired",0.3*R2459*Z2459*W2459,0)</f>
        <v>0</v>
      </c>
      <c r="AF2459" s="417">
        <f t="shared" ref="AF2459:AF2461" si="1511">IF(Y2459&gt;X2459,(Y2459-X2459)*R2459*AA2459,0)</f>
        <v>165.98399999999998</v>
      </c>
      <c r="AG2459" s="417">
        <f t="shared" ref="AG2459:AG2461" si="1512">AD2459+AE2459+AF2459</f>
        <v>879.42399999999998</v>
      </c>
      <c r="AH2459" s="426"/>
      <c r="AI2459" s="417">
        <f t="shared" ref="AI2459:AI2461" si="1513">AG2459-AH2459</f>
        <v>879.42399999999998</v>
      </c>
      <c r="AJ2459" s="158"/>
      <c r="AR2459" s="363">
        <f>SUMIF('[27]Sc Shedule '!$D$3:$D$2546,D2459,'[27]Sc Shedule '!$AC$3:$AC$2546)</f>
        <v>1260.556</v>
      </c>
      <c r="AS2459" s="363">
        <f t="shared" ca="1" si="1392"/>
        <v>1260.556</v>
      </c>
      <c r="AT2459" s="363">
        <f t="shared" ca="1" si="1393"/>
        <v>0</v>
      </c>
    </row>
    <row r="2460" spans="1:46" ht="30" customHeight="1" x14ac:dyDescent="0.25">
      <c r="A2460" s="407"/>
      <c r="B2460" s="408"/>
      <c r="C2460" s="409">
        <v>2070</v>
      </c>
      <c r="D2460" s="410">
        <v>14758</v>
      </c>
      <c r="E2460" s="410"/>
      <c r="F2460" s="410"/>
      <c r="G2460" s="407" t="s">
        <v>444</v>
      </c>
      <c r="H2460" s="419" t="s">
        <v>36</v>
      </c>
      <c r="I2460" s="419"/>
      <c r="J2460" s="419" t="s">
        <v>435</v>
      </c>
      <c r="K2460" s="420">
        <v>5</v>
      </c>
      <c r="L2460" s="420">
        <v>1.3</v>
      </c>
      <c r="M2460" s="420">
        <v>1.5</v>
      </c>
      <c r="N2460" s="420"/>
      <c r="O2460" s="410">
        <f t="shared" si="1504"/>
        <v>1.5</v>
      </c>
      <c r="P2460" s="420"/>
      <c r="Q2460" s="420"/>
      <c r="R2460" s="410">
        <f t="shared" si="1505"/>
        <v>7.5</v>
      </c>
      <c r="S2460" s="421" t="s">
        <v>41</v>
      </c>
      <c r="T2460" s="412" t="s">
        <v>86</v>
      </c>
      <c r="U2460" s="422">
        <v>44998</v>
      </c>
      <c r="V2460" s="422"/>
      <c r="W2460" s="423">
        <v>1</v>
      </c>
      <c r="X2460" s="424"/>
      <c r="Y2460" s="416">
        <f t="shared" si="1506"/>
        <v>2.7142857142857144</v>
      </c>
      <c r="Z2460" s="425">
        <v>14</v>
      </c>
      <c r="AA2460" s="425">
        <v>0.84</v>
      </c>
      <c r="AB2460" s="417">
        <f t="shared" si="1507"/>
        <v>105</v>
      </c>
      <c r="AC2460" s="417">
        <f t="shared" si="1508"/>
        <v>6.3</v>
      </c>
      <c r="AD2460" s="417">
        <f t="shared" si="1509"/>
        <v>73.5</v>
      </c>
      <c r="AE2460" s="417">
        <f t="shared" si="1510"/>
        <v>0</v>
      </c>
      <c r="AF2460" s="417">
        <f t="shared" si="1511"/>
        <v>17.100000000000001</v>
      </c>
      <c r="AG2460" s="417">
        <f t="shared" si="1512"/>
        <v>90.6</v>
      </c>
      <c r="AH2460" s="426"/>
      <c r="AI2460" s="417">
        <f t="shared" si="1513"/>
        <v>90.6</v>
      </c>
      <c r="AJ2460" s="158"/>
      <c r="AR2460" s="363">
        <f>SUMIF('[27]Sc Shedule '!$D$3:$D$2546,D2460,'[27]Sc Shedule '!$AC$3:$AC$2546)</f>
        <v>1260.556</v>
      </c>
      <c r="AS2460" s="363">
        <f t="shared" ca="1" si="1392"/>
        <v>1260.556</v>
      </c>
      <c r="AT2460" s="363">
        <f t="shared" ca="1" si="1393"/>
        <v>0</v>
      </c>
    </row>
    <row r="2461" spans="1:46" ht="30" customHeight="1" x14ac:dyDescent="0.25">
      <c r="A2461" s="407"/>
      <c r="B2461" s="408"/>
      <c r="C2461" s="409">
        <v>2074</v>
      </c>
      <c r="D2461" s="410">
        <v>14761</v>
      </c>
      <c r="E2461" s="410">
        <v>8716</v>
      </c>
      <c r="F2461" s="410"/>
      <c r="G2461" s="407" t="s">
        <v>682</v>
      </c>
      <c r="H2461" s="419" t="s">
        <v>36</v>
      </c>
      <c r="I2461" s="419"/>
      <c r="J2461" s="419" t="s">
        <v>435</v>
      </c>
      <c r="K2461" s="420">
        <v>6.8</v>
      </c>
      <c r="L2461" s="420">
        <v>1</v>
      </c>
      <c r="M2461" s="420">
        <v>4</v>
      </c>
      <c r="N2461" s="420"/>
      <c r="O2461" s="410">
        <f t="shared" si="1504"/>
        <v>4</v>
      </c>
      <c r="P2461" s="420"/>
      <c r="Q2461" s="420"/>
      <c r="R2461" s="410">
        <f t="shared" si="1505"/>
        <v>27.2</v>
      </c>
      <c r="S2461" s="421" t="s">
        <v>41</v>
      </c>
      <c r="T2461" s="412" t="s">
        <v>58</v>
      </c>
      <c r="U2461" s="422">
        <v>44998</v>
      </c>
      <c r="V2461" s="422">
        <v>45001</v>
      </c>
      <c r="W2461" s="423">
        <v>1</v>
      </c>
      <c r="X2461" s="424"/>
      <c r="Y2461" s="416">
        <f t="shared" si="1506"/>
        <v>0.5714285714285714</v>
      </c>
      <c r="Z2461" s="425">
        <v>14</v>
      </c>
      <c r="AA2461" s="425">
        <v>0.84</v>
      </c>
      <c r="AB2461" s="417">
        <f t="shared" si="1507"/>
        <v>380.8</v>
      </c>
      <c r="AC2461" s="417">
        <f t="shared" si="1508"/>
        <v>22.847999999999999</v>
      </c>
      <c r="AD2461" s="417">
        <f t="shared" si="1509"/>
        <v>266.56</v>
      </c>
      <c r="AE2461" s="417">
        <f t="shared" si="1510"/>
        <v>114.24000000000001</v>
      </c>
      <c r="AF2461" s="417">
        <f t="shared" si="1511"/>
        <v>13.055999999999997</v>
      </c>
      <c r="AG2461" s="417">
        <f t="shared" si="1512"/>
        <v>393.85599999999999</v>
      </c>
      <c r="AH2461" s="426"/>
      <c r="AI2461" s="417">
        <f t="shared" si="1513"/>
        <v>393.85599999999999</v>
      </c>
      <c r="AJ2461" s="158"/>
      <c r="AR2461" s="363">
        <f>SUMIF('[27]Sc Shedule '!$D$3:$D$2546,D2461,'[27]Sc Shedule '!$AC$3:$AC$2546)</f>
        <v>1923.1334999999997</v>
      </c>
      <c r="AS2461" s="363">
        <f t="shared" ca="1" si="1392"/>
        <v>1923.1334999999997</v>
      </c>
      <c r="AT2461" s="363">
        <f t="shared" ca="1" si="1393"/>
        <v>0</v>
      </c>
    </row>
    <row r="2462" spans="1:46" ht="30" customHeight="1" x14ac:dyDescent="0.25">
      <c r="A2462" s="407"/>
      <c r="B2462" s="408"/>
      <c r="C2462" s="409">
        <v>2086</v>
      </c>
      <c r="D2462" s="410">
        <v>14774</v>
      </c>
      <c r="E2462" s="410">
        <v>8729</v>
      </c>
      <c r="F2462" s="410"/>
      <c r="G2462" s="407" t="s">
        <v>682</v>
      </c>
      <c r="H2462" s="419" t="s">
        <v>36</v>
      </c>
      <c r="I2462" s="419"/>
      <c r="J2462" s="419" t="s">
        <v>435</v>
      </c>
      <c r="K2462" s="420">
        <v>3.1</v>
      </c>
      <c r="L2462" s="420">
        <v>1</v>
      </c>
      <c r="M2462" s="420">
        <v>1.5</v>
      </c>
      <c r="N2462" s="420"/>
      <c r="O2462" s="410">
        <f t="shared" ref="O2462:O2465" si="1514">M2462-N2462</f>
        <v>1.5</v>
      </c>
      <c r="P2462" s="420"/>
      <c r="Q2462" s="420"/>
      <c r="R2462" s="410">
        <f t="shared" ref="R2462:R2465" si="1515">IF(S2462="m3",K2462*L2462*O2462,IF(S2462="m2-LxH",K2462*O2462,IF(S2462="m2-LxW",K2462*L2462*P2462,IF(S2462="rm",O2462,IF(S2462="lm",K2462,IF(S2462="unit",Q2462,))))))</f>
        <v>4.6500000000000004</v>
      </c>
      <c r="S2462" s="421" t="s">
        <v>41</v>
      </c>
      <c r="T2462" s="412" t="s">
        <v>58</v>
      </c>
      <c r="U2462" s="422">
        <v>45001</v>
      </c>
      <c r="V2462" s="422">
        <v>45008</v>
      </c>
      <c r="W2462" s="423">
        <v>1</v>
      </c>
      <c r="X2462" s="424"/>
      <c r="Y2462" s="416">
        <f t="shared" ref="Y2462:Y2465" si="1516">IF(T2462="on hire",$C$5-U2462+1,IF(T2462="off hired",V2462-U2462+1,0))/7</f>
        <v>1.1428571428571428</v>
      </c>
      <c r="Z2462" s="425">
        <v>14</v>
      </c>
      <c r="AA2462" s="425">
        <v>0.84</v>
      </c>
      <c r="AB2462" s="417">
        <f t="shared" ref="AB2462:AB2465" si="1517">Z2462*R2462</f>
        <v>65.100000000000009</v>
      </c>
      <c r="AC2462" s="417">
        <f t="shared" ref="AC2462:AC2465" si="1518">AA2462*R2462</f>
        <v>3.9060000000000001</v>
      </c>
      <c r="AD2462" s="417">
        <f t="shared" ref="AD2462:AD2465" si="1519">0.7*R2462*Z2462</f>
        <v>45.57</v>
      </c>
      <c r="AE2462" s="417">
        <f t="shared" ref="AE2462:AE2465" si="1520">IF(T2462="off hired",0.3*R2462*Z2462*W2462,0)</f>
        <v>19.53</v>
      </c>
      <c r="AF2462" s="417">
        <f t="shared" ref="AF2462:AF2465" si="1521">IF(Y2462&gt;X2462,(Y2462-X2462)*R2462*AA2462,0)</f>
        <v>4.4639999999999995</v>
      </c>
      <c r="AG2462" s="417">
        <f t="shared" ref="AG2462:AG2465" si="1522">AD2462+AE2462+AF2462</f>
        <v>69.563999999999993</v>
      </c>
      <c r="AH2462" s="426"/>
      <c r="AI2462" s="417">
        <f t="shared" ref="AI2462:AI2465" si="1523">AG2462-AH2462</f>
        <v>69.563999999999993</v>
      </c>
      <c r="AJ2462" s="158"/>
      <c r="AR2462" s="363">
        <f>SUMIF('[27]Sc Shedule '!$D$3:$D$2546,D2462,'[27]Sc Shedule '!$AC$3:$AC$2546)</f>
        <v>69.563999999999993</v>
      </c>
      <c r="AS2462" s="363">
        <f t="shared" ca="1" si="1392"/>
        <v>69.563999999999993</v>
      </c>
      <c r="AT2462" s="363">
        <f t="shared" ca="1" si="1393"/>
        <v>0</v>
      </c>
    </row>
    <row r="2463" spans="1:46" ht="30" customHeight="1" x14ac:dyDescent="0.25">
      <c r="A2463" s="407"/>
      <c r="B2463" s="408"/>
      <c r="C2463" s="409">
        <v>2087</v>
      </c>
      <c r="D2463" s="410">
        <v>14775</v>
      </c>
      <c r="E2463" s="410"/>
      <c r="F2463" s="410"/>
      <c r="G2463" s="407" t="s">
        <v>642</v>
      </c>
      <c r="H2463" s="419" t="s">
        <v>36</v>
      </c>
      <c r="I2463" s="419"/>
      <c r="J2463" s="419" t="s">
        <v>435</v>
      </c>
      <c r="K2463" s="420">
        <v>10</v>
      </c>
      <c r="L2463" s="420">
        <v>0.6</v>
      </c>
      <c r="M2463" s="420">
        <v>3</v>
      </c>
      <c r="N2463" s="420"/>
      <c r="O2463" s="410">
        <f t="shared" si="1514"/>
        <v>3</v>
      </c>
      <c r="P2463" s="420"/>
      <c r="Q2463" s="420"/>
      <c r="R2463" s="410">
        <f t="shared" si="1515"/>
        <v>30</v>
      </c>
      <c r="S2463" s="421" t="s">
        <v>41</v>
      </c>
      <c r="T2463" s="412" t="s">
        <v>86</v>
      </c>
      <c r="U2463" s="422">
        <v>45001</v>
      </c>
      <c r="V2463" s="422"/>
      <c r="W2463" s="423">
        <v>1</v>
      </c>
      <c r="X2463" s="424"/>
      <c r="Y2463" s="416">
        <f t="shared" si="1516"/>
        <v>2.2857142857142856</v>
      </c>
      <c r="Z2463" s="425">
        <v>14</v>
      </c>
      <c r="AA2463" s="425">
        <v>0.84</v>
      </c>
      <c r="AB2463" s="417">
        <f t="shared" si="1517"/>
        <v>420</v>
      </c>
      <c r="AC2463" s="417">
        <f t="shared" si="1518"/>
        <v>25.2</v>
      </c>
      <c r="AD2463" s="417">
        <f t="shared" si="1519"/>
        <v>294</v>
      </c>
      <c r="AE2463" s="417">
        <f t="shared" si="1520"/>
        <v>0</v>
      </c>
      <c r="AF2463" s="417">
        <f t="shared" si="1521"/>
        <v>57.599999999999994</v>
      </c>
      <c r="AG2463" s="417">
        <f t="shared" si="1522"/>
        <v>351.6</v>
      </c>
      <c r="AH2463" s="426"/>
      <c r="AI2463" s="417">
        <f t="shared" si="1523"/>
        <v>351.6</v>
      </c>
      <c r="AJ2463" s="158"/>
      <c r="AR2463" s="363">
        <f>SUMIF('[27]Sc Shedule '!$D$3:$D$2546,D2463,'[27]Sc Shedule '!$AC$3:$AC$2546)</f>
        <v>351.6</v>
      </c>
      <c r="AS2463" s="363">
        <f t="shared" ca="1" si="1392"/>
        <v>351.6</v>
      </c>
      <c r="AT2463" s="363">
        <f t="shared" ca="1" si="1393"/>
        <v>0</v>
      </c>
    </row>
    <row r="2464" spans="1:46" ht="30" customHeight="1" x14ac:dyDescent="0.25">
      <c r="A2464" s="407"/>
      <c r="B2464" s="408"/>
      <c r="C2464" s="409">
        <v>2089</v>
      </c>
      <c r="D2464" s="410">
        <v>14777</v>
      </c>
      <c r="E2464" s="410"/>
      <c r="F2464" s="410"/>
      <c r="G2464" s="407" t="s">
        <v>56</v>
      </c>
      <c r="H2464" s="419" t="s">
        <v>36</v>
      </c>
      <c r="I2464" s="419"/>
      <c r="J2464" s="419" t="s">
        <v>435</v>
      </c>
      <c r="K2464" s="420">
        <v>4</v>
      </c>
      <c r="L2464" s="420">
        <v>1.3</v>
      </c>
      <c r="M2464" s="420">
        <v>4</v>
      </c>
      <c r="N2464" s="420"/>
      <c r="O2464" s="410">
        <f t="shared" si="1514"/>
        <v>4</v>
      </c>
      <c r="P2464" s="420"/>
      <c r="Q2464" s="420"/>
      <c r="R2464" s="410">
        <f t="shared" si="1515"/>
        <v>16</v>
      </c>
      <c r="S2464" s="421" t="s">
        <v>41</v>
      </c>
      <c r="T2464" s="412" t="s">
        <v>86</v>
      </c>
      <c r="U2464" s="422">
        <v>45002</v>
      </c>
      <c r="V2464" s="422"/>
      <c r="W2464" s="423">
        <v>1</v>
      </c>
      <c r="X2464" s="424"/>
      <c r="Y2464" s="416">
        <f t="shared" si="1516"/>
        <v>2.1428571428571428</v>
      </c>
      <c r="Z2464" s="425">
        <v>14</v>
      </c>
      <c r="AA2464" s="425">
        <v>0.84</v>
      </c>
      <c r="AB2464" s="417">
        <f t="shared" si="1517"/>
        <v>224</v>
      </c>
      <c r="AC2464" s="417">
        <f t="shared" si="1518"/>
        <v>13.44</v>
      </c>
      <c r="AD2464" s="417">
        <f t="shared" si="1519"/>
        <v>156.79999999999998</v>
      </c>
      <c r="AE2464" s="417">
        <f t="shared" si="1520"/>
        <v>0</v>
      </c>
      <c r="AF2464" s="417">
        <f t="shared" si="1521"/>
        <v>28.799999999999997</v>
      </c>
      <c r="AG2464" s="417">
        <f t="shared" si="1522"/>
        <v>185.59999999999997</v>
      </c>
      <c r="AH2464" s="426"/>
      <c r="AI2464" s="417">
        <f t="shared" si="1523"/>
        <v>185.59999999999997</v>
      </c>
      <c r="AJ2464" s="158"/>
      <c r="AR2464" s="363">
        <f>SUMIF('[27]Sc Shedule '!$D$3:$D$2546,D2464,'[27]Sc Shedule '!$AC$3:$AC$2546)</f>
        <v>185.59999999999997</v>
      </c>
      <c r="AS2464" s="363">
        <f t="shared" ca="1" si="1392"/>
        <v>185.59999999999997</v>
      </c>
      <c r="AT2464" s="363">
        <f t="shared" ca="1" si="1393"/>
        <v>0</v>
      </c>
    </row>
    <row r="2465" spans="1:46" ht="30" customHeight="1" x14ac:dyDescent="0.25">
      <c r="A2465" s="407"/>
      <c r="B2465" s="408"/>
      <c r="C2465" s="409">
        <v>2094</v>
      </c>
      <c r="D2465" s="410">
        <v>14782</v>
      </c>
      <c r="E2465" s="410"/>
      <c r="F2465" s="410"/>
      <c r="G2465" s="407" t="s">
        <v>105</v>
      </c>
      <c r="H2465" s="419" t="s">
        <v>36</v>
      </c>
      <c r="I2465" s="419"/>
      <c r="J2465" s="419" t="s">
        <v>435</v>
      </c>
      <c r="K2465" s="420">
        <v>5</v>
      </c>
      <c r="L2465" s="420">
        <v>1.3</v>
      </c>
      <c r="M2465" s="420">
        <v>1.5</v>
      </c>
      <c r="N2465" s="420"/>
      <c r="O2465" s="410">
        <f t="shared" si="1514"/>
        <v>1.5</v>
      </c>
      <c r="P2465" s="420"/>
      <c r="Q2465" s="420"/>
      <c r="R2465" s="410">
        <f t="shared" si="1515"/>
        <v>7.5</v>
      </c>
      <c r="S2465" s="421" t="s">
        <v>41</v>
      </c>
      <c r="T2465" s="412" t="s">
        <v>86</v>
      </c>
      <c r="U2465" s="422">
        <v>45003</v>
      </c>
      <c r="V2465" s="422"/>
      <c r="W2465" s="423">
        <v>1</v>
      </c>
      <c r="X2465" s="424"/>
      <c r="Y2465" s="416">
        <f t="shared" si="1516"/>
        <v>2</v>
      </c>
      <c r="Z2465" s="425">
        <v>14</v>
      </c>
      <c r="AA2465" s="425">
        <v>0.84</v>
      </c>
      <c r="AB2465" s="417">
        <f t="shared" si="1517"/>
        <v>105</v>
      </c>
      <c r="AC2465" s="417">
        <f t="shared" si="1518"/>
        <v>6.3</v>
      </c>
      <c r="AD2465" s="417">
        <f t="shared" si="1519"/>
        <v>73.5</v>
      </c>
      <c r="AE2465" s="417">
        <f t="shared" si="1520"/>
        <v>0</v>
      </c>
      <c r="AF2465" s="417">
        <f t="shared" si="1521"/>
        <v>12.6</v>
      </c>
      <c r="AG2465" s="417">
        <f t="shared" si="1522"/>
        <v>86.1</v>
      </c>
      <c r="AH2465" s="426"/>
      <c r="AI2465" s="417">
        <f t="shared" si="1523"/>
        <v>86.1</v>
      </c>
      <c r="AJ2465" s="158"/>
      <c r="AR2465" s="363">
        <f>SUMIF('[27]Sc Shedule '!$D$3:$D$2546,D2465,'[27]Sc Shedule '!$AC$3:$AC$2546)</f>
        <v>86.1</v>
      </c>
      <c r="AS2465" s="363">
        <f t="shared" ca="1" si="1392"/>
        <v>86.1</v>
      </c>
      <c r="AT2465" s="363">
        <f t="shared" ca="1" si="1393"/>
        <v>0</v>
      </c>
    </row>
    <row r="2466" spans="1:46" ht="30" customHeight="1" x14ac:dyDescent="0.25">
      <c r="A2466" s="407"/>
      <c r="B2466" s="408"/>
      <c r="C2466" s="409">
        <v>2114</v>
      </c>
      <c r="D2466" s="410">
        <v>14802</v>
      </c>
      <c r="E2466" s="410"/>
      <c r="F2466" s="410"/>
      <c r="G2466" s="407" t="s">
        <v>211</v>
      </c>
      <c r="H2466" s="419" t="s">
        <v>36</v>
      </c>
      <c r="I2466" s="419"/>
      <c r="J2466" s="419" t="s">
        <v>435</v>
      </c>
      <c r="K2466" s="420">
        <v>10</v>
      </c>
      <c r="L2466" s="420">
        <v>1.3</v>
      </c>
      <c r="M2466" s="420">
        <v>1.5</v>
      </c>
      <c r="N2466" s="420"/>
      <c r="O2466" s="410">
        <f t="shared" ref="O2466:O2470" si="1524">M2466-N2466</f>
        <v>1.5</v>
      </c>
      <c r="P2466" s="420"/>
      <c r="Q2466" s="420"/>
      <c r="R2466" s="410">
        <f t="shared" ref="R2466:R2470" si="1525">IF(S2466="m3",K2466*L2466*O2466,IF(S2466="m2-LxH",K2466*O2466,IF(S2466="m2-LxW",K2466*L2466*P2466,IF(S2466="rm",O2466,IF(S2466="lm",K2466,IF(S2466="unit",Q2466,))))))</f>
        <v>15</v>
      </c>
      <c r="S2466" s="421" t="s">
        <v>41</v>
      </c>
      <c r="T2466" s="412" t="s">
        <v>86</v>
      </c>
      <c r="U2466" s="422">
        <v>45008</v>
      </c>
      <c r="V2466" s="422"/>
      <c r="W2466" s="423">
        <v>1</v>
      </c>
      <c r="X2466" s="424"/>
      <c r="Y2466" s="416">
        <f t="shared" ref="Y2466:Y2470" si="1526">IF(T2466="on hire",$C$5-U2466+1,IF(T2466="off hired",V2466-U2466+1,0))/7</f>
        <v>1.2857142857142858</v>
      </c>
      <c r="Z2466" s="425">
        <v>14</v>
      </c>
      <c r="AA2466" s="425">
        <v>0.84</v>
      </c>
      <c r="AB2466" s="417">
        <f t="shared" ref="AB2466:AB2470" si="1527">Z2466*R2466</f>
        <v>210</v>
      </c>
      <c r="AC2466" s="417">
        <f t="shared" ref="AC2466:AC2470" si="1528">AA2466*R2466</f>
        <v>12.6</v>
      </c>
      <c r="AD2466" s="417">
        <f t="shared" ref="AD2466:AD2470" si="1529">0.7*R2466*Z2466</f>
        <v>147</v>
      </c>
      <c r="AE2466" s="417">
        <f t="shared" ref="AE2466:AE2470" si="1530">IF(T2466="off hired",0.3*R2466*Z2466*W2466,0)</f>
        <v>0</v>
      </c>
      <c r="AF2466" s="417">
        <f t="shared" ref="AF2466:AF2470" si="1531">IF(Y2466&gt;X2466,(Y2466-X2466)*R2466*AA2466,0)</f>
        <v>16.200000000000003</v>
      </c>
      <c r="AG2466" s="417">
        <f t="shared" ref="AG2466:AG2470" si="1532">AD2466+AE2466+AF2466</f>
        <v>163.19999999999999</v>
      </c>
      <c r="AH2466" s="426"/>
      <c r="AI2466" s="417">
        <f t="shared" ref="AI2466:AI2470" si="1533">AG2466-AH2466</f>
        <v>163.19999999999999</v>
      </c>
      <c r="AJ2466" s="158"/>
      <c r="AR2466" s="363">
        <f>SUMIF('[27]Sc Shedule '!$D$3:$D$2546,D2466,'[27]Sc Shedule '!$AC$3:$AC$2546)</f>
        <v>163.19999999999999</v>
      </c>
      <c r="AS2466" s="363">
        <f t="shared" ca="1" si="1392"/>
        <v>163.19999999999999</v>
      </c>
      <c r="AT2466" s="363">
        <f t="shared" ca="1" si="1393"/>
        <v>0</v>
      </c>
    </row>
    <row r="2467" spans="1:46" ht="30" customHeight="1" x14ac:dyDescent="0.25">
      <c r="A2467" s="407"/>
      <c r="B2467" s="408"/>
      <c r="C2467" s="409">
        <v>2116</v>
      </c>
      <c r="D2467" s="410">
        <v>14804</v>
      </c>
      <c r="E2467" s="410"/>
      <c r="F2467" s="410"/>
      <c r="G2467" s="407" t="s">
        <v>688</v>
      </c>
      <c r="H2467" s="419" t="s">
        <v>36</v>
      </c>
      <c r="I2467" s="419"/>
      <c r="J2467" s="419" t="s">
        <v>435</v>
      </c>
      <c r="K2467" s="420">
        <v>26</v>
      </c>
      <c r="L2467" s="420">
        <v>1</v>
      </c>
      <c r="M2467" s="420">
        <v>2</v>
      </c>
      <c r="N2467" s="420"/>
      <c r="O2467" s="410">
        <f t="shared" si="1524"/>
        <v>2</v>
      </c>
      <c r="P2467" s="420"/>
      <c r="Q2467" s="420"/>
      <c r="R2467" s="410">
        <f t="shared" si="1525"/>
        <v>52</v>
      </c>
      <c r="S2467" s="421" t="s">
        <v>41</v>
      </c>
      <c r="T2467" s="412" t="s">
        <v>86</v>
      </c>
      <c r="U2467" s="422">
        <v>45009</v>
      </c>
      <c r="V2467" s="422"/>
      <c r="W2467" s="423">
        <v>1</v>
      </c>
      <c r="X2467" s="424"/>
      <c r="Y2467" s="416">
        <f t="shared" si="1526"/>
        <v>1.1428571428571428</v>
      </c>
      <c r="Z2467" s="425">
        <v>14</v>
      </c>
      <c r="AA2467" s="425">
        <v>0.84</v>
      </c>
      <c r="AB2467" s="417">
        <f t="shared" si="1527"/>
        <v>728</v>
      </c>
      <c r="AC2467" s="417">
        <f t="shared" si="1528"/>
        <v>43.68</v>
      </c>
      <c r="AD2467" s="417">
        <f t="shared" si="1529"/>
        <v>509.59999999999997</v>
      </c>
      <c r="AE2467" s="417">
        <f t="shared" si="1530"/>
        <v>0</v>
      </c>
      <c r="AF2467" s="417">
        <f t="shared" si="1531"/>
        <v>49.919999999999995</v>
      </c>
      <c r="AG2467" s="417">
        <f t="shared" si="1532"/>
        <v>559.52</v>
      </c>
      <c r="AH2467" s="426"/>
      <c r="AI2467" s="417">
        <f t="shared" si="1533"/>
        <v>559.52</v>
      </c>
      <c r="AJ2467" s="158"/>
      <c r="AR2467" s="363">
        <f>SUMIF('[27]Sc Shedule '!$D$3:$D$2546,D2467,'[27]Sc Shedule '!$AC$3:$AC$2546)</f>
        <v>559.52</v>
      </c>
      <c r="AS2467" s="363">
        <f t="shared" ca="1" si="1392"/>
        <v>559.52</v>
      </c>
      <c r="AT2467" s="363">
        <f t="shared" ca="1" si="1393"/>
        <v>0</v>
      </c>
    </row>
    <row r="2468" spans="1:46" ht="30" customHeight="1" x14ac:dyDescent="0.25">
      <c r="A2468" s="407"/>
      <c r="B2468" s="408"/>
      <c r="C2468" s="409">
        <v>2120</v>
      </c>
      <c r="D2468" s="410">
        <v>14808</v>
      </c>
      <c r="E2468" s="410"/>
      <c r="F2468" s="410"/>
      <c r="G2468" s="407" t="s">
        <v>440</v>
      </c>
      <c r="H2468" s="419" t="s">
        <v>36</v>
      </c>
      <c r="I2468" s="419"/>
      <c r="J2468" s="419" t="s">
        <v>435</v>
      </c>
      <c r="K2468" s="420">
        <v>4</v>
      </c>
      <c r="L2468" s="420">
        <v>1</v>
      </c>
      <c r="M2468" s="420">
        <v>4</v>
      </c>
      <c r="N2468" s="420"/>
      <c r="O2468" s="410">
        <f t="shared" si="1524"/>
        <v>4</v>
      </c>
      <c r="P2468" s="420"/>
      <c r="Q2468" s="420"/>
      <c r="R2468" s="410">
        <f t="shared" si="1525"/>
        <v>16</v>
      </c>
      <c r="S2468" s="421" t="s">
        <v>41</v>
      </c>
      <c r="T2468" s="412" t="s">
        <v>86</v>
      </c>
      <c r="U2468" s="422">
        <v>45010</v>
      </c>
      <c r="V2468" s="422"/>
      <c r="W2468" s="423">
        <v>1</v>
      </c>
      <c r="X2468" s="424"/>
      <c r="Y2468" s="416">
        <f t="shared" si="1526"/>
        <v>1</v>
      </c>
      <c r="Z2468" s="425">
        <v>14</v>
      </c>
      <c r="AA2468" s="425">
        <v>0.84</v>
      </c>
      <c r="AB2468" s="417">
        <f t="shared" si="1527"/>
        <v>224</v>
      </c>
      <c r="AC2468" s="417">
        <f t="shared" si="1528"/>
        <v>13.44</v>
      </c>
      <c r="AD2468" s="417">
        <f t="shared" si="1529"/>
        <v>156.79999999999998</v>
      </c>
      <c r="AE2468" s="417">
        <f t="shared" si="1530"/>
        <v>0</v>
      </c>
      <c r="AF2468" s="417">
        <f t="shared" si="1531"/>
        <v>13.44</v>
      </c>
      <c r="AG2468" s="417">
        <f t="shared" si="1532"/>
        <v>170.23999999999998</v>
      </c>
      <c r="AH2468" s="426"/>
      <c r="AI2468" s="417">
        <f t="shared" si="1533"/>
        <v>170.23999999999998</v>
      </c>
      <c r="AJ2468" s="158"/>
      <c r="AR2468" s="363">
        <f>SUMIF('[27]Sc Shedule '!$D$3:$D$2546,D2468,'[27]Sc Shedule '!$AC$3:$AC$2546)</f>
        <v>340.47999999999996</v>
      </c>
      <c r="AS2468" s="363">
        <f t="shared" ca="1" si="1392"/>
        <v>340.47999999999996</v>
      </c>
      <c r="AT2468" s="363">
        <f t="shared" ca="1" si="1393"/>
        <v>0</v>
      </c>
    </row>
    <row r="2469" spans="1:46" ht="30" customHeight="1" x14ac:dyDescent="0.25">
      <c r="A2469" s="407"/>
      <c r="B2469" s="408"/>
      <c r="C2469" s="409">
        <v>2021</v>
      </c>
      <c r="D2469" s="410">
        <v>14808</v>
      </c>
      <c r="E2469" s="410"/>
      <c r="F2469" s="410"/>
      <c r="G2469" s="407" t="s">
        <v>440</v>
      </c>
      <c r="H2469" s="419" t="s">
        <v>36</v>
      </c>
      <c r="I2469" s="419"/>
      <c r="J2469" s="419" t="s">
        <v>435</v>
      </c>
      <c r="K2469" s="420">
        <v>4</v>
      </c>
      <c r="L2469" s="420">
        <v>1</v>
      </c>
      <c r="M2469" s="420">
        <v>4</v>
      </c>
      <c r="N2469" s="420"/>
      <c r="O2469" s="410">
        <f t="shared" si="1524"/>
        <v>4</v>
      </c>
      <c r="P2469" s="420"/>
      <c r="Q2469" s="420"/>
      <c r="R2469" s="410">
        <f t="shared" si="1525"/>
        <v>16</v>
      </c>
      <c r="S2469" s="421" t="s">
        <v>41</v>
      </c>
      <c r="T2469" s="412" t="s">
        <v>86</v>
      </c>
      <c r="U2469" s="422">
        <v>45010</v>
      </c>
      <c r="V2469" s="422"/>
      <c r="W2469" s="423">
        <v>1</v>
      </c>
      <c r="X2469" s="424"/>
      <c r="Y2469" s="416">
        <f t="shared" si="1526"/>
        <v>1</v>
      </c>
      <c r="Z2469" s="425">
        <v>14</v>
      </c>
      <c r="AA2469" s="425">
        <v>0.84</v>
      </c>
      <c r="AB2469" s="417">
        <f t="shared" si="1527"/>
        <v>224</v>
      </c>
      <c r="AC2469" s="417">
        <f t="shared" si="1528"/>
        <v>13.44</v>
      </c>
      <c r="AD2469" s="417">
        <f t="shared" si="1529"/>
        <v>156.79999999999998</v>
      </c>
      <c r="AE2469" s="417">
        <f t="shared" si="1530"/>
        <v>0</v>
      </c>
      <c r="AF2469" s="417">
        <f t="shared" si="1531"/>
        <v>13.44</v>
      </c>
      <c r="AG2469" s="417">
        <f t="shared" si="1532"/>
        <v>170.23999999999998</v>
      </c>
      <c r="AH2469" s="426"/>
      <c r="AI2469" s="417">
        <f t="shared" si="1533"/>
        <v>170.23999999999998</v>
      </c>
      <c r="AJ2469" s="158"/>
      <c r="AR2469" s="363">
        <f>SUMIF('[27]Sc Shedule '!$D$3:$D$2546,D2469,'[27]Sc Shedule '!$AC$3:$AC$2546)</f>
        <v>340.47999999999996</v>
      </c>
      <c r="AS2469" s="363">
        <f t="shared" ca="1" si="1392"/>
        <v>340.47999999999996</v>
      </c>
      <c r="AT2469" s="363">
        <f t="shared" ca="1" si="1393"/>
        <v>0</v>
      </c>
    </row>
    <row r="2470" spans="1:46" ht="30" customHeight="1" x14ac:dyDescent="0.25">
      <c r="A2470" s="407"/>
      <c r="B2470" s="408"/>
      <c r="C2470" s="409">
        <v>2103</v>
      </c>
      <c r="D2470" s="410">
        <v>14791</v>
      </c>
      <c r="E2470" s="410"/>
      <c r="F2470" s="410"/>
      <c r="G2470" s="407" t="s">
        <v>682</v>
      </c>
      <c r="H2470" s="419" t="s">
        <v>36</v>
      </c>
      <c r="I2470" s="419"/>
      <c r="J2470" s="419" t="s">
        <v>435</v>
      </c>
      <c r="K2470" s="420">
        <v>4</v>
      </c>
      <c r="L2470" s="420">
        <v>1.3</v>
      </c>
      <c r="M2470" s="420">
        <v>4</v>
      </c>
      <c r="N2470" s="420"/>
      <c r="O2470" s="410">
        <f t="shared" si="1524"/>
        <v>4</v>
      </c>
      <c r="P2470" s="420"/>
      <c r="Q2470" s="420"/>
      <c r="R2470" s="410">
        <f t="shared" si="1525"/>
        <v>16</v>
      </c>
      <c r="S2470" s="421" t="s">
        <v>41</v>
      </c>
      <c r="T2470" s="412" t="s">
        <v>86</v>
      </c>
      <c r="U2470" s="422">
        <v>45006</v>
      </c>
      <c r="V2470" s="422"/>
      <c r="W2470" s="423">
        <v>1</v>
      </c>
      <c r="X2470" s="424"/>
      <c r="Y2470" s="416">
        <f t="shared" si="1526"/>
        <v>1.5714285714285714</v>
      </c>
      <c r="Z2470" s="425">
        <v>14</v>
      </c>
      <c r="AA2470" s="425">
        <v>0.84</v>
      </c>
      <c r="AB2470" s="417">
        <f t="shared" si="1527"/>
        <v>224</v>
      </c>
      <c r="AC2470" s="417">
        <f t="shared" si="1528"/>
        <v>13.44</v>
      </c>
      <c r="AD2470" s="417">
        <f t="shared" si="1529"/>
        <v>156.79999999999998</v>
      </c>
      <c r="AE2470" s="417">
        <f t="shared" si="1530"/>
        <v>0</v>
      </c>
      <c r="AF2470" s="417">
        <f t="shared" si="1531"/>
        <v>21.119999999999997</v>
      </c>
      <c r="AG2470" s="417">
        <f t="shared" si="1532"/>
        <v>177.92</v>
      </c>
      <c r="AH2470" s="426"/>
      <c r="AI2470" s="417">
        <f t="shared" si="1533"/>
        <v>177.92</v>
      </c>
      <c r="AJ2470" s="158"/>
      <c r="AR2470" s="363">
        <f>SUMIF('[27]Sc Shedule '!$D$3:$D$2546,D2470,'[27]Sc Shedule '!$AC$3:$AC$2546)</f>
        <v>444.79999999999995</v>
      </c>
      <c r="AS2470" s="363">
        <f t="shared" ca="1" si="1392"/>
        <v>444.79999999999995</v>
      </c>
      <c r="AT2470" s="363">
        <f t="shared" ca="1" si="1393"/>
        <v>0</v>
      </c>
    </row>
    <row r="2471" spans="1:46" ht="30" customHeight="1" x14ac:dyDescent="0.25">
      <c r="A2471" s="407"/>
      <c r="B2471" s="408"/>
      <c r="C2471" s="409">
        <v>2103</v>
      </c>
      <c r="D2471" s="410">
        <v>14791</v>
      </c>
      <c r="E2471" s="410"/>
      <c r="F2471" s="410"/>
      <c r="G2471" s="407" t="s">
        <v>682</v>
      </c>
      <c r="H2471" s="419" t="s">
        <v>36</v>
      </c>
      <c r="I2471" s="419"/>
      <c r="J2471" s="419" t="s">
        <v>435</v>
      </c>
      <c r="K2471" s="420">
        <v>6</v>
      </c>
      <c r="L2471" s="420">
        <v>1.3</v>
      </c>
      <c r="M2471" s="420">
        <v>4</v>
      </c>
      <c r="N2471" s="420"/>
      <c r="O2471" s="410">
        <f t="shared" ref="O2471" si="1534">M2471-N2471</f>
        <v>4</v>
      </c>
      <c r="P2471" s="420"/>
      <c r="Q2471" s="420"/>
      <c r="R2471" s="410">
        <f t="shared" ref="R2471" si="1535">IF(S2471="m3",K2471*L2471*O2471,IF(S2471="m2-LxH",K2471*O2471,IF(S2471="m2-LxW",K2471*L2471*P2471,IF(S2471="rm",O2471,IF(S2471="lm",K2471,IF(S2471="unit",Q2471,))))))</f>
        <v>24</v>
      </c>
      <c r="S2471" s="421" t="s">
        <v>41</v>
      </c>
      <c r="T2471" s="412" t="s">
        <v>86</v>
      </c>
      <c r="U2471" s="422">
        <v>45006</v>
      </c>
      <c r="V2471" s="422"/>
      <c r="W2471" s="423">
        <v>1</v>
      </c>
      <c r="X2471" s="424"/>
      <c r="Y2471" s="416">
        <f t="shared" ref="Y2471" si="1536">IF(T2471="on hire",$C$5-U2471+1,IF(T2471="off hired",V2471-U2471+1,0))/7</f>
        <v>1.5714285714285714</v>
      </c>
      <c r="Z2471" s="425">
        <v>14</v>
      </c>
      <c r="AA2471" s="425">
        <v>0.84</v>
      </c>
      <c r="AB2471" s="417">
        <f t="shared" ref="AB2471" si="1537">Z2471*R2471</f>
        <v>336</v>
      </c>
      <c r="AC2471" s="417">
        <f t="shared" ref="AC2471" si="1538">AA2471*R2471</f>
        <v>20.16</v>
      </c>
      <c r="AD2471" s="417">
        <f t="shared" ref="AD2471" si="1539">0.7*R2471*Z2471</f>
        <v>235.19999999999996</v>
      </c>
      <c r="AE2471" s="417">
        <f t="shared" ref="AE2471" si="1540">IF(T2471="off hired",0.3*R2471*Z2471*W2471,0)</f>
        <v>0</v>
      </c>
      <c r="AF2471" s="417">
        <f t="shared" ref="AF2471" si="1541">IF(Y2471&gt;X2471,(Y2471-X2471)*R2471*AA2471,0)</f>
        <v>31.68</v>
      </c>
      <c r="AG2471" s="417">
        <f t="shared" ref="AG2471" si="1542">AD2471+AE2471+AF2471</f>
        <v>266.87999999999994</v>
      </c>
      <c r="AH2471" s="426"/>
      <c r="AI2471" s="417">
        <f t="shared" ref="AI2471" si="1543">AG2471-AH2471</f>
        <v>266.87999999999994</v>
      </c>
      <c r="AJ2471" s="158"/>
      <c r="AR2471" s="363">
        <f>SUMIF('[27]Sc Shedule '!$D$3:$D$2546,D2471,'[27]Sc Shedule '!$AC$3:$AC$2546)</f>
        <v>444.79999999999995</v>
      </c>
      <c r="AS2471" s="363">
        <f t="shared" ca="1" si="1392"/>
        <v>444.79999999999995</v>
      </c>
      <c r="AT2471" s="363">
        <f t="shared" ca="1" si="1393"/>
        <v>0</v>
      </c>
    </row>
    <row r="2472" spans="1:46" ht="30" customHeight="1" x14ac:dyDescent="0.25">
      <c r="A2472" s="407"/>
      <c r="B2472" s="408"/>
      <c r="C2472" s="409">
        <v>2102</v>
      </c>
      <c r="D2472" s="410">
        <v>14790</v>
      </c>
      <c r="E2472" s="410"/>
      <c r="F2472" s="410"/>
      <c r="G2472" s="407" t="s">
        <v>682</v>
      </c>
      <c r="H2472" s="419" t="s">
        <v>36</v>
      </c>
      <c r="I2472" s="419"/>
      <c r="J2472" s="419" t="s">
        <v>435</v>
      </c>
      <c r="K2472" s="420">
        <v>4.3</v>
      </c>
      <c r="L2472" s="420">
        <v>1.3</v>
      </c>
      <c r="M2472" s="420">
        <v>3.5</v>
      </c>
      <c r="N2472" s="420"/>
      <c r="O2472" s="410">
        <f t="shared" ref="O2472:O2475" si="1544">M2472-N2472</f>
        <v>3.5</v>
      </c>
      <c r="P2472" s="420"/>
      <c r="Q2472" s="420"/>
      <c r="R2472" s="410">
        <f t="shared" ref="R2472:R2475" si="1545">IF(S2472="m3",K2472*L2472*O2472,IF(S2472="m2-LxH",K2472*O2472,IF(S2472="m2-LxW",K2472*L2472*P2472,IF(S2472="rm",O2472,IF(S2472="lm",K2472,IF(S2472="unit",Q2472,))))))</f>
        <v>15.049999999999999</v>
      </c>
      <c r="S2472" s="421" t="s">
        <v>41</v>
      </c>
      <c r="T2472" s="412" t="s">
        <v>86</v>
      </c>
      <c r="U2472" s="422">
        <v>45006</v>
      </c>
      <c r="V2472" s="422"/>
      <c r="W2472" s="423">
        <v>1</v>
      </c>
      <c r="X2472" s="424"/>
      <c r="Y2472" s="416">
        <f t="shared" ref="Y2472:Y2475" si="1546">IF(T2472="on hire",$C$5-U2472+1,IF(T2472="off hired",V2472-U2472+1,0))/7</f>
        <v>1.5714285714285714</v>
      </c>
      <c r="Z2472" s="425">
        <v>14</v>
      </c>
      <c r="AA2472" s="425">
        <v>0.84</v>
      </c>
      <c r="AB2472" s="417">
        <f t="shared" ref="AB2472:AB2475" si="1547">Z2472*R2472</f>
        <v>210.7</v>
      </c>
      <c r="AC2472" s="417">
        <f t="shared" ref="AC2472:AC2475" si="1548">AA2472*R2472</f>
        <v>12.641999999999999</v>
      </c>
      <c r="AD2472" s="417">
        <f t="shared" ref="AD2472:AD2475" si="1549">0.7*R2472*Z2472</f>
        <v>147.48999999999998</v>
      </c>
      <c r="AE2472" s="417">
        <f t="shared" ref="AE2472:AE2475" si="1550">IF(T2472="off hired",0.3*R2472*Z2472*W2472,0)</f>
        <v>0</v>
      </c>
      <c r="AF2472" s="417">
        <f t="shared" ref="AF2472:AF2475" si="1551">IF(Y2472&gt;X2472,(Y2472-X2472)*R2472*AA2472,0)</f>
        <v>19.866</v>
      </c>
      <c r="AG2472" s="417">
        <f t="shared" ref="AG2472:AG2475" si="1552">AD2472+AE2472+AF2472</f>
        <v>167.35599999999999</v>
      </c>
      <c r="AH2472" s="426"/>
      <c r="AI2472" s="417">
        <f t="shared" ref="AI2472:AI2475" si="1553">AG2472-AH2472</f>
        <v>167.35599999999999</v>
      </c>
      <c r="AJ2472" s="158"/>
      <c r="AR2472" s="363">
        <f>SUMIF('[27]Sc Shedule '!$D$3:$D$2546,D2472,'[27]Sc Shedule '!$AC$3:$AC$2546)</f>
        <v>400.87599999999998</v>
      </c>
      <c r="AS2472" s="363">
        <f t="shared" ca="1" si="1392"/>
        <v>400.87599999999998</v>
      </c>
      <c r="AT2472" s="363">
        <f t="shared" ca="1" si="1393"/>
        <v>0</v>
      </c>
    </row>
    <row r="2473" spans="1:46" ht="30" customHeight="1" x14ac:dyDescent="0.25">
      <c r="A2473" s="407"/>
      <c r="B2473" s="408"/>
      <c r="C2473" s="409">
        <v>2102</v>
      </c>
      <c r="D2473" s="410">
        <v>14790</v>
      </c>
      <c r="E2473" s="410"/>
      <c r="F2473" s="410"/>
      <c r="G2473" s="407" t="s">
        <v>682</v>
      </c>
      <c r="H2473" s="419" t="s">
        <v>36</v>
      </c>
      <c r="I2473" s="419"/>
      <c r="J2473" s="419" t="s">
        <v>435</v>
      </c>
      <c r="K2473" s="420">
        <v>6</v>
      </c>
      <c r="L2473" s="420">
        <v>1</v>
      </c>
      <c r="M2473" s="420">
        <v>3.5</v>
      </c>
      <c r="N2473" s="420"/>
      <c r="O2473" s="410">
        <f t="shared" si="1544"/>
        <v>3.5</v>
      </c>
      <c r="P2473" s="420"/>
      <c r="Q2473" s="420"/>
      <c r="R2473" s="410">
        <f t="shared" si="1545"/>
        <v>21</v>
      </c>
      <c r="S2473" s="421" t="s">
        <v>41</v>
      </c>
      <c r="T2473" s="412" t="s">
        <v>86</v>
      </c>
      <c r="U2473" s="422">
        <v>45006</v>
      </c>
      <c r="V2473" s="422"/>
      <c r="W2473" s="423">
        <v>1</v>
      </c>
      <c r="X2473" s="424"/>
      <c r="Y2473" s="416">
        <f t="shared" si="1546"/>
        <v>1.5714285714285714</v>
      </c>
      <c r="Z2473" s="425">
        <v>14</v>
      </c>
      <c r="AA2473" s="425">
        <v>0.84</v>
      </c>
      <c r="AB2473" s="417">
        <f t="shared" si="1547"/>
        <v>294</v>
      </c>
      <c r="AC2473" s="417">
        <f t="shared" si="1548"/>
        <v>17.64</v>
      </c>
      <c r="AD2473" s="417">
        <f t="shared" si="1549"/>
        <v>205.79999999999998</v>
      </c>
      <c r="AE2473" s="417">
        <f t="shared" si="1550"/>
        <v>0</v>
      </c>
      <c r="AF2473" s="417">
        <f t="shared" si="1551"/>
        <v>27.72</v>
      </c>
      <c r="AG2473" s="417">
        <f t="shared" si="1552"/>
        <v>233.51999999999998</v>
      </c>
      <c r="AH2473" s="426"/>
      <c r="AI2473" s="417">
        <f t="shared" si="1553"/>
        <v>233.51999999999998</v>
      </c>
      <c r="AJ2473" s="158"/>
      <c r="AR2473" s="363">
        <f>SUMIF('[27]Sc Shedule '!$D$3:$D$2546,D2473,'[27]Sc Shedule '!$AC$3:$AC$2546)</f>
        <v>400.87599999999998</v>
      </c>
      <c r="AS2473" s="363">
        <f t="shared" ca="1" si="1392"/>
        <v>400.87599999999998</v>
      </c>
      <c r="AT2473" s="363">
        <f t="shared" ca="1" si="1393"/>
        <v>0</v>
      </c>
    </row>
    <row r="2474" spans="1:46" ht="30" customHeight="1" x14ac:dyDescent="0.25">
      <c r="A2474" s="407"/>
      <c r="B2474" s="408"/>
      <c r="C2474" s="409">
        <v>2101</v>
      </c>
      <c r="D2474" s="410">
        <v>14789</v>
      </c>
      <c r="E2474" s="410"/>
      <c r="F2474" s="410"/>
      <c r="G2474" s="407" t="s">
        <v>56</v>
      </c>
      <c r="H2474" s="419" t="s">
        <v>36</v>
      </c>
      <c r="I2474" s="419"/>
      <c r="J2474" s="419" t="s">
        <v>435</v>
      </c>
      <c r="K2474" s="420">
        <v>3.5</v>
      </c>
      <c r="L2474" s="420">
        <v>1.3</v>
      </c>
      <c r="M2474" s="420">
        <v>6</v>
      </c>
      <c r="N2474" s="420"/>
      <c r="O2474" s="410">
        <f t="shared" si="1544"/>
        <v>6</v>
      </c>
      <c r="P2474" s="420"/>
      <c r="Q2474" s="420"/>
      <c r="R2474" s="410">
        <f t="shared" si="1545"/>
        <v>21</v>
      </c>
      <c r="S2474" s="421" t="s">
        <v>41</v>
      </c>
      <c r="T2474" s="412" t="s">
        <v>86</v>
      </c>
      <c r="U2474" s="422">
        <v>45006</v>
      </c>
      <c r="V2474" s="422"/>
      <c r="W2474" s="423">
        <v>1</v>
      </c>
      <c r="X2474" s="424"/>
      <c r="Y2474" s="416">
        <f t="shared" si="1546"/>
        <v>1.5714285714285714</v>
      </c>
      <c r="Z2474" s="425">
        <v>14</v>
      </c>
      <c r="AA2474" s="425">
        <v>0.84</v>
      </c>
      <c r="AB2474" s="417">
        <f t="shared" si="1547"/>
        <v>294</v>
      </c>
      <c r="AC2474" s="417">
        <f t="shared" si="1548"/>
        <v>17.64</v>
      </c>
      <c r="AD2474" s="417">
        <f t="shared" si="1549"/>
        <v>205.79999999999998</v>
      </c>
      <c r="AE2474" s="417">
        <f t="shared" si="1550"/>
        <v>0</v>
      </c>
      <c r="AF2474" s="417">
        <f t="shared" si="1551"/>
        <v>27.72</v>
      </c>
      <c r="AG2474" s="417">
        <f t="shared" si="1552"/>
        <v>233.51999999999998</v>
      </c>
      <c r="AH2474" s="426"/>
      <c r="AI2474" s="417">
        <f t="shared" si="1553"/>
        <v>233.51999999999998</v>
      </c>
      <c r="AJ2474" s="158"/>
      <c r="AR2474" s="363">
        <f>SUMIF('[27]Sc Shedule '!$D$3:$D$2546,D2474,'[27]Sc Shedule '!$AC$3:$AC$2546)</f>
        <v>369.73999999999995</v>
      </c>
      <c r="AS2474" s="363">
        <f t="shared" ca="1" si="1392"/>
        <v>369.73999999999995</v>
      </c>
      <c r="AT2474" s="363">
        <f t="shared" ca="1" si="1393"/>
        <v>0</v>
      </c>
    </row>
    <row r="2475" spans="1:46" ht="30" customHeight="1" x14ac:dyDescent="0.25">
      <c r="A2475" s="407"/>
      <c r="B2475" s="408"/>
      <c r="C2475" s="409">
        <v>2101</v>
      </c>
      <c r="D2475" s="410">
        <v>14789</v>
      </c>
      <c r="E2475" s="410"/>
      <c r="F2475" s="410"/>
      <c r="G2475" s="407" t="s">
        <v>56</v>
      </c>
      <c r="H2475" s="419" t="s">
        <v>36</v>
      </c>
      <c r="I2475" s="419"/>
      <c r="J2475" s="419" t="s">
        <v>435</v>
      </c>
      <c r="K2475" s="420">
        <v>3.5</v>
      </c>
      <c r="L2475" s="420">
        <v>1.3</v>
      </c>
      <c r="M2475" s="420">
        <v>3.5</v>
      </c>
      <c r="N2475" s="420"/>
      <c r="O2475" s="410">
        <f t="shared" si="1544"/>
        <v>3.5</v>
      </c>
      <c r="P2475" s="420"/>
      <c r="Q2475" s="420"/>
      <c r="R2475" s="410">
        <f t="shared" si="1545"/>
        <v>12.25</v>
      </c>
      <c r="S2475" s="421" t="s">
        <v>41</v>
      </c>
      <c r="T2475" s="412" t="s">
        <v>86</v>
      </c>
      <c r="U2475" s="422">
        <v>45006</v>
      </c>
      <c r="V2475" s="422"/>
      <c r="W2475" s="423">
        <v>1</v>
      </c>
      <c r="X2475" s="424"/>
      <c r="Y2475" s="416">
        <f t="shared" si="1546"/>
        <v>1.5714285714285714</v>
      </c>
      <c r="Z2475" s="425">
        <v>14</v>
      </c>
      <c r="AA2475" s="425">
        <v>0.84</v>
      </c>
      <c r="AB2475" s="417">
        <f t="shared" si="1547"/>
        <v>171.5</v>
      </c>
      <c r="AC2475" s="417">
        <f t="shared" si="1548"/>
        <v>10.29</v>
      </c>
      <c r="AD2475" s="417">
        <f t="shared" si="1549"/>
        <v>120.04999999999998</v>
      </c>
      <c r="AE2475" s="417">
        <f t="shared" si="1550"/>
        <v>0</v>
      </c>
      <c r="AF2475" s="417">
        <f t="shared" si="1551"/>
        <v>16.169999999999998</v>
      </c>
      <c r="AG2475" s="417">
        <f t="shared" si="1552"/>
        <v>136.21999999999997</v>
      </c>
      <c r="AH2475" s="426"/>
      <c r="AI2475" s="417">
        <f t="shared" si="1553"/>
        <v>136.21999999999997</v>
      </c>
      <c r="AJ2475" s="158"/>
      <c r="AR2475" s="363">
        <f>SUMIF('[27]Sc Shedule '!$D$3:$D$2546,D2475,'[27]Sc Shedule '!$AC$3:$AC$2546)</f>
        <v>369.73999999999995</v>
      </c>
      <c r="AS2475" s="363">
        <f t="shared" ca="1" si="1392"/>
        <v>369.73999999999995</v>
      </c>
      <c r="AT2475" s="363">
        <f t="shared" ca="1" si="1393"/>
        <v>0</v>
      </c>
    </row>
    <row r="2476" spans="1:46" ht="30" customHeight="1" x14ac:dyDescent="0.25">
      <c r="A2476" s="407"/>
      <c r="B2476" s="408"/>
      <c r="C2476" s="409">
        <v>2111</v>
      </c>
      <c r="D2476" s="410">
        <v>14799</v>
      </c>
      <c r="E2476" s="410">
        <v>8738</v>
      </c>
      <c r="F2476" s="410"/>
      <c r="G2476" s="407" t="s">
        <v>114</v>
      </c>
      <c r="H2476" s="419" t="s">
        <v>36</v>
      </c>
      <c r="I2476" s="419"/>
      <c r="J2476" s="419" t="s">
        <v>435</v>
      </c>
      <c r="K2476" s="420">
        <v>10</v>
      </c>
      <c r="L2476" s="420">
        <v>1</v>
      </c>
      <c r="M2476" s="420">
        <v>1.5</v>
      </c>
      <c r="N2476" s="420"/>
      <c r="O2476" s="410">
        <f t="shared" ref="O2476" si="1554">M2476-N2476</f>
        <v>1.5</v>
      </c>
      <c r="P2476" s="420"/>
      <c r="Q2476" s="420"/>
      <c r="R2476" s="410">
        <f t="shared" ref="R2476" si="1555">IF(S2476="m3",K2476*L2476*O2476,IF(S2476="m2-LxH",K2476*O2476,IF(S2476="m2-LxW",K2476*L2476*P2476,IF(S2476="rm",O2476,IF(S2476="lm",K2476,IF(S2476="unit",Q2476,))))))</f>
        <v>15</v>
      </c>
      <c r="S2476" s="421" t="s">
        <v>41</v>
      </c>
      <c r="T2476" s="412" t="s">
        <v>58</v>
      </c>
      <c r="U2476" s="422">
        <v>45007</v>
      </c>
      <c r="V2476" s="422">
        <v>45010</v>
      </c>
      <c r="W2476" s="423">
        <v>1</v>
      </c>
      <c r="X2476" s="424"/>
      <c r="Y2476" s="416">
        <f t="shared" ref="Y2476" si="1556">IF(T2476="on hire",$C$5-U2476+1,IF(T2476="off hired",V2476-U2476+1,0))/7</f>
        <v>0.5714285714285714</v>
      </c>
      <c r="Z2476" s="425">
        <v>14</v>
      </c>
      <c r="AA2476" s="425">
        <v>0.84</v>
      </c>
      <c r="AB2476" s="417">
        <f t="shared" ref="AB2476" si="1557">Z2476*R2476</f>
        <v>210</v>
      </c>
      <c r="AC2476" s="417">
        <f t="shared" ref="AC2476" si="1558">AA2476*R2476</f>
        <v>12.6</v>
      </c>
      <c r="AD2476" s="417">
        <f t="shared" ref="AD2476" si="1559">0.7*R2476*Z2476</f>
        <v>147</v>
      </c>
      <c r="AE2476" s="417">
        <f t="shared" ref="AE2476" si="1560">IF(T2476="off hired",0.3*R2476*Z2476*W2476,0)</f>
        <v>63</v>
      </c>
      <c r="AF2476" s="417">
        <f t="shared" ref="AF2476" si="1561">IF(Y2476&gt;X2476,(Y2476-X2476)*R2476*AA2476,0)</f>
        <v>7.1999999999999993</v>
      </c>
      <c r="AG2476" s="417">
        <f t="shared" ref="AG2476" si="1562">AD2476+AE2476+AF2476</f>
        <v>217.2</v>
      </c>
      <c r="AH2476" s="426"/>
      <c r="AI2476" s="417">
        <f t="shared" ref="AI2476" si="1563">AG2476-AH2476</f>
        <v>217.2</v>
      </c>
      <c r="AJ2476" s="158"/>
      <c r="AR2476" s="363">
        <f>SUMIF('[27]Sc Shedule '!$D$3:$D$2546,D2476,'[27]Sc Shedule '!$AC$3:$AC$2546)</f>
        <v>329.0625</v>
      </c>
      <c r="AS2476" s="363">
        <f t="shared" ca="1" si="1392"/>
        <v>424.57499999999999</v>
      </c>
      <c r="AT2476" s="363">
        <f t="shared" ca="1" si="1393"/>
        <v>-95.512499999999989</v>
      </c>
    </row>
    <row r="2477" spans="1:46" ht="30" customHeight="1" x14ac:dyDescent="0.25">
      <c r="A2477" s="407"/>
      <c r="B2477" s="408"/>
      <c r="C2477" s="409">
        <v>2110</v>
      </c>
      <c r="D2477" s="410">
        <v>14798</v>
      </c>
      <c r="E2477" s="410">
        <v>8738</v>
      </c>
      <c r="F2477" s="410"/>
      <c r="G2477" s="407" t="s">
        <v>682</v>
      </c>
      <c r="H2477" s="419" t="s">
        <v>36</v>
      </c>
      <c r="I2477" s="419"/>
      <c r="J2477" s="419" t="s">
        <v>435</v>
      </c>
      <c r="K2477" s="420">
        <v>2.5</v>
      </c>
      <c r="L2477" s="420">
        <v>1.3</v>
      </c>
      <c r="M2477" s="420">
        <v>8</v>
      </c>
      <c r="N2477" s="420"/>
      <c r="O2477" s="410">
        <f t="shared" ref="O2477" si="1564">M2477-N2477</f>
        <v>8</v>
      </c>
      <c r="P2477" s="420"/>
      <c r="Q2477" s="420"/>
      <c r="R2477" s="410">
        <f t="shared" ref="R2477" si="1565">IF(S2477="m3",K2477*L2477*O2477,IF(S2477="m2-LxH",K2477*O2477,IF(S2477="m2-LxW",K2477*L2477*P2477,IF(S2477="rm",O2477,IF(S2477="lm",K2477,IF(S2477="unit",Q2477,))))))</f>
        <v>20</v>
      </c>
      <c r="S2477" s="421" t="s">
        <v>41</v>
      </c>
      <c r="T2477" s="412" t="s">
        <v>58</v>
      </c>
      <c r="U2477" s="422">
        <v>45007</v>
      </c>
      <c r="V2477" s="422">
        <v>45010</v>
      </c>
      <c r="W2477" s="423">
        <v>1</v>
      </c>
      <c r="X2477" s="424"/>
      <c r="Y2477" s="416">
        <f t="shared" ref="Y2477" si="1566">IF(T2477="on hire",$C$5-U2477+1,IF(T2477="off hired",V2477-U2477+1,0))/7</f>
        <v>0.5714285714285714</v>
      </c>
      <c r="Z2477" s="425">
        <v>14</v>
      </c>
      <c r="AA2477" s="425">
        <v>0.84</v>
      </c>
      <c r="AB2477" s="417">
        <f t="shared" ref="AB2477" si="1567">Z2477*R2477</f>
        <v>280</v>
      </c>
      <c r="AC2477" s="417">
        <f t="shared" ref="AC2477" si="1568">AA2477*R2477</f>
        <v>16.8</v>
      </c>
      <c r="AD2477" s="417">
        <f t="shared" ref="AD2477" si="1569">0.7*R2477*Z2477</f>
        <v>196</v>
      </c>
      <c r="AE2477" s="417">
        <f t="shared" ref="AE2477" si="1570">IF(T2477="off hired",0.3*R2477*Z2477*W2477,0)</f>
        <v>84</v>
      </c>
      <c r="AF2477" s="417">
        <f t="shared" ref="AF2477" si="1571">IF(Y2477&gt;X2477,(Y2477-X2477)*R2477*AA2477,0)</f>
        <v>9.5999999999999979</v>
      </c>
      <c r="AG2477" s="417">
        <f t="shared" ref="AG2477" si="1572">AD2477+AE2477+AF2477</f>
        <v>289.60000000000002</v>
      </c>
      <c r="AH2477" s="426"/>
      <c r="AI2477" s="417">
        <f t="shared" ref="AI2477" si="1573">AG2477-AH2477</f>
        <v>289.60000000000002</v>
      </c>
      <c r="AJ2477" s="158"/>
      <c r="AR2477" s="363">
        <f>SUMIF('[27]Sc Shedule '!$D$3:$D$2546,D2477,'[27]Sc Shedule '!$AC$3:$AC$2546)</f>
        <v>1381.04</v>
      </c>
      <c r="AS2477" s="363">
        <f t="shared" ca="1" si="1392"/>
        <v>929.43999999999994</v>
      </c>
      <c r="AT2477" s="363">
        <f t="shared" ca="1" si="1393"/>
        <v>451.6</v>
      </c>
    </row>
    <row r="2478" spans="1:46" ht="30" customHeight="1" x14ac:dyDescent="0.25">
      <c r="A2478" s="407"/>
      <c r="B2478" s="408"/>
      <c r="C2478" s="409">
        <v>2130</v>
      </c>
      <c r="D2478" s="410">
        <v>14817</v>
      </c>
      <c r="E2478" s="410"/>
      <c r="F2478" s="410"/>
      <c r="G2478" s="407" t="s">
        <v>113</v>
      </c>
      <c r="H2478" s="419" t="s">
        <v>36</v>
      </c>
      <c r="I2478" s="419"/>
      <c r="J2478" s="419" t="s">
        <v>435</v>
      </c>
      <c r="K2478" s="420">
        <v>12</v>
      </c>
      <c r="L2478" s="420">
        <v>1.3</v>
      </c>
      <c r="M2478" s="420">
        <v>3</v>
      </c>
      <c r="N2478" s="420"/>
      <c r="O2478" s="410">
        <f t="shared" ref="O2478:O2479" si="1574">M2478-N2478</f>
        <v>3</v>
      </c>
      <c r="P2478" s="420"/>
      <c r="Q2478" s="420"/>
      <c r="R2478" s="410">
        <f t="shared" ref="R2478:R2479" si="1575">IF(S2478="m3",K2478*L2478*O2478,IF(S2478="m2-LxH",K2478*O2478,IF(S2478="m2-LxW",K2478*L2478*P2478,IF(S2478="rm",O2478,IF(S2478="lm",K2478,IF(S2478="unit",Q2478,))))))</f>
        <v>36</v>
      </c>
      <c r="S2478" s="421" t="s">
        <v>41</v>
      </c>
      <c r="T2478" s="412" t="s">
        <v>86</v>
      </c>
      <c r="U2478" s="422">
        <v>45013</v>
      </c>
      <c r="V2478" s="422"/>
      <c r="W2478" s="423">
        <v>1</v>
      </c>
      <c r="X2478" s="424"/>
      <c r="Y2478" s="416">
        <f t="shared" ref="Y2478:Y2479" si="1576">IF(T2478="on hire",$C$5-U2478+1,IF(T2478="off hired",V2478-U2478+1,0))/7</f>
        <v>0.5714285714285714</v>
      </c>
      <c r="Z2478" s="425">
        <v>14</v>
      </c>
      <c r="AA2478" s="425">
        <v>0.84</v>
      </c>
      <c r="AB2478" s="417">
        <f t="shared" ref="AB2478:AB2479" si="1577">Z2478*R2478</f>
        <v>504</v>
      </c>
      <c r="AC2478" s="417">
        <f t="shared" ref="AC2478:AC2479" si="1578">AA2478*R2478</f>
        <v>30.24</v>
      </c>
      <c r="AD2478" s="417">
        <f t="shared" ref="AD2478:AD2479" si="1579">0.7*R2478*Z2478</f>
        <v>352.8</v>
      </c>
      <c r="AE2478" s="417">
        <f t="shared" ref="AE2478:AE2479" si="1580">IF(T2478="off hired",0.3*R2478*Z2478*W2478,0)</f>
        <v>0</v>
      </c>
      <c r="AF2478" s="417">
        <f t="shared" ref="AF2478:AF2479" si="1581">IF(Y2478&gt;X2478,(Y2478-X2478)*R2478*AA2478,0)</f>
        <v>17.279999999999998</v>
      </c>
      <c r="AG2478" s="417">
        <f t="shared" ref="AG2478:AG2479" si="1582">AD2478+AE2478+AF2478</f>
        <v>370.08</v>
      </c>
      <c r="AH2478" s="426"/>
      <c r="AI2478" s="417">
        <f t="shared" ref="AI2478:AI2479" si="1583">AG2478-AH2478</f>
        <v>370.08</v>
      </c>
      <c r="AJ2478" s="158"/>
      <c r="AR2478" s="363">
        <f>SUMIF('[27]Sc Shedule '!$D$3:$D$2546,D2478,'[27]Sc Shedule '!$AC$3:$AC$2546)</f>
        <v>370.08</v>
      </c>
      <c r="AS2478" s="363">
        <f t="shared" ca="1" si="1392"/>
        <v>370.08</v>
      </c>
      <c r="AT2478" s="363">
        <f t="shared" ca="1" si="1393"/>
        <v>0</v>
      </c>
    </row>
    <row r="2479" spans="1:46" ht="30" customHeight="1" x14ac:dyDescent="0.25">
      <c r="A2479" s="407"/>
      <c r="B2479" s="408"/>
      <c r="C2479" s="409">
        <v>2123</v>
      </c>
      <c r="D2479" s="410">
        <v>14810</v>
      </c>
      <c r="E2479" s="410"/>
      <c r="F2479" s="410"/>
      <c r="G2479" s="407" t="s">
        <v>100</v>
      </c>
      <c r="H2479" s="419" t="s">
        <v>36</v>
      </c>
      <c r="I2479" s="419"/>
      <c r="J2479" s="419" t="s">
        <v>435</v>
      </c>
      <c r="K2479" s="420">
        <v>7.5</v>
      </c>
      <c r="L2479" s="420">
        <v>1</v>
      </c>
      <c r="M2479" s="420">
        <v>5</v>
      </c>
      <c r="N2479" s="420"/>
      <c r="O2479" s="410">
        <f t="shared" si="1574"/>
        <v>5</v>
      </c>
      <c r="P2479" s="420"/>
      <c r="Q2479" s="420"/>
      <c r="R2479" s="410">
        <f t="shared" si="1575"/>
        <v>37.5</v>
      </c>
      <c r="S2479" s="421" t="s">
        <v>41</v>
      </c>
      <c r="T2479" s="412" t="s">
        <v>86</v>
      </c>
      <c r="U2479" s="422">
        <v>45011</v>
      </c>
      <c r="V2479" s="422"/>
      <c r="W2479" s="423">
        <v>1</v>
      </c>
      <c r="X2479" s="424"/>
      <c r="Y2479" s="416">
        <f t="shared" si="1576"/>
        <v>0.8571428571428571</v>
      </c>
      <c r="Z2479" s="425">
        <v>14</v>
      </c>
      <c r="AA2479" s="425">
        <v>0.84</v>
      </c>
      <c r="AB2479" s="417">
        <f t="shared" si="1577"/>
        <v>525</v>
      </c>
      <c r="AC2479" s="417">
        <f t="shared" si="1578"/>
        <v>31.5</v>
      </c>
      <c r="AD2479" s="417">
        <f t="shared" si="1579"/>
        <v>367.5</v>
      </c>
      <c r="AE2479" s="417">
        <f t="shared" si="1580"/>
        <v>0</v>
      </c>
      <c r="AF2479" s="417">
        <f t="shared" si="1581"/>
        <v>26.999999999999996</v>
      </c>
      <c r="AG2479" s="417">
        <f t="shared" si="1582"/>
        <v>394.5</v>
      </c>
      <c r="AH2479" s="426"/>
      <c r="AI2479" s="417">
        <f t="shared" si="1583"/>
        <v>394.5</v>
      </c>
      <c r="AJ2479" s="158"/>
      <c r="AR2479" s="363">
        <f>SUMIF('[27]Sc Shedule '!$D$3:$D$2546,D2479,'[27]Sc Shedule '!$AC$3:$AC$2546)</f>
        <v>394.5</v>
      </c>
      <c r="AS2479" s="363">
        <f t="shared" ca="1" si="1392"/>
        <v>394.5</v>
      </c>
      <c r="AT2479" s="363">
        <f t="shared" ca="1" si="1393"/>
        <v>0</v>
      </c>
    </row>
    <row r="2480" spans="1:46" ht="30" customHeight="1" x14ac:dyDescent="0.25">
      <c r="A2480" s="407"/>
      <c r="B2480" s="408"/>
      <c r="C2480" s="409">
        <v>2026</v>
      </c>
      <c r="D2480" s="410">
        <v>14714</v>
      </c>
      <c r="E2480" s="410"/>
      <c r="F2480" s="410"/>
      <c r="G2480" s="407" t="s">
        <v>87</v>
      </c>
      <c r="H2480" s="419" t="s">
        <v>36</v>
      </c>
      <c r="I2480" s="419"/>
      <c r="J2480" s="419" t="s">
        <v>435</v>
      </c>
      <c r="K2480" s="420">
        <v>6.8</v>
      </c>
      <c r="L2480" s="420">
        <v>1.8</v>
      </c>
      <c r="M2480" s="420">
        <v>5</v>
      </c>
      <c r="N2480" s="420"/>
      <c r="O2480" s="410">
        <f t="shared" ref="O2480" si="1584">M2480-N2480</f>
        <v>5</v>
      </c>
      <c r="P2480" s="420"/>
      <c r="Q2480" s="420"/>
      <c r="R2480" s="410">
        <f t="shared" ref="R2480" si="1585">IF(S2480="m3",K2480*L2480*O2480,IF(S2480="m2-LxH",K2480*O2480,IF(S2480="m2-LxW",K2480*L2480*P2480,IF(S2480="rm",O2480,IF(S2480="lm",K2480,IF(S2480="unit",Q2480,))))))</f>
        <v>34</v>
      </c>
      <c r="S2480" s="421" t="s">
        <v>41</v>
      </c>
      <c r="T2480" s="412" t="s">
        <v>86</v>
      </c>
      <c r="U2480" s="422">
        <v>44989</v>
      </c>
      <c r="V2480" s="422"/>
      <c r="W2480" s="423">
        <v>1</v>
      </c>
      <c r="X2480" s="424"/>
      <c r="Y2480" s="416">
        <f t="shared" ref="Y2480" si="1586">IF(T2480="on hire",$C$5-U2480+1,IF(T2480="off hired",V2480-U2480+1,0))/7</f>
        <v>4</v>
      </c>
      <c r="Z2480" s="425">
        <v>18</v>
      </c>
      <c r="AA2480" s="425">
        <v>1.05</v>
      </c>
      <c r="AB2480" s="417">
        <f t="shared" ref="AB2480" si="1587">Z2480*R2480</f>
        <v>612</v>
      </c>
      <c r="AC2480" s="417">
        <f t="shared" ref="AC2480" si="1588">AA2480*R2480</f>
        <v>35.700000000000003</v>
      </c>
      <c r="AD2480" s="417">
        <f t="shared" ref="AD2480" si="1589">0.7*R2480*Z2480</f>
        <v>428.4</v>
      </c>
      <c r="AE2480" s="417">
        <f t="shared" ref="AE2480" si="1590">IF(T2480="off hired",0.3*R2480*Z2480*W2480,0)</f>
        <v>0</v>
      </c>
      <c r="AF2480" s="417">
        <f t="shared" ref="AF2480" si="1591">IF(Y2480&gt;X2480,(Y2480-X2480)*R2480*AA2480,0)</f>
        <v>142.80000000000001</v>
      </c>
      <c r="AG2480" s="417">
        <f t="shared" ref="AG2480" si="1592">AD2480+AE2480+AF2480</f>
        <v>571.20000000000005</v>
      </c>
      <c r="AH2480" s="426"/>
      <c r="AI2480" s="417">
        <f t="shared" ref="AI2480" si="1593">AG2480-AH2480</f>
        <v>571.20000000000005</v>
      </c>
      <c r="AJ2480" s="158"/>
      <c r="AR2480" s="363">
        <f>SUMIF('[27]Sc Shedule '!$D$3:$D$2546,D2480,'[27]Sc Shedule '!$AC$3:$AC$2546)</f>
        <v>571.20000000000005</v>
      </c>
      <c r="AS2480" s="363">
        <f t="shared" ca="1" si="1392"/>
        <v>571.20000000000005</v>
      </c>
      <c r="AT2480" s="363">
        <f t="shared" ca="1" si="1393"/>
        <v>0</v>
      </c>
    </row>
    <row r="2481" spans="1:46" ht="30" customHeight="1" x14ac:dyDescent="0.25">
      <c r="A2481" s="407"/>
      <c r="B2481" s="408"/>
      <c r="C2481" s="409">
        <v>2021</v>
      </c>
      <c r="D2481" s="410">
        <v>14709</v>
      </c>
      <c r="E2481" s="410">
        <v>8790</v>
      </c>
      <c r="F2481" s="410"/>
      <c r="G2481" s="407" t="s">
        <v>440</v>
      </c>
      <c r="H2481" s="419" t="s">
        <v>36</v>
      </c>
      <c r="I2481" s="419"/>
      <c r="J2481" s="419" t="s">
        <v>435</v>
      </c>
      <c r="K2481" s="420">
        <v>14</v>
      </c>
      <c r="L2481" s="420">
        <v>1.8</v>
      </c>
      <c r="M2481" s="420">
        <v>7</v>
      </c>
      <c r="N2481" s="420"/>
      <c r="O2481" s="410">
        <f t="shared" ref="O2481" si="1594">M2481-N2481</f>
        <v>7</v>
      </c>
      <c r="P2481" s="420"/>
      <c r="Q2481" s="420"/>
      <c r="R2481" s="410">
        <f t="shared" ref="R2481" si="1595">IF(S2481="m3",K2481*L2481*O2481,IF(S2481="m2-LxH",K2481*O2481,IF(S2481="m2-LxW",K2481*L2481*P2481,IF(S2481="rm",O2481,IF(S2481="lm",K2481,IF(S2481="unit",Q2481,))))))</f>
        <v>98</v>
      </c>
      <c r="S2481" s="421" t="s">
        <v>41</v>
      </c>
      <c r="T2481" s="412" t="s">
        <v>58</v>
      </c>
      <c r="U2481" s="422">
        <v>44988</v>
      </c>
      <c r="V2481" s="422">
        <v>44994</v>
      </c>
      <c r="W2481" s="423">
        <v>1</v>
      </c>
      <c r="X2481" s="424"/>
      <c r="Y2481" s="416">
        <f t="shared" ref="Y2481" si="1596">IF(T2481="on hire",$C$5-U2481+1,IF(T2481="off hired",V2481-U2481+1,0))/7</f>
        <v>1</v>
      </c>
      <c r="Z2481" s="425">
        <v>18</v>
      </c>
      <c r="AA2481" s="425">
        <v>1.05</v>
      </c>
      <c r="AB2481" s="417">
        <f t="shared" ref="AB2481" si="1597">Z2481*R2481</f>
        <v>1764</v>
      </c>
      <c r="AC2481" s="417">
        <f t="shared" ref="AC2481" si="1598">AA2481*R2481</f>
        <v>102.9</v>
      </c>
      <c r="AD2481" s="417">
        <f t="shared" ref="AD2481" si="1599">0.7*R2481*Z2481</f>
        <v>1234.8</v>
      </c>
      <c r="AE2481" s="417">
        <f t="shared" ref="AE2481" si="1600">IF(T2481="off hired",0.3*R2481*Z2481*W2481,0)</f>
        <v>529.19999999999993</v>
      </c>
      <c r="AF2481" s="417">
        <f t="shared" ref="AF2481" si="1601">IF(Y2481&gt;X2481,(Y2481-X2481)*R2481*AA2481,0)</f>
        <v>102.9</v>
      </c>
      <c r="AG2481" s="417">
        <f t="shared" ref="AG2481" si="1602">AD2481+AE2481+AF2481</f>
        <v>1866.9</v>
      </c>
      <c r="AH2481" s="426"/>
      <c r="AI2481" s="417">
        <f t="shared" ref="AI2481" si="1603">AG2481-AH2481</f>
        <v>1866.9</v>
      </c>
      <c r="AJ2481" s="158"/>
      <c r="AR2481" s="363">
        <f>SUMIF('[27]Sc Shedule '!$D$3:$D$2546,D2481,'[27]Sc Shedule '!$AC$3:$AC$2546)</f>
        <v>3009.58</v>
      </c>
      <c r="AS2481" s="363">
        <f t="shared" ca="1" si="1392"/>
        <v>3009.58</v>
      </c>
      <c r="AT2481" s="363">
        <f t="shared" ca="1" si="1393"/>
        <v>0</v>
      </c>
    </row>
    <row r="2482" spans="1:46" ht="30" customHeight="1" x14ac:dyDescent="0.25">
      <c r="A2482" s="407"/>
      <c r="B2482" s="408"/>
      <c r="C2482" s="409">
        <v>2051</v>
      </c>
      <c r="D2482" s="410">
        <v>14739</v>
      </c>
      <c r="E2482" s="410">
        <v>8723</v>
      </c>
      <c r="F2482" s="410"/>
      <c r="G2482" s="407" t="s">
        <v>440</v>
      </c>
      <c r="H2482" s="419" t="s">
        <v>36</v>
      </c>
      <c r="I2482" s="419"/>
      <c r="J2482" s="419" t="s">
        <v>435</v>
      </c>
      <c r="K2482" s="420">
        <v>2.5</v>
      </c>
      <c r="L2482" s="420">
        <v>1.8</v>
      </c>
      <c r="M2482" s="420">
        <v>4.5</v>
      </c>
      <c r="N2482" s="420"/>
      <c r="O2482" s="410">
        <f t="shared" ref="O2482" si="1604">M2482-N2482</f>
        <v>4.5</v>
      </c>
      <c r="P2482" s="420"/>
      <c r="Q2482" s="420"/>
      <c r="R2482" s="410">
        <f t="shared" ref="R2482" si="1605">IF(S2482="m3",K2482*L2482*O2482,IF(S2482="m2-LxH",K2482*O2482,IF(S2482="m2-LxW",K2482*L2482*P2482,IF(S2482="rm",O2482,IF(S2482="lm",K2482,IF(S2482="unit",Q2482,))))))</f>
        <v>11.25</v>
      </c>
      <c r="S2482" s="421" t="s">
        <v>41</v>
      </c>
      <c r="T2482" s="412" t="s">
        <v>58</v>
      </c>
      <c r="U2482" s="422">
        <v>44993</v>
      </c>
      <c r="V2482" s="422">
        <v>45005</v>
      </c>
      <c r="W2482" s="423">
        <v>1</v>
      </c>
      <c r="X2482" s="424"/>
      <c r="Y2482" s="416">
        <f t="shared" ref="Y2482" si="1606">IF(T2482="on hire",$C$5-U2482+1,IF(T2482="off hired",V2482-U2482+1,0))/7</f>
        <v>1.8571428571428572</v>
      </c>
      <c r="Z2482" s="425">
        <v>18</v>
      </c>
      <c r="AA2482" s="425">
        <v>1.05</v>
      </c>
      <c r="AB2482" s="417">
        <f t="shared" ref="AB2482" si="1607">Z2482*R2482</f>
        <v>202.5</v>
      </c>
      <c r="AC2482" s="417">
        <f t="shared" ref="AC2482" si="1608">AA2482*R2482</f>
        <v>11.8125</v>
      </c>
      <c r="AD2482" s="417">
        <f t="shared" ref="AD2482" si="1609">0.7*R2482*Z2482</f>
        <v>141.74999999999997</v>
      </c>
      <c r="AE2482" s="417">
        <f t="shared" ref="AE2482" si="1610">IF(T2482="off hired",0.3*R2482*Z2482*W2482,0)</f>
        <v>60.75</v>
      </c>
      <c r="AF2482" s="417">
        <f t="shared" ref="AF2482" si="1611">IF(Y2482&gt;X2482,(Y2482-X2482)*R2482*AA2482,0)</f>
        <v>21.9375</v>
      </c>
      <c r="AG2482" s="417">
        <f t="shared" ref="AG2482" si="1612">AD2482+AE2482+AF2482</f>
        <v>224.43749999999997</v>
      </c>
      <c r="AH2482" s="426"/>
      <c r="AI2482" s="417">
        <f t="shared" ref="AI2482" si="1613">AG2482-AH2482</f>
        <v>224.43749999999997</v>
      </c>
      <c r="AJ2482" s="158"/>
      <c r="AR2482" s="363">
        <f>SUMIF('[27]Sc Shedule '!$D$3:$D$2546,D2482,'[27]Sc Shedule '!$AC$3:$AC$2546)</f>
        <v>1074.085</v>
      </c>
      <c r="AS2482" s="363">
        <f t="shared" ca="1" si="1392"/>
        <v>588.64750000000004</v>
      </c>
      <c r="AT2482" s="363">
        <f t="shared" ca="1" si="1393"/>
        <v>485.4375</v>
      </c>
    </row>
    <row r="2483" spans="1:46" ht="30" customHeight="1" x14ac:dyDescent="0.25">
      <c r="A2483" s="407"/>
      <c r="B2483" s="408"/>
      <c r="C2483" s="409">
        <v>2010</v>
      </c>
      <c r="D2483" s="410">
        <v>14648</v>
      </c>
      <c r="E2483" s="410"/>
      <c r="F2483" s="410"/>
      <c r="G2483" s="407" t="s">
        <v>642</v>
      </c>
      <c r="H2483" s="419" t="s">
        <v>36</v>
      </c>
      <c r="I2483" s="419"/>
      <c r="J2483" s="419" t="s">
        <v>435</v>
      </c>
      <c r="K2483" s="420">
        <v>2.5</v>
      </c>
      <c r="L2483" s="420">
        <v>1.8</v>
      </c>
      <c r="M2483" s="420">
        <v>2.5</v>
      </c>
      <c r="N2483" s="420"/>
      <c r="O2483" s="410">
        <f t="shared" ref="O2483" si="1614">M2483-N2483</f>
        <v>2.5</v>
      </c>
      <c r="P2483" s="420"/>
      <c r="Q2483" s="420"/>
      <c r="R2483" s="410">
        <f t="shared" ref="R2483" si="1615">IF(S2483="m3",K2483*L2483*O2483,IF(S2483="m2-LxH",K2483*O2483,IF(S2483="m2-LxW",K2483*L2483*P2483,IF(S2483="rm",O2483,IF(S2483="lm",K2483,IF(S2483="unit",Q2483,))))))</f>
        <v>6.25</v>
      </c>
      <c r="S2483" s="421" t="s">
        <v>41</v>
      </c>
      <c r="T2483" s="412" t="s">
        <v>86</v>
      </c>
      <c r="U2483" s="422">
        <v>44986</v>
      </c>
      <c r="V2483" s="422"/>
      <c r="W2483" s="423">
        <v>1</v>
      </c>
      <c r="X2483" s="424"/>
      <c r="Y2483" s="416">
        <f t="shared" ref="Y2483" si="1616">IF(T2483="on hire",$C$5-U2483+1,IF(T2483="off hired",V2483-U2483+1,0))/7</f>
        <v>4.4285714285714288</v>
      </c>
      <c r="Z2483" s="425">
        <v>18</v>
      </c>
      <c r="AA2483" s="425">
        <v>1.05</v>
      </c>
      <c r="AB2483" s="417">
        <f t="shared" ref="AB2483" si="1617">Z2483*R2483</f>
        <v>112.5</v>
      </c>
      <c r="AC2483" s="417">
        <f t="shared" ref="AC2483" si="1618">AA2483*R2483</f>
        <v>6.5625</v>
      </c>
      <c r="AD2483" s="417">
        <f t="shared" ref="AD2483" si="1619">0.7*R2483*Z2483</f>
        <v>78.75</v>
      </c>
      <c r="AE2483" s="417">
        <f t="shared" ref="AE2483" si="1620">IF(T2483="off hired",0.3*R2483*Z2483*W2483,0)</f>
        <v>0</v>
      </c>
      <c r="AF2483" s="417">
        <f t="shared" ref="AF2483" si="1621">IF(Y2483&gt;X2483,(Y2483-X2483)*R2483*AA2483,0)</f>
        <v>29.062500000000004</v>
      </c>
      <c r="AG2483" s="417">
        <f t="shared" ref="AG2483" si="1622">AD2483+AE2483+AF2483</f>
        <v>107.8125</v>
      </c>
      <c r="AH2483" s="426"/>
      <c r="AI2483" s="417">
        <f t="shared" ref="AI2483" si="1623">AG2483-AH2483</f>
        <v>107.8125</v>
      </c>
      <c r="AJ2483" s="158"/>
      <c r="AR2483" s="363">
        <f>SUMIF('[27]Sc Shedule '!$D$3:$D$2546,D2483,'[27]Sc Shedule '!$AC$3:$AC$2546)</f>
        <v>608.47500000000002</v>
      </c>
      <c r="AS2483" s="363">
        <f t="shared" ca="1" si="1392"/>
        <v>344.41250000000002</v>
      </c>
      <c r="AT2483" s="363">
        <f t="shared" ca="1" si="1393"/>
        <v>264.0625</v>
      </c>
    </row>
    <row r="2484" spans="1:46" ht="30" customHeight="1" x14ac:dyDescent="0.25">
      <c r="A2484" s="407"/>
      <c r="B2484" s="408"/>
      <c r="C2484" s="409">
        <v>2024</v>
      </c>
      <c r="D2484" s="410">
        <v>14712</v>
      </c>
      <c r="E2484" s="410">
        <v>8795</v>
      </c>
      <c r="F2484" s="410"/>
      <c r="G2484" s="407" t="s">
        <v>642</v>
      </c>
      <c r="H2484" s="419" t="s">
        <v>36</v>
      </c>
      <c r="I2484" s="419"/>
      <c r="J2484" s="419" t="s">
        <v>435</v>
      </c>
      <c r="K2484" s="420">
        <v>16</v>
      </c>
      <c r="L2484" s="420">
        <v>1.8</v>
      </c>
      <c r="M2484" s="420">
        <v>5</v>
      </c>
      <c r="N2484" s="420"/>
      <c r="O2484" s="410">
        <f t="shared" ref="O2484" si="1624">M2484-N2484</f>
        <v>5</v>
      </c>
      <c r="P2484" s="420"/>
      <c r="Q2484" s="420"/>
      <c r="R2484" s="410">
        <f t="shared" ref="R2484" si="1625">IF(S2484="m3",K2484*L2484*O2484,IF(S2484="m2-LxH",K2484*O2484,IF(S2484="m2-LxW",K2484*L2484*P2484,IF(S2484="rm",O2484,IF(S2484="lm",K2484,IF(S2484="unit",Q2484,))))))</f>
        <v>80</v>
      </c>
      <c r="S2484" s="421" t="s">
        <v>41</v>
      </c>
      <c r="T2484" s="412" t="s">
        <v>58</v>
      </c>
      <c r="U2484" s="422">
        <v>44988</v>
      </c>
      <c r="V2484" s="422">
        <v>44995</v>
      </c>
      <c r="W2484" s="423">
        <v>1</v>
      </c>
      <c r="X2484" s="424"/>
      <c r="Y2484" s="416">
        <f t="shared" ref="Y2484" si="1626">IF(T2484="on hire",$C$5-U2484+1,IF(T2484="off hired",V2484-U2484+1,0))/7</f>
        <v>1.1428571428571428</v>
      </c>
      <c r="Z2484" s="425">
        <v>18</v>
      </c>
      <c r="AA2484" s="425">
        <v>1.05</v>
      </c>
      <c r="AB2484" s="417">
        <f t="shared" ref="AB2484" si="1627">Z2484*R2484</f>
        <v>1440</v>
      </c>
      <c r="AC2484" s="417">
        <f t="shared" ref="AC2484" si="1628">AA2484*R2484</f>
        <v>84</v>
      </c>
      <c r="AD2484" s="417">
        <f t="shared" ref="AD2484" si="1629">0.7*R2484*Z2484</f>
        <v>1008</v>
      </c>
      <c r="AE2484" s="417">
        <f t="shared" ref="AE2484" si="1630">IF(T2484="off hired",0.3*R2484*Z2484*W2484,0)</f>
        <v>432</v>
      </c>
      <c r="AF2484" s="417">
        <f t="shared" ref="AF2484" si="1631">IF(Y2484&gt;X2484,(Y2484-X2484)*R2484*AA2484,0)</f>
        <v>95.999999999999986</v>
      </c>
      <c r="AG2484" s="417">
        <f t="shared" ref="AG2484" si="1632">AD2484+AE2484+AF2484</f>
        <v>1536</v>
      </c>
      <c r="AH2484" s="426"/>
      <c r="AI2484" s="417">
        <f t="shared" ref="AI2484" si="1633">AG2484-AH2484</f>
        <v>1536</v>
      </c>
      <c r="AJ2484" s="158"/>
      <c r="AR2484" s="363">
        <f>SUMIF('[27]Sc Shedule '!$D$3:$D$2546,D2484,'[27]Sc Shedule '!$AC$3:$AC$2546)</f>
        <v>1834</v>
      </c>
      <c r="AS2484" s="363">
        <f t="shared" ca="1" si="1392"/>
        <v>1834</v>
      </c>
      <c r="AT2484" s="363">
        <f t="shared" ca="1" si="1393"/>
        <v>0</v>
      </c>
    </row>
    <row r="2485" spans="1:46" ht="30" customHeight="1" x14ac:dyDescent="0.25">
      <c r="A2485" s="407"/>
      <c r="B2485" s="408"/>
      <c r="C2485" s="409">
        <v>2018</v>
      </c>
      <c r="D2485" s="410">
        <v>14706</v>
      </c>
      <c r="E2485" s="410">
        <v>8723</v>
      </c>
      <c r="F2485" s="410"/>
      <c r="G2485" s="407" t="s">
        <v>440</v>
      </c>
      <c r="H2485" s="419" t="s">
        <v>36</v>
      </c>
      <c r="I2485" s="419"/>
      <c r="J2485" s="419" t="s">
        <v>435</v>
      </c>
      <c r="K2485" s="420">
        <v>7.5</v>
      </c>
      <c r="L2485" s="420">
        <v>1.8</v>
      </c>
      <c r="M2485" s="420">
        <v>3.5</v>
      </c>
      <c r="N2485" s="420"/>
      <c r="O2485" s="410">
        <f t="shared" ref="O2485" si="1634">M2485-N2485</f>
        <v>3.5</v>
      </c>
      <c r="P2485" s="420"/>
      <c r="Q2485" s="420"/>
      <c r="R2485" s="410">
        <f t="shared" ref="R2485" si="1635">IF(S2485="m3",K2485*L2485*O2485,IF(S2485="m2-LxH",K2485*O2485,IF(S2485="m2-LxW",K2485*L2485*P2485,IF(S2485="rm",O2485,IF(S2485="lm",K2485,IF(S2485="unit",Q2485,))))))</f>
        <v>26.25</v>
      </c>
      <c r="S2485" s="421" t="s">
        <v>41</v>
      </c>
      <c r="T2485" s="412" t="s">
        <v>58</v>
      </c>
      <c r="U2485" s="422">
        <v>44987</v>
      </c>
      <c r="V2485" s="422">
        <v>45005</v>
      </c>
      <c r="W2485" s="423">
        <v>1</v>
      </c>
      <c r="X2485" s="424"/>
      <c r="Y2485" s="416">
        <f t="shared" ref="Y2485" si="1636">IF(T2485="on hire",$C$5-U2485+1,IF(T2485="off hired",V2485-U2485+1,0))/7</f>
        <v>2.7142857142857144</v>
      </c>
      <c r="Z2485" s="425">
        <v>18</v>
      </c>
      <c r="AA2485" s="425">
        <v>1.05</v>
      </c>
      <c r="AB2485" s="417">
        <f t="shared" ref="AB2485" si="1637">Z2485*R2485</f>
        <v>472.5</v>
      </c>
      <c r="AC2485" s="417">
        <f t="shared" ref="AC2485" si="1638">AA2485*R2485</f>
        <v>27.5625</v>
      </c>
      <c r="AD2485" s="417">
        <f t="shared" ref="AD2485" si="1639">0.7*R2485*Z2485</f>
        <v>330.75</v>
      </c>
      <c r="AE2485" s="417">
        <f t="shared" ref="AE2485" si="1640">IF(T2485="off hired",0.3*R2485*Z2485*W2485,0)</f>
        <v>141.75</v>
      </c>
      <c r="AF2485" s="417">
        <f t="shared" ref="AF2485" si="1641">IF(Y2485&gt;X2485,(Y2485-X2485)*R2485*AA2485,0)</f>
        <v>74.8125</v>
      </c>
      <c r="AG2485" s="417">
        <f t="shared" ref="AG2485" si="1642">AD2485+AE2485+AF2485</f>
        <v>547.3125</v>
      </c>
      <c r="AH2485" s="426"/>
      <c r="AI2485" s="417">
        <f t="shared" ref="AI2485" si="1643">AG2485-AH2485</f>
        <v>547.3125</v>
      </c>
      <c r="AJ2485" s="158"/>
      <c r="AR2485" s="363">
        <f>SUMIF('[27]Sc Shedule '!$D$3:$D$2546,D2485,'[27]Sc Shedule '!$AC$3:$AC$2546)</f>
        <v>1052.0625</v>
      </c>
      <c r="AS2485" s="363">
        <f t="shared" ca="1" si="1392"/>
        <v>829.3125</v>
      </c>
      <c r="AT2485" s="363">
        <f t="shared" ca="1" si="1393"/>
        <v>222.75</v>
      </c>
    </row>
    <row r="2486" spans="1:46" ht="30" customHeight="1" x14ac:dyDescent="0.25">
      <c r="A2486" s="407"/>
      <c r="B2486" s="408"/>
      <c r="C2486" s="409">
        <v>2071</v>
      </c>
      <c r="D2486" s="410">
        <v>14759</v>
      </c>
      <c r="E2486" s="410"/>
      <c r="F2486" s="410"/>
      <c r="G2486" s="407" t="s">
        <v>440</v>
      </c>
      <c r="H2486" s="419" t="s">
        <v>36</v>
      </c>
      <c r="I2486" s="419"/>
      <c r="J2486" s="419" t="s">
        <v>435</v>
      </c>
      <c r="K2486" s="420">
        <v>3.5</v>
      </c>
      <c r="L2486" s="420">
        <v>1.8</v>
      </c>
      <c r="M2486" s="420">
        <v>8</v>
      </c>
      <c r="N2486" s="420"/>
      <c r="O2486" s="410">
        <f t="shared" ref="O2486" si="1644">M2486-N2486</f>
        <v>8</v>
      </c>
      <c r="P2486" s="420"/>
      <c r="Q2486" s="420"/>
      <c r="R2486" s="410">
        <f t="shared" ref="R2486" si="1645">IF(S2486="m3",K2486*L2486*O2486,IF(S2486="m2-LxH",K2486*O2486,IF(S2486="m2-LxW",K2486*L2486*P2486,IF(S2486="rm",O2486,IF(S2486="lm",K2486,IF(S2486="unit",Q2486,))))))</f>
        <v>28</v>
      </c>
      <c r="S2486" s="421" t="s">
        <v>41</v>
      </c>
      <c r="T2486" s="412" t="s">
        <v>86</v>
      </c>
      <c r="U2486" s="422">
        <v>44998</v>
      </c>
      <c r="V2486" s="422"/>
      <c r="W2486" s="423">
        <v>1</v>
      </c>
      <c r="X2486" s="424"/>
      <c r="Y2486" s="416">
        <f t="shared" ref="Y2486" si="1646">IF(T2486="on hire",$C$5-U2486+1,IF(T2486="off hired",V2486-U2486+1,0))/7</f>
        <v>2.7142857142857144</v>
      </c>
      <c r="Z2486" s="425">
        <v>18</v>
      </c>
      <c r="AA2486" s="425">
        <v>1.05</v>
      </c>
      <c r="AB2486" s="417">
        <f t="shared" ref="AB2486" si="1647">Z2486*R2486</f>
        <v>504</v>
      </c>
      <c r="AC2486" s="417">
        <f t="shared" ref="AC2486" si="1648">AA2486*R2486</f>
        <v>29.400000000000002</v>
      </c>
      <c r="AD2486" s="417">
        <f t="shared" ref="AD2486" si="1649">0.7*R2486*Z2486</f>
        <v>352.79999999999995</v>
      </c>
      <c r="AE2486" s="417">
        <f t="shared" ref="AE2486" si="1650">IF(T2486="off hired",0.3*R2486*Z2486*W2486,0)</f>
        <v>0</v>
      </c>
      <c r="AF2486" s="417">
        <f t="shared" ref="AF2486" si="1651">IF(Y2486&gt;X2486,(Y2486-X2486)*R2486*AA2486,0)</f>
        <v>79.8</v>
      </c>
      <c r="AG2486" s="417">
        <f t="shared" ref="AG2486" si="1652">AD2486+AE2486+AF2486</f>
        <v>432.59999999999997</v>
      </c>
      <c r="AH2486" s="426"/>
      <c r="AI2486" s="417">
        <f t="shared" ref="AI2486" si="1653">AG2486-AH2486</f>
        <v>432.59999999999997</v>
      </c>
      <c r="AJ2486" s="158"/>
      <c r="AR2486" s="363">
        <f>SUMIF('[27]Sc Shedule '!$D$3:$D$2546,D2486,'[27]Sc Shedule '!$AC$3:$AC$2546)</f>
        <v>432.59999999999997</v>
      </c>
      <c r="AS2486" s="363">
        <f t="shared" ca="1" si="1392"/>
        <v>432.59999999999997</v>
      </c>
      <c r="AT2486" s="363">
        <f t="shared" ca="1" si="1393"/>
        <v>0</v>
      </c>
    </row>
    <row r="2487" spans="1:46" ht="30" customHeight="1" x14ac:dyDescent="0.25">
      <c r="A2487" s="407"/>
      <c r="B2487" s="408"/>
      <c r="C2487" s="409">
        <v>2074</v>
      </c>
      <c r="D2487" s="410">
        <v>14761</v>
      </c>
      <c r="E2487" s="410">
        <v>8716</v>
      </c>
      <c r="F2487" s="410"/>
      <c r="G2487" s="407" t="s">
        <v>501</v>
      </c>
      <c r="H2487" s="419" t="s">
        <v>36</v>
      </c>
      <c r="I2487" s="419"/>
      <c r="J2487" s="419" t="s">
        <v>435</v>
      </c>
      <c r="K2487" s="420">
        <v>11</v>
      </c>
      <c r="L2487" s="420">
        <v>1.8</v>
      </c>
      <c r="M2487" s="420">
        <v>4</v>
      </c>
      <c r="N2487" s="420"/>
      <c r="O2487" s="410">
        <f t="shared" ref="O2487" si="1654">M2487-N2487</f>
        <v>4</v>
      </c>
      <c r="P2487" s="420"/>
      <c r="Q2487" s="420"/>
      <c r="R2487" s="410">
        <f t="shared" ref="R2487" si="1655">IF(S2487="m3",K2487*L2487*O2487,IF(S2487="m2-LxH",K2487*O2487,IF(S2487="m2-LxW",K2487*L2487*P2487,IF(S2487="rm",O2487,IF(S2487="lm",K2487,IF(S2487="unit",Q2487,))))))</f>
        <v>44</v>
      </c>
      <c r="S2487" s="421" t="s">
        <v>41</v>
      </c>
      <c r="T2487" s="412" t="s">
        <v>58</v>
      </c>
      <c r="U2487" s="422">
        <v>44998</v>
      </c>
      <c r="V2487" s="422">
        <v>45001</v>
      </c>
      <c r="W2487" s="423">
        <v>1</v>
      </c>
      <c r="X2487" s="424"/>
      <c r="Y2487" s="416">
        <f t="shared" ref="Y2487" si="1656">IF(T2487="on hire",$C$5-U2487+1,IF(T2487="off hired",V2487-U2487+1,0))/7</f>
        <v>0.5714285714285714</v>
      </c>
      <c r="Z2487" s="425">
        <v>18</v>
      </c>
      <c r="AA2487" s="425">
        <v>1.05</v>
      </c>
      <c r="AB2487" s="417">
        <f t="shared" ref="AB2487" si="1657">Z2487*R2487</f>
        <v>792</v>
      </c>
      <c r="AC2487" s="417">
        <f t="shared" ref="AC2487" si="1658">AA2487*R2487</f>
        <v>46.2</v>
      </c>
      <c r="AD2487" s="417">
        <f t="shared" ref="AD2487" si="1659">0.7*R2487*Z2487</f>
        <v>554.4</v>
      </c>
      <c r="AE2487" s="417">
        <f t="shared" ref="AE2487" si="1660">IF(T2487="off hired",0.3*R2487*Z2487*W2487,0)</f>
        <v>237.6</v>
      </c>
      <c r="AF2487" s="417">
        <f t="shared" ref="AF2487" si="1661">IF(Y2487&gt;X2487,(Y2487-X2487)*R2487*AA2487,0)</f>
        <v>26.400000000000002</v>
      </c>
      <c r="AG2487" s="417">
        <f t="shared" ref="AG2487" si="1662">AD2487+AE2487+AF2487</f>
        <v>818.4</v>
      </c>
      <c r="AH2487" s="426"/>
      <c r="AI2487" s="417">
        <f t="shared" ref="AI2487" si="1663">AG2487-AH2487</f>
        <v>818.4</v>
      </c>
      <c r="AJ2487" s="158"/>
      <c r="AR2487" s="363">
        <f>SUMIF('[27]Sc Shedule '!$D$3:$D$2546,D2487,'[27]Sc Shedule '!$AC$3:$AC$2546)</f>
        <v>1923.1334999999997</v>
      </c>
      <c r="AS2487" s="363">
        <f t="shared" ca="1" si="1392"/>
        <v>1923.1334999999997</v>
      </c>
      <c r="AT2487" s="363">
        <f t="shared" ca="1" si="1393"/>
        <v>0</v>
      </c>
    </row>
    <row r="2488" spans="1:46" ht="30" customHeight="1" x14ac:dyDescent="0.25">
      <c r="A2488" s="407"/>
      <c r="B2488" s="408"/>
      <c r="C2488" s="409">
        <v>2088</v>
      </c>
      <c r="D2488" s="410">
        <v>14776</v>
      </c>
      <c r="E2488" s="410"/>
      <c r="F2488" s="410"/>
      <c r="G2488" s="407" t="s">
        <v>686</v>
      </c>
      <c r="H2488" s="419" t="s">
        <v>36</v>
      </c>
      <c r="I2488" s="419"/>
      <c r="J2488" s="419" t="s">
        <v>435</v>
      </c>
      <c r="K2488" s="420">
        <v>7.5</v>
      </c>
      <c r="L2488" s="420">
        <v>1.8</v>
      </c>
      <c r="M2488" s="420">
        <v>2.5</v>
      </c>
      <c r="N2488" s="420"/>
      <c r="O2488" s="410">
        <f t="shared" ref="O2488" si="1664">M2488-N2488</f>
        <v>2.5</v>
      </c>
      <c r="P2488" s="420"/>
      <c r="Q2488" s="420"/>
      <c r="R2488" s="410">
        <f t="shared" ref="R2488" si="1665">IF(S2488="m3",K2488*L2488*O2488,IF(S2488="m2-LxH",K2488*O2488,IF(S2488="m2-LxW",K2488*L2488*P2488,IF(S2488="rm",O2488,IF(S2488="lm",K2488,IF(S2488="unit",Q2488,))))))</f>
        <v>18.75</v>
      </c>
      <c r="S2488" s="421" t="s">
        <v>41</v>
      </c>
      <c r="T2488" s="412" t="s">
        <v>86</v>
      </c>
      <c r="U2488" s="422">
        <v>45001</v>
      </c>
      <c r="V2488" s="422"/>
      <c r="W2488" s="423">
        <v>1</v>
      </c>
      <c r="X2488" s="424"/>
      <c r="Y2488" s="416">
        <f t="shared" ref="Y2488" si="1666">IF(T2488="on hire",$C$5-U2488+1,IF(T2488="off hired",V2488-U2488+1,0))/7</f>
        <v>2.2857142857142856</v>
      </c>
      <c r="Z2488" s="425">
        <v>18</v>
      </c>
      <c r="AA2488" s="425">
        <v>1.05</v>
      </c>
      <c r="AB2488" s="417">
        <f t="shared" ref="AB2488" si="1667">Z2488*R2488</f>
        <v>337.5</v>
      </c>
      <c r="AC2488" s="417">
        <f t="shared" ref="AC2488" si="1668">AA2488*R2488</f>
        <v>19.6875</v>
      </c>
      <c r="AD2488" s="417">
        <f t="shared" ref="AD2488" si="1669">0.7*R2488*Z2488</f>
        <v>236.25</v>
      </c>
      <c r="AE2488" s="417">
        <f t="shared" ref="AE2488" si="1670">IF(T2488="off hired",0.3*R2488*Z2488*W2488,0)</f>
        <v>0</v>
      </c>
      <c r="AF2488" s="417">
        <f t="shared" ref="AF2488" si="1671">IF(Y2488&gt;X2488,(Y2488-X2488)*R2488*AA2488,0)</f>
        <v>45</v>
      </c>
      <c r="AG2488" s="417">
        <f t="shared" ref="AG2488" si="1672">AD2488+AE2488+AF2488</f>
        <v>281.25</v>
      </c>
      <c r="AH2488" s="426"/>
      <c r="AI2488" s="417">
        <f t="shared" ref="AI2488" si="1673">AG2488-AH2488</f>
        <v>281.25</v>
      </c>
      <c r="AJ2488" s="158"/>
      <c r="AR2488" s="363">
        <f>SUMIF('[27]Sc Shedule '!$D$3:$D$2546,D2488,'[27]Sc Shedule '!$AC$3:$AC$2546)</f>
        <v>445</v>
      </c>
      <c r="AS2488" s="363">
        <f t="shared" ca="1" si="1392"/>
        <v>445</v>
      </c>
      <c r="AT2488" s="363">
        <f t="shared" ca="1" si="1393"/>
        <v>0</v>
      </c>
    </row>
    <row r="2489" spans="1:46" ht="30" customHeight="1" x14ac:dyDescent="0.25">
      <c r="A2489" s="407"/>
      <c r="B2489" s="408"/>
      <c r="C2489" s="409">
        <v>2097</v>
      </c>
      <c r="D2489" s="410">
        <v>14785</v>
      </c>
      <c r="E2489" s="410">
        <v>8717</v>
      </c>
      <c r="F2489" s="410"/>
      <c r="G2489" s="407" t="s">
        <v>440</v>
      </c>
      <c r="H2489" s="419" t="s">
        <v>36</v>
      </c>
      <c r="I2489" s="419"/>
      <c r="J2489" s="419" t="s">
        <v>435</v>
      </c>
      <c r="K2489" s="420">
        <v>35</v>
      </c>
      <c r="L2489" s="420">
        <v>1.8</v>
      </c>
      <c r="M2489" s="420">
        <v>4</v>
      </c>
      <c r="N2489" s="420"/>
      <c r="O2489" s="410">
        <f t="shared" ref="O2489" si="1674">M2489-N2489</f>
        <v>4</v>
      </c>
      <c r="P2489" s="420"/>
      <c r="Q2489" s="420"/>
      <c r="R2489" s="410">
        <f t="shared" ref="R2489" si="1675">IF(S2489="m3",K2489*L2489*O2489,IF(S2489="m2-LxH",K2489*O2489,IF(S2489="m2-LxW",K2489*L2489*P2489,IF(S2489="rm",O2489,IF(S2489="lm",K2489,IF(S2489="unit",Q2489,))))))</f>
        <v>140</v>
      </c>
      <c r="S2489" s="421" t="s">
        <v>41</v>
      </c>
      <c r="T2489" s="412" t="s">
        <v>58</v>
      </c>
      <c r="U2489" s="422">
        <v>45003</v>
      </c>
      <c r="V2489" s="422">
        <v>45004</v>
      </c>
      <c r="W2489" s="423">
        <v>1</v>
      </c>
      <c r="X2489" s="424"/>
      <c r="Y2489" s="416">
        <f t="shared" ref="Y2489" si="1676">IF(T2489="on hire",$C$5-U2489+1,IF(T2489="off hired",V2489-U2489+1,0))/7</f>
        <v>0.2857142857142857</v>
      </c>
      <c r="Z2489" s="425">
        <v>18</v>
      </c>
      <c r="AA2489" s="425">
        <v>1.05</v>
      </c>
      <c r="AB2489" s="417">
        <f t="shared" ref="AB2489" si="1677">Z2489*R2489</f>
        <v>2520</v>
      </c>
      <c r="AC2489" s="417">
        <f t="shared" ref="AC2489" si="1678">AA2489*R2489</f>
        <v>147</v>
      </c>
      <c r="AD2489" s="417">
        <f t="shared" ref="AD2489" si="1679">0.7*R2489*Z2489</f>
        <v>1764</v>
      </c>
      <c r="AE2489" s="417">
        <f t="shared" ref="AE2489" si="1680">IF(T2489="off hired",0.3*R2489*Z2489*W2489,0)</f>
        <v>756</v>
      </c>
      <c r="AF2489" s="417">
        <f t="shared" ref="AF2489" si="1681">IF(Y2489&gt;X2489,(Y2489-X2489)*R2489*AA2489,0)</f>
        <v>42</v>
      </c>
      <c r="AG2489" s="417">
        <f t="shared" ref="AG2489" si="1682">AD2489+AE2489+AF2489</f>
        <v>2562</v>
      </c>
      <c r="AH2489" s="426"/>
      <c r="AI2489" s="417">
        <f t="shared" ref="AI2489" si="1683">AG2489-AH2489</f>
        <v>2562</v>
      </c>
      <c r="AJ2489" s="158"/>
      <c r="AR2489" s="363">
        <f>SUMIF('[27]Sc Shedule '!$D$3:$D$2546,D2489,'[27]Sc Shedule '!$AC$3:$AC$2546)</f>
        <v>2562</v>
      </c>
      <c r="AS2489" s="363">
        <f t="shared" ca="1" si="1392"/>
        <v>2562</v>
      </c>
      <c r="AT2489" s="363">
        <f t="shared" ca="1" si="1393"/>
        <v>0</v>
      </c>
    </row>
    <row r="2490" spans="1:46" ht="30" customHeight="1" x14ac:dyDescent="0.25">
      <c r="A2490" s="407"/>
      <c r="B2490" s="408"/>
      <c r="C2490" s="409">
        <v>2110</v>
      </c>
      <c r="D2490" s="410">
        <v>14798</v>
      </c>
      <c r="E2490" s="410">
        <v>8738</v>
      </c>
      <c r="F2490" s="410"/>
      <c r="G2490" s="407" t="s">
        <v>501</v>
      </c>
      <c r="H2490" s="419" t="s">
        <v>36</v>
      </c>
      <c r="I2490" s="419"/>
      <c r="J2490" s="419" t="s">
        <v>435</v>
      </c>
      <c r="K2490" s="420">
        <v>4.3</v>
      </c>
      <c r="L2490" s="420">
        <v>1.8</v>
      </c>
      <c r="M2490" s="420">
        <v>8</v>
      </c>
      <c r="N2490" s="420"/>
      <c r="O2490" s="410">
        <f t="shared" ref="O2490" si="1684">M2490-N2490</f>
        <v>8</v>
      </c>
      <c r="P2490" s="420"/>
      <c r="Q2490" s="420"/>
      <c r="R2490" s="410">
        <f t="shared" ref="R2490" si="1685">IF(S2490="m3",K2490*L2490*O2490,IF(S2490="m2-LxH",K2490*O2490,IF(S2490="m2-LxW",K2490*L2490*P2490,IF(S2490="rm",O2490,IF(S2490="lm",K2490,IF(S2490="unit",Q2490,))))))</f>
        <v>34.4</v>
      </c>
      <c r="S2490" s="421" t="s">
        <v>41</v>
      </c>
      <c r="T2490" s="412" t="s">
        <v>58</v>
      </c>
      <c r="U2490" s="422">
        <v>45007</v>
      </c>
      <c r="V2490" s="422">
        <v>45010</v>
      </c>
      <c r="W2490" s="423">
        <v>1</v>
      </c>
      <c r="X2490" s="424"/>
      <c r="Y2490" s="416">
        <f t="shared" ref="Y2490" si="1686">IF(T2490="on hire",$C$5-U2490+1,IF(T2490="off hired",V2490-U2490+1,0))/7</f>
        <v>0.5714285714285714</v>
      </c>
      <c r="Z2490" s="425">
        <v>18</v>
      </c>
      <c r="AA2490" s="425">
        <v>1.05</v>
      </c>
      <c r="AB2490" s="417">
        <f t="shared" ref="AB2490" si="1687">Z2490*R2490</f>
        <v>619.19999999999993</v>
      </c>
      <c r="AC2490" s="417">
        <f t="shared" ref="AC2490" si="1688">AA2490*R2490</f>
        <v>36.119999999999997</v>
      </c>
      <c r="AD2490" s="417">
        <f t="shared" ref="AD2490" si="1689">0.7*R2490*Z2490</f>
        <v>433.43999999999994</v>
      </c>
      <c r="AE2490" s="417">
        <f t="shared" ref="AE2490" si="1690">IF(T2490="off hired",0.3*R2490*Z2490*W2490,0)</f>
        <v>185.75999999999996</v>
      </c>
      <c r="AF2490" s="417">
        <f t="shared" ref="AF2490" si="1691">IF(Y2490&gt;X2490,(Y2490-X2490)*R2490*AA2490,0)</f>
        <v>20.639999999999997</v>
      </c>
      <c r="AG2490" s="417">
        <f t="shared" ref="AG2490" si="1692">AD2490+AE2490+AF2490</f>
        <v>639.83999999999992</v>
      </c>
      <c r="AH2490" s="426"/>
      <c r="AI2490" s="417">
        <f t="shared" ref="AI2490" si="1693">AG2490-AH2490</f>
        <v>639.83999999999992</v>
      </c>
      <c r="AJ2490" s="158"/>
      <c r="AR2490" s="363">
        <f>SUMIF('[27]Sc Shedule '!$D$3:$D$2546,D2490,'[27]Sc Shedule '!$AC$3:$AC$2546)</f>
        <v>1381.04</v>
      </c>
      <c r="AS2490" s="363">
        <f t="shared" ca="1" si="1392"/>
        <v>929.43999999999994</v>
      </c>
      <c r="AT2490" s="363">
        <f t="shared" ca="1" si="1393"/>
        <v>451.6</v>
      </c>
    </row>
    <row r="2491" spans="1:46" ht="30" customHeight="1" x14ac:dyDescent="0.25">
      <c r="A2491" s="407"/>
      <c r="B2491" s="408"/>
      <c r="C2491" s="409">
        <v>2014</v>
      </c>
      <c r="D2491" s="410">
        <v>14702</v>
      </c>
      <c r="E2491" s="410"/>
      <c r="F2491" s="410"/>
      <c r="G2491" s="407" t="s">
        <v>106</v>
      </c>
      <c r="H2491" s="407" t="s">
        <v>60</v>
      </c>
      <c r="I2491" s="407"/>
      <c r="J2491" s="407" t="s">
        <v>61</v>
      </c>
      <c r="K2491" s="410">
        <v>4.0999999999999996</v>
      </c>
      <c r="L2491" s="410">
        <v>3.5</v>
      </c>
      <c r="M2491" s="410">
        <v>4</v>
      </c>
      <c r="N2491" s="410"/>
      <c r="O2491" s="410">
        <f t="shared" ref="O2491" si="1694">M2491-N2491</f>
        <v>4</v>
      </c>
      <c r="P2491" s="410"/>
      <c r="Q2491" s="410"/>
      <c r="R2491" s="410">
        <f t="shared" ref="R2491" si="1695">IF(S2491="m3",K2491*L2491*O2491,IF(S2491="m2-LxH",K2491*O2491,IF(S2491="m2-LxW",K2491*L2491*P2491,IF(S2491="rm",O2491,IF(S2491="lm",K2491,IF(S2491="unit",Q2491,))))))</f>
        <v>57.399999999999991</v>
      </c>
      <c r="S2491" s="411" t="s">
        <v>62</v>
      </c>
      <c r="T2491" s="412" t="s">
        <v>86</v>
      </c>
      <c r="U2491" s="413">
        <v>44987</v>
      </c>
      <c r="V2491" s="413"/>
      <c r="W2491" s="414">
        <v>1</v>
      </c>
      <c r="X2491" s="415"/>
      <c r="Y2491" s="416">
        <f t="shared" ref="Y2491" si="1696">IF(T2491="on hire",$C$5-U2491+1,IF(T2491="off hired",V2491-U2491+1,0))/7</f>
        <v>4.2857142857142856</v>
      </c>
      <c r="Z2491" s="418">
        <v>7.5</v>
      </c>
      <c r="AA2491" s="418">
        <v>0.7</v>
      </c>
      <c r="AB2491" s="417">
        <f t="shared" ref="AB2491" si="1697">Z2491*R2491</f>
        <v>430.49999999999994</v>
      </c>
      <c r="AC2491" s="417">
        <f t="shared" ref="AC2491" si="1698">AA2491*R2491</f>
        <v>40.179999999999993</v>
      </c>
      <c r="AD2491" s="417">
        <f t="shared" ref="AD2491" si="1699">0.7*R2491*Z2491</f>
        <v>301.34999999999997</v>
      </c>
      <c r="AE2491" s="417">
        <f t="shared" ref="AE2491" si="1700">IF(T2491="off hired",0.3*R2491*Z2491*W2491,0)</f>
        <v>0</v>
      </c>
      <c r="AF2491" s="417">
        <f t="shared" ref="AF2491" si="1701">IF(Y2491&gt;X2491,(Y2491-X2491)*R2491*AA2491,0)</f>
        <v>172.19999999999996</v>
      </c>
      <c r="AG2491" s="417">
        <f t="shared" ref="AG2491" si="1702">AD2491+AE2491+AF2491</f>
        <v>473.54999999999995</v>
      </c>
      <c r="AH2491" s="417"/>
      <c r="AI2491" s="417">
        <f t="shared" ref="AI2491" si="1703">AG2491-AH2491</f>
        <v>473.54999999999995</v>
      </c>
      <c r="AJ2491" s="158"/>
      <c r="AR2491" s="363">
        <f>SUMIF('[27]Sc Shedule '!$D$3:$D$2546,D2491,'[27]Sc Shedule '!$AC$3:$AC$2546)</f>
        <v>473.54999999999995</v>
      </c>
      <c r="AS2491" s="363">
        <f t="shared" ca="1" si="1392"/>
        <v>473.54999999999995</v>
      </c>
      <c r="AT2491" s="363">
        <f t="shared" ca="1" si="1393"/>
        <v>0</v>
      </c>
    </row>
    <row r="2492" spans="1:46" ht="30" customHeight="1" x14ac:dyDescent="0.25">
      <c r="A2492" s="407"/>
      <c r="B2492" s="408"/>
      <c r="C2492" s="409">
        <v>2025</v>
      </c>
      <c r="D2492" s="410">
        <v>14713</v>
      </c>
      <c r="E2492" s="410"/>
      <c r="F2492" s="410"/>
      <c r="G2492" s="407" t="s">
        <v>440</v>
      </c>
      <c r="H2492" s="407" t="s">
        <v>60</v>
      </c>
      <c r="I2492" s="407"/>
      <c r="J2492" s="407" t="s">
        <v>61</v>
      </c>
      <c r="K2492" s="410">
        <v>2.5</v>
      </c>
      <c r="L2492" s="410">
        <v>2.5</v>
      </c>
      <c r="M2492" s="410">
        <v>3.5</v>
      </c>
      <c r="N2492" s="410"/>
      <c r="O2492" s="410">
        <f t="shared" ref="O2492:O2504" si="1704">M2492-N2492</f>
        <v>3.5</v>
      </c>
      <c r="P2492" s="410"/>
      <c r="Q2492" s="410"/>
      <c r="R2492" s="410">
        <f t="shared" ref="R2492:R2504" si="1705">IF(S2492="m3",K2492*L2492*O2492,IF(S2492="m2-LxH",K2492*O2492,IF(S2492="m2-LxW",K2492*L2492*P2492,IF(S2492="rm",O2492,IF(S2492="lm",K2492,IF(S2492="unit",Q2492,))))))</f>
        <v>21.875</v>
      </c>
      <c r="S2492" s="411" t="s">
        <v>62</v>
      </c>
      <c r="T2492" s="412" t="s">
        <v>86</v>
      </c>
      <c r="U2492" s="413">
        <v>44989</v>
      </c>
      <c r="V2492" s="413"/>
      <c r="W2492" s="414">
        <v>1</v>
      </c>
      <c r="X2492" s="415"/>
      <c r="Y2492" s="416">
        <f t="shared" ref="Y2492:Y2504" si="1706">IF(T2492="on hire",$C$5-U2492+1,IF(T2492="off hired",V2492-U2492+1,0))/7</f>
        <v>4</v>
      </c>
      <c r="Z2492" s="418">
        <v>7.5</v>
      </c>
      <c r="AA2492" s="418">
        <v>0.7</v>
      </c>
      <c r="AB2492" s="417">
        <f t="shared" ref="AB2492:AB2504" si="1707">Z2492*R2492</f>
        <v>164.0625</v>
      </c>
      <c r="AC2492" s="417">
        <f t="shared" ref="AC2492:AC2504" si="1708">AA2492*R2492</f>
        <v>15.312499999999998</v>
      </c>
      <c r="AD2492" s="417">
        <f t="shared" ref="AD2492:AD2504" si="1709">0.7*R2492*Z2492</f>
        <v>114.84374999999999</v>
      </c>
      <c r="AE2492" s="417">
        <f t="shared" ref="AE2492:AE2504" si="1710">IF(T2492="off hired",0.3*R2492*Z2492*W2492,0)</f>
        <v>0</v>
      </c>
      <c r="AF2492" s="417">
        <f t="shared" ref="AF2492:AF2504" si="1711">IF(Y2492&gt;X2492,(Y2492-X2492)*R2492*AA2492,0)</f>
        <v>61.249999999999993</v>
      </c>
      <c r="AG2492" s="417">
        <f t="shared" ref="AG2492:AG2504" si="1712">AD2492+AE2492+AF2492</f>
        <v>176.09374999999997</v>
      </c>
      <c r="AH2492" s="417"/>
      <c r="AI2492" s="417">
        <f t="shared" ref="AI2492:AI2504" si="1713">AG2492-AH2492</f>
        <v>176.09374999999997</v>
      </c>
      <c r="AJ2492" s="158"/>
      <c r="AR2492" s="363">
        <f>SUMIF('[27]Sc Shedule '!$D$3:$D$2546,D2492,'[27]Sc Shedule '!$AC$3:$AC$2546)</f>
        <v>176.09375</v>
      </c>
      <c r="AS2492" s="363">
        <f t="shared" ca="1" si="1392"/>
        <v>176.09374999999997</v>
      </c>
      <c r="AT2492" s="363">
        <f t="shared" ca="1" si="1393"/>
        <v>0</v>
      </c>
    </row>
    <row r="2493" spans="1:46" ht="30" customHeight="1" x14ac:dyDescent="0.25">
      <c r="A2493" s="407"/>
      <c r="B2493" s="408"/>
      <c r="C2493" s="409">
        <v>2027</v>
      </c>
      <c r="D2493" s="410">
        <v>14715</v>
      </c>
      <c r="E2493" s="410"/>
      <c r="F2493" s="410"/>
      <c r="G2493" s="407" t="s">
        <v>106</v>
      </c>
      <c r="H2493" s="407" t="s">
        <v>60</v>
      </c>
      <c r="I2493" s="407"/>
      <c r="J2493" s="407" t="s">
        <v>61</v>
      </c>
      <c r="K2493" s="410">
        <v>2.5</v>
      </c>
      <c r="L2493" s="410">
        <v>2.5</v>
      </c>
      <c r="M2493" s="410">
        <v>2.5</v>
      </c>
      <c r="N2493" s="410"/>
      <c r="O2493" s="410">
        <f t="shared" si="1704"/>
        <v>2.5</v>
      </c>
      <c r="P2493" s="410"/>
      <c r="Q2493" s="410"/>
      <c r="R2493" s="410">
        <f t="shared" si="1705"/>
        <v>15.625</v>
      </c>
      <c r="S2493" s="411" t="s">
        <v>62</v>
      </c>
      <c r="T2493" s="412" t="s">
        <v>86</v>
      </c>
      <c r="U2493" s="413">
        <v>44989</v>
      </c>
      <c r="V2493" s="413"/>
      <c r="W2493" s="414">
        <v>1</v>
      </c>
      <c r="X2493" s="415"/>
      <c r="Y2493" s="416">
        <f t="shared" si="1706"/>
        <v>4</v>
      </c>
      <c r="Z2493" s="418">
        <v>7.5</v>
      </c>
      <c r="AA2493" s="418">
        <v>0.7</v>
      </c>
      <c r="AB2493" s="417">
        <f t="shared" si="1707"/>
        <v>117.1875</v>
      </c>
      <c r="AC2493" s="417">
        <f t="shared" si="1708"/>
        <v>10.9375</v>
      </c>
      <c r="AD2493" s="417">
        <f t="shared" si="1709"/>
        <v>82.03125</v>
      </c>
      <c r="AE2493" s="417">
        <f t="shared" si="1710"/>
        <v>0</v>
      </c>
      <c r="AF2493" s="417">
        <f t="shared" si="1711"/>
        <v>43.75</v>
      </c>
      <c r="AG2493" s="417">
        <f t="shared" si="1712"/>
        <v>125.78125</v>
      </c>
      <c r="AH2493" s="417"/>
      <c r="AI2493" s="417">
        <f t="shared" si="1713"/>
        <v>125.78125</v>
      </c>
      <c r="AJ2493" s="158"/>
      <c r="AR2493" s="363">
        <f>SUMIF('[27]Sc Shedule '!$D$3:$D$2546,D2493,'[27]Sc Shedule '!$AC$3:$AC$2546)</f>
        <v>352.1875</v>
      </c>
      <c r="AS2493" s="363">
        <f t="shared" ca="1" si="1392"/>
        <v>352.1875</v>
      </c>
      <c r="AT2493" s="363">
        <f t="shared" ca="1" si="1393"/>
        <v>0</v>
      </c>
    </row>
    <row r="2494" spans="1:46" ht="30" customHeight="1" x14ac:dyDescent="0.25">
      <c r="A2494" s="407"/>
      <c r="B2494" s="408"/>
      <c r="C2494" s="409">
        <v>2027</v>
      </c>
      <c r="D2494" s="410">
        <v>14715</v>
      </c>
      <c r="E2494" s="410"/>
      <c r="F2494" s="410"/>
      <c r="G2494" s="407" t="s">
        <v>106</v>
      </c>
      <c r="H2494" s="407" t="s">
        <v>60</v>
      </c>
      <c r="I2494" s="407"/>
      <c r="J2494" s="407" t="s">
        <v>61</v>
      </c>
      <c r="K2494" s="410">
        <v>2.5</v>
      </c>
      <c r="L2494" s="410">
        <v>2.5</v>
      </c>
      <c r="M2494" s="410">
        <v>4.5</v>
      </c>
      <c r="N2494" s="410"/>
      <c r="O2494" s="410">
        <f t="shared" si="1704"/>
        <v>4.5</v>
      </c>
      <c r="P2494" s="410"/>
      <c r="Q2494" s="410"/>
      <c r="R2494" s="410">
        <f t="shared" si="1705"/>
        <v>28.125</v>
      </c>
      <c r="S2494" s="411" t="s">
        <v>62</v>
      </c>
      <c r="T2494" s="412" t="s">
        <v>86</v>
      </c>
      <c r="U2494" s="413">
        <v>44989</v>
      </c>
      <c r="V2494" s="413"/>
      <c r="W2494" s="414">
        <v>1</v>
      </c>
      <c r="X2494" s="415"/>
      <c r="Y2494" s="416">
        <f t="shared" si="1706"/>
        <v>4</v>
      </c>
      <c r="Z2494" s="418">
        <v>7.5</v>
      </c>
      <c r="AA2494" s="418">
        <v>0.7</v>
      </c>
      <c r="AB2494" s="417">
        <f t="shared" si="1707"/>
        <v>210.9375</v>
      </c>
      <c r="AC2494" s="417">
        <f t="shared" si="1708"/>
        <v>19.6875</v>
      </c>
      <c r="AD2494" s="417">
        <f t="shared" si="1709"/>
        <v>147.65625</v>
      </c>
      <c r="AE2494" s="417">
        <f t="shared" si="1710"/>
        <v>0</v>
      </c>
      <c r="AF2494" s="417">
        <f t="shared" si="1711"/>
        <v>78.75</v>
      </c>
      <c r="AG2494" s="417">
        <f t="shared" si="1712"/>
        <v>226.40625</v>
      </c>
      <c r="AH2494" s="417"/>
      <c r="AI2494" s="417">
        <f t="shared" si="1713"/>
        <v>226.40625</v>
      </c>
      <c r="AJ2494" s="158"/>
      <c r="AR2494" s="363">
        <f>SUMIF('[27]Sc Shedule '!$D$3:$D$2546,D2494,'[27]Sc Shedule '!$AC$3:$AC$2546)</f>
        <v>352.1875</v>
      </c>
      <c r="AS2494" s="363">
        <f t="shared" ca="1" si="1392"/>
        <v>352.1875</v>
      </c>
      <c r="AT2494" s="363">
        <f t="shared" ca="1" si="1393"/>
        <v>0</v>
      </c>
    </row>
    <row r="2495" spans="1:46" ht="30" customHeight="1" x14ac:dyDescent="0.25">
      <c r="A2495" s="407"/>
      <c r="B2495" s="408"/>
      <c r="C2495" s="409">
        <v>2029</v>
      </c>
      <c r="D2495" s="410">
        <v>14717</v>
      </c>
      <c r="E2495" s="410"/>
      <c r="F2495" s="410"/>
      <c r="G2495" s="407" t="s">
        <v>87</v>
      </c>
      <c r="H2495" s="407" t="s">
        <v>60</v>
      </c>
      <c r="I2495" s="407"/>
      <c r="J2495" s="407" t="s">
        <v>61</v>
      </c>
      <c r="K2495" s="410">
        <v>2.5</v>
      </c>
      <c r="L2495" s="410">
        <v>2.5</v>
      </c>
      <c r="M2495" s="410">
        <v>2</v>
      </c>
      <c r="N2495" s="410"/>
      <c r="O2495" s="410">
        <f t="shared" si="1704"/>
        <v>2</v>
      </c>
      <c r="P2495" s="410"/>
      <c r="Q2495" s="410"/>
      <c r="R2495" s="410">
        <f t="shared" si="1705"/>
        <v>12.5</v>
      </c>
      <c r="S2495" s="411" t="s">
        <v>62</v>
      </c>
      <c r="T2495" s="412" t="s">
        <v>86</v>
      </c>
      <c r="U2495" s="413">
        <v>44989</v>
      </c>
      <c r="V2495" s="413"/>
      <c r="W2495" s="414">
        <v>1</v>
      </c>
      <c r="X2495" s="415"/>
      <c r="Y2495" s="416">
        <f t="shared" si="1706"/>
        <v>4</v>
      </c>
      <c r="Z2495" s="418">
        <v>7.5</v>
      </c>
      <c r="AA2495" s="418">
        <v>0.7</v>
      </c>
      <c r="AB2495" s="417">
        <f t="shared" si="1707"/>
        <v>93.75</v>
      </c>
      <c r="AC2495" s="417">
        <f t="shared" si="1708"/>
        <v>8.75</v>
      </c>
      <c r="AD2495" s="417">
        <f t="shared" si="1709"/>
        <v>65.625</v>
      </c>
      <c r="AE2495" s="417">
        <f t="shared" si="1710"/>
        <v>0</v>
      </c>
      <c r="AF2495" s="417">
        <f t="shared" si="1711"/>
        <v>35</v>
      </c>
      <c r="AG2495" s="417">
        <f t="shared" si="1712"/>
        <v>100.625</v>
      </c>
      <c r="AH2495" s="417"/>
      <c r="AI2495" s="417">
        <f t="shared" si="1713"/>
        <v>100.625</v>
      </c>
      <c r="AJ2495" s="158"/>
      <c r="AR2495" s="363">
        <f>SUMIF('[27]Sc Shedule '!$D$3:$D$2546,D2495,'[27]Sc Shedule '!$AC$3:$AC$2546)</f>
        <v>100.625</v>
      </c>
      <c r="AS2495" s="363">
        <f t="shared" ca="1" si="1392"/>
        <v>100.625</v>
      </c>
      <c r="AT2495" s="363">
        <f t="shared" ca="1" si="1393"/>
        <v>0</v>
      </c>
    </row>
    <row r="2496" spans="1:46" ht="30" customHeight="1" x14ac:dyDescent="0.25">
      <c r="A2496" s="407"/>
      <c r="B2496" s="408"/>
      <c r="C2496" s="409">
        <v>2034</v>
      </c>
      <c r="D2496" s="410">
        <v>14722</v>
      </c>
      <c r="E2496" s="410">
        <v>8799</v>
      </c>
      <c r="F2496" s="410"/>
      <c r="G2496" s="407" t="s">
        <v>113</v>
      </c>
      <c r="H2496" s="407" t="s">
        <v>60</v>
      </c>
      <c r="I2496" s="407"/>
      <c r="J2496" s="407" t="s">
        <v>61</v>
      </c>
      <c r="K2496" s="410">
        <v>2.5</v>
      </c>
      <c r="L2496" s="410">
        <v>2.5</v>
      </c>
      <c r="M2496" s="410">
        <v>3</v>
      </c>
      <c r="N2496" s="410"/>
      <c r="O2496" s="410">
        <f t="shared" si="1704"/>
        <v>3</v>
      </c>
      <c r="P2496" s="410"/>
      <c r="Q2496" s="410"/>
      <c r="R2496" s="410">
        <f t="shared" si="1705"/>
        <v>18.75</v>
      </c>
      <c r="S2496" s="411" t="s">
        <v>62</v>
      </c>
      <c r="T2496" s="412" t="s">
        <v>58</v>
      </c>
      <c r="U2496" s="413">
        <v>44989</v>
      </c>
      <c r="V2496" s="413">
        <v>44998</v>
      </c>
      <c r="W2496" s="414">
        <v>1</v>
      </c>
      <c r="X2496" s="415"/>
      <c r="Y2496" s="416">
        <f t="shared" si="1706"/>
        <v>1.4285714285714286</v>
      </c>
      <c r="Z2496" s="418">
        <v>7.5</v>
      </c>
      <c r="AA2496" s="418">
        <v>0.7</v>
      </c>
      <c r="AB2496" s="417">
        <f t="shared" si="1707"/>
        <v>140.625</v>
      </c>
      <c r="AC2496" s="417">
        <f t="shared" si="1708"/>
        <v>13.125</v>
      </c>
      <c r="AD2496" s="417">
        <f t="shared" si="1709"/>
        <v>98.4375</v>
      </c>
      <c r="AE2496" s="417">
        <f t="shared" si="1710"/>
        <v>42.1875</v>
      </c>
      <c r="AF2496" s="417">
        <f t="shared" si="1711"/>
        <v>18.749999999999996</v>
      </c>
      <c r="AG2496" s="417">
        <f t="shared" si="1712"/>
        <v>159.375</v>
      </c>
      <c r="AH2496" s="417"/>
      <c r="AI2496" s="417">
        <f t="shared" si="1713"/>
        <v>159.375</v>
      </c>
      <c r="AJ2496" s="158"/>
      <c r="AR2496" s="363">
        <f>SUMIF('[27]Sc Shedule '!$D$3:$D$2546,D2496,'[27]Sc Shedule '!$AC$3:$AC$2546)</f>
        <v>159.375</v>
      </c>
      <c r="AS2496" s="363">
        <f t="shared" ca="1" si="1392"/>
        <v>159.375</v>
      </c>
      <c r="AT2496" s="363">
        <f t="shared" ca="1" si="1393"/>
        <v>0</v>
      </c>
    </row>
    <row r="2497" spans="1:46" ht="30" customHeight="1" x14ac:dyDescent="0.25">
      <c r="A2497" s="407"/>
      <c r="B2497" s="408"/>
      <c r="C2497" s="409">
        <v>2033</v>
      </c>
      <c r="D2497" s="410">
        <v>14721</v>
      </c>
      <c r="E2497" s="410">
        <v>8799</v>
      </c>
      <c r="F2497" s="410"/>
      <c r="G2497" s="407" t="s">
        <v>113</v>
      </c>
      <c r="H2497" s="407" t="s">
        <v>60</v>
      </c>
      <c r="I2497" s="407"/>
      <c r="J2497" s="407" t="s">
        <v>61</v>
      </c>
      <c r="K2497" s="410">
        <v>17</v>
      </c>
      <c r="L2497" s="410">
        <v>2.5</v>
      </c>
      <c r="M2497" s="410">
        <v>2</v>
      </c>
      <c r="N2497" s="410"/>
      <c r="O2497" s="410">
        <f t="shared" si="1704"/>
        <v>2</v>
      </c>
      <c r="P2497" s="410"/>
      <c r="Q2497" s="410"/>
      <c r="R2497" s="410">
        <f t="shared" si="1705"/>
        <v>85</v>
      </c>
      <c r="S2497" s="411" t="s">
        <v>62</v>
      </c>
      <c r="T2497" s="412" t="s">
        <v>58</v>
      </c>
      <c r="U2497" s="413">
        <v>44989</v>
      </c>
      <c r="V2497" s="413">
        <v>44998</v>
      </c>
      <c r="W2497" s="414">
        <v>1</v>
      </c>
      <c r="X2497" s="415"/>
      <c r="Y2497" s="416">
        <f t="shared" si="1706"/>
        <v>1.4285714285714286</v>
      </c>
      <c r="Z2497" s="418">
        <v>7.5</v>
      </c>
      <c r="AA2497" s="418">
        <v>0.7</v>
      </c>
      <c r="AB2497" s="417">
        <f t="shared" si="1707"/>
        <v>637.5</v>
      </c>
      <c r="AC2497" s="417">
        <f t="shared" si="1708"/>
        <v>59.499999999999993</v>
      </c>
      <c r="AD2497" s="417">
        <f t="shared" si="1709"/>
        <v>446.24999999999994</v>
      </c>
      <c r="AE2497" s="417">
        <f t="shared" si="1710"/>
        <v>191.25</v>
      </c>
      <c r="AF2497" s="417">
        <f t="shared" si="1711"/>
        <v>85</v>
      </c>
      <c r="AG2497" s="417">
        <f t="shared" si="1712"/>
        <v>722.5</v>
      </c>
      <c r="AH2497" s="417"/>
      <c r="AI2497" s="417">
        <f t="shared" si="1713"/>
        <v>722.5</v>
      </c>
      <c r="AJ2497" s="158"/>
      <c r="AR2497" s="363">
        <f>SUMIF('[27]Sc Shedule '!$D$3:$D$2546,D2497,'[27]Sc Shedule '!$AC$3:$AC$2546)</f>
        <v>722.5</v>
      </c>
      <c r="AS2497" s="363">
        <f t="shared" ref="AS2497:AS2559" ca="1" si="1714">SUMIF($D$91:$D$2561,D2497,$AG$91:$AG$2559)</f>
        <v>722.5</v>
      </c>
      <c r="AT2497" s="363">
        <f t="shared" ref="AT2497:AT2559" ca="1" si="1715">AR2497-AS2497</f>
        <v>0</v>
      </c>
    </row>
    <row r="2498" spans="1:46" ht="30" customHeight="1" x14ac:dyDescent="0.25">
      <c r="A2498" s="407"/>
      <c r="B2498" s="408"/>
      <c r="C2498" s="409">
        <v>2036</v>
      </c>
      <c r="D2498" s="410">
        <v>14724</v>
      </c>
      <c r="E2498" s="410">
        <v>8734</v>
      </c>
      <c r="F2498" s="410"/>
      <c r="G2498" s="407" t="s">
        <v>106</v>
      </c>
      <c r="H2498" s="407" t="s">
        <v>60</v>
      </c>
      <c r="I2498" s="407"/>
      <c r="J2498" s="407" t="s">
        <v>61</v>
      </c>
      <c r="K2498" s="410">
        <v>2.5</v>
      </c>
      <c r="L2498" s="410">
        <v>2.5</v>
      </c>
      <c r="M2498" s="410">
        <v>4</v>
      </c>
      <c r="N2498" s="410"/>
      <c r="O2498" s="410">
        <f t="shared" si="1704"/>
        <v>4</v>
      </c>
      <c r="P2498" s="410"/>
      <c r="Q2498" s="410"/>
      <c r="R2498" s="410">
        <f t="shared" si="1705"/>
        <v>25</v>
      </c>
      <c r="S2498" s="411" t="s">
        <v>62</v>
      </c>
      <c r="T2498" s="412" t="s">
        <v>58</v>
      </c>
      <c r="U2498" s="413">
        <v>44990</v>
      </c>
      <c r="V2498" s="413">
        <v>45008</v>
      </c>
      <c r="W2498" s="414">
        <v>1</v>
      </c>
      <c r="X2498" s="415"/>
      <c r="Y2498" s="416">
        <f t="shared" si="1706"/>
        <v>2.7142857142857144</v>
      </c>
      <c r="Z2498" s="418">
        <v>7.5</v>
      </c>
      <c r="AA2498" s="418">
        <v>0.7</v>
      </c>
      <c r="AB2498" s="417">
        <f t="shared" si="1707"/>
        <v>187.5</v>
      </c>
      <c r="AC2498" s="417">
        <f t="shared" si="1708"/>
        <v>17.5</v>
      </c>
      <c r="AD2498" s="417">
        <f t="shared" si="1709"/>
        <v>131.25</v>
      </c>
      <c r="AE2498" s="417">
        <f t="shared" si="1710"/>
        <v>56.25</v>
      </c>
      <c r="AF2498" s="417">
        <f t="shared" si="1711"/>
        <v>47.5</v>
      </c>
      <c r="AG2498" s="417">
        <f t="shared" si="1712"/>
        <v>235</v>
      </c>
      <c r="AH2498" s="417"/>
      <c r="AI2498" s="417">
        <f t="shared" si="1713"/>
        <v>235</v>
      </c>
      <c r="AJ2498" s="158"/>
      <c r="AR2498" s="363">
        <f>SUMIF('[27]Sc Shedule '!$D$3:$D$2546,D2498,'[27]Sc Shedule '!$AC$3:$AC$2546)</f>
        <v>235</v>
      </c>
      <c r="AS2498" s="363">
        <f t="shared" ca="1" si="1714"/>
        <v>235</v>
      </c>
      <c r="AT2498" s="363">
        <f t="shared" ca="1" si="1715"/>
        <v>0</v>
      </c>
    </row>
    <row r="2499" spans="1:46" ht="30" customHeight="1" x14ac:dyDescent="0.25">
      <c r="A2499" s="407"/>
      <c r="B2499" s="408"/>
      <c r="C2499" s="409">
        <v>2059</v>
      </c>
      <c r="D2499" s="410">
        <v>14747</v>
      </c>
      <c r="E2499" s="410">
        <v>8706</v>
      </c>
      <c r="F2499" s="410"/>
      <c r="G2499" s="407" t="s">
        <v>100</v>
      </c>
      <c r="H2499" s="407" t="s">
        <v>60</v>
      </c>
      <c r="I2499" s="407"/>
      <c r="J2499" s="407" t="s">
        <v>61</v>
      </c>
      <c r="K2499" s="410">
        <v>2.5</v>
      </c>
      <c r="L2499" s="410">
        <v>2.2999999999999998</v>
      </c>
      <c r="M2499" s="410">
        <v>5.5</v>
      </c>
      <c r="N2499" s="410"/>
      <c r="O2499" s="410">
        <f t="shared" si="1704"/>
        <v>5.5</v>
      </c>
      <c r="P2499" s="410"/>
      <c r="Q2499" s="410"/>
      <c r="R2499" s="410">
        <f t="shared" si="1705"/>
        <v>31.625</v>
      </c>
      <c r="S2499" s="411" t="s">
        <v>62</v>
      </c>
      <c r="T2499" s="412" t="s">
        <v>58</v>
      </c>
      <c r="U2499" s="413">
        <v>44994</v>
      </c>
      <c r="V2499" s="413">
        <v>44999</v>
      </c>
      <c r="W2499" s="414">
        <v>1</v>
      </c>
      <c r="X2499" s="415"/>
      <c r="Y2499" s="416">
        <f t="shared" si="1706"/>
        <v>0.8571428571428571</v>
      </c>
      <c r="Z2499" s="418">
        <v>7.5</v>
      </c>
      <c r="AA2499" s="418">
        <v>0.7</v>
      </c>
      <c r="AB2499" s="417">
        <f t="shared" si="1707"/>
        <v>237.1875</v>
      </c>
      <c r="AC2499" s="417">
        <f t="shared" si="1708"/>
        <v>22.137499999999999</v>
      </c>
      <c r="AD2499" s="417">
        <f t="shared" si="1709"/>
        <v>166.03125</v>
      </c>
      <c r="AE2499" s="417">
        <f t="shared" si="1710"/>
        <v>71.156249999999986</v>
      </c>
      <c r="AF2499" s="417">
        <f t="shared" si="1711"/>
        <v>18.974999999999998</v>
      </c>
      <c r="AG2499" s="417">
        <f t="shared" si="1712"/>
        <v>256.16250000000002</v>
      </c>
      <c r="AH2499" s="417"/>
      <c r="AI2499" s="417">
        <f t="shared" si="1713"/>
        <v>256.16250000000002</v>
      </c>
      <c r="AJ2499" s="158"/>
      <c r="AR2499" s="363">
        <f>SUMIF('[27]Sc Shedule '!$D$3:$D$2546,D2499,'[27]Sc Shedule '!$AC$3:$AC$2546)</f>
        <v>278.4375</v>
      </c>
      <c r="AS2499" s="363">
        <f t="shared" ca="1" si="1714"/>
        <v>256.16250000000002</v>
      </c>
      <c r="AT2499" s="363">
        <f t="shared" ca="1" si="1715"/>
        <v>22.274999999999977</v>
      </c>
    </row>
    <row r="2500" spans="1:46" ht="30" customHeight="1" x14ac:dyDescent="0.25">
      <c r="A2500" s="407"/>
      <c r="B2500" s="408"/>
      <c r="C2500" s="409">
        <v>2061</v>
      </c>
      <c r="D2500" s="410">
        <v>14749</v>
      </c>
      <c r="E2500" s="410">
        <v>8705</v>
      </c>
      <c r="F2500" s="410"/>
      <c r="G2500" s="407" t="s">
        <v>100</v>
      </c>
      <c r="H2500" s="407" t="s">
        <v>60</v>
      </c>
      <c r="I2500" s="407"/>
      <c r="J2500" s="407" t="s">
        <v>61</v>
      </c>
      <c r="K2500" s="410">
        <v>2.5</v>
      </c>
      <c r="L2500" s="410">
        <v>2.5</v>
      </c>
      <c r="M2500" s="410">
        <v>5.5</v>
      </c>
      <c r="N2500" s="410"/>
      <c r="O2500" s="410">
        <f t="shared" si="1704"/>
        <v>5.5</v>
      </c>
      <c r="P2500" s="410"/>
      <c r="Q2500" s="410"/>
      <c r="R2500" s="410">
        <f t="shared" si="1705"/>
        <v>34.375</v>
      </c>
      <c r="S2500" s="411" t="s">
        <v>62</v>
      </c>
      <c r="T2500" s="412" t="s">
        <v>58</v>
      </c>
      <c r="U2500" s="413">
        <v>44995</v>
      </c>
      <c r="V2500" s="413">
        <v>44999</v>
      </c>
      <c r="W2500" s="414">
        <v>1</v>
      </c>
      <c r="X2500" s="415"/>
      <c r="Y2500" s="416">
        <f t="shared" si="1706"/>
        <v>0.7142857142857143</v>
      </c>
      <c r="Z2500" s="418">
        <v>7.5</v>
      </c>
      <c r="AA2500" s="418">
        <v>0.7</v>
      </c>
      <c r="AB2500" s="417">
        <f t="shared" si="1707"/>
        <v>257.8125</v>
      </c>
      <c r="AC2500" s="417">
        <f t="shared" si="1708"/>
        <v>24.0625</v>
      </c>
      <c r="AD2500" s="417">
        <f t="shared" si="1709"/>
        <v>180.46875</v>
      </c>
      <c r="AE2500" s="417">
        <f t="shared" si="1710"/>
        <v>77.34375</v>
      </c>
      <c r="AF2500" s="417">
        <f t="shared" si="1711"/>
        <v>17.1875</v>
      </c>
      <c r="AG2500" s="417">
        <f t="shared" si="1712"/>
        <v>275</v>
      </c>
      <c r="AH2500" s="417"/>
      <c r="AI2500" s="417">
        <f t="shared" si="1713"/>
        <v>275</v>
      </c>
      <c r="AJ2500" s="158"/>
      <c r="AR2500" s="363">
        <f>SUMIF('[27]Sc Shedule '!$D$3:$D$2546,D2500,'[27]Sc Shedule '!$AC$3:$AC$2546)</f>
        <v>275</v>
      </c>
      <c r="AS2500" s="363">
        <f t="shared" ca="1" si="1714"/>
        <v>275</v>
      </c>
      <c r="AT2500" s="363">
        <f t="shared" ca="1" si="1715"/>
        <v>0</v>
      </c>
    </row>
    <row r="2501" spans="1:46" ht="30" customHeight="1" x14ac:dyDescent="0.25">
      <c r="A2501" s="407"/>
      <c r="B2501" s="408"/>
      <c r="C2501" s="409">
        <v>2002</v>
      </c>
      <c r="D2501" s="410">
        <v>14640</v>
      </c>
      <c r="E2501" s="410">
        <v>8704</v>
      </c>
      <c r="F2501" s="410"/>
      <c r="G2501" s="407" t="s">
        <v>106</v>
      </c>
      <c r="H2501" s="407" t="s">
        <v>60</v>
      </c>
      <c r="I2501" s="407"/>
      <c r="J2501" s="407" t="s">
        <v>61</v>
      </c>
      <c r="K2501" s="410">
        <v>2.5</v>
      </c>
      <c r="L2501" s="410">
        <v>2.5</v>
      </c>
      <c r="M2501" s="410">
        <v>4</v>
      </c>
      <c r="N2501" s="410"/>
      <c r="O2501" s="410">
        <f t="shared" si="1704"/>
        <v>4</v>
      </c>
      <c r="P2501" s="410"/>
      <c r="Q2501" s="410"/>
      <c r="R2501" s="410">
        <f t="shared" si="1705"/>
        <v>25</v>
      </c>
      <c r="S2501" s="411" t="s">
        <v>62</v>
      </c>
      <c r="T2501" s="412" t="s">
        <v>58</v>
      </c>
      <c r="U2501" s="413">
        <v>44985</v>
      </c>
      <c r="V2501" s="413">
        <v>44999</v>
      </c>
      <c r="W2501" s="414">
        <v>1</v>
      </c>
      <c r="X2501" s="415"/>
      <c r="Y2501" s="416">
        <f t="shared" si="1706"/>
        <v>2.1428571428571428</v>
      </c>
      <c r="Z2501" s="418">
        <v>7.5</v>
      </c>
      <c r="AA2501" s="418">
        <v>0.7</v>
      </c>
      <c r="AB2501" s="417">
        <f t="shared" si="1707"/>
        <v>187.5</v>
      </c>
      <c r="AC2501" s="417">
        <f t="shared" si="1708"/>
        <v>17.5</v>
      </c>
      <c r="AD2501" s="417">
        <f t="shared" si="1709"/>
        <v>131.25</v>
      </c>
      <c r="AE2501" s="417">
        <f t="shared" si="1710"/>
        <v>56.25</v>
      </c>
      <c r="AF2501" s="417">
        <f t="shared" si="1711"/>
        <v>37.499999999999993</v>
      </c>
      <c r="AG2501" s="417">
        <f t="shared" si="1712"/>
        <v>225</v>
      </c>
      <c r="AH2501" s="417"/>
      <c r="AI2501" s="417">
        <f t="shared" si="1713"/>
        <v>225</v>
      </c>
      <c r="AJ2501" s="158"/>
      <c r="AR2501" s="363">
        <f>SUMIF('[27]Sc Shedule '!$D$3:$D$2546,D2501,'[27]Sc Shedule '!$AC$3:$AC$2546)</f>
        <v>225</v>
      </c>
      <c r="AS2501" s="363">
        <f t="shared" ca="1" si="1714"/>
        <v>225</v>
      </c>
      <c r="AT2501" s="363">
        <f t="shared" ca="1" si="1715"/>
        <v>0</v>
      </c>
    </row>
    <row r="2502" spans="1:46" ht="30" customHeight="1" x14ac:dyDescent="0.25">
      <c r="A2502" s="407"/>
      <c r="B2502" s="408"/>
      <c r="C2502" s="409">
        <v>2005</v>
      </c>
      <c r="D2502" s="410">
        <v>14643</v>
      </c>
      <c r="E2502" s="410"/>
      <c r="F2502" s="410"/>
      <c r="G2502" s="407" t="s">
        <v>440</v>
      </c>
      <c r="H2502" s="407" t="s">
        <v>60</v>
      </c>
      <c r="I2502" s="407"/>
      <c r="J2502" s="407" t="s">
        <v>61</v>
      </c>
      <c r="K2502" s="410">
        <v>4</v>
      </c>
      <c r="L2502" s="410">
        <v>2.5</v>
      </c>
      <c r="M2502" s="410">
        <v>3.5</v>
      </c>
      <c r="N2502" s="410"/>
      <c r="O2502" s="410">
        <f t="shared" si="1704"/>
        <v>3.5</v>
      </c>
      <c r="P2502" s="410"/>
      <c r="Q2502" s="410"/>
      <c r="R2502" s="410">
        <f t="shared" si="1705"/>
        <v>35</v>
      </c>
      <c r="S2502" s="411" t="s">
        <v>62</v>
      </c>
      <c r="T2502" s="412" t="s">
        <v>86</v>
      </c>
      <c r="U2502" s="413">
        <v>44985</v>
      </c>
      <c r="V2502" s="413"/>
      <c r="W2502" s="414">
        <v>1</v>
      </c>
      <c r="X2502" s="415"/>
      <c r="Y2502" s="416">
        <f t="shared" si="1706"/>
        <v>4.5714285714285712</v>
      </c>
      <c r="Z2502" s="418">
        <v>7.5</v>
      </c>
      <c r="AA2502" s="418">
        <v>0.7</v>
      </c>
      <c r="AB2502" s="417">
        <f t="shared" si="1707"/>
        <v>262.5</v>
      </c>
      <c r="AC2502" s="417">
        <f t="shared" si="1708"/>
        <v>24.5</v>
      </c>
      <c r="AD2502" s="417">
        <f t="shared" si="1709"/>
        <v>183.75</v>
      </c>
      <c r="AE2502" s="417">
        <f t="shared" si="1710"/>
        <v>0</v>
      </c>
      <c r="AF2502" s="417">
        <f t="shared" si="1711"/>
        <v>112</v>
      </c>
      <c r="AG2502" s="417">
        <f t="shared" si="1712"/>
        <v>295.75</v>
      </c>
      <c r="AH2502" s="417"/>
      <c r="AI2502" s="417">
        <f t="shared" si="1713"/>
        <v>295.75</v>
      </c>
      <c r="AJ2502" s="158"/>
      <c r="AR2502" s="363">
        <f>SUMIF('[27]Sc Shedule '!$D$3:$D$2546,D2502,'[27]Sc Shedule '!$AC$3:$AC$2546)</f>
        <v>295.75</v>
      </c>
      <c r="AS2502" s="363">
        <f t="shared" ca="1" si="1714"/>
        <v>295.75</v>
      </c>
      <c r="AT2502" s="363">
        <f t="shared" ca="1" si="1715"/>
        <v>0</v>
      </c>
    </row>
    <row r="2503" spans="1:46" ht="30" customHeight="1" x14ac:dyDescent="0.25">
      <c r="A2503" s="407"/>
      <c r="B2503" s="408"/>
      <c r="C2503" s="409">
        <v>2009</v>
      </c>
      <c r="D2503" s="410">
        <v>14647</v>
      </c>
      <c r="E2503" s="410"/>
      <c r="F2503" s="410"/>
      <c r="G2503" s="407" t="s">
        <v>100</v>
      </c>
      <c r="H2503" s="407" t="s">
        <v>60</v>
      </c>
      <c r="I2503" s="407"/>
      <c r="J2503" s="407" t="s">
        <v>61</v>
      </c>
      <c r="K2503" s="410">
        <v>7.5</v>
      </c>
      <c r="L2503" s="410">
        <v>3.1</v>
      </c>
      <c r="M2503" s="410">
        <v>3.5</v>
      </c>
      <c r="N2503" s="410"/>
      <c r="O2503" s="410">
        <f t="shared" si="1704"/>
        <v>3.5</v>
      </c>
      <c r="P2503" s="410"/>
      <c r="Q2503" s="410"/>
      <c r="R2503" s="410">
        <f t="shared" si="1705"/>
        <v>81.375</v>
      </c>
      <c r="S2503" s="411" t="s">
        <v>62</v>
      </c>
      <c r="T2503" s="412" t="s">
        <v>86</v>
      </c>
      <c r="U2503" s="413">
        <v>44986</v>
      </c>
      <c r="V2503" s="413"/>
      <c r="W2503" s="414">
        <v>1</v>
      </c>
      <c r="X2503" s="415"/>
      <c r="Y2503" s="416">
        <f t="shared" si="1706"/>
        <v>4.4285714285714288</v>
      </c>
      <c r="Z2503" s="418">
        <v>7.5</v>
      </c>
      <c r="AA2503" s="418">
        <v>0.7</v>
      </c>
      <c r="AB2503" s="417">
        <f t="shared" si="1707"/>
        <v>610.3125</v>
      </c>
      <c r="AC2503" s="417">
        <f t="shared" si="1708"/>
        <v>56.962499999999999</v>
      </c>
      <c r="AD2503" s="417">
        <f t="shared" si="1709"/>
        <v>427.21875</v>
      </c>
      <c r="AE2503" s="417">
        <f t="shared" si="1710"/>
        <v>0</v>
      </c>
      <c r="AF2503" s="417">
        <f t="shared" si="1711"/>
        <v>252.26249999999999</v>
      </c>
      <c r="AG2503" s="417">
        <f t="shared" si="1712"/>
        <v>679.48125000000005</v>
      </c>
      <c r="AH2503" s="417"/>
      <c r="AI2503" s="417">
        <f t="shared" si="1713"/>
        <v>679.48125000000005</v>
      </c>
      <c r="AJ2503" s="158"/>
      <c r="AR2503" s="363">
        <f>SUMIF('[27]Sc Shedule '!$D$3:$D$2546,D2503,'[27]Sc Shedule '!$AC$3:$AC$2546)</f>
        <v>679.48125000000005</v>
      </c>
      <c r="AS2503" s="363">
        <f t="shared" ca="1" si="1714"/>
        <v>679.48125000000005</v>
      </c>
      <c r="AT2503" s="363">
        <f t="shared" ca="1" si="1715"/>
        <v>0</v>
      </c>
    </row>
    <row r="2504" spans="1:46" ht="30" customHeight="1" x14ac:dyDescent="0.25">
      <c r="A2504" s="407"/>
      <c r="B2504" s="408"/>
      <c r="C2504" s="409">
        <v>2008</v>
      </c>
      <c r="D2504" s="410">
        <v>14646</v>
      </c>
      <c r="E2504" s="410">
        <v>8704</v>
      </c>
      <c r="F2504" s="410"/>
      <c r="G2504" s="407" t="s">
        <v>106</v>
      </c>
      <c r="H2504" s="407" t="s">
        <v>60</v>
      </c>
      <c r="I2504" s="407"/>
      <c r="J2504" s="407" t="s">
        <v>61</v>
      </c>
      <c r="K2504" s="410">
        <v>2.5</v>
      </c>
      <c r="L2504" s="410">
        <v>2.5</v>
      </c>
      <c r="M2504" s="410">
        <v>4</v>
      </c>
      <c r="N2504" s="410"/>
      <c r="O2504" s="410">
        <f t="shared" si="1704"/>
        <v>4</v>
      </c>
      <c r="P2504" s="410"/>
      <c r="Q2504" s="410"/>
      <c r="R2504" s="410">
        <f t="shared" si="1705"/>
        <v>25</v>
      </c>
      <c r="S2504" s="411" t="s">
        <v>62</v>
      </c>
      <c r="T2504" s="412" t="s">
        <v>58</v>
      </c>
      <c r="U2504" s="413">
        <v>44986</v>
      </c>
      <c r="V2504" s="413">
        <v>44999</v>
      </c>
      <c r="W2504" s="414">
        <v>1</v>
      </c>
      <c r="X2504" s="415"/>
      <c r="Y2504" s="416">
        <f t="shared" si="1706"/>
        <v>2</v>
      </c>
      <c r="Z2504" s="418">
        <v>7.5</v>
      </c>
      <c r="AA2504" s="418">
        <v>0.7</v>
      </c>
      <c r="AB2504" s="417">
        <f t="shared" si="1707"/>
        <v>187.5</v>
      </c>
      <c r="AC2504" s="417">
        <f t="shared" si="1708"/>
        <v>17.5</v>
      </c>
      <c r="AD2504" s="417">
        <f t="shared" si="1709"/>
        <v>131.25</v>
      </c>
      <c r="AE2504" s="417">
        <f t="shared" si="1710"/>
        <v>56.25</v>
      </c>
      <c r="AF2504" s="417">
        <f t="shared" si="1711"/>
        <v>35</v>
      </c>
      <c r="AG2504" s="417">
        <f t="shared" si="1712"/>
        <v>222.5</v>
      </c>
      <c r="AH2504" s="417"/>
      <c r="AI2504" s="417">
        <f t="shared" si="1713"/>
        <v>222.5</v>
      </c>
      <c r="AJ2504" s="158"/>
      <c r="AR2504" s="363">
        <f>SUMIF('[27]Sc Shedule '!$D$3:$D$2546,D2504,'[27]Sc Shedule '!$AC$3:$AC$2546)</f>
        <v>222.5</v>
      </c>
      <c r="AS2504" s="363">
        <f t="shared" ca="1" si="1714"/>
        <v>222.5</v>
      </c>
      <c r="AT2504" s="363">
        <f t="shared" ca="1" si="1715"/>
        <v>0</v>
      </c>
    </row>
    <row r="2505" spans="1:46" ht="30" customHeight="1" x14ac:dyDescent="0.25">
      <c r="A2505" s="407"/>
      <c r="B2505" s="408"/>
      <c r="C2505" s="409">
        <v>1987</v>
      </c>
      <c r="D2505" s="410">
        <v>14625</v>
      </c>
      <c r="E2505" s="410"/>
      <c r="F2505" s="410"/>
      <c r="G2505" s="407" t="s">
        <v>440</v>
      </c>
      <c r="H2505" s="407" t="s">
        <v>60</v>
      </c>
      <c r="I2505" s="407"/>
      <c r="J2505" s="407" t="s">
        <v>61</v>
      </c>
      <c r="K2505" s="410">
        <v>6.8</v>
      </c>
      <c r="L2505" s="410">
        <v>2.5</v>
      </c>
      <c r="M2505" s="410">
        <v>4</v>
      </c>
      <c r="N2505" s="410"/>
      <c r="O2505" s="410">
        <f t="shared" ref="O2505:O2509" si="1716">M2505-N2505</f>
        <v>4</v>
      </c>
      <c r="P2505" s="410"/>
      <c r="Q2505" s="410"/>
      <c r="R2505" s="410">
        <f t="shared" ref="R2505:R2509" si="1717">IF(S2505="m3",K2505*L2505*O2505,IF(S2505="m2-LxH",K2505*O2505,IF(S2505="m2-LxW",K2505*L2505*P2505,IF(S2505="rm",O2505,IF(S2505="lm",K2505,IF(S2505="unit",Q2505,))))))</f>
        <v>68</v>
      </c>
      <c r="S2505" s="411" t="s">
        <v>62</v>
      </c>
      <c r="T2505" s="412" t="s">
        <v>86</v>
      </c>
      <c r="U2505" s="413">
        <v>44983</v>
      </c>
      <c r="V2505" s="413"/>
      <c r="W2505" s="414">
        <v>1</v>
      </c>
      <c r="X2505" s="415"/>
      <c r="Y2505" s="416">
        <f t="shared" ref="Y2505:Y2509" si="1718">IF(T2505="on hire",$C$5-U2505+1,IF(T2505="off hired",V2505-U2505+1,0))/7</f>
        <v>4.8571428571428568</v>
      </c>
      <c r="Z2505" s="418">
        <v>7.5</v>
      </c>
      <c r="AA2505" s="418">
        <v>0.7</v>
      </c>
      <c r="AB2505" s="417">
        <f t="shared" ref="AB2505:AB2509" si="1719">Z2505*R2505</f>
        <v>510</v>
      </c>
      <c r="AC2505" s="417">
        <f t="shared" ref="AC2505:AC2509" si="1720">AA2505*R2505</f>
        <v>47.599999999999994</v>
      </c>
      <c r="AD2505" s="417">
        <f t="shared" ref="AD2505:AD2509" si="1721">0.7*R2505*Z2505</f>
        <v>356.99999999999994</v>
      </c>
      <c r="AE2505" s="417">
        <f t="shared" ref="AE2505:AE2509" si="1722">IF(T2505="off hired",0.3*R2505*Z2505*W2505,0)</f>
        <v>0</v>
      </c>
      <c r="AF2505" s="417">
        <f t="shared" ref="AF2505:AF2509" si="1723">IF(Y2505&gt;X2505,(Y2505-X2505)*R2505*AA2505,0)</f>
        <v>231.2</v>
      </c>
      <c r="AG2505" s="417">
        <f t="shared" ref="AG2505:AG2509" si="1724">AD2505+AE2505+AF2505</f>
        <v>588.19999999999993</v>
      </c>
      <c r="AH2505" s="417"/>
      <c r="AI2505" s="417">
        <f t="shared" ref="AI2505:AI2509" si="1725">AG2505-AH2505</f>
        <v>588.19999999999993</v>
      </c>
      <c r="AJ2505" s="158"/>
      <c r="AR2505" s="363">
        <f>SUMIF('[27]Sc Shedule '!$D$3:$D$2546,D2505,'[27]Sc Shedule '!$AC$3:$AC$2546)</f>
        <v>588.19999999999993</v>
      </c>
      <c r="AS2505" s="363">
        <f t="shared" ca="1" si="1714"/>
        <v>588.19999999999993</v>
      </c>
      <c r="AT2505" s="363">
        <f t="shared" ca="1" si="1715"/>
        <v>0</v>
      </c>
    </row>
    <row r="2506" spans="1:46" ht="30" customHeight="1" x14ac:dyDescent="0.25">
      <c r="A2506" s="407"/>
      <c r="B2506" s="408"/>
      <c r="C2506" s="409">
        <v>1990</v>
      </c>
      <c r="D2506" s="410">
        <v>14628</v>
      </c>
      <c r="E2506" s="410"/>
      <c r="F2506" s="410"/>
      <c r="G2506" s="407" t="s">
        <v>106</v>
      </c>
      <c r="H2506" s="407" t="s">
        <v>60</v>
      </c>
      <c r="I2506" s="407"/>
      <c r="J2506" s="407" t="s">
        <v>61</v>
      </c>
      <c r="K2506" s="410">
        <v>5</v>
      </c>
      <c r="L2506" s="410">
        <v>2.5</v>
      </c>
      <c r="M2506" s="410">
        <v>4.5</v>
      </c>
      <c r="N2506" s="410"/>
      <c r="O2506" s="410">
        <f t="shared" si="1716"/>
        <v>4.5</v>
      </c>
      <c r="P2506" s="410"/>
      <c r="Q2506" s="410"/>
      <c r="R2506" s="410">
        <f t="shared" si="1717"/>
        <v>56.25</v>
      </c>
      <c r="S2506" s="411" t="s">
        <v>62</v>
      </c>
      <c r="T2506" s="412" t="s">
        <v>86</v>
      </c>
      <c r="U2506" s="413">
        <v>44984</v>
      </c>
      <c r="V2506" s="413"/>
      <c r="W2506" s="414">
        <v>1</v>
      </c>
      <c r="X2506" s="415"/>
      <c r="Y2506" s="416">
        <f t="shared" si="1718"/>
        <v>4.7142857142857144</v>
      </c>
      <c r="Z2506" s="418">
        <v>7.5</v>
      </c>
      <c r="AA2506" s="418">
        <v>0.7</v>
      </c>
      <c r="AB2506" s="417">
        <f t="shared" si="1719"/>
        <v>421.875</v>
      </c>
      <c r="AC2506" s="417">
        <f t="shared" si="1720"/>
        <v>39.375</v>
      </c>
      <c r="AD2506" s="417">
        <f t="shared" si="1721"/>
        <v>295.3125</v>
      </c>
      <c r="AE2506" s="417">
        <f t="shared" si="1722"/>
        <v>0</v>
      </c>
      <c r="AF2506" s="417">
        <f t="shared" si="1723"/>
        <v>185.625</v>
      </c>
      <c r="AG2506" s="417">
        <f t="shared" si="1724"/>
        <v>480.9375</v>
      </c>
      <c r="AH2506" s="417"/>
      <c r="AI2506" s="417">
        <f t="shared" si="1725"/>
        <v>480.9375</v>
      </c>
      <c r="AJ2506" s="158"/>
      <c r="AR2506" s="363">
        <f>SUMIF('[27]Sc Shedule '!$D$3:$D$2546,D2506,'[27]Sc Shedule '!$AC$3:$AC$2546)</f>
        <v>480.9375</v>
      </c>
      <c r="AS2506" s="363">
        <f t="shared" ca="1" si="1714"/>
        <v>480.9375</v>
      </c>
      <c r="AT2506" s="363">
        <f t="shared" ca="1" si="1715"/>
        <v>0</v>
      </c>
    </row>
    <row r="2507" spans="1:46" ht="30" customHeight="1" x14ac:dyDescent="0.25">
      <c r="A2507" s="407"/>
      <c r="B2507" s="408"/>
      <c r="C2507" s="409">
        <v>2001</v>
      </c>
      <c r="D2507" s="410">
        <v>14639</v>
      </c>
      <c r="E2507" s="410">
        <v>8790</v>
      </c>
      <c r="F2507" s="410"/>
      <c r="G2507" s="407" t="s">
        <v>106</v>
      </c>
      <c r="H2507" s="407" t="s">
        <v>60</v>
      </c>
      <c r="I2507" s="407"/>
      <c r="J2507" s="407" t="s">
        <v>61</v>
      </c>
      <c r="K2507" s="410">
        <v>2.5</v>
      </c>
      <c r="L2507" s="410">
        <v>2.5</v>
      </c>
      <c r="M2507" s="410">
        <v>4</v>
      </c>
      <c r="N2507" s="410"/>
      <c r="O2507" s="410">
        <f t="shared" si="1716"/>
        <v>4</v>
      </c>
      <c r="P2507" s="410"/>
      <c r="Q2507" s="410"/>
      <c r="R2507" s="410">
        <f t="shared" si="1717"/>
        <v>25</v>
      </c>
      <c r="S2507" s="411" t="s">
        <v>62</v>
      </c>
      <c r="T2507" s="412" t="s">
        <v>58</v>
      </c>
      <c r="U2507" s="413">
        <v>44985</v>
      </c>
      <c r="V2507" s="413">
        <v>44994</v>
      </c>
      <c r="W2507" s="414">
        <v>1</v>
      </c>
      <c r="X2507" s="415"/>
      <c r="Y2507" s="416">
        <f t="shared" si="1718"/>
        <v>1.4285714285714286</v>
      </c>
      <c r="Z2507" s="418">
        <v>7.5</v>
      </c>
      <c r="AA2507" s="418">
        <v>0.7</v>
      </c>
      <c r="AB2507" s="417">
        <f t="shared" si="1719"/>
        <v>187.5</v>
      </c>
      <c r="AC2507" s="417">
        <f t="shared" si="1720"/>
        <v>17.5</v>
      </c>
      <c r="AD2507" s="417">
        <f t="shared" si="1721"/>
        <v>131.25</v>
      </c>
      <c r="AE2507" s="417">
        <f t="shared" si="1722"/>
        <v>56.25</v>
      </c>
      <c r="AF2507" s="417">
        <f t="shared" si="1723"/>
        <v>25</v>
      </c>
      <c r="AG2507" s="417">
        <f t="shared" si="1724"/>
        <v>212.5</v>
      </c>
      <c r="AH2507" s="417"/>
      <c r="AI2507" s="417">
        <f t="shared" si="1725"/>
        <v>212.5</v>
      </c>
      <c r="AJ2507" s="158"/>
      <c r="AR2507" s="363">
        <f>SUMIF('[27]Sc Shedule '!$D$3:$D$2546,D2507,'[27]Sc Shedule '!$AC$3:$AC$2546)</f>
        <v>212.5</v>
      </c>
      <c r="AS2507" s="363">
        <f t="shared" ca="1" si="1714"/>
        <v>212.5</v>
      </c>
      <c r="AT2507" s="363">
        <f t="shared" ca="1" si="1715"/>
        <v>0</v>
      </c>
    </row>
    <row r="2508" spans="1:46" ht="30" customHeight="1" x14ac:dyDescent="0.25">
      <c r="A2508" s="407"/>
      <c r="B2508" s="408"/>
      <c r="C2508" s="409">
        <v>1988</v>
      </c>
      <c r="D2508" s="410">
        <v>14626</v>
      </c>
      <c r="E2508" s="410"/>
      <c r="F2508" s="410"/>
      <c r="G2508" s="407" t="s">
        <v>440</v>
      </c>
      <c r="H2508" s="407" t="s">
        <v>60</v>
      </c>
      <c r="I2508" s="407"/>
      <c r="J2508" s="407" t="s">
        <v>61</v>
      </c>
      <c r="K2508" s="410">
        <v>2.5</v>
      </c>
      <c r="L2508" s="410">
        <v>2.5</v>
      </c>
      <c r="M2508" s="410">
        <v>3.5</v>
      </c>
      <c r="N2508" s="410"/>
      <c r="O2508" s="410">
        <f t="shared" si="1716"/>
        <v>3.5</v>
      </c>
      <c r="P2508" s="410"/>
      <c r="Q2508" s="410"/>
      <c r="R2508" s="410">
        <f t="shared" si="1717"/>
        <v>21.875</v>
      </c>
      <c r="S2508" s="411" t="s">
        <v>62</v>
      </c>
      <c r="T2508" s="412" t="s">
        <v>86</v>
      </c>
      <c r="U2508" s="413">
        <v>44983</v>
      </c>
      <c r="V2508" s="413"/>
      <c r="W2508" s="414">
        <v>1</v>
      </c>
      <c r="X2508" s="415"/>
      <c r="Y2508" s="416">
        <f t="shared" si="1718"/>
        <v>4.8571428571428568</v>
      </c>
      <c r="Z2508" s="418">
        <v>7.5</v>
      </c>
      <c r="AA2508" s="418">
        <v>0.7</v>
      </c>
      <c r="AB2508" s="417">
        <f t="shared" si="1719"/>
        <v>164.0625</v>
      </c>
      <c r="AC2508" s="417">
        <f t="shared" si="1720"/>
        <v>15.312499999999998</v>
      </c>
      <c r="AD2508" s="417">
        <f t="shared" si="1721"/>
        <v>114.84374999999999</v>
      </c>
      <c r="AE2508" s="417">
        <f t="shared" si="1722"/>
        <v>0</v>
      </c>
      <c r="AF2508" s="417">
        <f t="shared" si="1723"/>
        <v>74.374999999999986</v>
      </c>
      <c r="AG2508" s="417">
        <f t="shared" si="1724"/>
        <v>189.21874999999997</v>
      </c>
      <c r="AH2508" s="417"/>
      <c r="AI2508" s="417">
        <f t="shared" si="1725"/>
        <v>189.21874999999997</v>
      </c>
      <c r="AJ2508" s="158"/>
      <c r="AR2508" s="363">
        <f>SUMIF('[27]Sc Shedule '!$D$3:$D$2546,D2508,'[27]Sc Shedule '!$AC$3:$AC$2546)</f>
        <v>189.21875</v>
      </c>
      <c r="AS2508" s="363">
        <f t="shared" ca="1" si="1714"/>
        <v>189.21874999999997</v>
      </c>
      <c r="AT2508" s="363">
        <f t="shared" ca="1" si="1715"/>
        <v>0</v>
      </c>
    </row>
    <row r="2509" spans="1:46" ht="30" customHeight="1" x14ac:dyDescent="0.25">
      <c r="A2509" s="407"/>
      <c r="B2509" s="408"/>
      <c r="C2509" s="409">
        <v>2031</v>
      </c>
      <c r="D2509" s="410">
        <v>14719</v>
      </c>
      <c r="E2509" s="410"/>
      <c r="F2509" s="410"/>
      <c r="G2509" s="407" t="s">
        <v>100</v>
      </c>
      <c r="H2509" s="407" t="s">
        <v>60</v>
      </c>
      <c r="I2509" s="407"/>
      <c r="J2509" s="407" t="s">
        <v>61</v>
      </c>
      <c r="K2509" s="410">
        <v>22.6</v>
      </c>
      <c r="L2509" s="410">
        <v>3.1</v>
      </c>
      <c r="M2509" s="410">
        <v>3.5</v>
      </c>
      <c r="N2509" s="410"/>
      <c r="O2509" s="410">
        <f t="shared" si="1716"/>
        <v>3.5</v>
      </c>
      <c r="P2509" s="410"/>
      <c r="Q2509" s="410"/>
      <c r="R2509" s="410">
        <f t="shared" si="1717"/>
        <v>245.21</v>
      </c>
      <c r="S2509" s="411" t="s">
        <v>62</v>
      </c>
      <c r="T2509" s="412" t="s">
        <v>86</v>
      </c>
      <c r="U2509" s="413">
        <v>44989</v>
      </c>
      <c r="V2509" s="413"/>
      <c r="W2509" s="414">
        <v>1</v>
      </c>
      <c r="X2509" s="415"/>
      <c r="Y2509" s="416">
        <f t="shared" si="1718"/>
        <v>4</v>
      </c>
      <c r="Z2509" s="418">
        <v>7.5</v>
      </c>
      <c r="AA2509" s="418">
        <v>0.7</v>
      </c>
      <c r="AB2509" s="417">
        <f t="shared" si="1719"/>
        <v>1839.075</v>
      </c>
      <c r="AC2509" s="417">
        <f t="shared" si="1720"/>
        <v>171.64699999999999</v>
      </c>
      <c r="AD2509" s="417">
        <f t="shared" si="1721"/>
        <v>1287.3525</v>
      </c>
      <c r="AE2509" s="417">
        <f t="shared" si="1722"/>
        <v>0</v>
      </c>
      <c r="AF2509" s="417">
        <f t="shared" si="1723"/>
        <v>686.58799999999997</v>
      </c>
      <c r="AG2509" s="417">
        <f t="shared" si="1724"/>
        <v>1973.9404999999999</v>
      </c>
      <c r="AH2509" s="417"/>
      <c r="AI2509" s="417">
        <f t="shared" si="1725"/>
        <v>1973.9404999999999</v>
      </c>
      <c r="AJ2509" s="158"/>
      <c r="AR2509" s="363">
        <f>SUMIF('[27]Sc Shedule '!$D$3:$D$2546,D2509,'[27]Sc Shedule '!$AC$3:$AC$2546)</f>
        <v>1973.9405000000002</v>
      </c>
      <c r="AS2509" s="363">
        <f t="shared" ca="1" si="1714"/>
        <v>1973.9404999999999</v>
      </c>
      <c r="AT2509" s="363">
        <f t="shared" ca="1" si="1715"/>
        <v>0</v>
      </c>
    </row>
    <row r="2510" spans="1:46" ht="30" customHeight="1" x14ac:dyDescent="0.25">
      <c r="A2510" s="407"/>
      <c r="B2510" s="408"/>
      <c r="C2510" s="409">
        <v>2064</v>
      </c>
      <c r="D2510" s="410">
        <v>14752</v>
      </c>
      <c r="E2510" s="410"/>
      <c r="F2510" s="410"/>
      <c r="G2510" s="407" t="s">
        <v>110</v>
      </c>
      <c r="H2510" s="407" t="s">
        <v>60</v>
      </c>
      <c r="I2510" s="407"/>
      <c r="J2510" s="407" t="s">
        <v>61</v>
      </c>
      <c r="K2510" s="410">
        <v>2.5</v>
      </c>
      <c r="L2510" s="410">
        <v>2.5</v>
      </c>
      <c r="M2510" s="410">
        <v>3.5</v>
      </c>
      <c r="N2510" s="410"/>
      <c r="O2510" s="410">
        <f t="shared" ref="O2510" si="1726">M2510-N2510</f>
        <v>3.5</v>
      </c>
      <c r="P2510" s="410"/>
      <c r="Q2510" s="410"/>
      <c r="R2510" s="410">
        <f t="shared" ref="R2510" si="1727">IF(S2510="m3",K2510*L2510*O2510,IF(S2510="m2-LxH",K2510*O2510,IF(S2510="m2-LxW",K2510*L2510*P2510,IF(S2510="rm",O2510,IF(S2510="lm",K2510,IF(S2510="unit",Q2510,))))))</f>
        <v>21.875</v>
      </c>
      <c r="S2510" s="411" t="s">
        <v>62</v>
      </c>
      <c r="T2510" s="412" t="s">
        <v>86</v>
      </c>
      <c r="U2510" s="413">
        <v>44996</v>
      </c>
      <c r="V2510" s="413"/>
      <c r="W2510" s="414">
        <v>1</v>
      </c>
      <c r="X2510" s="415"/>
      <c r="Y2510" s="416">
        <f t="shared" ref="Y2510" si="1728">IF(T2510="on hire",$C$5-U2510+1,IF(T2510="off hired",V2510-U2510+1,0))/7</f>
        <v>3</v>
      </c>
      <c r="Z2510" s="418">
        <v>7.5</v>
      </c>
      <c r="AA2510" s="418">
        <v>0.7</v>
      </c>
      <c r="AB2510" s="417">
        <f t="shared" ref="AB2510" si="1729">Z2510*R2510</f>
        <v>164.0625</v>
      </c>
      <c r="AC2510" s="417">
        <f t="shared" ref="AC2510" si="1730">AA2510*R2510</f>
        <v>15.312499999999998</v>
      </c>
      <c r="AD2510" s="417">
        <f t="shared" ref="AD2510" si="1731">0.7*R2510*Z2510</f>
        <v>114.84374999999999</v>
      </c>
      <c r="AE2510" s="417">
        <f t="shared" ref="AE2510" si="1732">IF(T2510="off hired",0.3*R2510*Z2510*W2510,0)</f>
        <v>0</v>
      </c>
      <c r="AF2510" s="417">
        <f t="shared" ref="AF2510" si="1733">IF(Y2510&gt;X2510,(Y2510-X2510)*R2510*AA2510,0)</f>
        <v>45.9375</v>
      </c>
      <c r="AG2510" s="417">
        <f t="shared" ref="AG2510" si="1734">AD2510+AE2510+AF2510</f>
        <v>160.78125</v>
      </c>
      <c r="AH2510" s="417"/>
      <c r="AI2510" s="417">
        <f t="shared" ref="AI2510" si="1735">AG2510-AH2510</f>
        <v>160.78125</v>
      </c>
      <c r="AJ2510" s="158"/>
      <c r="AR2510" s="363">
        <f>SUMIF('[27]Sc Shedule '!$D$3:$D$2546,D2510,'[27]Sc Shedule '!$AC$3:$AC$2546)</f>
        <v>511.87499999999994</v>
      </c>
      <c r="AS2510" s="363">
        <f t="shared" ca="1" si="1714"/>
        <v>213.28125</v>
      </c>
      <c r="AT2510" s="363">
        <f t="shared" ca="1" si="1715"/>
        <v>298.59374999999994</v>
      </c>
    </row>
    <row r="2511" spans="1:46" ht="30" customHeight="1" x14ac:dyDescent="0.25">
      <c r="A2511" s="407"/>
      <c r="B2511" s="408"/>
      <c r="C2511" s="409">
        <v>2052</v>
      </c>
      <c r="D2511" s="410">
        <v>14740</v>
      </c>
      <c r="E2511" s="410">
        <v>8737</v>
      </c>
      <c r="F2511" s="410"/>
      <c r="G2511" s="407" t="s">
        <v>106</v>
      </c>
      <c r="H2511" s="407" t="s">
        <v>60</v>
      </c>
      <c r="I2511" s="407"/>
      <c r="J2511" s="407" t="s">
        <v>61</v>
      </c>
      <c r="K2511" s="410">
        <v>2.5</v>
      </c>
      <c r="L2511" s="410">
        <v>2.5</v>
      </c>
      <c r="M2511" s="410">
        <v>4</v>
      </c>
      <c r="N2511" s="410"/>
      <c r="O2511" s="410">
        <f t="shared" ref="O2511" si="1736">M2511-N2511</f>
        <v>4</v>
      </c>
      <c r="P2511" s="410"/>
      <c r="Q2511" s="410"/>
      <c r="R2511" s="410">
        <f t="shared" ref="R2511" si="1737">IF(S2511="m3",K2511*L2511*O2511,IF(S2511="m2-LxH",K2511*O2511,IF(S2511="m2-LxW",K2511*L2511*P2511,IF(S2511="rm",O2511,IF(S2511="lm",K2511,IF(S2511="unit",Q2511,))))))</f>
        <v>25</v>
      </c>
      <c r="S2511" s="411" t="s">
        <v>62</v>
      </c>
      <c r="T2511" s="412" t="s">
        <v>58</v>
      </c>
      <c r="U2511" s="413">
        <v>44993</v>
      </c>
      <c r="V2511" s="413">
        <v>45009</v>
      </c>
      <c r="W2511" s="414">
        <v>1</v>
      </c>
      <c r="X2511" s="415"/>
      <c r="Y2511" s="416">
        <f t="shared" ref="Y2511" si="1738">IF(T2511="on hire",$C$5-U2511+1,IF(T2511="off hired",V2511-U2511+1,0))/7</f>
        <v>2.4285714285714284</v>
      </c>
      <c r="Z2511" s="418">
        <v>7.5</v>
      </c>
      <c r="AA2511" s="418">
        <v>0.7</v>
      </c>
      <c r="AB2511" s="417">
        <f t="shared" ref="AB2511" si="1739">Z2511*R2511</f>
        <v>187.5</v>
      </c>
      <c r="AC2511" s="417">
        <f t="shared" ref="AC2511" si="1740">AA2511*R2511</f>
        <v>17.5</v>
      </c>
      <c r="AD2511" s="417">
        <f t="shared" ref="AD2511" si="1741">0.7*R2511*Z2511</f>
        <v>131.25</v>
      </c>
      <c r="AE2511" s="417">
        <f t="shared" ref="AE2511" si="1742">IF(T2511="off hired",0.3*R2511*Z2511*W2511,0)</f>
        <v>56.25</v>
      </c>
      <c r="AF2511" s="417">
        <f t="shared" ref="AF2511" si="1743">IF(Y2511&gt;X2511,(Y2511-X2511)*R2511*AA2511,0)</f>
        <v>42.499999999999993</v>
      </c>
      <c r="AG2511" s="417">
        <f t="shared" ref="AG2511" si="1744">AD2511+AE2511+AF2511</f>
        <v>230</v>
      </c>
      <c r="AH2511" s="417"/>
      <c r="AI2511" s="417">
        <f t="shared" ref="AI2511" si="1745">AG2511-AH2511</f>
        <v>230</v>
      </c>
      <c r="AJ2511" s="158"/>
      <c r="AR2511" s="363">
        <f>SUMIF('[27]Sc Shedule '!$D$3:$D$2546,D2511,'[27]Sc Shedule '!$AC$3:$AC$2546)</f>
        <v>362.45</v>
      </c>
      <c r="AS2511" s="363">
        <f t="shared" ca="1" si="1714"/>
        <v>362.45</v>
      </c>
      <c r="AT2511" s="363">
        <f t="shared" ca="1" si="1715"/>
        <v>0</v>
      </c>
    </row>
    <row r="2512" spans="1:46" ht="30" customHeight="1" x14ac:dyDescent="0.25">
      <c r="A2512" s="407"/>
      <c r="B2512" s="408"/>
      <c r="C2512" s="409">
        <v>2060</v>
      </c>
      <c r="D2512" s="410">
        <v>14748</v>
      </c>
      <c r="E2512" s="410">
        <v>8721</v>
      </c>
      <c r="F2512" s="410"/>
      <c r="G2512" s="407" t="s">
        <v>501</v>
      </c>
      <c r="H2512" s="407" t="s">
        <v>60</v>
      </c>
      <c r="I2512" s="407"/>
      <c r="J2512" s="407" t="s">
        <v>61</v>
      </c>
      <c r="K2512" s="410">
        <v>10</v>
      </c>
      <c r="L2512" s="410">
        <v>2.5</v>
      </c>
      <c r="M2512" s="410">
        <v>3.5</v>
      </c>
      <c r="N2512" s="410"/>
      <c r="O2512" s="410">
        <f t="shared" ref="O2512" si="1746">M2512-N2512</f>
        <v>3.5</v>
      </c>
      <c r="P2512" s="410"/>
      <c r="Q2512" s="410"/>
      <c r="R2512" s="410">
        <f t="shared" ref="R2512" si="1747">IF(S2512="m3",K2512*L2512*O2512,IF(S2512="m2-LxH",K2512*O2512,IF(S2512="m2-LxW",K2512*L2512*P2512,IF(S2512="rm",O2512,IF(S2512="lm",K2512,IF(S2512="unit",Q2512,))))))</f>
        <v>87.5</v>
      </c>
      <c r="S2512" s="411" t="s">
        <v>62</v>
      </c>
      <c r="T2512" s="412" t="s">
        <v>58</v>
      </c>
      <c r="U2512" s="413">
        <v>44995</v>
      </c>
      <c r="V2512" s="413">
        <v>45005</v>
      </c>
      <c r="W2512" s="414">
        <v>1</v>
      </c>
      <c r="X2512" s="415"/>
      <c r="Y2512" s="416">
        <f t="shared" ref="Y2512" si="1748">IF(T2512="on hire",$C$5-U2512+1,IF(T2512="off hired",V2512-U2512+1,0))/7</f>
        <v>1.5714285714285714</v>
      </c>
      <c r="Z2512" s="418">
        <v>7.5</v>
      </c>
      <c r="AA2512" s="418">
        <v>0.7</v>
      </c>
      <c r="AB2512" s="417">
        <f t="shared" ref="AB2512" si="1749">Z2512*R2512</f>
        <v>656.25</v>
      </c>
      <c r="AC2512" s="417">
        <f t="shared" ref="AC2512" si="1750">AA2512*R2512</f>
        <v>61.249999999999993</v>
      </c>
      <c r="AD2512" s="417">
        <f t="shared" ref="AD2512" si="1751">0.7*R2512*Z2512</f>
        <v>459.37499999999994</v>
      </c>
      <c r="AE2512" s="417">
        <f t="shared" ref="AE2512" si="1752">IF(T2512="off hired",0.3*R2512*Z2512*W2512,0)</f>
        <v>196.875</v>
      </c>
      <c r="AF2512" s="417">
        <f t="shared" ref="AF2512" si="1753">IF(Y2512&gt;X2512,(Y2512-X2512)*R2512*AA2512,0)</f>
        <v>96.25</v>
      </c>
      <c r="AG2512" s="417">
        <f t="shared" ref="AG2512" si="1754">AD2512+AE2512+AF2512</f>
        <v>752.5</v>
      </c>
      <c r="AH2512" s="417"/>
      <c r="AI2512" s="417">
        <f t="shared" ref="AI2512" si="1755">AG2512-AH2512</f>
        <v>752.5</v>
      </c>
      <c r="AJ2512" s="158"/>
      <c r="AR2512" s="363">
        <f>SUMIF('[27]Sc Shedule '!$D$3:$D$2546,D2512,'[27]Sc Shedule '!$AC$3:$AC$2546)</f>
        <v>1444.9639999999999</v>
      </c>
      <c r="AS2512" s="363">
        <f t="shared" ca="1" si="1714"/>
        <v>1444.9639999999999</v>
      </c>
      <c r="AT2512" s="363">
        <f t="shared" ca="1" si="1715"/>
        <v>0</v>
      </c>
    </row>
    <row r="2513" spans="1:46" ht="30" customHeight="1" x14ac:dyDescent="0.25">
      <c r="A2513" s="407"/>
      <c r="B2513" s="408"/>
      <c r="C2513" s="409">
        <v>2022</v>
      </c>
      <c r="D2513" s="410">
        <v>14710</v>
      </c>
      <c r="E2513" s="410">
        <v>8774</v>
      </c>
      <c r="F2513" s="410"/>
      <c r="G2513" s="407" t="s">
        <v>113</v>
      </c>
      <c r="H2513" s="407" t="s">
        <v>60</v>
      </c>
      <c r="I2513" s="407"/>
      <c r="J2513" s="407" t="s">
        <v>61</v>
      </c>
      <c r="K2513" s="410">
        <v>2.5</v>
      </c>
      <c r="L2513" s="410">
        <v>2.5</v>
      </c>
      <c r="M2513" s="410">
        <v>1.5</v>
      </c>
      <c r="N2513" s="410"/>
      <c r="O2513" s="410">
        <f t="shared" ref="O2513" si="1756">M2513-N2513</f>
        <v>1.5</v>
      </c>
      <c r="P2513" s="410"/>
      <c r="Q2513" s="410"/>
      <c r="R2513" s="410">
        <f t="shared" ref="R2513" si="1757">IF(S2513="m3",K2513*L2513*O2513,IF(S2513="m2-LxH",K2513*O2513,IF(S2513="m2-LxW",K2513*L2513*P2513,IF(S2513="rm",O2513,IF(S2513="lm",K2513,IF(S2513="unit",Q2513,))))))</f>
        <v>9.375</v>
      </c>
      <c r="S2513" s="411" t="s">
        <v>62</v>
      </c>
      <c r="T2513" s="412" t="s">
        <v>58</v>
      </c>
      <c r="U2513" s="413">
        <v>44988</v>
      </c>
      <c r="V2513" s="413">
        <v>44990</v>
      </c>
      <c r="W2513" s="414">
        <v>1</v>
      </c>
      <c r="X2513" s="415"/>
      <c r="Y2513" s="416">
        <f t="shared" ref="Y2513" si="1758">IF(T2513="on hire",$C$5-U2513+1,IF(T2513="off hired",V2513-U2513+1,0))/7</f>
        <v>0.42857142857142855</v>
      </c>
      <c r="Z2513" s="418">
        <v>7.5</v>
      </c>
      <c r="AA2513" s="418">
        <v>0.7</v>
      </c>
      <c r="AB2513" s="417">
        <f t="shared" ref="AB2513" si="1759">Z2513*R2513</f>
        <v>70.3125</v>
      </c>
      <c r="AC2513" s="417">
        <f t="shared" ref="AC2513" si="1760">AA2513*R2513</f>
        <v>6.5625</v>
      </c>
      <c r="AD2513" s="417">
        <f t="shared" ref="AD2513" si="1761">0.7*R2513*Z2513</f>
        <v>49.21875</v>
      </c>
      <c r="AE2513" s="417">
        <f t="shared" ref="AE2513" si="1762">IF(T2513="off hired",0.3*R2513*Z2513*W2513,0)</f>
        <v>21.09375</v>
      </c>
      <c r="AF2513" s="417">
        <f t="shared" ref="AF2513" si="1763">IF(Y2513&gt;X2513,(Y2513-X2513)*R2513*AA2513,0)</f>
        <v>2.8124999999999996</v>
      </c>
      <c r="AG2513" s="417">
        <f t="shared" ref="AG2513" si="1764">AD2513+AE2513+AF2513</f>
        <v>73.125</v>
      </c>
      <c r="AH2513" s="417"/>
      <c r="AI2513" s="417">
        <f t="shared" ref="AI2513" si="1765">AG2513-AH2513</f>
        <v>73.125</v>
      </c>
      <c r="AJ2513" s="158"/>
      <c r="AR2513" s="363">
        <f>SUMIF('[27]Sc Shedule '!$D$3:$D$2546,D2513,'[27]Sc Shedule '!$AC$3:$AC$2546)</f>
        <v>572.24699999999996</v>
      </c>
      <c r="AS2513" s="363">
        <f t="shared" ca="1" si="1714"/>
        <v>434.99699999999996</v>
      </c>
      <c r="AT2513" s="363">
        <f t="shared" ca="1" si="1715"/>
        <v>137.25</v>
      </c>
    </row>
    <row r="2514" spans="1:46" ht="30" customHeight="1" x14ac:dyDescent="0.25">
      <c r="A2514" s="407"/>
      <c r="B2514" s="408"/>
      <c r="C2514" s="409">
        <v>1999</v>
      </c>
      <c r="D2514" s="410">
        <v>14637</v>
      </c>
      <c r="E2514" s="410">
        <v>8772</v>
      </c>
      <c r="F2514" s="410"/>
      <c r="G2514" s="407" t="s">
        <v>113</v>
      </c>
      <c r="H2514" s="407" t="s">
        <v>60</v>
      </c>
      <c r="I2514" s="407"/>
      <c r="J2514" s="407" t="s">
        <v>61</v>
      </c>
      <c r="K2514" s="410">
        <v>2.5</v>
      </c>
      <c r="L2514" s="410">
        <v>2.5</v>
      </c>
      <c r="M2514" s="410">
        <v>3</v>
      </c>
      <c r="N2514" s="410"/>
      <c r="O2514" s="410">
        <f t="shared" ref="O2514" si="1766">M2514-N2514</f>
        <v>3</v>
      </c>
      <c r="P2514" s="410"/>
      <c r="Q2514" s="410"/>
      <c r="R2514" s="410">
        <f t="shared" ref="R2514" si="1767">IF(S2514="m3",K2514*L2514*O2514,IF(S2514="m2-LxH",K2514*O2514,IF(S2514="m2-LxW",K2514*L2514*P2514,IF(S2514="rm",O2514,IF(S2514="lm",K2514,IF(S2514="unit",Q2514,))))))</f>
        <v>18.75</v>
      </c>
      <c r="S2514" s="411" t="s">
        <v>62</v>
      </c>
      <c r="T2514" s="412" t="s">
        <v>58</v>
      </c>
      <c r="U2514" s="413">
        <v>44985</v>
      </c>
      <c r="V2514" s="413">
        <v>44988</v>
      </c>
      <c r="W2514" s="414">
        <v>1</v>
      </c>
      <c r="X2514" s="415"/>
      <c r="Y2514" s="416">
        <f t="shared" ref="Y2514" si="1768">IF(T2514="on hire",$C$5-U2514+1,IF(T2514="off hired",V2514-U2514+1,0))/7</f>
        <v>0.5714285714285714</v>
      </c>
      <c r="Z2514" s="418">
        <v>7.5</v>
      </c>
      <c r="AA2514" s="418">
        <v>0.7</v>
      </c>
      <c r="AB2514" s="417">
        <f t="shared" ref="AB2514" si="1769">Z2514*R2514</f>
        <v>140.625</v>
      </c>
      <c r="AC2514" s="417">
        <f t="shared" ref="AC2514" si="1770">AA2514*R2514</f>
        <v>13.125</v>
      </c>
      <c r="AD2514" s="417">
        <f t="shared" ref="AD2514" si="1771">0.7*R2514*Z2514</f>
        <v>98.4375</v>
      </c>
      <c r="AE2514" s="417">
        <f t="shared" ref="AE2514" si="1772">IF(T2514="off hired",0.3*R2514*Z2514*W2514,0)</f>
        <v>42.1875</v>
      </c>
      <c r="AF2514" s="417">
        <f t="shared" ref="AF2514" si="1773">IF(Y2514&gt;X2514,(Y2514-X2514)*R2514*AA2514,0)</f>
        <v>7.4999999999999991</v>
      </c>
      <c r="AG2514" s="417">
        <f t="shared" ref="AG2514" si="1774">AD2514+AE2514+AF2514</f>
        <v>148.125</v>
      </c>
      <c r="AH2514" s="417"/>
      <c r="AI2514" s="417">
        <f t="shared" ref="AI2514" si="1775">AG2514-AH2514</f>
        <v>148.125</v>
      </c>
      <c r="AJ2514" s="158"/>
      <c r="AR2514" s="363">
        <f>SUMIF('[27]Sc Shedule '!$D$3:$D$2546,D2514,'[27]Sc Shedule '!$AC$3:$AC$2546)</f>
        <v>686.63999999999987</v>
      </c>
      <c r="AS2514" s="363">
        <f t="shared" ca="1" si="1714"/>
        <v>408.76499999999999</v>
      </c>
      <c r="AT2514" s="363">
        <f t="shared" ca="1" si="1715"/>
        <v>277.87499999999989</v>
      </c>
    </row>
    <row r="2515" spans="1:46" ht="30" customHeight="1" x14ac:dyDescent="0.25">
      <c r="A2515" s="407"/>
      <c r="B2515" s="408"/>
      <c r="C2515" s="409">
        <v>2018</v>
      </c>
      <c r="D2515" s="410">
        <v>14706</v>
      </c>
      <c r="E2515" s="410">
        <v>8723</v>
      </c>
      <c r="F2515" s="410"/>
      <c r="G2515" s="407" t="s">
        <v>440</v>
      </c>
      <c r="H2515" s="407" t="s">
        <v>60</v>
      </c>
      <c r="I2515" s="407"/>
      <c r="J2515" s="407" t="s">
        <v>61</v>
      </c>
      <c r="K2515" s="410">
        <v>4</v>
      </c>
      <c r="L2515" s="410">
        <v>2.5</v>
      </c>
      <c r="M2515" s="410">
        <v>3</v>
      </c>
      <c r="N2515" s="410"/>
      <c r="O2515" s="410">
        <f t="shared" ref="O2515" si="1776">M2515-N2515</f>
        <v>3</v>
      </c>
      <c r="P2515" s="410"/>
      <c r="Q2515" s="410"/>
      <c r="R2515" s="410">
        <f t="shared" ref="R2515" si="1777">IF(S2515="m3",K2515*L2515*O2515,IF(S2515="m2-LxH",K2515*O2515,IF(S2515="m2-LxW",K2515*L2515*P2515,IF(S2515="rm",O2515,IF(S2515="lm",K2515,IF(S2515="unit",Q2515,))))))</f>
        <v>30</v>
      </c>
      <c r="S2515" s="411" t="s">
        <v>62</v>
      </c>
      <c r="T2515" s="412" t="s">
        <v>58</v>
      </c>
      <c r="U2515" s="413">
        <v>44987</v>
      </c>
      <c r="V2515" s="413">
        <v>45005</v>
      </c>
      <c r="W2515" s="414">
        <v>1</v>
      </c>
      <c r="X2515" s="415"/>
      <c r="Y2515" s="416">
        <f t="shared" ref="Y2515" si="1778">IF(T2515="on hire",$C$5-U2515+1,IF(T2515="off hired",V2515-U2515+1,0))/7</f>
        <v>2.7142857142857144</v>
      </c>
      <c r="Z2515" s="418">
        <v>7.5</v>
      </c>
      <c r="AA2515" s="418">
        <v>0.7</v>
      </c>
      <c r="AB2515" s="417">
        <f t="shared" ref="AB2515" si="1779">Z2515*R2515</f>
        <v>225</v>
      </c>
      <c r="AC2515" s="417">
        <f t="shared" ref="AC2515" si="1780">AA2515*R2515</f>
        <v>21</v>
      </c>
      <c r="AD2515" s="417">
        <f t="shared" ref="AD2515" si="1781">0.7*R2515*Z2515</f>
        <v>157.5</v>
      </c>
      <c r="AE2515" s="417">
        <f t="shared" ref="AE2515" si="1782">IF(T2515="off hired",0.3*R2515*Z2515*W2515,0)</f>
        <v>67.5</v>
      </c>
      <c r="AF2515" s="417">
        <f t="shared" ref="AF2515" si="1783">IF(Y2515&gt;X2515,(Y2515-X2515)*R2515*AA2515,0)</f>
        <v>57</v>
      </c>
      <c r="AG2515" s="417">
        <f t="shared" ref="AG2515" si="1784">AD2515+AE2515+AF2515</f>
        <v>282</v>
      </c>
      <c r="AH2515" s="417"/>
      <c r="AI2515" s="417">
        <f t="shared" ref="AI2515" si="1785">AG2515-AH2515</f>
        <v>282</v>
      </c>
      <c r="AJ2515" s="158"/>
      <c r="AR2515" s="363">
        <f>SUMIF('[27]Sc Shedule '!$D$3:$D$2546,D2515,'[27]Sc Shedule '!$AC$3:$AC$2546)</f>
        <v>1052.0625</v>
      </c>
      <c r="AS2515" s="363">
        <f t="shared" ca="1" si="1714"/>
        <v>829.3125</v>
      </c>
      <c r="AT2515" s="363">
        <f t="shared" ca="1" si="1715"/>
        <v>222.75</v>
      </c>
    </row>
    <row r="2516" spans="1:46" ht="30" customHeight="1" x14ac:dyDescent="0.25">
      <c r="A2516" s="407"/>
      <c r="B2516" s="408"/>
      <c r="C2516" s="409">
        <v>2063</v>
      </c>
      <c r="D2516" s="410">
        <v>14751</v>
      </c>
      <c r="E2516" s="410">
        <v>8705</v>
      </c>
      <c r="F2516" s="410"/>
      <c r="G2516" s="407" t="s">
        <v>100</v>
      </c>
      <c r="H2516" s="407" t="s">
        <v>60</v>
      </c>
      <c r="I2516" s="407"/>
      <c r="J2516" s="407" t="s">
        <v>61</v>
      </c>
      <c r="K2516" s="410">
        <v>2.5</v>
      </c>
      <c r="L2516" s="410">
        <v>2.6</v>
      </c>
      <c r="M2516" s="410">
        <v>4.5</v>
      </c>
      <c r="N2516" s="410"/>
      <c r="O2516" s="410">
        <f t="shared" ref="O2516:O2521" si="1786">M2516-N2516</f>
        <v>4.5</v>
      </c>
      <c r="P2516" s="410"/>
      <c r="Q2516" s="410"/>
      <c r="R2516" s="410">
        <f t="shared" ref="R2516:R2521" si="1787">IF(S2516="m3",K2516*L2516*O2516,IF(S2516="m2-LxH",K2516*O2516,IF(S2516="m2-LxW",K2516*L2516*P2516,IF(S2516="rm",O2516,IF(S2516="lm",K2516,IF(S2516="unit",Q2516,))))))</f>
        <v>29.25</v>
      </c>
      <c r="S2516" s="411" t="s">
        <v>62</v>
      </c>
      <c r="T2516" s="412" t="s">
        <v>58</v>
      </c>
      <c r="U2516" s="413">
        <v>44995</v>
      </c>
      <c r="V2516" s="413">
        <v>44999</v>
      </c>
      <c r="W2516" s="414">
        <v>1</v>
      </c>
      <c r="X2516" s="415"/>
      <c r="Y2516" s="416">
        <f t="shared" ref="Y2516:Y2521" si="1788">IF(T2516="on hire",$C$5-U2516+1,IF(T2516="off hired",V2516-U2516+1,0))/7</f>
        <v>0.7142857142857143</v>
      </c>
      <c r="Z2516" s="418">
        <v>7.5</v>
      </c>
      <c r="AA2516" s="418">
        <v>0.7</v>
      </c>
      <c r="AB2516" s="417">
        <f t="shared" ref="AB2516:AB2521" si="1789">Z2516*R2516</f>
        <v>219.375</v>
      </c>
      <c r="AC2516" s="417">
        <f t="shared" ref="AC2516:AC2521" si="1790">AA2516*R2516</f>
        <v>20.474999999999998</v>
      </c>
      <c r="AD2516" s="417">
        <f t="shared" ref="AD2516:AD2521" si="1791">0.7*R2516*Z2516</f>
        <v>153.56249999999997</v>
      </c>
      <c r="AE2516" s="417">
        <f t="shared" ref="AE2516:AE2521" si="1792">IF(T2516="off hired",0.3*R2516*Z2516*W2516,0)</f>
        <v>65.8125</v>
      </c>
      <c r="AF2516" s="417">
        <f t="shared" ref="AF2516:AF2521" si="1793">IF(Y2516&gt;X2516,(Y2516-X2516)*R2516*AA2516,0)</f>
        <v>14.624999999999998</v>
      </c>
      <c r="AG2516" s="417">
        <f t="shared" ref="AG2516:AG2521" si="1794">AD2516+AE2516+AF2516</f>
        <v>233.99999999999997</v>
      </c>
      <c r="AH2516" s="417"/>
      <c r="AI2516" s="417">
        <f t="shared" ref="AI2516:AI2521" si="1795">AG2516-AH2516</f>
        <v>233.99999999999997</v>
      </c>
      <c r="AJ2516" s="158"/>
      <c r="AR2516" s="363">
        <f>SUMIF('[27]Sc Shedule '!$D$3:$D$2546,D2516,'[27]Sc Shedule '!$AC$3:$AC$2546)</f>
        <v>233.99999999999997</v>
      </c>
      <c r="AS2516" s="363">
        <f t="shared" ca="1" si="1714"/>
        <v>233.99999999999997</v>
      </c>
      <c r="AT2516" s="363">
        <f t="shared" ca="1" si="1715"/>
        <v>0</v>
      </c>
    </row>
    <row r="2517" spans="1:46" ht="30" customHeight="1" x14ac:dyDescent="0.25">
      <c r="A2517" s="407"/>
      <c r="B2517" s="408"/>
      <c r="C2517" s="409">
        <v>2066</v>
      </c>
      <c r="D2517" s="410">
        <v>14754</v>
      </c>
      <c r="E2517" s="410">
        <v>8706</v>
      </c>
      <c r="F2517" s="410"/>
      <c r="G2517" s="407" t="s">
        <v>100</v>
      </c>
      <c r="H2517" s="407" t="s">
        <v>60</v>
      </c>
      <c r="I2517" s="407"/>
      <c r="J2517" s="407" t="s">
        <v>61</v>
      </c>
      <c r="K2517" s="410">
        <v>2.5</v>
      </c>
      <c r="L2517" s="410">
        <v>2.5</v>
      </c>
      <c r="M2517" s="410">
        <v>5.5</v>
      </c>
      <c r="N2517" s="410"/>
      <c r="O2517" s="410">
        <f t="shared" si="1786"/>
        <v>5.5</v>
      </c>
      <c r="P2517" s="410"/>
      <c r="Q2517" s="410"/>
      <c r="R2517" s="410">
        <f t="shared" si="1787"/>
        <v>34.375</v>
      </c>
      <c r="S2517" s="411" t="s">
        <v>62</v>
      </c>
      <c r="T2517" s="412" t="s">
        <v>58</v>
      </c>
      <c r="U2517" s="413">
        <v>44996</v>
      </c>
      <c r="V2517" s="413">
        <v>44999</v>
      </c>
      <c r="W2517" s="414">
        <v>1</v>
      </c>
      <c r="X2517" s="415"/>
      <c r="Y2517" s="416">
        <f t="shared" si="1788"/>
        <v>0.5714285714285714</v>
      </c>
      <c r="Z2517" s="418">
        <v>7.5</v>
      </c>
      <c r="AA2517" s="418">
        <v>0.7</v>
      </c>
      <c r="AB2517" s="417">
        <f t="shared" si="1789"/>
        <v>257.8125</v>
      </c>
      <c r="AC2517" s="417">
        <f t="shared" si="1790"/>
        <v>24.0625</v>
      </c>
      <c r="AD2517" s="417">
        <f t="shared" si="1791"/>
        <v>180.46875</v>
      </c>
      <c r="AE2517" s="417">
        <f t="shared" si="1792"/>
        <v>77.34375</v>
      </c>
      <c r="AF2517" s="417">
        <f t="shared" si="1793"/>
        <v>13.749999999999998</v>
      </c>
      <c r="AG2517" s="417">
        <f t="shared" si="1794"/>
        <v>271.5625</v>
      </c>
      <c r="AH2517" s="417"/>
      <c r="AI2517" s="417">
        <f t="shared" si="1795"/>
        <v>271.5625</v>
      </c>
      <c r="AJ2517" s="158"/>
      <c r="AR2517" s="363">
        <f>SUMIF('[27]Sc Shedule '!$D$3:$D$2546,D2517,'[27]Sc Shedule '!$AC$3:$AC$2546)</f>
        <v>271.5625</v>
      </c>
      <c r="AS2517" s="363">
        <f t="shared" ca="1" si="1714"/>
        <v>271.5625</v>
      </c>
      <c r="AT2517" s="363">
        <f t="shared" ca="1" si="1715"/>
        <v>0</v>
      </c>
    </row>
    <row r="2518" spans="1:46" ht="30" customHeight="1" x14ac:dyDescent="0.25">
      <c r="A2518" s="407"/>
      <c r="B2518" s="408"/>
      <c r="C2518" s="409">
        <v>2069</v>
      </c>
      <c r="D2518" s="410">
        <v>14757</v>
      </c>
      <c r="E2518" s="410">
        <v>8711</v>
      </c>
      <c r="F2518" s="410"/>
      <c r="G2518" s="407" t="s">
        <v>100</v>
      </c>
      <c r="H2518" s="407" t="s">
        <v>60</v>
      </c>
      <c r="I2518" s="407"/>
      <c r="J2518" s="407" t="s">
        <v>61</v>
      </c>
      <c r="K2518" s="410">
        <v>2.5</v>
      </c>
      <c r="L2518" s="410">
        <v>2.5</v>
      </c>
      <c r="M2518" s="410">
        <v>5.5</v>
      </c>
      <c r="N2518" s="410"/>
      <c r="O2518" s="410">
        <f t="shared" si="1786"/>
        <v>5.5</v>
      </c>
      <c r="P2518" s="410"/>
      <c r="Q2518" s="410"/>
      <c r="R2518" s="410">
        <f t="shared" si="1787"/>
        <v>34.375</v>
      </c>
      <c r="S2518" s="411" t="s">
        <v>62</v>
      </c>
      <c r="T2518" s="412" t="s">
        <v>58</v>
      </c>
      <c r="U2518" s="413">
        <v>44998</v>
      </c>
      <c r="V2518" s="413">
        <v>45000</v>
      </c>
      <c r="W2518" s="414">
        <v>1</v>
      </c>
      <c r="X2518" s="415"/>
      <c r="Y2518" s="416">
        <f t="shared" si="1788"/>
        <v>0.42857142857142855</v>
      </c>
      <c r="Z2518" s="418">
        <v>7.5</v>
      </c>
      <c r="AA2518" s="418">
        <v>0.7</v>
      </c>
      <c r="AB2518" s="417">
        <f t="shared" si="1789"/>
        <v>257.8125</v>
      </c>
      <c r="AC2518" s="417">
        <f t="shared" si="1790"/>
        <v>24.0625</v>
      </c>
      <c r="AD2518" s="417">
        <f t="shared" si="1791"/>
        <v>180.46875</v>
      </c>
      <c r="AE2518" s="417">
        <f t="shared" si="1792"/>
        <v>77.34375</v>
      </c>
      <c r="AF2518" s="417">
        <f t="shared" si="1793"/>
        <v>10.312499999999998</v>
      </c>
      <c r="AG2518" s="417">
        <f t="shared" si="1794"/>
        <v>268.125</v>
      </c>
      <c r="AH2518" s="417"/>
      <c r="AI2518" s="417">
        <f t="shared" si="1795"/>
        <v>268.125</v>
      </c>
      <c r="AJ2518" s="158"/>
      <c r="AR2518" s="363">
        <f>SUMIF('[27]Sc Shedule '!$D$3:$D$2546,D2518,'[27]Sc Shedule '!$AC$3:$AC$2546)</f>
        <v>771.375</v>
      </c>
      <c r="AS2518" s="363">
        <f t="shared" ca="1" si="1714"/>
        <v>268.125</v>
      </c>
      <c r="AT2518" s="363">
        <f t="shared" ca="1" si="1715"/>
        <v>503.25</v>
      </c>
    </row>
    <row r="2519" spans="1:46" ht="30" customHeight="1" x14ac:dyDescent="0.25">
      <c r="A2519" s="407"/>
      <c r="B2519" s="408"/>
      <c r="C2519" s="409">
        <v>2079</v>
      </c>
      <c r="D2519" s="410">
        <v>14767</v>
      </c>
      <c r="E2519" s="410">
        <v>8720</v>
      </c>
      <c r="F2519" s="410"/>
      <c r="G2519" s="407" t="s">
        <v>501</v>
      </c>
      <c r="H2519" s="407" t="s">
        <v>60</v>
      </c>
      <c r="I2519" s="407"/>
      <c r="J2519" s="407" t="s">
        <v>61</v>
      </c>
      <c r="K2519" s="410">
        <v>4.3</v>
      </c>
      <c r="L2519" s="410">
        <v>2.5</v>
      </c>
      <c r="M2519" s="410">
        <v>4</v>
      </c>
      <c r="N2519" s="410"/>
      <c r="O2519" s="410">
        <f t="shared" si="1786"/>
        <v>4</v>
      </c>
      <c r="P2519" s="410"/>
      <c r="Q2519" s="410"/>
      <c r="R2519" s="410">
        <f t="shared" si="1787"/>
        <v>43</v>
      </c>
      <c r="S2519" s="411" t="s">
        <v>62</v>
      </c>
      <c r="T2519" s="412" t="s">
        <v>58</v>
      </c>
      <c r="U2519" s="413">
        <v>45000</v>
      </c>
      <c r="V2519" s="413">
        <v>45005</v>
      </c>
      <c r="W2519" s="414">
        <v>1</v>
      </c>
      <c r="X2519" s="415"/>
      <c r="Y2519" s="416">
        <f t="shared" si="1788"/>
        <v>0.8571428571428571</v>
      </c>
      <c r="Z2519" s="418">
        <v>7.5</v>
      </c>
      <c r="AA2519" s="418">
        <v>0.7</v>
      </c>
      <c r="AB2519" s="417">
        <f t="shared" si="1789"/>
        <v>322.5</v>
      </c>
      <c r="AC2519" s="417">
        <f t="shared" si="1790"/>
        <v>30.099999999999998</v>
      </c>
      <c r="AD2519" s="417">
        <f t="shared" si="1791"/>
        <v>225.74999999999997</v>
      </c>
      <c r="AE2519" s="417">
        <f t="shared" si="1792"/>
        <v>96.75</v>
      </c>
      <c r="AF2519" s="417">
        <f t="shared" si="1793"/>
        <v>25.799999999999997</v>
      </c>
      <c r="AG2519" s="417">
        <f t="shared" si="1794"/>
        <v>348.3</v>
      </c>
      <c r="AH2519" s="417"/>
      <c r="AI2519" s="417">
        <f t="shared" si="1795"/>
        <v>348.3</v>
      </c>
      <c r="AJ2519" s="158"/>
      <c r="AR2519" s="363">
        <f>SUMIF('[27]Sc Shedule '!$D$3:$D$2546,D2519,'[27]Sc Shedule '!$AC$3:$AC$2546)</f>
        <v>348.3</v>
      </c>
      <c r="AS2519" s="363">
        <f t="shared" ca="1" si="1714"/>
        <v>348.3</v>
      </c>
      <c r="AT2519" s="363">
        <f t="shared" ca="1" si="1715"/>
        <v>0</v>
      </c>
    </row>
    <row r="2520" spans="1:46" ht="30" customHeight="1" x14ac:dyDescent="0.25">
      <c r="A2520" s="407"/>
      <c r="B2520" s="408"/>
      <c r="C2520" s="409">
        <v>2082</v>
      </c>
      <c r="D2520" s="410">
        <v>14770</v>
      </c>
      <c r="E2520" s="410"/>
      <c r="F2520" s="410"/>
      <c r="G2520" s="407" t="s">
        <v>110</v>
      </c>
      <c r="H2520" s="407" t="s">
        <v>60</v>
      </c>
      <c r="I2520" s="407"/>
      <c r="J2520" s="407" t="s">
        <v>61</v>
      </c>
      <c r="K2520" s="410">
        <v>9.3000000000000007</v>
      </c>
      <c r="L2520" s="410">
        <v>2.5</v>
      </c>
      <c r="M2520" s="410">
        <v>3</v>
      </c>
      <c r="N2520" s="410"/>
      <c r="O2520" s="410">
        <f t="shared" si="1786"/>
        <v>3</v>
      </c>
      <c r="P2520" s="410"/>
      <c r="Q2520" s="410"/>
      <c r="R2520" s="410">
        <f t="shared" si="1787"/>
        <v>69.75</v>
      </c>
      <c r="S2520" s="411" t="s">
        <v>62</v>
      </c>
      <c r="T2520" s="412" t="s">
        <v>86</v>
      </c>
      <c r="U2520" s="413">
        <v>45000</v>
      </c>
      <c r="V2520" s="413"/>
      <c r="W2520" s="414">
        <v>1</v>
      </c>
      <c r="X2520" s="415"/>
      <c r="Y2520" s="416">
        <f t="shared" si="1788"/>
        <v>2.4285714285714284</v>
      </c>
      <c r="Z2520" s="418">
        <v>7.5</v>
      </c>
      <c r="AA2520" s="418">
        <v>0.7</v>
      </c>
      <c r="AB2520" s="417">
        <f t="shared" si="1789"/>
        <v>523.125</v>
      </c>
      <c r="AC2520" s="417">
        <f t="shared" si="1790"/>
        <v>48.824999999999996</v>
      </c>
      <c r="AD2520" s="417">
        <f t="shared" si="1791"/>
        <v>366.18749999999994</v>
      </c>
      <c r="AE2520" s="417">
        <f t="shared" si="1792"/>
        <v>0</v>
      </c>
      <c r="AF2520" s="417">
        <f t="shared" si="1793"/>
        <v>118.57499999999999</v>
      </c>
      <c r="AG2520" s="417">
        <f t="shared" si="1794"/>
        <v>484.76249999999993</v>
      </c>
      <c r="AH2520" s="417"/>
      <c r="AI2520" s="417">
        <f t="shared" si="1795"/>
        <v>484.76249999999993</v>
      </c>
      <c r="AJ2520" s="158"/>
      <c r="AR2520" s="363">
        <f>SUMIF('[27]Sc Shedule '!$D$3:$D$2546,D2520,'[27]Sc Shedule '!$AC$3:$AC$2546)</f>
        <v>672.41249999999991</v>
      </c>
      <c r="AS2520" s="363">
        <f t="shared" ca="1" si="1714"/>
        <v>672.41249999999991</v>
      </c>
      <c r="AT2520" s="363">
        <f t="shared" ca="1" si="1715"/>
        <v>0</v>
      </c>
    </row>
    <row r="2521" spans="1:46" ht="30" customHeight="1" x14ac:dyDescent="0.25">
      <c r="A2521" s="407"/>
      <c r="B2521" s="408"/>
      <c r="C2521" s="409">
        <v>2082</v>
      </c>
      <c r="D2521" s="410">
        <v>14770</v>
      </c>
      <c r="E2521" s="410"/>
      <c r="F2521" s="410"/>
      <c r="G2521" s="407" t="s">
        <v>110</v>
      </c>
      <c r="H2521" s="407" t="s">
        <v>60</v>
      </c>
      <c r="I2521" s="407"/>
      <c r="J2521" s="407" t="s">
        <v>61</v>
      </c>
      <c r="K2521" s="410">
        <v>3</v>
      </c>
      <c r="L2521" s="410">
        <v>3</v>
      </c>
      <c r="M2521" s="410">
        <v>3</v>
      </c>
      <c r="N2521" s="410"/>
      <c r="O2521" s="410">
        <f t="shared" si="1786"/>
        <v>3</v>
      </c>
      <c r="P2521" s="410"/>
      <c r="Q2521" s="410"/>
      <c r="R2521" s="410">
        <f t="shared" si="1787"/>
        <v>27</v>
      </c>
      <c r="S2521" s="411" t="s">
        <v>62</v>
      </c>
      <c r="T2521" s="412" t="s">
        <v>86</v>
      </c>
      <c r="U2521" s="413">
        <v>45000</v>
      </c>
      <c r="V2521" s="413"/>
      <c r="W2521" s="414">
        <v>1</v>
      </c>
      <c r="X2521" s="415"/>
      <c r="Y2521" s="416">
        <f t="shared" si="1788"/>
        <v>2.4285714285714284</v>
      </c>
      <c r="Z2521" s="418">
        <v>7.5</v>
      </c>
      <c r="AA2521" s="418">
        <v>0.7</v>
      </c>
      <c r="AB2521" s="417">
        <f t="shared" si="1789"/>
        <v>202.5</v>
      </c>
      <c r="AC2521" s="417">
        <f t="shared" si="1790"/>
        <v>18.899999999999999</v>
      </c>
      <c r="AD2521" s="417">
        <f t="shared" si="1791"/>
        <v>141.75</v>
      </c>
      <c r="AE2521" s="417">
        <f t="shared" si="1792"/>
        <v>0</v>
      </c>
      <c r="AF2521" s="417">
        <f t="shared" si="1793"/>
        <v>45.9</v>
      </c>
      <c r="AG2521" s="417">
        <f t="shared" si="1794"/>
        <v>187.65</v>
      </c>
      <c r="AH2521" s="417"/>
      <c r="AI2521" s="417">
        <f t="shared" si="1795"/>
        <v>187.65</v>
      </c>
      <c r="AJ2521" s="158"/>
      <c r="AR2521" s="363">
        <f>SUMIF('[27]Sc Shedule '!$D$3:$D$2546,D2521,'[27]Sc Shedule '!$AC$3:$AC$2546)</f>
        <v>672.41249999999991</v>
      </c>
      <c r="AS2521" s="363">
        <f t="shared" ca="1" si="1714"/>
        <v>672.41249999999991</v>
      </c>
      <c r="AT2521" s="363">
        <f t="shared" ca="1" si="1715"/>
        <v>0</v>
      </c>
    </row>
    <row r="2522" spans="1:46" ht="30" customHeight="1" x14ac:dyDescent="0.25">
      <c r="A2522" s="407"/>
      <c r="B2522" s="408"/>
      <c r="C2522" s="409">
        <v>2085</v>
      </c>
      <c r="D2522" s="410">
        <v>14773</v>
      </c>
      <c r="E2522" s="410"/>
      <c r="F2522" s="410"/>
      <c r="G2522" s="407" t="s">
        <v>87</v>
      </c>
      <c r="H2522" s="407" t="s">
        <v>60</v>
      </c>
      <c r="I2522" s="407"/>
      <c r="J2522" s="407" t="s">
        <v>61</v>
      </c>
      <c r="K2522" s="410">
        <v>6.8</v>
      </c>
      <c r="L2522" s="410">
        <v>4</v>
      </c>
      <c r="M2522" s="410">
        <v>3</v>
      </c>
      <c r="N2522" s="410"/>
      <c r="O2522" s="410">
        <f t="shared" ref="O2522" si="1796">M2522-N2522</f>
        <v>3</v>
      </c>
      <c r="P2522" s="410"/>
      <c r="Q2522" s="410"/>
      <c r="R2522" s="410">
        <f t="shared" ref="R2522" si="1797">IF(S2522="m3",K2522*L2522*O2522,IF(S2522="m2-LxH",K2522*O2522,IF(S2522="m2-LxW",K2522*L2522*P2522,IF(S2522="rm",O2522,IF(S2522="lm",K2522,IF(S2522="unit",Q2522,))))))</f>
        <v>81.599999999999994</v>
      </c>
      <c r="S2522" s="411" t="s">
        <v>62</v>
      </c>
      <c r="T2522" s="412" t="s">
        <v>86</v>
      </c>
      <c r="U2522" s="413">
        <v>45001</v>
      </c>
      <c r="V2522" s="413"/>
      <c r="W2522" s="414">
        <v>1</v>
      </c>
      <c r="X2522" s="415"/>
      <c r="Y2522" s="416">
        <f t="shared" ref="Y2522" si="1798">IF(T2522="on hire",$C$5-U2522+1,IF(T2522="off hired",V2522-U2522+1,0))/7</f>
        <v>2.2857142857142856</v>
      </c>
      <c r="Z2522" s="418">
        <v>7.5</v>
      </c>
      <c r="AA2522" s="418">
        <v>0.7</v>
      </c>
      <c r="AB2522" s="417">
        <f t="shared" ref="AB2522" si="1799">Z2522*R2522</f>
        <v>612</v>
      </c>
      <c r="AC2522" s="417">
        <f t="shared" ref="AC2522" si="1800">AA2522*R2522</f>
        <v>57.11999999999999</v>
      </c>
      <c r="AD2522" s="417">
        <f t="shared" ref="AD2522" si="1801">0.7*R2522*Z2522</f>
        <v>428.39999999999992</v>
      </c>
      <c r="AE2522" s="417">
        <f t="shared" ref="AE2522" si="1802">IF(T2522="off hired",0.3*R2522*Z2522*W2522,0)</f>
        <v>0</v>
      </c>
      <c r="AF2522" s="417">
        <f t="shared" ref="AF2522" si="1803">IF(Y2522&gt;X2522,(Y2522-X2522)*R2522*AA2522,0)</f>
        <v>130.55999999999997</v>
      </c>
      <c r="AG2522" s="417">
        <f t="shared" ref="AG2522" si="1804">AD2522+AE2522+AF2522</f>
        <v>558.95999999999992</v>
      </c>
      <c r="AH2522" s="417"/>
      <c r="AI2522" s="417">
        <f t="shared" ref="AI2522" si="1805">AG2522-AH2522</f>
        <v>558.95999999999992</v>
      </c>
      <c r="AJ2522" s="158"/>
      <c r="AR2522" s="363">
        <f>SUMIF('[27]Sc Shedule '!$D$3:$D$2546,D2522,'[27]Sc Shedule '!$AC$3:$AC$2546)</f>
        <v>558.95999999999992</v>
      </c>
      <c r="AS2522" s="363">
        <f t="shared" ca="1" si="1714"/>
        <v>558.95999999999992</v>
      </c>
      <c r="AT2522" s="363">
        <f t="shared" ca="1" si="1715"/>
        <v>0</v>
      </c>
    </row>
    <row r="2523" spans="1:46" ht="30" customHeight="1" x14ac:dyDescent="0.25">
      <c r="A2523" s="407"/>
      <c r="B2523" s="408"/>
      <c r="C2523" s="409">
        <v>2074</v>
      </c>
      <c r="D2523" s="410">
        <v>14761</v>
      </c>
      <c r="E2523" s="410">
        <v>8716</v>
      </c>
      <c r="F2523" s="410"/>
      <c r="G2523" s="407" t="s">
        <v>501</v>
      </c>
      <c r="H2523" s="407" t="s">
        <v>60</v>
      </c>
      <c r="I2523" s="407"/>
      <c r="J2523" s="407" t="s">
        <v>61</v>
      </c>
      <c r="K2523" s="410">
        <v>4.3</v>
      </c>
      <c r="L2523" s="410">
        <v>2.5</v>
      </c>
      <c r="M2523" s="410">
        <v>3.5</v>
      </c>
      <c r="N2523" s="410"/>
      <c r="O2523" s="410">
        <f t="shared" ref="O2523" si="1806">M2523-N2523</f>
        <v>3.5</v>
      </c>
      <c r="P2523" s="410"/>
      <c r="Q2523" s="410"/>
      <c r="R2523" s="410">
        <f t="shared" ref="R2523" si="1807">IF(S2523="m3",K2523*L2523*O2523,IF(S2523="m2-LxH",K2523*O2523,IF(S2523="m2-LxW",K2523*L2523*P2523,IF(S2523="rm",O2523,IF(S2523="lm",K2523,IF(S2523="unit",Q2523,))))))</f>
        <v>37.625</v>
      </c>
      <c r="S2523" s="411" t="s">
        <v>62</v>
      </c>
      <c r="T2523" s="412" t="s">
        <v>58</v>
      </c>
      <c r="U2523" s="413">
        <v>44998</v>
      </c>
      <c r="V2523" s="413">
        <v>45001</v>
      </c>
      <c r="W2523" s="414">
        <v>1</v>
      </c>
      <c r="X2523" s="415"/>
      <c r="Y2523" s="416">
        <f t="shared" ref="Y2523" si="1808">IF(T2523="on hire",$C$5-U2523+1,IF(T2523="off hired",V2523-U2523+1,0))/7</f>
        <v>0.5714285714285714</v>
      </c>
      <c r="Z2523" s="418">
        <v>7.5</v>
      </c>
      <c r="AA2523" s="418">
        <v>0.7</v>
      </c>
      <c r="AB2523" s="417">
        <f t="shared" ref="AB2523" si="1809">Z2523*R2523</f>
        <v>282.1875</v>
      </c>
      <c r="AC2523" s="417">
        <f t="shared" ref="AC2523" si="1810">AA2523*R2523</f>
        <v>26.337499999999999</v>
      </c>
      <c r="AD2523" s="417">
        <f t="shared" ref="AD2523" si="1811">0.7*R2523*Z2523</f>
        <v>197.53125</v>
      </c>
      <c r="AE2523" s="417">
        <f t="shared" ref="AE2523" si="1812">IF(T2523="off hired",0.3*R2523*Z2523*W2523,0)</f>
        <v>84.65625</v>
      </c>
      <c r="AF2523" s="417">
        <f t="shared" ref="AF2523" si="1813">IF(Y2523&gt;X2523,(Y2523-X2523)*R2523*AA2523,0)</f>
        <v>15.049999999999999</v>
      </c>
      <c r="AG2523" s="417">
        <f t="shared" ref="AG2523" si="1814">AD2523+AE2523+AF2523</f>
        <v>297.23750000000001</v>
      </c>
      <c r="AH2523" s="417"/>
      <c r="AI2523" s="417">
        <f t="shared" ref="AI2523" si="1815">AG2523-AH2523</f>
        <v>297.23750000000001</v>
      </c>
      <c r="AJ2523" s="158"/>
      <c r="AR2523" s="363">
        <f>SUMIF('[27]Sc Shedule '!$D$3:$D$2546,D2523,'[27]Sc Shedule '!$AC$3:$AC$2546)</f>
        <v>1923.1334999999997</v>
      </c>
      <c r="AS2523" s="363">
        <f t="shared" ca="1" si="1714"/>
        <v>1923.1334999999997</v>
      </c>
      <c r="AT2523" s="363">
        <f t="shared" ca="1" si="1715"/>
        <v>0</v>
      </c>
    </row>
    <row r="2524" spans="1:46" ht="30" customHeight="1" x14ac:dyDescent="0.25">
      <c r="A2524" s="407"/>
      <c r="B2524" s="408"/>
      <c r="C2524" s="409">
        <v>2083</v>
      </c>
      <c r="D2524" s="410">
        <v>14771</v>
      </c>
      <c r="E2524" s="410"/>
      <c r="F2524" s="410"/>
      <c r="G2524" s="407" t="s">
        <v>110</v>
      </c>
      <c r="H2524" s="407" t="s">
        <v>60</v>
      </c>
      <c r="I2524" s="407"/>
      <c r="J2524" s="407" t="s">
        <v>61</v>
      </c>
      <c r="K2524" s="410">
        <v>2.5</v>
      </c>
      <c r="L2524" s="410">
        <v>2.5</v>
      </c>
      <c r="M2524" s="410">
        <v>2.5</v>
      </c>
      <c r="N2524" s="410"/>
      <c r="O2524" s="410">
        <f t="shared" ref="O2524" si="1816">M2524-N2524</f>
        <v>2.5</v>
      </c>
      <c r="P2524" s="410"/>
      <c r="Q2524" s="410"/>
      <c r="R2524" s="410">
        <f t="shared" ref="R2524" si="1817">IF(S2524="m3",K2524*L2524*O2524,IF(S2524="m2-LxH",K2524*O2524,IF(S2524="m2-LxW",K2524*L2524*P2524,IF(S2524="rm",O2524,IF(S2524="lm",K2524,IF(S2524="unit",Q2524,))))))</f>
        <v>15.625</v>
      </c>
      <c r="S2524" s="411" t="s">
        <v>62</v>
      </c>
      <c r="T2524" s="412" t="s">
        <v>86</v>
      </c>
      <c r="U2524" s="413">
        <v>45000</v>
      </c>
      <c r="V2524" s="413"/>
      <c r="W2524" s="414">
        <v>1</v>
      </c>
      <c r="X2524" s="415"/>
      <c r="Y2524" s="416">
        <f t="shared" ref="Y2524" si="1818">IF(T2524="on hire",$C$5-U2524+1,IF(T2524="off hired",V2524-U2524+1,0))/7</f>
        <v>2.4285714285714284</v>
      </c>
      <c r="Z2524" s="418">
        <v>7.5</v>
      </c>
      <c r="AA2524" s="418">
        <v>0.7</v>
      </c>
      <c r="AB2524" s="417">
        <f t="shared" ref="AB2524" si="1819">Z2524*R2524</f>
        <v>117.1875</v>
      </c>
      <c r="AC2524" s="417">
        <f t="shared" ref="AC2524" si="1820">AA2524*R2524</f>
        <v>10.9375</v>
      </c>
      <c r="AD2524" s="417">
        <f t="shared" ref="AD2524" si="1821">0.7*R2524*Z2524</f>
        <v>82.03125</v>
      </c>
      <c r="AE2524" s="417">
        <f t="shared" ref="AE2524" si="1822">IF(T2524="off hired",0.3*R2524*Z2524*W2524,0)</f>
        <v>0</v>
      </c>
      <c r="AF2524" s="417">
        <f t="shared" ref="AF2524" si="1823">IF(Y2524&gt;X2524,(Y2524-X2524)*R2524*AA2524,0)</f>
        <v>26.562499999999996</v>
      </c>
      <c r="AG2524" s="417">
        <f t="shared" ref="AG2524" si="1824">AD2524+AE2524+AF2524</f>
        <v>108.59375</v>
      </c>
      <c r="AH2524" s="417"/>
      <c r="AI2524" s="417">
        <f t="shared" ref="AI2524" si="1825">AG2524-AH2524</f>
        <v>108.59375</v>
      </c>
      <c r="AJ2524" s="158"/>
      <c r="AR2524" s="363">
        <f>SUMIF('[27]Sc Shedule '!$D$3:$D$2546,D2524,'[27]Sc Shedule '!$AC$3:$AC$2546)</f>
        <v>191.59375</v>
      </c>
      <c r="AS2524" s="363">
        <f t="shared" ca="1" si="1714"/>
        <v>191.59375</v>
      </c>
      <c r="AT2524" s="363">
        <f t="shared" ca="1" si="1715"/>
        <v>0</v>
      </c>
    </row>
    <row r="2525" spans="1:46" ht="30" customHeight="1" x14ac:dyDescent="0.25">
      <c r="A2525" s="407"/>
      <c r="B2525" s="408"/>
      <c r="C2525" s="409">
        <v>2084</v>
      </c>
      <c r="D2525" s="410">
        <v>14772</v>
      </c>
      <c r="E2525" s="410">
        <v>8734</v>
      </c>
      <c r="F2525" s="410"/>
      <c r="G2525" s="407" t="s">
        <v>106</v>
      </c>
      <c r="H2525" s="407" t="s">
        <v>60</v>
      </c>
      <c r="I2525" s="407"/>
      <c r="J2525" s="407" t="s">
        <v>61</v>
      </c>
      <c r="K2525" s="410">
        <v>7.5</v>
      </c>
      <c r="L2525" s="410">
        <v>2.5</v>
      </c>
      <c r="M2525" s="410">
        <v>4</v>
      </c>
      <c r="N2525" s="410"/>
      <c r="O2525" s="410">
        <f t="shared" ref="O2525" si="1826">M2525-N2525</f>
        <v>4</v>
      </c>
      <c r="P2525" s="410"/>
      <c r="Q2525" s="410"/>
      <c r="R2525" s="410">
        <f t="shared" ref="R2525" si="1827">IF(S2525="m3",K2525*L2525*O2525,IF(S2525="m2-LxH",K2525*O2525,IF(S2525="m2-LxW",K2525*L2525*P2525,IF(S2525="rm",O2525,IF(S2525="lm",K2525,IF(S2525="unit",Q2525,))))))</f>
        <v>75</v>
      </c>
      <c r="S2525" s="411" t="s">
        <v>62</v>
      </c>
      <c r="T2525" s="412" t="s">
        <v>58</v>
      </c>
      <c r="U2525" s="413">
        <v>45000</v>
      </c>
      <c r="V2525" s="413">
        <v>45008</v>
      </c>
      <c r="W2525" s="414">
        <v>1</v>
      </c>
      <c r="X2525" s="415"/>
      <c r="Y2525" s="416">
        <f t="shared" ref="Y2525" si="1828">IF(T2525="on hire",$C$5-U2525+1,IF(T2525="off hired",V2525-U2525+1,0))/7</f>
        <v>1.2857142857142858</v>
      </c>
      <c r="Z2525" s="418">
        <v>7.5</v>
      </c>
      <c r="AA2525" s="418">
        <v>0.7</v>
      </c>
      <c r="AB2525" s="417">
        <f t="shared" ref="AB2525" si="1829">Z2525*R2525</f>
        <v>562.5</v>
      </c>
      <c r="AC2525" s="417">
        <f t="shared" ref="AC2525" si="1830">AA2525*R2525</f>
        <v>52.5</v>
      </c>
      <c r="AD2525" s="417">
        <f t="shared" ref="AD2525" si="1831">0.7*R2525*Z2525</f>
        <v>393.75</v>
      </c>
      <c r="AE2525" s="417">
        <f t="shared" ref="AE2525" si="1832">IF(T2525="off hired",0.3*R2525*Z2525*W2525,0)</f>
        <v>168.75</v>
      </c>
      <c r="AF2525" s="417">
        <f t="shared" ref="AF2525" si="1833">IF(Y2525&gt;X2525,(Y2525-X2525)*R2525*AA2525,0)</f>
        <v>67.5</v>
      </c>
      <c r="AG2525" s="417">
        <f t="shared" ref="AG2525" si="1834">AD2525+AE2525+AF2525</f>
        <v>630</v>
      </c>
      <c r="AH2525" s="417"/>
      <c r="AI2525" s="417">
        <f t="shared" ref="AI2525" si="1835">AG2525-AH2525</f>
        <v>630</v>
      </c>
      <c r="AJ2525" s="158"/>
      <c r="AR2525" s="363">
        <f>SUMIF('[27]Sc Shedule '!$D$3:$D$2546,D2525,'[27]Sc Shedule '!$AC$3:$AC$2546)</f>
        <v>832.75</v>
      </c>
      <c r="AS2525" s="363">
        <f t="shared" ca="1" si="1714"/>
        <v>832.75</v>
      </c>
      <c r="AT2525" s="363">
        <f t="shared" ca="1" si="1715"/>
        <v>0</v>
      </c>
    </row>
    <row r="2526" spans="1:46" ht="30" customHeight="1" x14ac:dyDescent="0.25">
      <c r="A2526" s="407"/>
      <c r="B2526" s="408"/>
      <c r="C2526" s="409">
        <v>2077</v>
      </c>
      <c r="D2526" s="410">
        <v>14765</v>
      </c>
      <c r="E2526" s="410"/>
      <c r="F2526" s="410"/>
      <c r="G2526" s="407" t="s">
        <v>440</v>
      </c>
      <c r="H2526" s="407" t="s">
        <v>60</v>
      </c>
      <c r="I2526" s="407"/>
      <c r="J2526" s="407" t="s">
        <v>61</v>
      </c>
      <c r="K2526" s="410">
        <v>2.5</v>
      </c>
      <c r="L2526" s="410">
        <v>2.5</v>
      </c>
      <c r="M2526" s="410">
        <v>5</v>
      </c>
      <c r="N2526" s="410"/>
      <c r="O2526" s="410">
        <f t="shared" ref="O2526:O2528" si="1836">M2526-N2526</f>
        <v>5</v>
      </c>
      <c r="P2526" s="410"/>
      <c r="Q2526" s="410"/>
      <c r="R2526" s="410">
        <f t="shared" ref="R2526:R2528" si="1837">IF(S2526="m3",K2526*L2526*O2526,IF(S2526="m2-LxH",K2526*O2526,IF(S2526="m2-LxW",K2526*L2526*P2526,IF(S2526="rm",O2526,IF(S2526="lm",K2526,IF(S2526="unit",Q2526,))))))</f>
        <v>31.25</v>
      </c>
      <c r="S2526" s="411" t="s">
        <v>62</v>
      </c>
      <c r="T2526" s="412" t="s">
        <v>86</v>
      </c>
      <c r="U2526" s="413">
        <v>44999</v>
      </c>
      <c r="V2526" s="413"/>
      <c r="W2526" s="414">
        <v>1</v>
      </c>
      <c r="X2526" s="415"/>
      <c r="Y2526" s="416">
        <f t="shared" ref="Y2526:Y2528" si="1838">IF(T2526="on hire",$C$5-U2526+1,IF(T2526="off hired",V2526-U2526+1,0))/7</f>
        <v>2.5714285714285716</v>
      </c>
      <c r="Z2526" s="418">
        <v>7.5</v>
      </c>
      <c r="AA2526" s="418">
        <v>0.7</v>
      </c>
      <c r="AB2526" s="417">
        <f t="shared" ref="AB2526:AB2528" si="1839">Z2526*R2526</f>
        <v>234.375</v>
      </c>
      <c r="AC2526" s="417">
        <f t="shared" ref="AC2526:AC2528" si="1840">AA2526*R2526</f>
        <v>21.875</v>
      </c>
      <c r="AD2526" s="417">
        <f t="shared" ref="AD2526:AD2528" si="1841">0.7*R2526*Z2526</f>
        <v>164.0625</v>
      </c>
      <c r="AE2526" s="417">
        <f t="shared" ref="AE2526:AE2528" si="1842">IF(T2526="off hired",0.3*R2526*Z2526*W2526,0)</f>
        <v>0</v>
      </c>
      <c r="AF2526" s="417">
        <f t="shared" ref="AF2526:AF2528" si="1843">IF(Y2526&gt;X2526,(Y2526-X2526)*R2526*AA2526,0)</f>
        <v>56.25</v>
      </c>
      <c r="AG2526" s="417">
        <f t="shared" ref="AG2526:AG2528" si="1844">AD2526+AE2526+AF2526</f>
        <v>220.3125</v>
      </c>
      <c r="AH2526" s="417"/>
      <c r="AI2526" s="417">
        <f t="shared" ref="AI2526:AI2528" si="1845">AG2526-AH2526</f>
        <v>220.3125</v>
      </c>
      <c r="AJ2526" s="158"/>
      <c r="AR2526" s="363">
        <f>SUMIF('[27]Sc Shedule '!$D$3:$D$2546,D2526,'[27]Sc Shedule '!$AC$3:$AC$2546)</f>
        <v>220.3125</v>
      </c>
      <c r="AS2526" s="363">
        <f t="shared" ca="1" si="1714"/>
        <v>220.3125</v>
      </c>
      <c r="AT2526" s="363">
        <f t="shared" ca="1" si="1715"/>
        <v>0</v>
      </c>
    </row>
    <row r="2527" spans="1:46" ht="30" customHeight="1" x14ac:dyDescent="0.25">
      <c r="A2527" s="407"/>
      <c r="B2527" s="408"/>
      <c r="C2527" s="409">
        <v>2093</v>
      </c>
      <c r="D2527" s="410">
        <v>14781</v>
      </c>
      <c r="E2527" s="410"/>
      <c r="F2527" s="410"/>
      <c r="G2527" s="407" t="s">
        <v>118</v>
      </c>
      <c r="H2527" s="407" t="s">
        <v>60</v>
      </c>
      <c r="I2527" s="407"/>
      <c r="J2527" s="407" t="s">
        <v>61</v>
      </c>
      <c r="K2527" s="410">
        <v>9.3000000000000007</v>
      </c>
      <c r="L2527" s="410">
        <v>2.5</v>
      </c>
      <c r="M2527" s="410">
        <v>6</v>
      </c>
      <c r="N2527" s="410"/>
      <c r="O2527" s="410">
        <f t="shared" si="1836"/>
        <v>6</v>
      </c>
      <c r="P2527" s="410"/>
      <c r="Q2527" s="410"/>
      <c r="R2527" s="410">
        <f t="shared" si="1837"/>
        <v>139.5</v>
      </c>
      <c r="S2527" s="411" t="s">
        <v>62</v>
      </c>
      <c r="T2527" s="412" t="s">
        <v>86</v>
      </c>
      <c r="U2527" s="413">
        <v>45003</v>
      </c>
      <c r="V2527" s="413"/>
      <c r="W2527" s="414">
        <v>1</v>
      </c>
      <c r="X2527" s="415"/>
      <c r="Y2527" s="416">
        <f t="shared" si="1838"/>
        <v>2</v>
      </c>
      <c r="Z2527" s="418">
        <v>7.5</v>
      </c>
      <c r="AA2527" s="418">
        <v>0.7</v>
      </c>
      <c r="AB2527" s="417">
        <f t="shared" si="1839"/>
        <v>1046.25</v>
      </c>
      <c r="AC2527" s="417">
        <f t="shared" si="1840"/>
        <v>97.649999999999991</v>
      </c>
      <c r="AD2527" s="417">
        <f t="shared" si="1841"/>
        <v>732.37499999999989</v>
      </c>
      <c r="AE2527" s="417">
        <f t="shared" si="1842"/>
        <v>0</v>
      </c>
      <c r="AF2527" s="417">
        <f t="shared" si="1843"/>
        <v>195.29999999999998</v>
      </c>
      <c r="AG2527" s="417">
        <f t="shared" si="1844"/>
        <v>927.67499999999984</v>
      </c>
      <c r="AH2527" s="417"/>
      <c r="AI2527" s="417">
        <f t="shared" si="1845"/>
        <v>927.67499999999984</v>
      </c>
      <c r="AJ2527" s="158"/>
      <c r="AR2527" s="363">
        <f>SUMIF('[27]Sc Shedule '!$D$3:$D$2546,D2527,'[27]Sc Shedule '!$AC$3:$AC$2546)</f>
        <v>927.67499999999995</v>
      </c>
      <c r="AS2527" s="363">
        <f t="shared" ca="1" si="1714"/>
        <v>927.67499999999984</v>
      </c>
      <c r="AT2527" s="363">
        <f t="shared" ca="1" si="1715"/>
        <v>0</v>
      </c>
    </row>
    <row r="2528" spans="1:46" ht="30" customHeight="1" x14ac:dyDescent="0.25">
      <c r="A2528" s="407"/>
      <c r="B2528" s="408"/>
      <c r="C2528" s="409">
        <v>2092</v>
      </c>
      <c r="D2528" s="410">
        <v>14780</v>
      </c>
      <c r="E2528" s="410"/>
      <c r="F2528" s="410"/>
      <c r="G2528" s="407" t="s">
        <v>106</v>
      </c>
      <c r="H2528" s="407" t="s">
        <v>60</v>
      </c>
      <c r="I2528" s="407"/>
      <c r="J2528" s="407" t="s">
        <v>61</v>
      </c>
      <c r="K2528" s="410">
        <v>4</v>
      </c>
      <c r="L2528" s="410">
        <v>2.2999999999999998</v>
      </c>
      <c r="M2528" s="410">
        <v>2.5</v>
      </c>
      <c r="N2528" s="410"/>
      <c r="O2528" s="410">
        <f t="shared" si="1836"/>
        <v>2.5</v>
      </c>
      <c r="P2528" s="410"/>
      <c r="Q2528" s="410"/>
      <c r="R2528" s="410">
        <f t="shared" si="1837"/>
        <v>23</v>
      </c>
      <c r="S2528" s="411" t="s">
        <v>62</v>
      </c>
      <c r="T2528" s="412" t="s">
        <v>86</v>
      </c>
      <c r="U2528" s="413">
        <v>45002</v>
      </c>
      <c r="V2528" s="413"/>
      <c r="W2528" s="414">
        <v>1</v>
      </c>
      <c r="X2528" s="415"/>
      <c r="Y2528" s="416">
        <f t="shared" si="1838"/>
        <v>2.1428571428571428</v>
      </c>
      <c r="Z2528" s="418">
        <v>7.5</v>
      </c>
      <c r="AA2528" s="418">
        <v>0.7</v>
      </c>
      <c r="AB2528" s="417">
        <f t="shared" si="1839"/>
        <v>172.5</v>
      </c>
      <c r="AC2528" s="417">
        <f t="shared" si="1840"/>
        <v>16.099999999999998</v>
      </c>
      <c r="AD2528" s="417">
        <f t="shared" si="1841"/>
        <v>120.74999999999999</v>
      </c>
      <c r="AE2528" s="417">
        <f t="shared" si="1842"/>
        <v>0</v>
      </c>
      <c r="AF2528" s="417">
        <f t="shared" si="1843"/>
        <v>34.5</v>
      </c>
      <c r="AG2528" s="417">
        <f t="shared" si="1844"/>
        <v>155.25</v>
      </c>
      <c r="AH2528" s="417"/>
      <c r="AI2528" s="417">
        <f t="shared" si="1845"/>
        <v>155.25</v>
      </c>
      <c r="AJ2528" s="158"/>
      <c r="AR2528" s="363">
        <f>SUMIF('[27]Sc Shedule '!$D$3:$D$2546,D2528,'[27]Sc Shedule '!$AC$3:$AC$2546)</f>
        <v>155.25</v>
      </c>
      <c r="AS2528" s="363">
        <f t="shared" ca="1" si="1714"/>
        <v>155.25</v>
      </c>
      <c r="AT2528" s="363">
        <f t="shared" ca="1" si="1715"/>
        <v>0</v>
      </c>
    </row>
    <row r="2529" spans="1:46" ht="30" customHeight="1" x14ac:dyDescent="0.25">
      <c r="A2529" s="407"/>
      <c r="B2529" s="408"/>
      <c r="C2529" s="409">
        <v>2113</v>
      </c>
      <c r="D2529" s="410">
        <v>14801</v>
      </c>
      <c r="E2529" s="410"/>
      <c r="F2529" s="410"/>
      <c r="G2529" s="407" t="s">
        <v>106</v>
      </c>
      <c r="H2529" s="407" t="s">
        <v>60</v>
      </c>
      <c r="I2529" s="407"/>
      <c r="J2529" s="407" t="s">
        <v>61</v>
      </c>
      <c r="K2529" s="410">
        <v>19</v>
      </c>
      <c r="L2529" s="410">
        <v>2.5</v>
      </c>
      <c r="M2529" s="410">
        <v>3.5</v>
      </c>
      <c r="N2529" s="410"/>
      <c r="O2529" s="410">
        <f t="shared" ref="O2529:O2533" si="1846">M2529-N2529</f>
        <v>3.5</v>
      </c>
      <c r="P2529" s="410"/>
      <c r="Q2529" s="410"/>
      <c r="R2529" s="410">
        <f t="shared" ref="R2529:R2533" si="1847">IF(S2529="m3",K2529*L2529*O2529,IF(S2529="m2-LxH",K2529*O2529,IF(S2529="m2-LxW",K2529*L2529*P2529,IF(S2529="rm",O2529,IF(S2529="lm",K2529,IF(S2529="unit",Q2529,))))))</f>
        <v>166.25</v>
      </c>
      <c r="S2529" s="411" t="s">
        <v>62</v>
      </c>
      <c r="T2529" s="412" t="s">
        <v>86</v>
      </c>
      <c r="U2529" s="413">
        <v>45007</v>
      </c>
      <c r="V2529" s="413"/>
      <c r="W2529" s="414">
        <v>1</v>
      </c>
      <c r="X2529" s="415"/>
      <c r="Y2529" s="416">
        <f t="shared" ref="Y2529:Y2533" si="1848">IF(T2529="on hire",$C$5-U2529+1,IF(T2529="off hired",V2529-U2529+1,0))/7</f>
        <v>1.4285714285714286</v>
      </c>
      <c r="Z2529" s="418">
        <v>7.5</v>
      </c>
      <c r="AA2529" s="418">
        <v>0.7</v>
      </c>
      <c r="AB2529" s="417">
        <f t="shared" ref="AB2529:AB2533" si="1849">Z2529*R2529</f>
        <v>1246.875</v>
      </c>
      <c r="AC2529" s="417">
        <f t="shared" ref="AC2529:AC2533" si="1850">AA2529*R2529</f>
        <v>116.37499999999999</v>
      </c>
      <c r="AD2529" s="417">
        <f t="shared" ref="AD2529:AD2533" si="1851">0.7*R2529*Z2529</f>
        <v>872.81249999999989</v>
      </c>
      <c r="AE2529" s="417">
        <f t="shared" ref="AE2529:AE2533" si="1852">IF(T2529="off hired",0.3*R2529*Z2529*W2529,0)</f>
        <v>0</v>
      </c>
      <c r="AF2529" s="417">
        <f t="shared" ref="AF2529:AF2533" si="1853">IF(Y2529&gt;X2529,(Y2529-X2529)*R2529*AA2529,0)</f>
        <v>166.25</v>
      </c>
      <c r="AG2529" s="417">
        <f t="shared" ref="AG2529:AG2533" si="1854">AD2529+AE2529+AF2529</f>
        <v>1039.0625</v>
      </c>
      <c r="AH2529" s="417"/>
      <c r="AI2529" s="417">
        <f t="shared" ref="AI2529:AI2533" si="1855">AG2529-AH2529</f>
        <v>1039.0625</v>
      </c>
      <c r="AJ2529" s="158"/>
      <c r="AR2529" s="363">
        <f>SUMIF('[27]Sc Shedule '!$D$3:$D$2546,D2529,'[27]Sc Shedule '!$AC$3:$AC$2546)</f>
        <v>1039.0625</v>
      </c>
      <c r="AS2529" s="363">
        <f t="shared" ca="1" si="1714"/>
        <v>1039.0625</v>
      </c>
      <c r="AT2529" s="363">
        <f t="shared" ca="1" si="1715"/>
        <v>0</v>
      </c>
    </row>
    <row r="2530" spans="1:46" ht="30" customHeight="1" x14ac:dyDescent="0.25">
      <c r="A2530" s="407"/>
      <c r="B2530" s="408"/>
      <c r="C2530" s="409">
        <v>2115</v>
      </c>
      <c r="D2530" s="410">
        <v>14803</v>
      </c>
      <c r="E2530" s="410"/>
      <c r="F2530" s="410"/>
      <c r="G2530" s="407" t="s">
        <v>106</v>
      </c>
      <c r="H2530" s="407" t="s">
        <v>60</v>
      </c>
      <c r="I2530" s="407"/>
      <c r="J2530" s="407" t="s">
        <v>61</v>
      </c>
      <c r="K2530" s="410">
        <v>2.5</v>
      </c>
      <c r="L2530" s="410">
        <v>2.5</v>
      </c>
      <c r="M2530" s="410">
        <v>4</v>
      </c>
      <c r="N2530" s="410"/>
      <c r="O2530" s="410">
        <f t="shared" si="1846"/>
        <v>4</v>
      </c>
      <c r="P2530" s="410"/>
      <c r="Q2530" s="410"/>
      <c r="R2530" s="410">
        <f t="shared" si="1847"/>
        <v>25</v>
      </c>
      <c r="S2530" s="411" t="s">
        <v>62</v>
      </c>
      <c r="T2530" s="412" t="s">
        <v>86</v>
      </c>
      <c r="U2530" s="413">
        <v>45008</v>
      </c>
      <c r="V2530" s="413"/>
      <c r="W2530" s="414">
        <v>1</v>
      </c>
      <c r="X2530" s="415"/>
      <c r="Y2530" s="416">
        <f t="shared" si="1848"/>
        <v>1.2857142857142858</v>
      </c>
      <c r="Z2530" s="418">
        <v>7.5</v>
      </c>
      <c r="AA2530" s="418">
        <v>0.7</v>
      </c>
      <c r="AB2530" s="417">
        <f t="shared" si="1849"/>
        <v>187.5</v>
      </c>
      <c r="AC2530" s="417">
        <f t="shared" si="1850"/>
        <v>17.5</v>
      </c>
      <c r="AD2530" s="417">
        <f t="shared" si="1851"/>
        <v>131.25</v>
      </c>
      <c r="AE2530" s="417">
        <f t="shared" si="1852"/>
        <v>0</v>
      </c>
      <c r="AF2530" s="417">
        <f t="shared" si="1853"/>
        <v>22.5</v>
      </c>
      <c r="AG2530" s="417">
        <f t="shared" si="1854"/>
        <v>153.75</v>
      </c>
      <c r="AH2530" s="417"/>
      <c r="AI2530" s="417">
        <f t="shared" si="1855"/>
        <v>153.75</v>
      </c>
      <c r="AJ2530" s="158"/>
      <c r="AR2530" s="363">
        <f>SUMIF('[27]Sc Shedule '!$D$3:$D$2546,D2530,'[27]Sc Shedule '!$AC$3:$AC$2546)</f>
        <v>153.75</v>
      </c>
      <c r="AS2530" s="363">
        <f t="shared" ca="1" si="1714"/>
        <v>153.75</v>
      </c>
      <c r="AT2530" s="363">
        <f t="shared" ca="1" si="1715"/>
        <v>0</v>
      </c>
    </row>
    <row r="2531" spans="1:46" ht="30" customHeight="1" x14ac:dyDescent="0.25">
      <c r="A2531" s="407"/>
      <c r="B2531" s="408"/>
      <c r="C2531" s="409">
        <v>2098</v>
      </c>
      <c r="D2531" s="410">
        <v>14786</v>
      </c>
      <c r="E2531" s="410"/>
      <c r="F2531" s="410"/>
      <c r="G2531" s="407" t="s">
        <v>440</v>
      </c>
      <c r="H2531" s="407" t="s">
        <v>60</v>
      </c>
      <c r="I2531" s="407"/>
      <c r="J2531" s="407" t="s">
        <v>61</v>
      </c>
      <c r="K2531" s="410">
        <v>6.3</v>
      </c>
      <c r="L2531" s="410">
        <v>2.5</v>
      </c>
      <c r="M2531" s="410">
        <v>4</v>
      </c>
      <c r="N2531" s="410"/>
      <c r="O2531" s="410">
        <f t="shared" si="1846"/>
        <v>4</v>
      </c>
      <c r="P2531" s="410"/>
      <c r="Q2531" s="410"/>
      <c r="R2531" s="410">
        <f t="shared" si="1847"/>
        <v>63</v>
      </c>
      <c r="S2531" s="411" t="s">
        <v>62</v>
      </c>
      <c r="T2531" s="412" t="s">
        <v>86</v>
      </c>
      <c r="U2531" s="413">
        <v>45005</v>
      </c>
      <c r="V2531" s="413"/>
      <c r="W2531" s="414">
        <v>1</v>
      </c>
      <c r="X2531" s="415"/>
      <c r="Y2531" s="416">
        <f t="shared" si="1848"/>
        <v>1.7142857142857142</v>
      </c>
      <c r="Z2531" s="418">
        <v>7.5</v>
      </c>
      <c r="AA2531" s="418">
        <v>0.7</v>
      </c>
      <c r="AB2531" s="417">
        <f t="shared" si="1849"/>
        <v>472.5</v>
      </c>
      <c r="AC2531" s="417">
        <f t="shared" si="1850"/>
        <v>44.099999999999994</v>
      </c>
      <c r="AD2531" s="417">
        <f t="shared" si="1851"/>
        <v>330.74999999999994</v>
      </c>
      <c r="AE2531" s="417">
        <f t="shared" si="1852"/>
        <v>0</v>
      </c>
      <c r="AF2531" s="417">
        <f t="shared" si="1853"/>
        <v>75.599999999999994</v>
      </c>
      <c r="AG2531" s="417">
        <f t="shared" si="1854"/>
        <v>406.34999999999991</v>
      </c>
      <c r="AH2531" s="417"/>
      <c r="AI2531" s="417">
        <f t="shared" si="1855"/>
        <v>406.34999999999991</v>
      </c>
      <c r="AJ2531" s="158"/>
      <c r="AR2531" s="363">
        <f>SUMIF('[27]Sc Shedule '!$D$3:$D$2546,D2531,'[27]Sc Shedule '!$AC$3:$AC$2546)</f>
        <v>406.34999999999997</v>
      </c>
      <c r="AS2531" s="363">
        <f t="shared" ca="1" si="1714"/>
        <v>406.34999999999991</v>
      </c>
      <c r="AT2531" s="363">
        <f t="shared" ca="1" si="1715"/>
        <v>0</v>
      </c>
    </row>
    <row r="2532" spans="1:46" ht="30" customHeight="1" x14ac:dyDescent="0.25">
      <c r="A2532" s="407"/>
      <c r="B2532" s="408"/>
      <c r="C2532" s="409">
        <v>2106</v>
      </c>
      <c r="D2532" s="410">
        <v>14794</v>
      </c>
      <c r="E2532" s="410">
        <v>8735</v>
      </c>
      <c r="F2532" s="410"/>
      <c r="G2532" s="407" t="s">
        <v>106</v>
      </c>
      <c r="H2532" s="407" t="s">
        <v>60</v>
      </c>
      <c r="I2532" s="407"/>
      <c r="J2532" s="407" t="s">
        <v>61</v>
      </c>
      <c r="K2532" s="410">
        <v>7.5</v>
      </c>
      <c r="L2532" s="410">
        <v>2.5</v>
      </c>
      <c r="M2532" s="410">
        <v>4.5</v>
      </c>
      <c r="N2532" s="410"/>
      <c r="O2532" s="410">
        <f t="shared" si="1846"/>
        <v>4.5</v>
      </c>
      <c r="P2532" s="410"/>
      <c r="Q2532" s="410"/>
      <c r="R2532" s="410">
        <f t="shared" si="1847"/>
        <v>84.375</v>
      </c>
      <c r="S2532" s="411" t="s">
        <v>62</v>
      </c>
      <c r="T2532" s="412" t="s">
        <v>58</v>
      </c>
      <c r="U2532" s="413">
        <v>45006</v>
      </c>
      <c r="V2532" s="413">
        <v>45008</v>
      </c>
      <c r="W2532" s="414">
        <v>1</v>
      </c>
      <c r="X2532" s="415"/>
      <c r="Y2532" s="416">
        <f t="shared" si="1848"/>
        <v>0.42857142857142855</v>
      </c>
      <c r="Z2532" s="418">
        <v>7.5</v>
      </c>
      <c r="AA2532" s="418">
        <v>0.7</v>
      </c>
      <c r="AB2532" s="417">
        <f t="shared" si="1849"/>
        <v>632.8125</v>
      </c>
      <c r="AC2532" s="417">
        <f t="shared" si="1850"/>
        <v>59.062499999999993</v>
      </c>
      <c r="AD2532" s="417">
        <f t="shared" si="1851"/>
        <v>442.96874999999994</v>
      </c>
      <c r="AE2532" s="417">
        <f t="shared" si="1852"/>
        <v>189.84375</v>
      </c>
      <c r="AF2532" s="417">
        <f t="shared" si="1853"/>
        <v>25.312499999999996</v>
      </c>
      <c r="AG2532" s="417">
        <f t="shared" si="1854"/>
        <v>658.125</v>
      </c>
      <c r="AH2532" s="417"/>
      <c r="AI2532" s="417">
        <f t="shared" si="1855"/>
        <v>658.125</v>
      </c>
      <c r="AJ2532" s="158"/>
      <c r="AR2532" s="363">
        <f>SUMIF('[27]Sc Shedule '!$D$3:$D$2546,D2532,'[27]Sc Shedule '!$AC$3:$AC$2546)</f>
        <v>658.125</v>
      </c>
      <c r="AS2532" s="363">
        <f t="shared" ca="1" si="1714"/>
        <v>658.125</v>
      </c>
      <c r="AT2532" s="363">
        <f t="shared" ca="1" si="1715"/>
        <v>0</v>
      </c>
    </row>
    <row r="2533" spans="1:46" ht="30" customHeight="1" x14ac:dyDescent="0.25">
      <c r="A2533" s="407"/>
      <c r="B2533" s="408"/>
      <c r="C2533" s="409">
        <v>2109</v>
      </c>
      <c r="D2533" s="410">
        <v>14797</v>
      </c>
      <c r="E2533" s="410"/>
      <c r="F2533" s="410"/>
      <c r="G2533" s="407" t="s">
        <v>106</v>
      </c>
      <c r="H2533" s="407" t="s">
        <v>60</v>
      </c>
      <c r="I2533" s="407"/>
      <c r="J2533" s="407" t="s">
        <v>61</v>
      </c>
      <c r="K2533" s="410">
        <v>2.5</v>
      </c>
      <c r="L2533" s="410">
        <v>2.6</v>
      </c>
      <c r="M2533" s="410">
        <v>2.5</v>
      </c>
      <c r="N2533" s="410"/>
      <c r="O2533" s="410">
        <f t="shared" si="1846"/>
        <v>2.5</v>
      </c>
      <c r="P2533" s="410"/>
      <c r="Q2533" s="410"/>
      <c r="R2533" s="410">
        <f t="shared" si="1847"/>
        <v>16.25</v>
      </c>
      <c r="S2533" s="411" t="s">
        <v>62</v>
      </c>
      <c r="T2533" s="412" t="s">
        <v>86</v>
      </c>
      <c r="U2533" s="413">
        <v>45006</v>
      </c>
      <c r="V2533" s="413"/>
      <c r="W2533" s="414">
        <v>1</v>
      </c>
      <c r="X2533" s="415"/>
      <c r="Y2533" s="416">
        <f t="shared" si="1848"/>
        <v>1.5714285714285714</v>
      </c>
      <c r="Z2533" s="418">
        <v>7.5</v>
      </c>
      <c r="AA2533" s="418">
        <v>0.7</v>
      </c>
      <c r="AB2533" s="417">
        <f t="shared" si="1849"/>
        <v>121.875</v>
      </c>
      <c r="AC2533" s="417">
        <f t="shared" si="1850"/>
        <v>11.375</v>
      </c>
      <c r="AD2533" s="417">
        <f t="shared" si="1851"/>
        <v>85.3125</v>
      </c>
      <c r="AE2533" s="417">
        <f t="shared" si="1852"/>
        <v>0</v>
      </c>
      <c r="AF2533" s="417">
        <f t="shared" si="1853"/>
        <v>17.874999999999996</v>
      </c>
      <c r="AG2533" s="417">
        <f t="shared" si="1854"/>
        <v>103.1875</v>
      </c>
      <c r="AH2533" s="417"/>
      <c r="AI2533" s="417">
        <f t="shared" si="1855"/>
        <v>103.1875</v>
      </c>
      <c r="AJ2533" s="158"/>
      <c r="AR2533" s="363">
        <f>SUMIF('[27]Sc Shedule '!$D$3:$D$2546,D2533,'[27]Sc Shedule '!$AC$3:$AC$2546)</f>
        <v>103.1875</v>
      </c>
      <c r="AS2533" s="363">
        <f t="shared" ca="1" si="1714"/>
        <v>103.1875</v>
      </c>
      <c r="AT2533" s="363">
        <f t="shared" ca="1" si="1715"/>
        <v>0</v>
      </c>
    </row>
    <row r="2534" spans="1:46" ht="30" customHeight="1" x14ac:dyDescent="0.25">
      <c r="A2534" s="407"/>
      <c r="B2534" s="408"/>
      <c r="C2534" s="409">
        <v>2108</v>
      </c>
      <c r="D2534" s="410">
        <v>14796</v>
      </c>
      <c r="E2534" s="410"/>
      <c r="F2534" s="410"/>
      <c r="G2534" s="407" t="s">
        <v>106</v>
      </c>
      <c r="H2534" s="407" t="s">
        <v>60</v>
      </c>
      <c r="I2534" s="407"/>
      <c r="J2534" s="407" t="s">
        <v>61</v>
      </c>
      <c r="K2534" s="410">
        <v>27.5</v>
      </c>
      <c r="L2534" s="410">
        <v>2.5</v>
      </c>
      <c r="M2534" s="410">
        <v>2.5</v>
      </c>
      <c r="N2534" s="410"/>
      <c r="O2534" s="410">
        <f t="shared" ref="O2534:O2536" si="1856">M2534-N2534</f>
        <v>2.5</v>
      </c>
      <c r="P2534" s="410"/>
      <c r="Q2534" s="410"/>
      <c r="R2534" s="410">
        <f t="shared" ref="R2534:R2536" si="1857">IF(S2534="m3",K2534*L2534*O2534,IF(S2534="m2-LxH",K2534*O2534,IF(S2534="m2-LxW",K2534*L2534*P2534,IF(S2534="rm",O2534,IF(S2534="lm",K2534,IF(S2534="unit",Q2534,))))))</f>
        <v>171.875</v>
      </c>
      <c r="S2534" s="411" t="s">
        <v>62</v>
      </c>
      <c r="T2534" s="412" t="s">
        <v>86</v>
      </c>
      <c r="U2534" s="413">
        <v>45006</v>
      </c>
      <c r="V2534" s="413"/>
      <c r="W2534" s="414">
        <v>1</v>
      </c>
      <c r="X2534" s="415"/>
      <c r="Y2534" s="416">
        <f t="shared" ref="Y2534:Y2536" si="1858">IF(T2534="on hire",$C$5-U2534+1,IF(T2534="off hired",V2534-U2534+1,0))/7</f>
        <v>1.5714285714285714</v>
      </c>
      <c r="Z2534" s="418">
        <v>7.5</v>
      </c>
      <c r="AA2534" s="418">
        <v>0.7</v>
      </c>
      <c r="AB2534" s="417">
        <f t="shared" ref="AB2534:AB2536" si="1859">Z2534*R2534</f>
        <v>1289.0625</v>
      </c>
      <c r="AC2534" s="417">
        <f t="shared" ref="AC2534:AC2536" si="1860">AA2534*R2534</f>
        <v>120.31249999999999</v>
      </c>
      <c r="AD2534" s="417">
        <f t="shared" ref="AD2534:AD2536" si="1861">0.7*R2534*Z2534</f>
        <v>902.34374999999989</v>
      </c>
      <c r="AE2534" s="417">
        <f t="shared" ref="AE2534:AE2536" si="1862">IF(T2534="off hired",0.3*R2534*Z2534*W2534,0)</f>
        <v>0</v>
      </c>
      <c r="AF2534" s="417">
        <f t="shared" ref="AF2534:AF2536" si="1863">IF(Y2534&gt;X2534,(Y2534-X2534)*R2534*AA2534,0)</f>
        <v>189.0625</v>
      </c>
      <c r="AG2534" s="417">
        <f t="shared" ref="AG2534:AG2536" si="1864">AD2534+AE2534+AF2534</f>
        <v>1091.40625</v>
      </c>
      <c r="AH2534" s="417"/>
      <c r="AI2534" s="417">
        <f t="shared" ref="AI2534:AI2536" si="1865">AG2534-AH2534</f>
        <v>1091.40625</v>
      </c>
      <c r="AJ2534" s="158"/>
      <c r="AR2534" s="363">
        <f>SUMIF('[27]Sc Shedule '!$D$3:$D$2546,D2534,'[27]Sc Shedule '!$AC$3:$AC$2546)</f>
        <v>1091.40625</v>
      </c>
      <c r="AS2534" s="363">
        <f t="shared" ca="1" si="1714"/>
        <v>1091.40625</v>
      </c>
      <c r="AT2534" s="363">
        <f t="shared" ca="1" si="1715"/>
        <v>0</v>
      </c>
    </row>
    <row r="2535" spans="1:46" ht="30" customHeight="1" x14ac:dyDescent="0.25">
      <c r="A2535" s="407"/>
      <c r="B2535" s="408"/>
      <c r="C2535" s="409">
        <v>2100</v>
      </c>
      <c r="D2535" s="410">
        <v>14788</v>
      </c>
      <c r="E2535" s="410"/>
      <c r="F2535" s="410"/>
      <c r="G2535" s="407" t="s">
        <v>106</v>
      </c>
      <c r="H2535" s="407" t="s">
        <v>60</v>
      </c>
      <c r="I2535" s="407"/>
      <c r="J2535" s="407" t="s">
        <v>61</v>
      </c>
      <c r="K2535" s="410">
        <v>5</v>
      </c>
      <c r="L2535" s="410">
        <v>2.5</v>
      </c>
      <c r="M2535" s="410">
        <v>5</v>
      </c>
      <c r="N2535" s="410"/>
      <c r="O2535" s="410">
        <f t="shared" si="1856"/>
        <v>5</v>
      </c>
      <c r="P2535" s="410"/>
      <c r="Q2535" s="410"/>
      <c r="R2535" s="410">
        <f t="shared" si="1857"/>
        <v>62.5</v>
      </c>
      <c r="S2535" s="411" t="s">
        <v>62</v>
      </c>
      <c r="T2535" s="412" t="s">
        <v>86</v>
      </c>
      <c r="U2535" s="413">
        <v>45005</v>
      </c>
      <c r="V2535" s="413"/>
      <c r="W2535" s="414">
        <v>1</v>
      </c>
      <c r="X2535" s="415"/>
      <c r="Y2535" s="416">
        <f t="shared" si="1858"/>
        <v>1.7142857142857142</v>
      </c>
      <c r="Z2535" s="418">
        <v>7.5</v>
      </c>
      <c r="AA2535" s="418">
        <v>0.7</v>
      </c>
      <c r="AB2535" s="417">
        <f t="shared" si="1859"/>
        <v>468.75</v>
      </c>
      <c r="AC2535" s="417">
        <f t="shared" si="1860"/>
        <v>43.75</v>
      </c>
      <c r="AD2535" s="417">
        <f t="shared" si="1861"/>
        <v>328.125</v>
      </c>
      <c r="AE2535" s="417">
        <f t="shared" si="1862"/>
        <v>0</v>
      </c>
      <c r="AF2535" s="417">
        <f t="shared" si="1863"/>
        <v>74.999999999999986</v>
      </c>
      <c r="AG2535" s="417">
        <f t="shared" si="1864"/>
        <v>403.125</v>
      </c>
      <c r="AH2535" s="417"/>
      <c r="AI2535" s="417">
        <f t="shared" si="1865"/>
        <v>403.125</v>
      </c>
      <c r="AJ2535" s="158"/>
      <c r="AR2535" s="363">
        <f>SUMIF('[27]Sc Shedule '!$D$3:$D$2546,D2535,'[27]Sc Shedule '!$AC$3:$AC$2546)</f>
        <v>666.2</v>
      </c>
      <c r="AS2535" s="363">
        <f t="shared" ca="1" si="1714"/>
        <v>666.2</v>
      </c>
      <c r="AT2535" s="363">
        <f t="shared" ca="1" si="1715"/>
        <v>0</v>
      </c>
    </row>
    <row r="2536" spans="1:46" ht="30" customHeight="1" x14ac:dyDescent="0.25">
      <c r="A2536" s="407"/>
      <c r="B2536" s="408"/>
      <c r="C2536" s="409">
        <v>2111</v>
      </c>
      <c r="D2536" s="410">
        <v>14799</v>
      </c>
      <c r="E2536" s="410">
        <v>8738</v>
      </c>
      <c r="F2536" s="410"/>
      <c r="G2536" s="407" t="s">
        <v>114</v>
      </c>
      <c r="H2536" s="407" t="s">
        <v>60</v>
      </c>
      <c r="I2536" s="407"/>
      <c r="J2536" s="407" t="s">
        <v>61</v>
      </c>
      <c r="K2536" s="410">
        <v>7</v>
      </c>
      <c r="L2536" s="410">
        <v>2.5</v>
      </c>
      <c r="M2536" s="410">
        <v>1.5</v>
      </c>
      <c r="N2536" s="410"/>
      <c r="O2536" s="410">
        <f t="shared" si="1856"/>
        <v>1.5</v>
      </c>
      <c r="P2536" s="410"/>
      <c r="Q2536" s="410"/>
      <c r="R2536" s="410">
        <f t="shared" si="1857"/>
        <v>26.25</v>
      </c>
      <c r="S2536" s="411" t="s">
        <v>62</v>
      </c>
      <c r="T2536" s="412" t="s">
        <v>58</v>
      </c>
      <c r="U2536" s="413">
        <v>45007</v>
      </c>
      <c r="V2536" s="413">
        <v>45010</v>
      </c>
      <c r="W2536" s="414">
        <v>1</v>
      </c>
      <c r="X2536" s="415"/>
      <c r="Y2536" s="416">
        <f t="shared" si="1858"/>
        <v>0.5714285714285714</v>
      </c>
      <c r="Z2536" s="418">
        <v>7.5</v>
      </c>
      <c r="AA2536" s="418">
        <v>0.7</v>
      </c>
      <c r="AB2536" s="417">
        <f t="shared" si="1859"/>
        <v>196.875</v>
      </c>
      <c r="AC2536" s="417">
        <f t="shared" si="1860"/>
        <v>18.375</v>
      </c>
      <c r="AD2536" s="417">
        <f t="shared" si="1861"/>
        <v>137.8125</v>
      </c>
      <c r="AE2536" s="417">
        <f t="shared" si="1862"/>
        <v>59.0625</v>
      </c>
      <c r="AF2536" s="417">
        <f t="shared" si="1863"/>
        <v>10.5</v>
      </c>
      <c r="AG2536" s="417">
        <f t="shared" si="1864"/>
        <v>207.375</v>
      </c>
      <c r="AH2536" s="417"/>
      <c r="AI2536" s="417">
        <f t="shared" si="1865"/>
        <v>207.375</v>
      </c>
      <c r="AJ2536" s="158"/>
      <c r="AR2536" s="363">
        <f>SUMIF('[27]Sc Shedule '!$D$3:$D$2546,D2536,'[27]Sc Shedule '!$AC$3:$AC$2546)</f>
        <v>329.0625</v>
      </c>
      <c r="AS2536" s="363">
        <f t="shared" ca="1" si="1714"/>
        <v>424.57499999999999</v>
      </c>
      <c r="AT2536" s="363">
        <f t="shared" ca="1" si="1715"/>
        <v>-95.512499999999989</v>
      </c>
    </row>
    <row r="2537" spans="1:46" ht="30" customHeight="1" x14ac:dyDescent="0.25">
      <c r="A2537" s="407"/>
      <c r="B2537" s="408"/>
      <c r="C2537" s="409">
        <v>2064</v>
      </c>
      <c r="D2537" s="410">
        <v>14752</v>
      </c>
      <c r="E2537" s="410"/>
      <c r="F2537" s="410"/>
      <c r="G2537" s="407" t="s">
        <v>110</v>
      </c>
      <c r="H2537" s="407" t="s">
        <v>240</v>
      </c>
      <c r="I2537" s="427"/>
      <c r="J2537" s="407" t="s">
        <v>80</v>
      </c>
      <c r="K2537" s="410">
        <v>2.5</v>
      </c>
      <c r="L2537" s="410">
        <v>0.6</v>
      </c>
      <c r="M2537" s="410"/>
      <c r="N2537" s="410"/>
      <c r="O2537" s="410"/>
      <c r="P2537" s="410">
        <v>1</v>
      </c>
      <c r="Q2537" s="410"/>
      <c r="R2537" s="410">
        <f t="shared" ref="R2537" si="1866">IF(S2537="m3",K2537*L2537*O2537,IF(S2537="m2-LxH",K2537*O2537,IF(S2537="m2-LxW",K2537*L2537*P2537,IF(S2537="rm",O2537,IF(S2537="lm",K2537,IF(S2537="unit",Q2537,))))))</f>
        <v>1.5</v>
      </c>
      <c r="S2537" s="411" t="s">
        <v>150</v>
      </c>
      <c r="T2537" s="412" t="s">
        <v>86</v>
      </c>
      <c r="U2537" s="413">
        <v>44996</v>
      </c>
      <c r="V2537" s="413"/>
      <c r="W2537" s="414">
        <v>1</v>
      </c>
      <c r="X2537" s="415"/>
      <c r="Y2537" s="416">
        <f t="shared" ref="Y2537" si="1867">IF(T2537="on hire",$C$5-U2537+1,IF(T2537="off hired",V2537-U2537+1,0))/7</f>
        <v>3</v>
      </c>
      <c r="Z2537" s="418">
        <v>36.5</v>
      </c>
      <c r="AA2537" s="418">
        <v>3.15</v>
      </c>
      <c r="AB2537" s="417">
        <f t="shared" ref="AB2537" si="1868">Z2537*R2537</f>
        <v>54.75</v>
      </c>
      <c r="AC2537" s="417">
        <f t="shared" ref="AC2537" si="1869">AA2537*R2537</f>
        <v>4.7249999999999996</v>
      </c>
      <c r="AD2537" s="417">
        <f t="shared" ref="AD2537" si="1870">0.7*R2537*Z2537</f>
        <v>38.324999999999996</v>
      </c>
      <c r="AE2537" s="417">
        <f t="shared" ref="AE2537" si="1871">IF(T2537="off hired",0.3*R2537*Z2537*W2537,0)</f>
        <v>0</v>
      </c>
      <c r="AF2537" s="417">
        <f t="shared" ref="AF2537" si="1872">IF(Y2537&gt;X2537,(Y2537-X2537)*R2537*AA2537,0)</f>
        <v>14.174999999999999</v>
      </c>
      <c r="AG2537" s="417">
        <f t="shared" ref="AG2537" si="1873">AD2537+AE2537+AF2537</f>
        <v>52.499999999999993</v>
      </c>
      <c r="AH2537" s="417"/>
      <c r="AI2537" s="417">
        <f t="shared" ref="AI2537" si="1874">AG2537-AH2537</f>
        <v>52.499999999999993</v>
      </c>
      <c r="AJ2537" s="158"/>
      <c r="AR2537" s="363">
        <f>SUMIF('[27]Sc Shedule '!$D$3:$D$2546,D2537,'[27]Sc Shedule '!$AC$3:$AC$2546)</f>
        <v>511.87499999999994</v>
      </c>
      <c r="AS2537" s="363">
        <f t="shared" ca="1" si="1714"/>
        <v>213.28125</v>
      </c>
      <c r="AT2537" s="363">
        <f t="shared" ca="1" si="1715"/>
        <v>298.59374999999994</v>
      </c>
    </row>
    <row r="2538" spans="1:46" ht="30" customHeight="1" x14ac:dyDescent="0.25">
      <c r="A2538" s="407"/>
      <c r="B2538" s="408"/>
      <c r="C2538" s="409">
        <v>2017</v>
      </c>
      <c r="D2538" s="410">
        <v>14705</v>
      </c>
      <c r="E2538" s="410"/>
      <c r="F2538" s="410"/>
      <c r="G2538" s="407" t="s">
        <v>110</v>
      </c>
      <c r="H2538" s="407" t="s">
        <v>240</v>
      </c>
      <c r="I2538" s="427"/>
      <c r="J2538" s="407" t="s">
        <v>80</v>
      </c>
      <c r="K2538" s="410">
        <v>1.8</v>
      </c>
      <c r="L2538" s="410">
        <v>0.6</v>
      </c>
      <c r="M2538" s="410"/>
      <c r="N2538" s="410"/>
      <c r="O2538" s="410"/>
      <c r="P2538" s="410">
        <v>1</v>
      </c>
      <c r="Q2538" s="410"/>
      <c r="R2538" s="410">
        <f t="shared" ref="R2538" si="1875">IF(S2538="m3",K2538*L2538*O2538,IF(S2538="m2-LxH",K2538*O2538,IF(S2538="m2-LxW",K2538*L2538*P2538,IF(S2538="rm",O2538,IF(S2538="lm",K2538,IF(S2538="unit",Q2538,))))))</f>
        <v>1.08</v>
      </c>
      <c r="S2538" s="411" t="s">
        <v>150</v>
      </c>
      <c r="T2538" s="412" t="s">
        <v>86</v>
      </c>
      <c r="U2538" s="413">
        <v>44987</v>
      </c>
      <c r="V2538" s="413"/>
      <c r="W2538" s="414">
        <v>1</v>
      </c>
      <c r="X2538" s="415"/>
      <c r="Y2538" s="416">
        <f t="shared" ref="Y2538" si="1876">IF(T2538="on hire",$C$5-U2538+1,IF(T2538="off hired",V2538-U2538+1,0))/7</f>
        <v>4.2857142857142856</v>
      </c>
      <c r="Z2538" s="418">
        <v>36.5</v>
      </c>
      <c r="AA2538" s="418">
        <v>3.15</v>
      </c>
      <c r="AB2538" s="417">
        <f t="shared" ref="AB2538" si="1877">Z2538*R2538</f>
        <v>39.42</v>
      </c>
      <c r="AC2538" s="417">
        <f t="shared" ref="AC2538" si="1878">AA2538*R2538</f>
        <v>3.4020000000000001</v>
      </c>
      <c r="AD2538" s="417">
        <f t="shared" ref="AD2538" si="1879">0.7*R2538*Z2538</f>
        <v>27.594000000000001</v>
      </c>
      <c r="AE2538" s="417">
        <f t="shared" ref="AE2538" si="1880">IF(T2538="off hired",0.3*R2538*Z2538*W2538,0)</f>
        <v>0</v>
      </c>
      <c r="AF2538" s="417">
        <f t="shared" ref="AF2538" si="1881">IF(Y2538&gt;X2538,(Y2538-X2538)*R2538*AA2538,0)</f>
        <v>14.58</v>
      </c>
      <c r="AG2538" s="417">
        <f t="shared" ref="AG2538" si="1882">AD2538+AE2538+AF2538</f>
        <v>42.173999999999999</v>
      </c>
      <c r="AH2538" s="417"/>
      <c r="AI2538" s="417">
        <f t="shared" ref="AI2538" si="1883">AG2538-AH2538</f>
        <v>42.173999999999999</v>
      </c>
      <c r="AJ2538" s="158"/>
      <c r="AR2538" s="363">
        <f>SUMIF('[27]Sc Shedule '!$D$3:$D$2546,D2538,'[27]Sc Shedule '!$AC$3:$AC$2546)</f>
        <v>483.17399999999992</v>
      </c>
      <c r="AS2538" s="363">
        <f t="shared" ca="1" si="1714"/>
        <v>483.17399999999992</v>
      </c>
      <c r="AT2538" s="363">
        <f t="shared" ca="1" si="1715"/>
        <v>0</v>
      </c>
    </row>
    <row r="2539" spans="1:46" ht="30" customHeight="1" x14ac:dyDescent="0.25">
      <c r="A2539" s="407"/>
      <c r="B2539" s="408"/>
      <c r="C2539" s="409">
        <v>2051</v>
      </c>
      <c r="D2539" s="410">
        <v>14739</v>
      </c>
      <c r="E2539" s="410">
        <v>8723</v>
      </c>
      <c r="F2539" s="410"/>
      <c r="G2539" s="407" t="s">
        <v>54</v>
      </c>
      <c r="H2539" s="407" t="s">
        <v>240</v>
      </c>
      <c r="I2539" s="427"/>
      <c r="J2539" s="407" t="s">
        <v>80</v>
      </c>
      <c r="K2539" s="410">
        <v>2.5</v>
      </c>
      <c r="L2539" s="410">
        <v>1</v>
      </c>
      <c r="M2539" s="410"/>
      <c r="N2539" s="410"/>
      <c r="O2539" s="410"/>
      <c r="P2539" s="410">
        <v>1</v>
      </c>
      <c r="Q2539" s="410"/>
      <c r="R2539" s="410">
        <f t="shared" ref="R2539:R2542" si="1884">IF(S2539="m3",K2539*L2539*O2539,IF(S2539="m2-LxH",K2539*O2539,IF(S2539="m2-LxW",K2539*L2539*P2539,IF(S2539="rm",O2539,IF(S2539="lm",K2539,IF(S2539="unit",Q2539,))))))</f>
        <v>2.5</v>
      </c>
      <c r="S2539" s="411" t="s">
        <v>150</v>
      </c>
      <c r="T2539" s="412" t="s">
        <v>58</v>
      </c>
      <c r="U2539" s="413">
        <v>44993</v>
      </c>
      <c r="V2539" s="413">
        <v>45005</v>
      </c>
      <c r="W2539" s="414">
        <v>1</v>
      </c>
      <c r="X2539" s="415"/>
      <c r="Y2539" s="416">
        <f t="shared" ref="Y2539:Y2542" si="1885">IF(T2539="on hire",$C$5-U2539+1,IF(T2539="off hired",V2539-U2539+1,0))/7</f>
        <v>1.8571428571428572</v>
      </c>
      <c r="Z2539" s="418">
        <v>36.5</v>
      </c>
      <c r="AA2539" s="418">
        <v>3.15</v>
      </c>
      <c r="AB2539" s="417">
        <f t="shared" ref="AB2539:AB2542" si="1886">Z2539*R2539</f>
        <v>91.25</v>
      </c>
      <c r="AC2539" s="417">
        <f t="shared" ref="AC2539:AC2542" si="1887">AA2539*R2539</f>
        <v>7.875</v>
      </c>
      <c r="AD2539" s="417">
        <f t="shared" ref="AD2539:AD2542" si="1888">0.7*R2539*Z2539</f>
        <v>63.875</v>
      </c>
      <c r="AE2539" s="417">
        <f t="shared" ref="AE2539:AE2542" si="1889">IF(T2539="off hired",0.3*R2539*Z2539*W2539,0)</f>
        <v>27.375</v>
      </c>
      <c r="AF2539" s="417">
        <f t="shared" ref="AF2539:AF2542" si="1890">IF(Y2539&gt;X2539,(Y2539-X2539)*R2539*AA2539,0)</f>
        <v>14.625</v>
      </c>
      <c r="AG2539" s="417">
        <f t="shared" ref="AG2539:AG2542" si="1891">AD2539+AE2539+AF2539</f>
        <v>105.875</v>
      </c>
      <c r="AH2539" s="417"/>
      <c r="AI2539" s="417">
        <f t="shared" ref="AI2539:AI2542" si="1892">AG2539-AH2539</f>
        <v>105.875</v>
      </c>
      <c r="AJ2539" s="158"/>
      <c r="AR2539" s="363">
        <f>SUMIF('[27]Sc Shedule '!$D$3:$D$2546,D2539,'[27]Sc Shedule '!$AC$3:$AC$2546)</f>
        <v>1074.085</v>
      </c>
      <c r="AS2539" s="363">
        <f t="shared" ca="1" si="1714"/>
        <v>588.64750000000004</v>
      </c>
      <c r="AT2539" s="363">
        <f t="shared" ca="1" si="1715"/>
        <v>485.4375</v>
      </c>
    </row>
    <row r="2540" spans="1:46" ht="30" customHeight="1" x14ac:dyDescent="0.25">
      <c r="A2540" s="407"/>
      <c r="B2540" s="408"/>
      <c r="C2540" s="409">
        <v>2051</v>
      </c>
      <c r="D2540" s="410">
        <v>14739</v>
      </c>
      <c r="E2540" s="410">
        <v>8723</v>
      </c>
      <c r="F2540" s="410"/>
      <c r="G2540" s="407" t="s">
        <v>54</v>
      </c>
      <c r="H2540" s="407" t="s">
        <v>240</v>
      </c>
      <c r="I2540" s="427"/>
      <c r="J2540" s="407" t="s">
        <v>80</v>
      </c>
      <c r="K2540" s="410">
        <v>2.5</v>
      </c>
      <c r="L2540" s="410">
        <v>1</v>
      </c>
      <c r="M2540" s="410"/>
      <c r="N2540" s="410"/>
      <c r="O2540" s="410"/>
      <c r="P2540" s="410">
        <v>1</v>
      </c>
      <c r="Q2540" s="410"/>
      <c r="R2540" s="410">
        <f t="shared" si="1884"/>
        <v>2.5</v>
      </c>
      <c r="S2540" s="411" t="s">
        <v>150</v>
      </c>
      <c r="T2540" s="412" t="s">
        <v>58</v>
      </c>
      <c r="U2540" s="413">
        <v>44993</v>
      </c>
      <c r="V2540" s="413">
        <v>45005</v>
      </c>
      <c r="W2540" s="414">
        <v>1</v>
      </c>
      <c r="X2540" s="415"/>
      <c r="Y2540" s="416">
        <f t="shared" si="1885"/>
        <v>1.8571428571428572</v>
      </c>
      <c r="Z2540" s="418">
        <v>36.5</v>
      </c>
      <c r="AA2540" s="418">
        <v>3.15</v>
      </c>
      <c r="AB2540" s="417">
        <f t="shared" si="1886"/>
        <v>91.25</v>
      </c>
      <c r="AC2540" s="417">
        <f t="shared" si="1887"/>
        <v>7.875</v>
      </c>
      <c r="AD2540" s="417">
        <f t="shared" si="1888"/>
        <v>63.875</v>
      </c>
      <c r="AE2540" s="417">
        <f t="shared" si="1889"/>
        <v>27.375</v>
      </c>
      <c r="AF2540" s="417">
        <f t="shared" si="1890"/>
        <v>14.625</v>
      </c>
      <c r="AG2540" s="417">
        <f t="shared" si="1891"/>
        <v>105.875</v>
      </c>
      <c r="AH2540" s="417"/>
      <c r="AI2540" s="417">
        <f t="shared" si="1892"/>
        <v>105.875</v>
      </c>
      <c r="AJ2540" s="158"/>
      <c r="AR2540" s="363">
        <f>SUMIF('[27]Sc Shedule '!$D$3:$D$2546,D2540,'[27]Sc Shedule '!$AC$3:$AC$2546)</f>
        <v>1074.085</v>
      </c>
      <c r="AS2540" s="363">
        <f t="shared" ca="1" si="1714"/>
        <v>588.64750000000004</v>
      </c>
      <c r="AT2540" s="363">
        <f t="shared" ca="1" si="1715"/>
        <v>485.4375</v>
      </c>
    </row>
    <row r="2541" spans="1:46" ht="30" customHeight="1" x14ac:dyDescent="0.25">
      <c r="A2541" s="407"/>
      <c r="B2541" s="408"/>
      <c r="C2541" s="409">
        <v>2051</v>
      </c>
      <c r="D2541" s="410">
        <v>14739</v>
      </c>
      <c r="E2541" s="410">
        <v>8723</v>
      </c>
      <c r="F2541" s="410"/>
      <c r="G2541" s="407" t="s">
        <v>54</v>
      </c>
      <c r="H2541" s="407" t="s">
        <v>240</v>
      </c>
      <c r="I2541" s="427"/>
      <c r="J2541" s="407" t="s">
        <v>80</v>
      </c>
      <c r="K2541" s="410">
        <v>1.8</v>
      </c>
      <c r="L2541" s="410">
        <v>1</v>
      </c>
      <c r="M2541" s="410"/>
      <c r="N2541" s="410"/>
      <c r="O2541" s="410"/>
      <c r="P2541" s="410">
        <v>1</v>
      </c>
      <c r="Q2541" s="410"/>
      <c r="R2541" s="410">
        <f t="shared" si="1884"/>
        <v>1.8</v>
      </c>
      <c r="S2541" s="411" t="s">
        <v>150</v>
      </c>
      <c r="T2541" s="412" t="s">
        <v>58</v>
      </c>
      <c r="U2541" s="413">
        <v>44993</v>
      </c>
      <c r="V2541" s="413">
        <v>45005</v>
      </c>
      <c r="W2541" s="414">
        <v>1</v>
      </c>
      <c r="X2541" s="415"/>
      <c r="Y2541" s="416">
        <f t="shared" si="1885"/>
        <v>1.8571428571428572</v>
      </c>
      <c r="Z2541" s="418">
        <v>36.5</v>
      </c>
      <c r="AA2541" s="418">
        <v>3.15</v>
      </c>
      <c r="AB2541" s="417">
        <f t="shared" si="1886"/>
        <v>65.7</v>
      </c>
      <c r="AC2541" s="417">
        <f t="shared" si="1887"/>
        <v>5.67</v>
      </c>
      <c r="AD2541" s="417">
        <f t="shared" si="1888"/>
        <v>45.99</v>
      </c>
      <c r="AE2541" s="417">
        <f t="shared" si="1889"/>
        <v>19.71</v>
      </c>
      <c r="AF2541" s="417">
        <f t="shared" si="1890"/>
        <v>10.53</v>
      </c>
      <c r="AG2541" s="417">
        <f t="shared" si="1891"/>
        <v>76.23</v>
      </c>
      <c r="AH2541" s="417"/>
      <c r="AI2541" s="417">
        <f t="shared" si="1892"/>
        <v>76.23</v>
      </c>
      <c r="AJ2541" s="158"/>
      <c r="AR2541" s="363">
        <f>SUMIF('[27]Sc Shedule '!$D$3:$D$2546,D2541,'[27]Sc Shedule '!$AC$3:$AC$2546)</f>
        <v>1074.085</v>
      </c>
      <c r="AS2541" s="363">
        <f t="shared" ca="1" si="1714"/>
        <v>588.64750000000004</v>
      </c>
      <c r="AT2541" s="363">
        <f t="shared" ca="1" si="1715"/>
        <v>485.4375</v>
      </c>
    </row>
    <row r="2542" spans="1:46" ht="30" customHeight="1" x14ac:dyDescent="0.25">
      <c r="A2542" s="407"/>
      <c r="B2542" s="408"/>
      <c r="C2542" s="409">
        <v>2051</v>
      </c>
      <c r="D2542" s="410">
        <v>14739</v>
      </c>
      <c r="E2542" s="410">
        <v>8723</v>
      </c>
      <c r="F2542" s="410"/>
      <c r="G2542" s="407" t="s">
        <v>54</v>
      </c>
      <c r="H2542" s="407" t="s">
        <v>240</v>
      </c>
      <c r="I2542" s="427"/>
      <c r="J2542" s="407" t="s">
        <v>80</v>
      </c>
      <c r="K2542" s="410">
        <v>1.8</v>
      </c>
      <c r="L2542" s="410">
        <v>1</v>
      </c>
      <c r="M2542" s="410"/>
      <c r="N2542" s="410"/>
      <c r="O2542" s="410"/>
      <c r="P2542" s="410">
        <v>1</v>
      </c>
      <c r="Q2542" s="410"/>
      <c r="R2542" s="410">
        <f t="shared" si="1884"/>
        <v>1.8</v>
      </c>
      <c r="S2542" s="411" t="s">
        <v>150</v>
      </c>
      <c r="T2542" s="412" t="s">
        <v>58</v>
      </c>
      <c r="U2542" s="413">
        <v>44993</v>
      </c>
      <c r="V2542" s="413">
        <v>45005</v>
      </c>
      <c r="W2542" s="414">
        <v>1</v>
      </c>
      <c r="X2542" s="415"/>
      <c r="Y2542" s="416">
        <f t="shared" si="1885"/>
        <v>1.8571428571428572</v>
      </c>
      <c r="Z2542" s="418">
        <v>36.5</v>
      </c>
      <c r="AA2542" s="418">
        <v>3.15</v>
      </c>
      <c r="AB2542" s="417">
        <f t="shared" si="1886"/>
        <v>65.7</v>
      </c>
      <c r="AC2542" s="417">
        <f t="shared" si="1887"/>
        <v>5.67</v>
      </c>
      <c r="AD2542" s="417">
        <f t="shared" si="1888"/>
        <v>45.99</v>
      </c>
      <c r="AE2542" s="417">
        <f t="shared" si="1889"/>
        <v>19.71</v>
      </c>
      <c r="AF2542" s="417">
        <f t="shared" si="1890"/>
        <v>10.53</v>
      </c>
      <c r="AG2542" s="417">
        <f t="shared" si="1891"/>
        <v>76.23</v>
      </c>
      <c r="AH2542" s="417"/>
      <c r="AI2542" s="417">
        <f t="shared" si="1892"/>
        <v>76.23</v>
      </c>
      <c r="AJ2542" s="158"/>
      <c r="AR2542" s="363">
        <f>SUMIF('[27]Sc Shedule '!$D$3:$D$2546,D2542,'[27]Sc Shedule '!$AC$3:$AC$2546)</f>
        <v>1074.085</v>
      </c>
      <c r="AS2542" s="363">
        <f t="shared" ca="1" si="1714"/>
        <v>588.64750000000004</v>
      </c>
      <c r="AT2542" s="363">
        <f t="shared" ca="1" si="1715"/>
        <v>485.4375</v>
      </c>
    </row>
    <row r="2543" spans="1:46" ht="30" customHeight="1" x14ac:dyDescent="0.25">
      <c r="A2543" s="407"/>
      <c r="B2543" s="408"/>
      <c r="C2543" s="409">
        <v>2052</v>
      </c>
      <c r="D2543" s="410">
        <v>14740</v>
      </c>
      <c r="E2543" s="410">
        <v>8737</v>
      </c>
      <c r="F2543" s="410"/>
      <c r="G2543" s="407" t="s">
        <v>648</v>
      </c>
      <c r="H2543" s="407" t="s">
        <v>240</v>
      </c>
      <c r="I2543" s="427"/>
      <c r="J2543" s="407" t="s">
        <v>80</v>
      </c>
      <c r="K2543" s="410">
        <v>5</v>
      </c>
      <c r="L2543" s="410">
        <v>0.6</v>
      </c>
      <c r="M2543" s="410"/>
      <c r="N2543" s="410"/>
      <c r="O2543" s="410"/>
      <c r="P2543" s="410">
        <v>1</v>
      </c>
      <c r="Q2543" s="410"/>
      <c r="R2543" s="410">
        <f t="shared" ref="R2543" si="1893">IF(S2543="m3",K2543*L2543*O2543,IF(S2543="m2-LxH",K2543*O2543,IF(S2543="m2-LxW",K2543*L2543*P2543,IF(S2543="rm",O2543,IF(S2543="lm",K2543,IF(S2543="unit",Q2543,))))))</f>
        <v>3</v>
      </c>
      <c r="S2543" s="411" t="s">
        <v>150</v>
      </c>
      <c r="T2543" s="412" t="s">
        <v>58</v>
      </c>
      <c r="U2543" s="413">
        <v>44993</v>
      </c>
      <c r="V2543" s="413">
        <v>45009</v>
      </c>
      <c r="W2543" s="414">
        <v>1</v>
      </c>
      <c r="X2543" s="415"/>
      <c r="Y2543" s="416">
        <f t="shared" ref="Y2543" si="1894">IF(T2543="on hire",$C$5-U2543+1,IF(T2543="off hired",V2543-U2543+1,0))/7</f>
        <v>2.4285714285714284</v>
      </c>
      <c r="Z2543" s="418">
        <v>36.5</v>
      </c>
      <c r="AA2543" s="418">
        <v>3.15</v>
      </c>
      <c r="AB2543" s="417">
        <f t="shared" ref="AB2543" si="1895">Z2543*R2543</f>
        <v>109.5</v>
      </c>
      <c r="AC2543" s="417">
        <f t="shared" ref="AC2543" si="1896">AA2543*R2543</f>
        <v>9.4499999999999993</v>
      </c>
      <c r="AD2543" s="417">
        <f t="shared" ref="AD2543" si="1897">0.7*R2543*Z2543</f>
        <v>76.649999999999991</v>
      </c>
      <c r="AE2543" s="417">
        <f t="shared" ref="AE2543" si="1898">IF(T2543="off hired",0.3*R2543*Z2543*W2543,0)</f>
        <v>32.849999999999994</v>
      </c>
      <c r="AF2543" s="417">
        <f t="shared" ref="AF2543" si="1899">IF(Y2543&gt;X2543,(Y2543-X2543)*R2543*AA2543,0)</f>
        <v>22.949999999999996</v>
      </c>
      <c r="AG2543" s="417">
        <f t="shared" ref="AG2543" si="1900">AD2543+AE2543+AF2543</f>
        <v>132.44999999999999</v>
      </c>
      <c r="AH2543" s="417"/>
      <c r="AI2543" s="417">
        <f t="shared" ref="AI2543" si="1901">AG2543-AH2543</f>
        <v>132.44999999999999</v>
      </c>
      <c r="AJ2543" s="158"/>
      <c r="AR2543" s="363">
        <f>SUMIF('[27]Sc Shedule '!$D$3:$D$2546,D2543,'[27]Sc Shedule '!$AC$3:$AC$2546)</f>
        <v>362.45</v>
      </c>
      <c r="AS2543" s="363">
        <f t="shared" ca="1" si="1714"/>
        <v>362.45</v>
      </c>
      <c r="AT2543" s="363">
        <f t="shared" ca="1" si="1715"/>
        <v>0</v>
      </c>
    </row>
    <row r="2544" spans="1:46" ht="30" customHeight="1" x14ac:dyDescent="0.25">
      <c r="A2544" s="407"/>
      <c r="B2544" s="408"/>
      <c r="C2544" s="409">
        <v>2011</v>
      </c>
      <c r="D2544" s="410">
        <v>14649</v>
      </c>
      <c r="E2544" s="410">
        <v>8773</v>
      </c>
      <c r="F2544" s="410"/>
      <c r="G2544" s="407" t="s">
        <v>118</v>
      </c>
      <c r="H2544" s="407" t="s">
        <v>240</v>
      </c>
      <c r="I2544" s="427"/>
      <c r="J2544" s="407" t="s">
        <v>80</v>
      </c>
      <c r="K2544" s="410">
        <v>7.5</v>
      </c>
      <c r="L2544" s="410">
        <v>1</v>
      </c>
      <c r="M2544" s="410"/>
      <c r="N2544" s="410"/>
      <c r="O2544" s="410"/>
      <c r="P2544" s="410">
        <v>1</v>
      </c>
      <c r="Q2544" s="410"/>
      <c r="R2544" s="410">
        <f t="shared" ref="R2544" si="1902">IF(S2544="m3",K2544*L2544*O2544,IF(S2544="m2-LxH",K2544*O2544,IF(S2544="m2-LxW",K2544*L2544*P2544,IF(S2544="rm",O2544,IF(S2544="lm",K2544,IF(S2544="unit",Q2544,))))))</f>
        <v>7.5</v>
      </c>
      <c r="S2544" s="411" t="s">
        <v>150</v>
      </c>
      <c r="T2544" s="412" t="s">
        <v>58</v>
      </c>
      <c r="U2544" s="413">
        <v>44988</v>
      </c>
      <c r="V2544" s="413">
        <v>44988</v>
      </c>
      <c r="W2544" s="414">
        <v>1</v>
      </c>
      <c r="X2544" s="415"/>
      <c r="Y2544" s="416">
        <f t="shared" ref="Y2544" si="1903">IF(T2544="on hire",$C$5-U2544+1,IF(T2544="off hired",V2544-U2544+1,0))/7</f>
        <v>0.14285714285714285</v>
      </c>
      <c r="Z2544" s="418">
        <v>36.5</v>
      </c>
      <c r="AA2544" s="418">
        <v>3.15</v>
      </c>
      <c r="AB2544" s="417">
        <f t="shared" ref="AB2544" si="1904">Z2544*R2544</f>
        <v>273.75</v>
      </c>
      <c r="AC2544" s="417">
        <f t="shared" ref="AC2544" si="1905">AA2544*R2544</f>
        <v>23.625</v>
      </c>
      <c r="AD2544" s="417">
        <f t="shared" ref="AD2544" si="1906">0.7*R2544*Z2544</f>
        <v>191.625</v>
      </c>
      <c r="AE2544" s="417">
        <f t="shared" ref="AE2544" si="1907">IF(T2544="off hired",0.3*R2544*Z2544*W2544,0)</f>
        <v>82.125</v>
      </c>
      <c r="AF2544" s="417">
        <f t="shared" ref="AF2544" si="1908">IF(Y2544&gt;X2544,(Y2544-X2544)*R2544*AA2544,0)</f>
        <v>3.375</v>
      </c>
      <c r="AG2544" s="417">
        <f t="shared" ref="AG2544" si="1909">AD2544+AE2544+AF2544</f>
        <v>277.125</v>
      </c>
      <c r="AH2544" s="417"/>
      <c r="AI2544" s="417">
        <f t="shared" ref="AI2544" si="1910">AG2544-AH2544</f>
        <v>277.125</v>
      </c>
      <c r="AJ2544" s="158"/>
      <c r="AR2544" s="363">
        <f>SUMIF('[27]Sc Shedule '!$D$3:$D$2546,D2544,'[27]Sc Shedule '!$AC$3:$AC$2546)</f>
        <v>806.625</v>
      </c>
      <c r="AS2544" s="363">
        <f t="shared" ca="1" si="1714"/>
        <v>806.625</v>
      </c>
      <c r="AT2544" s="363">
        <f t="shared" ca="1" si="1715"/>
        <v>0</v>
      </c>
    </row>
    <row r="2545" spans="1:46" ht="30" customHeight="1" x14ac:dyDescent="0.25">
      <c r="A2545" s="407"/>
      <c r="B2545" s="408"/>
      <c r="C2545" s="409">
        <v>2000</v>
      </c>
      <c r="D2545" s="410">
        <v>14638</v>
      </c>
      <c r="E2545" s="410"/>
      <c r="F2545" s="410"/>
      <c r="G2545" s="407" t="s">
        <v>54</v>
      </c>
      <c r="H2545" s="407" t="s">
        <v>240</v>
      </c>
      <c r="I2545" s="427"/>
      <c r="J2545" s="407" t="s">
        <v>80</v>
      </c>
      <c r="K2545" s="410">
        <v>2.5</v>
      </c>
      <c r="L2545" s="410">
        <v>0.6</v>
      </c>
      <c r="M2545" s="410"/>
      <c r="N2545" s="410"/>
      <c r="O2545" s="410"/>
      <c r="P2545" s="410">
        <v>1</v>
      </c>
      <c r="Q2545" s="410"/>
      <c r="R2545" s="410">
        <f t="shared" ref="R2545" si="1911">IF(S2545="m3",K2545*L2545*O2545,IF(S2545="m2-LxH",K2545*O2545,IF(S2545="m2-LxW",K2545*L2545*P2545,IF(S2545="rm",O2545,IF(S2545="lm",K2545,IF(S2545="unit",Q2545,))))))</f>
        <v>1.5</v>
      </c>
      <c r="S2545" s="411" t="s">
        <v>150</v>
      </c>
      <c r="T2545" s="412" t="s">
        <v>86</v>
      </c>
      <c r="U2545" s="413">
        <v>44985</v>
      </c>
      <c r="V2545" s="413"/>
      <c r="W2545" s="414">
        <v>1</v>
      </c>
      <c r="X2545" s="415"/>
      <c r="Y2545" s="416">
        <f t="shared" ref="Y2545" si="1912">IF(T2545="on hire",$C$5-U2545+1,IF(T2545="off hired",V2545-U2545+1,0))/7</f>
        <v>4.5714285714285712</v>
      </c>
      <c r="Z2545" s="418">
        <v>36.5</v>
      </c>
      <c r="AA2545" s="418">
        <v>3.15</v>
      </c>
      <c r="AB2545" s="417">
        <f t="shared" ref="AB2545" si="1913">Z2545*R2545</f>
        <v>54.75</v>
      </c>
      <c r="AC2545" s="417">
        <f t="shared" ref="AC2545" si="1914">AA2545*R2545</f>
        <v>4.7249999999999996</v>
      </c>
      <c r="AD2545" s="417">
        <f t="shared" ref="AD2545" si="1915">0.7*R2545*Z2545</f>
        <v>38.324999999999996</v>
      </c>
      <c r="AE2545" s="417">
        <f t="shared" ref="AE2545" si="1916">IF(T2545="off hired",0.3*R2545*Z2545*W2545,0)</f>
        <v>0</v>
      </c>
      <c r="AF2545" s="417">
        <f t="shared" ref="AF2545" si="1917">IF(Y2545&gt;X2545,(Y2545-X2545)*R2545*AA2545,0)</f>
        <v>21.599999999999998</v>
      </c>
      <c r="AG2545" s="417">
        <f t="shared" ref="AG2545" si="1918">AD2545+AE2545+AF2545</f>
        <v>59.924999999999997</v>
      </c>
      <c r="AH2545" s="417"/>
      <c r="AI2545" s="417">
        <f t="shared" ref="AI2545" si="1919">AG2545-AH2545</f>
        <v>59.924999999999997</v>
      </c>
      <c r="AJ2545" s="158"/>
      <c r="AR2545" s="363">
        <f>SUMIF('[27]Sc Shedule '!$D$3:$D$2546,D2545,'[27]Sc Shedule '!$AC$3:$AC$2546)</f>
        <v>1051.6680000000001</v>
      </c>
      <c r="AS2545" s="363">
        <f t="shared" ca="1" si="1714"/>
        <v>927.45299999999997</v>
      </c>
      <c r="AT2545" s="363">
        <f t="shared" ca="1" si="1715"/>
        <v>124.21500000000015</v>
      </c>
    </row>
    <row r="2546" spans="1:46" ht="30" customHeight="1" x14ac:dyDescent="0.25">
      <c r="A2546" s="407"/>
      <c r="B2546" s="408"/>
      <c r="C2546" s="409">
        <v>2067</v>
      </c>
      <c r="D2546" s="410">
        <v>14755</v>
      </c>
      <c r="E2546" s="410">
        <v>8713</v>
      </c>
      <c r="F2546" s="410"/>
      <c r="G2546" s="407" t="s">
        <v>113</v>
      </c>
      <c r="H2546" s="407" t="s">
        <v>240</v>
      </c>
      <c r="I2546" s="427"/>
      <c r="J2546" s="407" t="s">
        <v>80</v>
      </c>
      <c r="K2546" s="410">
        <v>1</v>
      </c>
      <c r="L2546" s="410">
        <v>1</v>
      </c>
      <c r="M2546" s="410"/>
      <c r="N2546" s="410"/>
      <c r="O2546" s="410"/>
      <c r="P2546" s="410">
        <v>1</v>
      </c>
      <c r="Q2546" s="410"/>
      <c r="R2546" s="410">
        <f t="shared" ref="R2546" si="1920">IF(S2546="m3",K2546*L2546*O2546,IF(S2546="m2-LxH",K2546*O2546,IF(S2546="m2-LxW",K2546*L2546*P2546,IF(S2546="rm",O2546,IF(S2546="lm",K2546,IF(S2546="unit",Q2546,))))))</f>
        <v>1</v>
      </c>
      <c r="S2546" s="411" t="s">
        <v>150</v>
      </c>
      <c r="T2546" s="412" t="s">
        <v>58</v>
      </c>
      <c r="U2546" s="413">
        <v>44998</v>
      </c>
      <c r="V2546" s="413">
        <v>45001</v>
      </c>
      <c r="W2546" s="414">
        <v>1</v>
      </c>
      <c r="X2546" s="415"/>
      <c r="Y2546" s="416">
        <f t="shared" ref="Y2546" si="1921">IF(T2546="on hire",$C$5-U2546+1,IF(T2546="off hired",V2546-U2546+1,0))/7</f>
        <v>0.5714285714285714</v>
      </c>
      <c r="Z2546" s="418">
        <v>36.5</v>
      </c>
      <c r="AA2546" s="418">
        <v>3.15</v>
      </c>
      <c r="AB2546" s="417">
        <f t="shared" ref="AB2546" si="1922">Z2546*R2546</f>
        <v>36.5</v>
      </c>
      <c r="AC2546" s="417">
        <f t="shared" ref="AC2546" si="1923">AA2546*R2546</f>
        <v>3.15</v>
      </c>
      <c r="AD2546" s="417">
        <f t="shared" ref="AD2546" si="1924">0.7*R2546*Z2546</f>
        <v>25.549999999999997</v>
      </c>
      <c r="AE2546" s="417">
        <f t="shared" ref="AE2546" si="1925">IF(T2546="off hired",0.3*R2546*Z2546*W2546,0)</f>
        <v>10.95</v>
      </c>
      <c r="AF2546" s="417">
        <f t="shared" ref="AF2546" si="1926">IF(Y2546&gt;X2546,(Y2546-X2546)*R2546*AA2546,0)</f>
        <v>1.7999999999999998</v>
      </c>
      <c r="AG2546" s="417">
        <f t="shared" ref="AG2546" si="1927">AD2546+AE2546+AF2546</f>
        <v>38.299999999999997</v>
      </c>
      <c r="AH2546" s="417"/>
      <c r="AI2546" s="417">
        <f t="shared" ref="AI2546" si="1928">AG2546-AH2546</f>
        <v>38.299999999999997</v>
      </c>
      <c r="AJ2546" s="158"/>
      <c r="AR2546" s="363">
        <f>SUMIF('[27]Sc Shedule '!$D$3:$D$2546,D2546,'[27]Sc Shedule '!$AC$3:$AC$2546)</f>
        <v>322.3</v>
      </c>
      <c r="AS2546" s="363">
        <f t="shared" ca="1" si="1714"/>
        <v>322.3</v>
      </c>
      <c r="AT2546" s="363">
        <f t="shared" ca="1" si="1715"/>
        <v>0</v>
      </c>
    </row>
    <row r="2547" spans="1:46" ht="30" customHeight="1" x14ac:dyDescent="0.25">
      <c r="A2547" s="407"/>
      <c r="B2547" s="408"/>
      <c r="C2547" s="409">
        <v>2070</v>
      </c>
      <c r="D2547" s="410">
        <v>14758</v>
      </c>
      <c r="E2547" s="410"/>
      <c r="F2547" s="410"/>
      <c r="G2547" s="407" t="s">
        <v>444</v>
      </c>
      <c r="H2547" s="407" t="s">
        <v>240</v>
      </c>
      <c r="I2547" s="427"/>
      <c r="J2547" s="407" t="s">
        <v>80</v>
      </c>
      <c r="K2547" s="410">
        <v>7.1</v>
      </c>
      <c r="L2547" s="410">
        <v>0.6</v>
      </c>
      <c r="M2547" s="410"/>
      <c r="N2547" s="410"/>
      <c r="O2547" s="410"/>
      <c r="P2547" s="410">
        <v>1</v>
      </c>
      <c r="Q2547" s="410"/>
      <c r="R2547" s="410">
        <f t="shared" ref="R2547:R2548" si="1929">IF(S2547="m3",K2547*L2547*O2547,IF(S2547="m2-LxH",K2547*O2547,IF(S2547="m2-LxW",K2547*L2547*P2547,IF(S2547="rm",O2547,IF(S2547="lm",K2547,IF(S2547="unit",Q2547,))))))</f>
        <v>4.26</v>
      </c>
      <c r="S2547" s="411" t="s">
        <v>150</v>
      </c>
      <c r="T2547" s="412" t="s">
        <v>86</v>
      </c>
      <c r="U2547" s="413">
        <v>44998</v>
      </c>
      <c r="V2547" s="413"/>
      <c r="W2547" s="414">
        <v>1</v>
      </c>
      <c r="X2547" s="415"/>
      <c r="Y2547" s="416">
        <f t="shared" ref="Y2547:Y2548" si="1930">IF(T2547="on hire",$C$5-U2547+1,IF(T2547="off hired",V2547-U2547+1,0))/7</f>
        <v>2.7142857142857144</v>
      </c>
      <c r="Z2547" s="418">
        <v>36.5</v>
      </c>
      <c r="AA2547" s="418">
        <v>3.15</v>
      </c>
      <c r="AB2547" s="417">
        <f t="shared" ref="AB2547:AB2548" si="1931">Z2547*R2547</f>
        <v>155.48999999999998</v>
      </c>
      <c r="AC2547" s="417">
        <f t="shared" ref="AC2547:AC2548" si="1932">AA2547*R2547</f>
        <v>13.418999999999999</v>
      </c>
      <c r="AD2547" s="417">
        <f t="shared" ref="AD2547:AD2548" si="1933">0.7*R2547*Z2547</f>
        <v>108.84299999999999</v>
      </c>
      <c r="AE2547" s="417">
        <f t="shared" ref="AE2547:AE2548" si="1934">IF(T2547="off hired",0.3*R2547*Z2547*W2547,0)</f>
        <v>0</v>
      </c>
      <c r="AF2547" s="417">
        <f t="shared" ref="AF2547:AF2548" si="1935">IF(Y2547&gt;X2547,(Y2547-X2547)*R2547*AA2547,0)</f>
        <v>36.422999999999995</v>
      </c>
      <c r="AG2547" s="417">
        <f t="shared" ref="AG2547:AG2548" si="1936">AD2547+AE2547+AF2547</f>
        <v>145.26599999999999</v>
      </c>
      <c r="AH2547" s="417"/>
      <c r="AI2547" s="417">
        <f t="shared" ref="AI2547:AI2548" si="1937">AG2547-AH2547</f>
        <v>145.26599999999999</v>
      </c>
      <c r="AJ2547" s="158"/>
      <c r="AR2547" s="363">
        <f>SUMIF('[27]Sc Shedule '!$D$3:$D$2546,D2547,'[27]Sc Shedule '!$AC$3:$AC$2546)</f>
        <v>1260.556</v>
      </c>
      <c r="AS2547" s="363">
        <f t="shared" ca="1" si="1714"/>
        <v>1260.556</v>
      </c>
      <c r="AT2547" s="363">
        <f t="shared" ca="1" si="1715"/>
        <v>0</v>
      </c>
    </row>
    <row r="2548" spans="1:46" ht="30" customHeight="1" x14ac:dyDescent="0.25">
      <c r="A2548" s="407"/>
      <c r="B2548" s="408"/>
      <c r="C2548" s="409">
        <v>2070</v>
      </c>
      <c r="D2548" s="410">
        <v>14758</v>
      </c>
      <c r="E2548" s="410"/>
      <c r="F2548" s="410"/>
      <c r="G2548" s="407" t="s">
        <v>113</v>
      </c>
      <c r="H2548" s="407" t="s">
        <v>240</v>
      </c>
      <c r="I2548" s="427"/>
      <c r="J2548" s="407" t="s">
        <v>80</v>
      </c>
      <c r="K2548" s="410">
        <v>7.1</v>
      </c>
      <c r="L2548" s="410">
        <v>0.6</v>
      </c>
      <c r="M2548" s="410"/>
      <c r="N2548" s="410"/>
      <c r="O2548" s="410"/>
      <c r="P2548" s="410">
        <v>1</v>
      </c>
      <c r="Q2548" s="410"/>
      <c r="R2548" s="410">
        <f t="shared" si="1929"/>
        <v>4.26</v>
      </c>
      <c r="S2548" s="411" t="s">
        <v>150</v>
      </c>
      <c r="T2548" s="412" t="s">
        <v>86</v>
      </c>
      <c r="U2548" s="413">
        <v>44998</v>
      </c>
      <c r="V2548" s="413"/>
      <c r="W2548" s="414">
        <v>1</v>
      </c>
      <c r="X2548" s="415"/>
      <c r="Y2548" s="416">
        <f t="shared" si="1930"/>
        <v>2.7142857142857144</v>
      </c>
      <c r="Z2548" s="418">
        <v>36.5</v>
      </c>
      <c r="AA2548" s="418">
        <v>3.15</v>
      </c>
      <c r="AB2548" s="417">
        <f t="shared" si="1931"/>
        <v>155.48999999999998</v>
      </c>
      <c r="AC2548" s="417">
        <f t="shared" si="1932"/>
        <v>13.418999999999999</v>
      </c>
      <c r="AD2548" s="417">
        <f t="shared" si="1933"/>
        <v>108.84299999999999</v>
      </c>
      <c r="AE2548" s="417">
        <f t="shared" si="1934"/>
        <v>0</v>
      </c>
      <c r="AF2548" s="417">
        <f t="shared" si="1935"/>
        <v>36.422999999999995</v>
      </c>
      <c r="AG2548" s="417">
        <f t="shared" si="1936"/>
        <v>145.26599999999999</v>
      </c>
      <c r="AH2548" s="417"/>
      <c r="AI2548" s="417">
        <f t="shared" si="1937"/>
        <v>145.26599999999999</v>
      </c>
      <c r="AJ2548" s="158"/>
      <c r="AR2548" s="363">
        <f>SUMIF('[27]Sc Shedule '!$D$3:$D$2546,D2548,'[27]Sc Shedule '!$AC$3:$AC$2546)</f>
        <v>1260.556</v>
      </c>
      <c r="AS2548" s="363">
        <f t="shared" ca="1" si="1714"/>
        <v>1260.556</v>
      </c>
      <c r="AT2548" s="363">
        <f t="shared" ca="1" si="1715"/>
        <v>0</v>
      </c>
    </row>
    <row r="2549" spans="1:46" ht="30" customHeight="1" x14ac:dyDescent="0.25">
      <c r="A2549" s="407"/>
      <c r="B2549" s="408"/>
      <c r="C2549" s="409">
        <v>2073</v>
      </c>
      <c r="D2549" s="410">
        <v>14760</v>
      </c>
      <c r="E2549" s="410">
        <v>8720</v>
      </c>
      <c r="F2549" s="410"/>
      <c r="G2549" s="407" t="s">
        <v>501</v>
      </c>
      <c r="H2549" s="407" t="s">
        <v>240</v>
      </c>
      <c r="I2549" s="427"/>
      <c r="J2549" s="407" t="s">
        <v>80</v>
      </c>
      <c r="K2549" s="410">
        <v>3</v>
      </c>
      <c r="L2549" s="410">
        <v>1</v>
      </c>
      <c r="M2549" s="410"/>
      <c r="N2549" s="410"/>
      <c r="O2549" s="410"/>
      <c r="P2549" s="410">
        <v>1</v>
      </c>
      <c r="Q2549" s="410"/>
      <c r="R2549" s="410">
        <f t="shared" ref="R2549:R2550" si="1938">IF(S2549="m3",K2549*L2549*O2549,IF(S2549="m2-LxH",K2549*O2549,IF(S2549="m2-LxW",K2549*L2549*P2549,IF(S2549="rm",O2549,IF(S2549="lm",K2549,IF(S2549="unit",Q2549,))))))</f>
        <v>3</v>
      </c>
      <c r="S2549" s="411" t="s">
        <v>150</v>
      </c>
      <c r="T2549" s="412" t="s">
        <v>58</v>
      </c>
      <c r="U2549" s="413">
        <v>44998</v>
      </c>
      <c r="V2549" s="413">
        <v>45005</v>
      </c>
      <c r="W2549" s="414">
        <v>1</v>
      </c>
      <c r="X2549" s="415"/>
      <c r="Y2549" s="416">
        <f t="shared" ref="Y2549:Y2550" si="1939">IF(T2549="on hire",$C$5-U2549+1,IF(T2549="off hired",V2549-U2549+1,0))/7</f>
        <v>1.1428571428571428</v>
      </c>
      <c r="Z2549" s="418">
        <v>36.5</v>
      </c>
      <c r="AA2549" s="418">
        <v>3.15</v>
      </c>
      <c r="AB2549" s="417">
        <f t="shared" ref="AB2549:AB2550" si="1940">Z2549*R2549</f>
        <v>109.5</v>
      </c>
      <c r="AC2549" s="417">
        <f t="shared" ref="AC2549:AC2550" si="1941">AA2549*R2549</f>
        <v>9.4499999999999993</v>
      </c>
      <c r="AD2549" s="417">
        <f t="shared" ref="AD2549:AD2550" si="1942">0.7*R2549*Z2549</f>
        <v>76.649999999999991</v>
      </c>
      <c r="AE2549" s="417">
        <f t="shared" ref="AE2549:AE2550" si="1943">IF(T2549="off hired",0.3*R2549*Z2549*W2549,0)</f>
        <v>32.849999999999994</v>
      </c>
      <c r="AF2549" s="417">
        <f t="shared" ref="AF2549:AF2550" si="1944">IF(Y2549&gt;X2549,(Y2549-X2549)*R2549*AA2549,0)</f>
        <v>10.799999999999999</v>
      </c>
      <c r="AG2549" s="417">
        <f t="shared" ref="AG2549:AG2550" si="1945">AD2549+AE2549+AF2549</f>
        <v>120.29999999999998</v>
      </c>
      <c r="AH2549" s="417"/>
      <c r="AI2549" s="417">
        <f t="shared" ref="AI2549:AI2550" si="1946">AG2549-AH2549</f>
        <v>120.29999999999998</v>
      </c>
      <c r="AJ2549" s="158"/>
      <c r="AR2549" s="363">
        <f>SUMIF('[27]Sc Shedule '!$D$3:$D$2546,D2549,'[27]Sc Shedule '!$AC$3:$AC$2546)</f>
        <v>1312.3</v>
      </c>
      <c r="AS2549" s="363">
        <f t="shared" ca="1" si="1714"/>
        <v>1312.3</v>
      </c>
      <c r="AT2549" s="363">
        <f t="shared" ca="1" si="1715"/>
        <v>0</v>
      </c>
    </row>
    <row r="2550" spans="1:46" ht="30" customHeight="1" x14ac:dyDescent="0.25">
      <c r="A2550" s="407"/>
      <c r="B2550" s="408"/>
      <c r="C2550" s="409">
        <v>2074</v>
      </c>
      <c r="D2550" s="410">
        <v>14761</v>
      </c>
      <c r="E2550" s="410">
        <v>8716</v>
      </c>
      <c r="F2550" s="410"/>
      <c r="G2550" s="407" t="s">
        <v>501</v>
      </c>
      <c r="H2550" s="407" t="s">
        <v>240</v>
      </c>
      <c r="I2550" s="427"/>
      <c r="J2550" s="407" t="s">
        <v>80</v>
      </c>
      <c r="K2550" s="410">
        <v>9</v>
      </c>
      <c r="L2550" s="410">
        <v>0.6</v>
      </c>
      <c r="M2550" s="410"/>
      <c r="N2550" s="410"/>
      <c r="O2550" s="410"/>
      <c r="P2550" s="410">
        <v>1</v>
      </c>
      <c r="Q2550" s="410"/>
      <c r="R2550" s="410">
        <f t="shared" si="1938"/>
        <v>5.3999999999999995</v>
      </c>
      <c r="S2550" s="411" t="s">
        <v>150</v>
      </c>
      <c r="T2550" s="412" t="s">
        <v>58</v>
      </c>
      <c r="U2550" s="413">
        <v>44998</v>
      </c>
      <c r="V2550" s="413">
        <v>45001</v>
      </c>
      <c r="W2550" s="414">
        <v>1</v>
      </c>
      <c r="X2550" s="415"/>
      <c r="Y2550" s="416">
        <f t="shared" si="1939"/>
        <v>0.5714285714285714</v>
      </c>
      <c r="Z2550" s="418">
        <v>36.5</v>
      </c>
      <c r="AA2550" s="418">
        <v>3.15</v>
      </c>
      <c r="AB2550" s="417">
        <f t="shared" si="1940"/>
        <v>197.1</v>
      </c>
      <c r="AC2550" s="417">
        <f t="shared" si="1941"/>
        <v>17.009999999999998</v>
      </c>
      <c r="AD2550" s="417">
        <f t="shared" si="1942"/>
        <v>137.96999999999997</v>
      </c>
      <c r="AE2550" s="417">
        <f t="shared" si="1943"/>
        <v>59.129999999999995</v>
      </c>
      <c r="AF2550" s="417">
        <f t="shared" si="1944"/>
        <v>9.7199999999999989</v>
      </c>
      <c r="AG2550" s="417">
        <f t="shared" si="1945"/>
        <v>206.81999999999996</v>
      </c>
      <c r="AH2550" s="417"/>
      <c r="AI2550" s="417">
        <f t="shared" si="1946"/>
        <v>206.81999999999996</v>
      </c>
      <c r="AJ2550" s="158"/>
      <c r="AR2550" s="363">
        <f>SUMIF('[27]Sc Shedule '!$D$3:$D$2546,D2550,'[27]Sc Shedule '!$AC$3:$AC$2546)</f>
        <v>1923.1334999999997</v>
      </c>
      <c r="AS2550" s="363">
        <f t="shared" ca="1" si="1714"/>
        <v>1923.1334999999997</v>
      </c>
      <c r="AT2550" s="363">
        <f t="shared" ca="1" si="1715"/>
        <v>0</v>
      </c>
    </row>
    <row r="2551" spans="1:46" ht="30" customHeight="1" x14ac:dyDescent="0.25">
      <c r="A2551" s="407"/>
      <c r="B2551" s="408"/>
      <c r="C2551" s="409">
        <v>2074</v>
      </c>
      <c r="D2551" s="410">
        <v>14761</v>
      </c>
      <c r="E2551" s="410">
        <v>8716</v>
      </c>
      <c r="F2551" s="410"/>
      <c r="G2551" s="407" t="s">
        <v>501</v>
      </c>
      <c r="H2551" s="407" t="s">
        <v>240</v>
      </c>
      <c r="I2551" s="427"/>
      <c r="J2551" s="407" t="s">
        <v>80</v>
      </c>
      <c r="K2551" s="410">
        <v>9</v>
      </c>
      <c r="L2551" s="410">
        <v>0.6</v>
      </c>
      <c r="M2551" s="410"/>
      <c r="N2551" s="410"/>
      <c r="O2551" s="410"/>
      <c r="P2551" s="410">
        <v>1</v>
      </c>
      <c r="Q2551" s="410"/>
      <c r="R2551" s="410">
        <f t="shared" ref="R2551" si="1947">IF(S2551="m3",K2551*L2551*O2551,IF(S2551="m2-LxH",K2551*O2551,IF(S2551="m2-LxW",K2551*L2551*P2551,IF(S2551="rm",O2551,IF(S2551="lm",K2551,IF(S2551="unit",Q2551,))))))</f>
        <v>5.3999999999999995</v>
      </c>
      <c r="S2551" s="411" t="s">
        <v>150</v>
      </c>
      <c r="T2551" s="412" t="s">
        <v>58</v>
      </c>
      <c r="U2551" s="413">
        <v>44998</v>
      </c>
      <c r="V2551" s="413">
        <v>45001</v>
      </c>
      <c r="W2551" s="414">
        <v>1</v>
      </c>
      <c r="X2551" s="415"/>
      <c r="Y2551" s="416">
        <f t="shared" ref="Y2551" si="1948">IF(T2551="on hire",$C$5-U2551+1,IF(T2551="off hired",V2551-U2551+1,0))/7</f>
        <v>0.5714285714285714</v>
      </c>
      <c r="Z2551" s="418">
        <v>36.5</v>
      </c>
      <c r="AA2551" s="418">
        <v>3.15</v>
      </c>
      <c r="AB2551" s="417">
        <f t="shared" ref="AB2551" si="1949">Z2551*R2551</f>
        <v>197.1</v>
      </c>
      <c r="AC2551" s="417">
        <f t="shared" ref="AC2551" si="1950">AA2551*R2551</f>
        <v>17.009999999999998</v>
      </c>
      <c r="AD2551" s="417">
        <f t="shared" ref="AD2551" si="1951">0.7*R2551*Z2551</f>
        <v>137.96999999999997</v>
      </c>
      <c r="AE2551" s="417">
        <f t="shared" ref="AE2551" si="1952">IF(T2551="off hired",0.3*R2551*Z2551*W2551,0)</f>
        <v>59.129999999999995</v>
      </c>
      <c r="AF2551" s="417">
        <f t="shared" ref="AF2551" si="1953">IF(Y2551&gt;X2551,(Y2551-X2551)*R2551*AA2551,0)</f>
        <v>9.7199999999999989</v>
      </c>
      <c r="AG2551" s="417">
        <f t="shared" ref="AG2551" si="1954">AD2551+AE2551+AF2551</f>
        <v>206.81999999999996</v>
      </c>
      <c r="AH2551" s="417"/>
      <c r="AI2551" s="417">
        <f t="shared" ref="AI2551" si="1955">AG2551-AH2551</f>
        <v>206.81999999999996</v>
      </c>
      <c r="AJ2551" s="158"/>
      <c r="AR2551" s="363">
        <f>SUMIF('[27]Sc Shedule '!$D$3:$D$2546,D2551,'[27]Sc Shedule '!$AC$3:$AC$2546)</f>
        <v>1923.1334999999997</v>
      </c>
      <c r="AS2551" s="363">
        <f t="shared" ca="1" si="1714"/>
        <v>1923.1334999999997</v>
      </c>
      <c r="AT2551" s="363">
        <f t="shared" ca="1" si="1715"/>
        <v>0</v>
      </c>
    </row>
    <row r="2552" spans="1:46" ht="30" customHeight="1" x14ac:dyDescent="0.25">
      <c r="A2552" s="407"/>
      <c r="B2552" s="408"/>
      <c r="C2552" s="409">
        <v>2083</v>
      </c>
      <c r="D2552" s="410">
        <v>14771</v>
      </c>
      <c r="E2552" s="410"/>
      <c r="F2552" s="410"/>
      <c r="G2552" s="407" t="s">
        <v>685</v>
      </c>
      <c r="H2552" s="407" t="s">
        <v>240</v>
      </c>
      <c r="I2552" s="427"/>
      <c r="J2552" s="407" t="s">
        <v>80</v>
      </c>
      <c r="K2552" s="410">
        <v>2.5</v>
      </c>
      <c r="L2552" s="410">
        <v>1</v>
      </c>
      <c r="M2552" s="410"/>
      <c r="N2552" s="410"/>
      <c r="O2552" s="410"/>
      <c r="P2552" s="410">
        <v>1</v>
      </c>
      <c r="Q2552" s="410"/>
      <c r="R2552" s="410">
        <f t="shared" ref="R2552" si="1956">IF(S2552="m3",K2552*L2552*O2552,IF(S2552="m2-LxH",K2552*O2552,IF(S2552="m2-LxW",K2552*L2552*P2552,IF(S2552="rm",O2552,IF(S2552="lm",K2552,IF(S2552="unit",Q2552,))))))</f>
        <v>2.5</v>
      </c>
      <c r="S2552" s="411" t="s">
        <v>150</v>
      </c>
      <c r="T2552" s="412" t="s">
        <v>86</v>
      </c>
      <c r="U2552" s="413">
        <v>45000</v>
      </c>
      <c r="V2552" s="413"/>
      <c r="W2552" s="414">
        <v>1</v>
      </c>
      <c r="X2552" s="415"/>
      <c r="Y2552" s="416">
        <f t="shared" ref="Y2552" si="1957">IF(T2552="on hire",$C$5-U2552+1,IF(T2552="off hired",V2552-U2552+1,0))/7</f>
        <v>2.4285714285714284</v>
      </c>
      <c r="Z2552" s="418">
        <v>36.5</v>
      </c>
      <c r="AA2552" s="418">
        <v>3.15</v>
      </c>
      <c r="AB2552" s="417">
        <f t="shared" ref="AB2552" si="1958">Z2552*R2552</f>
        <v>91.25</v>
      </c>
      <c r="AC2552" s="417">
        <f t="shared" ref="AC2552" si="1959">AA2552*R2552</f>
        <v>7.875</v>
      </c>
      <c r="AD2552" s="417">
        <f t="shared" ref="AD2552" si="1960">0.7*R2552*Z2552</f>
        <v>63.875</v>
      </c>
      <c r="AE2552" s="417">
        <f t="shared" ref="AE2552" si="1961">IF(T2552="off hired",0.3*R2552*Z2552*W2552,0)</f>
        <v>0</v>
      </c>
      <c r="AF2552" s="417">
        <f t="shared" ref="AF2552" si="1962">IF(Y2552&gt;X2552,(Y2552-X2552)*R2552*AA2552,0)</f>
        <v>19.125</v>
      </c>
      <c r="AG2552" s="417">
        <f t="shared" ref="AG2552" si="1963">AD2552+AE2552+AF2552</f>
        <v>83</v>
      </c>
      <c r="AH2552" s="417"/>
      <c r="AI2552" s="417">
        <f t="shared" ref="AI2552" si="1964">AG2552-AH2552</f>
        <v>83</v>
      </c>
      <c r="AJ2552" s="158"/>
      <c r="AR2552" s="363">
        <f>SUMIF('[27]Sc Shedule '!$D$3:$D$2546,D2552,'[27]Sc Shedule '!$AC$3:$AC$2546)</f>
        <v>191.59375</v>
      </c>
      <c r="AS2552" s="363">
        <f t="shared" ca="1" si="1714"/>
        <v>191.59375</v>
      </c>
      <c r="AT2552" s="363">
        <f t="shared" ca="1" si="1715"/>
        <v>0</v>
      </c>
    </row>
    <row r="2553" spans="1:46" ht="30" customHeight="1" x14ac:dyDescent="0.25">
      <c r="A2553" s="407"/>
      <c r="B2553" s="408"/>
      <c r="C2553" s="409">
        <v>2084</v>
      </c>
      <c r="D2553" s="410">
        <v>14772</v>
      </c>
      <c r="E2553" s="410">
        <v>8734</v>
      </c>
      <c r="F2553" s="410"/>
      <c r="G2553" s="407" t="s">
        <v>106</v>
      </c>
      <c r="H2553" s="407" t="s">
        <v>240</v>
      </c>
      <c r="I2553" s="427"/>
      <c r="J2553" s="407" t="s">
        <v>80</v>
      </c>
      <c r="K2553" s="410">
        <v>2.5</v>
      </c>
      <c r="L2553" s="410">
        <v>1</v>
      </c>
      <c r="M2553" s="410"/>
      <c r="N2553" s="410"/>
      <c r="O2553" s="410"/>
      <c r="P2553" s="410">
        <v>1</v>
      </c>
      <c r="Q2553" s="410"/>
      <c r="R2553" s="410">
        <f t="shared" ref="R2553" si="1965">IF(S2553="m3",K2553*L2553*O2553,IF(S2553="m2-LxH",K2553*O2553,IF(S2553="m2-LxW",K2553*L2553*P2553,IF(S2553="rm",O2553,IF(S2553="lm",K2553,IF(S2553="unit",Q2553,))))))</f>
        <v>2.5</v>
      </c>
      <c r="S2553" s="411" t="s">
        <v>150</v>
      </c>
      <c r="T2553" s="412" t="s">
        <v>58</v>
      </c>
      <c r="U2553" s="413">
        <v>45000</v>
      </c>
      <c r="V2553" s="413">
        <v>45008</v>
      </c>
      <c r="W2553" s="414">
        <v>1</v>
      </c>
      <c r="X2553" s="415"/>
      <c r="Y2553" s="416">
        <f t="shared" ref="Y2553" si="1966">IF(T2553="on hire",$C$5-U2553+1,IF(T2553="off hired",V2553-U2553+1,0))/7</f>
        <v>1.2857142857142858</v>
      </c>
      <c r="Z2553" s="418">
        <v>36.5</v>
      </c>
      <c r="AA2553" s="418">
        <v>3.15</v>
      </c>
      <c r="AB2553" s="417">
        <f t="shared" ref="AB2553" si="1967">Z2553*R2553</f>
        <v>91.25</v>
      </c>
      <c r="AC2553" s="417">
        <f t="shared" ref="AC2553" si="1968">AA2553*R2553</f>
        <v>7.875</v>
      </c>
      <c r="AD2553" s="417">
        <f t="shared" ref="AD2553" si="1969">0.7*R2553*Z2553</f>
        <v>63.875</v>
      </c>
      <c r="AE2553" s="417">
        <f t="shared" ref="AE2553" si="1970">IF(T2553="off hired",0.3*R2553*Z2553*W2553,0)</f>
        <v>27.375</v>
      </c>
      <c r="AF2553" s="417">
        <f t="shared" ref="AF2553" si="1971">IF(Y2553&gt;X2553,(Y2553-X2553)*R2553*AA2553,0)</f>
        <v>10.125</v>
      </c>
      <c r="AG2553" s="417">
        <f t="shared" ref="AG2553" si="1972">AD2553+AE2553+AF2553</f>
        <v>101.375</v>
      </c>
      <c r="AH2553" s="417"/>
      <c r="AI2553" s="417">
        <f t="shared" ref="AI2553" si="1973">AG2553-AH2553</f>
        <v>101.375</v>
      </c>
      <c r="AJ2553" s="158"/>
      <c r="AR2553" s="363">
        <f>SUMIF('[27]Sc Shedule '!$D$3:$D$2546,D2553,'[27]Sc Shedule '!$AC$3:$AC$2546)</f>
        <v>832.75</v>
      </c>
      <c r="AS2553" s="363">
        <f t="shared" ca="1" si="1714"/>
        <v>832.75</v>
      </c>
      <c r="AT2553" s="363">
        <f t="shared" ca="1" si="1715"/>
        <v>0</v>
      </c>
    </row>
    <row r="2554" spans="1:46" ht="30" customHeight="1" x14ac:dyDescent="0.25">
      <c r="A2554" s="407"/>
      <c r="B2554" s="408"/>
      <c r="C2554" s="409">
        <v>2084</v>
      </c>
      <c r="D2554" s="410">
        <v>14772</v>
      </c>
      <c r="E2554" s="410">
        <v>8734</v>
      </c>
      <c r="F2554" s="410"/>
      <c r="G2554" s="407" t="s">
        <v>106</v>
      </c>
      <c r="H2554" s="407" t="s">
        <v>240</v>
      </c>
      <c r="I2554" s="427"/>
      <c r="J2554" s="407" t="s">
        <v>80</v>
      </c>
      <c r="K2554" s="410">
        <v>2.5</v>
      </c>
      <c r="L2554" s="410">
        <v>1</v>
      </c>
      <c r="M2554" s="410"/>
      <c r="N2554" s="410"/>
      <c r="O2554" s="410"/>
      <c r="P2554" s="410">
        <v>1</v>
      </c>
      <c r="Q2554" s="410"/>
      <c r="R2554" s="410">
        <f t="shared" ref="R2554" si="1974">IF(S2554="m3",K2554*L2554*O2554,IF(S2554="m2-LxH",K2554*O2554,IF(S2554="m2-LxW",K2554*L2554*P2554,IF(S2554="rm",O2554,IF(S2554="lm",K2554,IF(S2554="unit",Q2554,))))))</f>
        <v>2.5</v>
      </c>
      <c r="S2554" s="411" t="s">
        <v>150</v>
      </c>
      <c r="T2554" s="412" t="s">
        <v>58</v>
      </c>
      <c r="U2554" s="413">
        <v>45000</v>
      </c>
      <c r="V2554" s="413">
        <v>45008</v>
      </c>
      <c r="W2554" s="414">
        <v>1</v>
      </c>
      <c r="X2554" s="415"/>
      <c r="Y2554" s="416">
        <f t="shared" ref="Y2554" si="1975">IF(T2554="on hire",$C$5-U2554+1,IF(T2554="off hired",V2554-U2554+1,0))/7</f>
        <v>1.2857142857142858</v>
      </c>
      <c r="Z2554" s="418">
        <v>36.5</v>
      </c>
      <c r="AA2554" s="418">
        <v>3.15</v>
      </c>
      <c r="AB2554" s="417">
        <f t="shared" ref="AB2554" si="1976">Z2554*R2554</f>
        <v>91.25</v>
      </c>
      <c r="AC2554" s="417">
        <f t="shared" ref="AC2554" si="1977">AA2554*R2554</f>
        <v>7.875</v>
      </c>
      <c r="AD2554" s="417">
        <f t="shared" ref="AD2554" si="1978">0.7*R2554*Z2554</f>
        <v>63.875</v>
      </c>
      <c r="AE2554" s="417">
        <f t="shared" ref="AE2554" si="1979">IF(T2554="off hired",0.3*R2554*Z2554*W2554,0)</f>
        <v>27.375</v>
      </c>
      <c r="AF2554" s="417">
        <f t="shared" ref="AF2554" si="1980">IF(Y2554&gt;X2554,(Y2554-X2554)*R2554*AA2554,0)</f>
        <v>10.125</v>
      </c>
      <c r="AG2554" s="417">
        <f t="shared" ref="AG2554" si="1981">AD2554+AE2554+AF2554</f>
        <v>101.375</v>
      </c>
      <c r="AH2554" s="417"/>
      <c r="AI2554" s="417">
        <f t="shared" ref="AI2554" si="1982">AG2554-AH2554</f>
        <v>101.375</v>
      </c>
      <c r="AJ2554" s="158"/>
      <c r="AR2554" s="363">
        <f>SUMIF('[27]Sc Shedule '!$D$3:$D$2546,D2554,'[27]Sc Shedule '!$AC$3:$AC$2546)</f>
        <v>832.75</v>
      </c>
      <c r="AS2554" s="363">
        <f t="shared" ca="1" si="1714"/>
        <v>832.75</v>
      </c>
      <c r="AT2554" s="363">
        <f t="shared" ca="1" si="1715"/>
        <v>0</v>
      </c>
    </row>
    <row r="2555" spans="1:46" ht="30" customHeight="1" x14ac:dyDescent="0.25">
      <c r="A2555" s="407"/>
      <c r="B2555" s="408"/>
      <c r="C2555" s="409">
        <v>2088</v>
      </c>
      <c r="D2555" s="410">
        <v>14776</v>
      </c>
      <c r="E2555" s="410"/>
      <c r="F2555" s="410"/>
      <c r="G2555" s="407" t="s">
        <v>57</v>
      </c>
      <c r="H2555" s="407" t="s">
        <v>240</v>
      </c>
      <c r="I2555" s="427"/>
      <c r="J2555" s="407" t="s">
        <v>80</v>
      </c>
      <c r="K2555" s="410">
        <v>5</v>
      </c>
      <c r="L2555" s="410">
        <v>1</v>
      </c>
      <c r="M2555" s="410"/>
      <c r="N2555" s="410"/>
      <c r="O2555" s="410"/>
      <c r="P2555" s="410">
        <v>1</v>
      </c>
      <c r="Q2555" s="410"/>
      <c r="R2555" s="410">
        <f t="shared" ref="R2555" si="1983">IF(S2555="m3",K2555*L2555*O2555,IF(S2555="m2-LxH",K2555*O2555,IF(S2555="m2-LxW",K2555*L2555*P2555,IF(S2555="rm",O2555,IF(S2555="lm",K2555,IF(S2555="unit",Q2555,))))))</f>
        <v>5</v>
      </c>
      <c r="S2555" s="411" t="s">
        <v>150</v>
      </c>
      <c r="T2555" s="412" t="s">
        <v>86</v>
      </c>
      <c r="U2555" s="413">
        <v>45001</v>
      </c>
      <c r="V2555" s="413"/>
      <c r="W2555" s="414">
        <v>1</v>
      </c>
      <c r="X2555" s="415"/>
      <c r="Y2555" s="416">
        <f t="shared" ref="Y2555" si="1984">IF(T2555="on hire",$C$5-U2555+1,IF(T2555="off hired",V2555-U2555+1,0))/7</f>
        <v>2.2857142857142856</v>
      </c>
      <c r="Z2555" s="418">
        <v>36.5</v>
      </c>
      <c r="AA2555" s="418">
        <v>3.15</v>
      </c>
      <c r="AB2555" s="417">
        <f t="shared" ref="AB2555" si="1985">Z2555*R2555</f>
        <v>182.5</v>
      </c>
      <c r="AC2555" s="417">
        <f t="shared" ref="AC2555" si="1986">AA2555*R2555</f>
        <v>15.75</v>
      </c>
      <c r="AD2555" s="417">
        <f t="shared" ref="AD2555" si="1987">0.7*R2555*Z2555</f>
        <v>127.75</v>
      </c>
      <c r="AE2555" s="417">
        <f t="shared" ref="AE2555" si="1988">IF(T2555="off hired",0.3*R2555*Z2555*W2555,0)</f>
        <v>0</v>
      </c>
      <c r="AF2555" s="417">
        <f t="shared" ref="AF2555" si="1989">IF(Y2555&gt;X2555,(Y2555-X2555)*R2555*AA2555,0)</f>
        <v>35.999999999999993</v>
      </c>
      <c r="AG2555" s="417">
        <f t="shared" ref="AG2555" si="1990">AD2555+AE2555+AF2555</f>
        <v>163.75</v>
      </c>
      <c r="AH2555" s="417"/>
      <c r="AI2555" s="417">
        <f t="shared" ref="AI2555" si="1991">AG2555-AH2555</f>
        <v>163.75</v>
      </c>
      <c r="AJ2555" s="158"/>
      <c r="AR2555" s="363">
        <f>SUMIF('[27]Sc Shedule '!$D$3:$D$2546,D2555,'[27]Sc Shedule '!$AC$3:$AC$2546)</f>
        <v>445</v>
      </c>
      <c r="AS2555" s="363">
        <f t="shared" ca="1" si="1714"/>
        <v>445</v>
      </c>
      <c r="AT2555" s="363">
        <f t="shared" ca="1" si="1715"/>
        <v>0</v>
      </c>
    </row>
    <row r="2556" spans="1:46" ht="30" customHeight="1" x14ac:dyDescent="0.25">
      <c r="A2556" s="407"/>
      <c r="B2556" s="408"/>
      <c r="C2556" s="409">
        <v>2107</v>
      </c>
      <c r="D2556" s="410">
        <v>14795</v>
      </c>
      <c r="E2556" s="410"/>
      <c r="F2556" s="410"/>
      <c r="G2556" s="407" t="s">
        <v>106</v>
      </c>
      <c r="H2556" s="407" t="s">
        <v>240</v>
      </c>
      <c r="I2556" s="427"/>
      <c r="J2556" s="407" t="s">
        <v>80</v>
      </c>
      <c r="K2556" s="410">
        <v>6.8</v>
      </c>
      <c r="L2556" s="410">
        <v>1.5</v>
      </c>
      <c r="M2556" s="410"/>
      <c r="N2556" s="410"/>
      <c r="O2556" s="410"/>
      <c r="P2556" s="410">
        <v>1</v>
      </c>
      <c r="Q2556" s="410"/>
      <c r="R2556" s="410">
        <f t="shared" ref="R2556:R2557" si="1992">IF(S2556="m3",K2556*L2556*O2556,IF(S2556="m2-LxH",K2556*O2556,IF(S2556="m2-LxW",K2556*L2556*P2556,IF(S2556="rm",O2556,IF(S2556="lm",K2556,IF(S2556="unit",Q2556,))))))</f>
        <v>10.199999999999999</v>
      </c>
      <c r="S2556" s="411" t="s">
        <v>150</v>
      </c>
      <c r="T2556" s="412" t="s">
        <v>86</v>
      </c>
      <c r="U2556" s="413">
        <v>45006</v>
      </c>
      <c r="V2556" s="413"/>
      <c r="W2556" s="414">
        <v>1</v>
      </c>
      <c r="X2556" s="415"/>
      <c r="Y2556" s="416">
        <f t="shared" ref="Y2556:Y2557" si="1993">IF(T2556="on hire",$C$5-U2556+1,IF(T2556="off hired",V2556-U2556+1,0))/7</f>
        <v>1.5714285714285714</v>
      </c>
      <c r="Z2556" s="418">
        <v>36.5</v>
      </c>
      <c r="AA2556" s="418">
        <v>3.15</v>
      </c>
      <c r="AB2556" s="417">
        <f t="shared" ref="AB2556:AB2557" si="1994">Z2556*R2556</f>
        <v>372.29999999999995</v>
      </c>
      <c r="AC2556" s="417">
        <f t="shared" ref="AC2556:AC2557" si="1995">AA2556*R2556</f>
        <v>32.129999999999995</v>
      </c>
      <c r="AD2556" s="417">
        <f t="shared" ref="AD2556:AD2557" si="1996">0.7*R2556*Z2556</f>
        <v>260.60999999999996</v>
      </c>
      <c r="AE2556" s="417">
        <f t="shared" ref="AE2556:AE2557" si="1997">IF(T2556="off hired",0.3*R2556*Z2556*W2556,0)</f>
        <v>0</v>
      </c>
      <c r="AF2556" s="417">
        <f t="shared" ref="AF2556:AF2557" si="1998">IF(Y2556&gt;X2556,(Y2556-X2556)*R2556*AA2556,0)</f>
        <v>50.489999999999995</v>
      </c>
      <c r="AG2556" s="417">
        <f t="shared" ref="AG2556:AG2557" si="1999">AD2556+AE2556+AF2556</f>
        <v>311.09999999999997</v>
      </c>
      <c r="AH2556" s="417"/>
      <c r="AI2556" s="417">
        <f t="shared" ref="AI2556:AI2557" si="2000">AG2556-AH2556</f>
        <v>311.09999999999997</v>
      </c>
      <c r="AJ2556" s="158"/>
      <c r="AR2556" s="363">
        <f>SUMIF('[27]Sc Shedule '!$D$3:$D$2546,D2556,'[27]Sc Shedule '!$AC$3:$AC$2546)</f>
        <v>311.09999999999997</v>
      </c>
      <c r="AS2556" s="363">
        <f t="shared" ca="1" si="1714"/>
        <v>311.09999999999997</v>
      </c>
      <c r="AT2556" s="363">
        <f t="shared" ca="1" si="1715"/>
        <v>0</v>
      </c>
    </row>
    <row r="2557" spans="1:46" ht="30" customHeight="1" x14ac:dyDescent="0.25">
      <c r="A2557" s="407"/>
      <c r="B2557" s="408"/>
      <c r="C2557" s="409">
        <v>2100</v>
      </c>
      <c r="D2557" s="410">
        <v>14788</v>
      </c>
      <c r="E2557" s="410"/>
      <c r="F2557" s="410"/>
      <c r="G2557" s="407" t="s">
        <v>106</v>
      </c>
      <c r="H2557" s="407" t="s">
        <v>240</v>
      </c>
      <c r="I2557" s="427"/>
      <c r="J2557" s="407" t="s">
        <v>80</v>
      </c>
      <c r="K2557" s="410">
        <v>2.5</v>
      </c>
      <c r="L2557" s="410">
        <v>1</v>
      </c>
      <c r="M2557" s="410"/>
      <c r="N2557" s="410"/>
      <c r="O2557" s="410"/>
      <c r="P2557" s="410">
        <v>1</v>
      </c>
      <c r="Q2557" s="410"/>
      <c r="R2557" s="410">
        <f t="shared" si="1992"/>
        <v>2.5</v>
      </c>
      <c r="S2557" s="411" t="s">
        <v>150</v>
      </c>
      <c r="T2557" s="412" t="s">
        <v>86</v>
      </c>
      <c r="U2557" s="413">
        <v>45005</v>
      </c>
      <c r="V2557" s="413"/>
      <c r="W2557" s="414">
        <v>1</v>
      </c>
      <c r="X2557" s="415"/>
      <c r="Y2557" s="416">
        <f t="shared" si="1993"/>
        <v>1.7142857142857142</v>
      </c>
      <c r="Z2557" s="418">
        <v>36.5</v>
      </c>
      <c r="AA2557" s="418">
        <v>3.15</v>
      </c>
      <c r="AB2557" s="417">
        <f t="shared" si="1994"/>
        <v>91.25</v>
      </c>
      <c r="AC2557" s="417">
        <f t="shared" si="1995"/>
        <v>7.875</v>
      </c>
      <c r="AD2557" s="417">
        <f t="shared" si="1996"/>
        <v>63.875</v>
      </c>
      <c r="AE2557" s="417">
        <f t="shared" si="1997"/>
        <v>0</v>
      </c>
      <c r="AF2557" s="417">
        <f t="shared" si="1998"/>
        <v>13.5</v>
      </c>
      <c r="AG2557" s="417">
        <f t="shared" si="1999"/>
        <v>77.375</v>
      </c>
      <c r="AH2557" s="417"/>
      <c r="AI2557" s="417">
        <f t="shared" si="2000"/>
        <v>77.375</v>
      </c>
      <c r="AJ2557" s="158"/>
      <c r="AR2557" s="363">
        <f>SUMIF('[27]Sc Shedule '!$D$3:$D$2546,D2557,'[27]Sc Shedule '!$AC$3:$AC$2546)</f>
        <v>666.2</v>
      </c>
      <c r="AS2557" s="363">
        <f t="shared" ca="1" si="1714"/>
        <v>666.2</v>
      </c>
      <c r="AT2557" s="363">
        <f t="shared" ca="1" si="1715"/>
        <v>0</v>
      </c>
    </row>
    <row r="2558" spans="1:46" ht="30" customHeight="1" x14ac:dyDescent="0.25">
      <c r="A2558" s="407"/>
      <c r="B2558" s="408"/>
      <c r="C2558" s="409">
        <v>2100</v>
      </c>
      <c r="D2558" s="410">
        <v>14788</v>
      </c>
      <c r="E2558" s="410"/>
      <c r="F2558" s="410"/>
      <c r="G2558" s="407" t="s">
        <v>106</v>
      </c>
      <c r="H2558" s="407" t="s">
        <v>240</v>
      </c>
      <c r="I2558" s="427"/>
      <c r="J2558" s="407" t="s">
        <v>80</v>
      </c>
      <c r="K2558" s="410">
        <v>3</v>
      </c>
      <c r="L2558" s="410">
        <v>2</v>
      </c>
      <c r="M2558" s="410"/>
      <c r="N2558" s="410"/>
      <c r="O2558" s="410"/>
      <c r="P2558" s="410">
        <v>1</v>
      </c>
      <c r="Q2558" s="410"/>
      <c r="R2558" s="410">
        <f t="shared" ref="R2558" si="2001">IF(S2558="m3",K2558*L2558*O2558,IF(S2558="m2-LxH",K2558*O2558,IF(S2558="m2-LxW",K2558*L2558*P2558,IF(S2558="rm",O2558,IF(S2558="lm",K2558,IF(S2558="unit",Q2558,))))))</f>
        <v>6</v>
      </c>
      <c r="S2558" s="411" t="s">
        <v>150</v>
      </c>
      <c r="T2558" s="412" t="s">
        <v>86</v>
      </c>
      <c r="U2558" s="413">
        <v>45005</v>
      </c>
      <c r="V2558" s="413"/>
      <c r="W2558" s="414">
        <v>1</v>
      </c>
      <c r="X2558" s="415"/>
      <c r="Y2558" s="416">
        <f t="shared" ref="Y2558" si="2002">IF(T2558="on hire",$C$5-U2558+1,IF(T2558="off hired",V2558-U2558+1,0))/7</f>
        <v>1.7142857142857142</v>
      </c>
      <c r="Z2558" s="418">
        <v>36.5</v>
      </c>
      <c r="AA2558" s="418">
        <v>3.15</v>
      </c>
      <c r="AB2558" s="417">
        <f t="shared" ref="AB2558" si="2003">Z2558*R2558</f>
        <v>219</v>
      </c>
      <c r="AC2558" s="417">
        <f t="shared" ref="AC2558" si="2004">AA2558*R2558</f>
        <v>18.899999999999999</v>
      </c>
      <c r="AD2558" s="417">
        <f t="shared" ref="AD2558" si="2005">0.7*R2558*Z2558</f>
        <v>153.29999999999998</v>
      </c>
      <c r="AE2558" s="417">
        <f t="shared" ref="AE2558" si="2006">IF(T2558="off hired",0.3*R2558*Z2558*W2558,0)</f>
        <v>0</v>
      </c>
      <c r="AF2558" s="417">
        <f t="shared" ref="AF2558" si="2007">IF(Y2558&gt;X2558,(Y2558-X2558)*R2558*AA2558,0)</f>
        <v>32.4</v>
      </c>
      <c r="AG2558" s="417">
        <f t="shared" ref="AG2558" si="2008">AD2558+AE2558+AF2558</f>
        <v>185.7</v>
      </c>
      <c r="AH2558" s="417"/>
      <c r="AI2558" s="417">
        <f t="shared" ref="AI2558" si="2009">AG2558-AH2558</f>
        <v>185.7</v>
      </c>
      <c r="AJ2558" s="158"/>
      <c r="AR2558" s="363">
        <f>SUMIF('[27]Sc Shedule '!$D$3:$D$2546,D2558,'[27]Sc Shedule '!$AC$3:$AC$2546)</f>
        <v>666.2</v>
      </c>
      <c r="AS2558" s="363">
        <f t="shared" ca="1" si="1714"/>
        <v>666.2</v>
      </c>
      <c r="AT2558" s="363">
        <f t="shared" ca="1" si="1715"/>
        <v>0</v>
      </c>
    </row>
    <row r="2559" spans="1:46" ht="30" customHeight="1" x14ac:dyDescent="0.25">
      <c r="A2559" s="407"/>
      <c r="B2559" s="408"/>
      <c r="C2559" s="409">
        <v>2117</v>
      </c>
      <c r="D2559" s="410">
        <v>14805</v>
      </c>
      <c r="E2559" s="410"/>
      <c r="F2559" s="410"/>
      <c r="G2559" s="407" t="s">
        <v>689</v>
      </c>
      <c r="H2559" s="407" t="s">
        <v>149</v>
      </c>
      <c r="I2559" s="407"/>
      <c r="J2559" s="407" t="s">
        <v>148</v>
      </c>
      <c r="K2559" s="410">
        <v>30</v>
      </c>
      <c r="L2559" s="410">
        <v>2.5</v>
      </c>
      <c r="M2559" s="410"/>
      <c r="N2559" s="410"/>
      <c r="O2559" s="410"/>
      <c r="P2559" s="410">
        <v>1</v>
      </c>
      <c r="Q2559" s="410"/>
      <c r="R2559" s="410">
        <f t="shared" ref="R2559" si="2010">IF(S2559="m3",K2559*L2559*O2559,IF(S2559="m2-LxH",K2559*O2559,IF(S2559="m2-LxW",K2559*L2559*P2559,IF(S2559="rm",O2559,IF(S2559="lm",K2559,IF(S2559="unit",Q2559,))))))</f>
        <v>75</v>
      </c>
      <c r="S2559" s="411" t="s">
        <v>150</v>
      </c>
      <c r="T2559" s="412" t="s">
        <v>86</v>
      </c>
      <c r="U2559" s="413">
        <v>45009</v>
      </c>
      <c r="V2559" s="413"/>
      <c r="W2559" s="414">
        <v>1</v>
      </c>
      <c r="X2559" s="415"/>
      <c r="Y2559" s="416">
        <f t="shared" ref="Y2559" si="2011">IF(T2559="on hire",$C$5-U2559+1,IF(T2559="off hired",V2559-U2559+1,0))/7</f>
        <v>1.1428571428571428</v>
      </c>
      <c r="Z2559" s="418">
        <v>7.5</v>
      </c>
      <c r="AA2559" s="418">
        <v>1.05</v>
      </c>
      <c r="AB2559" s="417">
        <f t="shared" ref="AB2559" si="2012">Z2559*R2559</f>
        <v>562.5</v>
      </c>
      <c r="AC2559" s="417">
        <f t="shared" ref="AC2559" si="2013">AA2559*R2559</f>
        <v>78.75</v>
      </c>
      <c r="AD2559" s="417">
        <f t="shared" ref="AD2559" si="2014">0.7*R2559*Z2559</f>
        <v>393.75</v>
      </c>
      <c r="AE2559" s="417">
        <f t="shared" ref="AE2559" si="2015">IF(T2559="off hired",0.3*R2559*Z2559*W2559,0)</f>
        <v>0</v>
      </c>
      <c r="AF2559" s="417">
        <f t="shared" ref="AF2559" si="2016">IF(Y2559&gt;X2559,(Y2559-X2559)*R2559*AA2559,0)</f>
        <v>90</v>
      </c>
      <c r="AG2559" s="417">
        <f t="shared" ref="AG2559" si="2017">AD2559+AE2559+AF2559</f>
        <v>483.75</v>
      </c>
      <c r="AH2559" s="417"/>
      <c r="AI2559" s="417">
        <f t="shared" ref="AI2559" si="2018">AG2559-AH2559</f>
        <v>483.75</v>
      </c>
      <c r="AJ2559" s="158"/>
      <c r="AR2559" s="363">
        <f>SUMIF('[27]Sc Shedule '!$D$3:$D$2546,D2559,'[27]Sc Shedule '!$AC$3:$AC$2546)</f>
        <v>483.75</v>
      </c>
      <c r="AS2559" s="363">
        <f t="shared" ca="1" si="1714"/>
        <v>483.75</v>
      </c>
      <c r="AT2559" s="363">
        <f t="shared" ca="1" si="1715"/>
        <v>0</v>
      </c>
    </row>
    <row r="2560" spans="1:46" ht="30" customHeight="1" x14ac:dyDescent="0.25">
      <c r="A2560" s="186"/>
      <c r="B2560" s="221"/>
      <c r="C2560" s="187"/>
      <c r="D2560" s="136"/>
      <c r="E2560" s="136"/>
      <c r="F2560" s="188"/>
      <c r="G2560" s="186"/>
      <c r="H2560" s="189"/>
      <c r="I2560" s="189"/>
      <c r="J2560" s="189"/>
      <c r="K2560" s="190"/>
      <c r="L2560" s="190"/>
      <c r="M2560" s="190"/>
      <c r="N2560" s="190"/>
      <c r="O2560" s="188"/>
      <c r="P2560" s="190"/>
      <c r="Q2560" s="190"/>
      <c r="R2560" s="188"/>
      <c r="S2560" s="159"/>
      <c r="T2560" s="199"/>
      <c r="U2560" s="193"/>
      <c r="V2560" s="193"/>
      <c r="W2560" s="194"/>
      <c r="X2560" s="195"/>
      <c r="Y2560" s="196"/>
      <c r="Z2560" s="203"/>
      <c r="AA2560" s="203"/>
      <c r="AB2560" s="197"/>
      <c r="AC2560" s="197"/>
      <c r="AD2560" s="197"/>
      <c r="AE2560" s="197"/>
      <c r="AF2560" s="197"/>
      <c r="AG2560" s="197"/>
      <c r="AH2560" s="198"/>
      <c r="AI2560" s="197"/>
      <c r="AJ2560" s="158"/>
      <c r="AT2560" s="363">
        <f ca="1">SUBTOTAL(9,AT2369:AT2559)</f>
        <v>6273.5950000000003</v>
      </c>
    </row>
    <row r="2561" spans="1:46" ht="30" customHeight="1" x14ac:dyDescent="0.25">
      <c r="A2561" s="186"/>
      <c r="B2561" s="186"/>
      <c r="C2561" s="187"/>
      <c r="D2561" s="136"/>
      <c r="E2561" s="136"/>
      <c r="F2561" s="188"/>
      <c r="G2561" s="186"/>
      <c r="H2561" s="186"/>
      <c r="I2561" s="186"/>
      <c r="J2561" s="186"/>
      <c r="K2561" s="188"/>
      <c r="L2561" s="188"/>
      <c r="M2561" s="188"/>
      <c r="N2561" s="188"/>
      <c r="O2561" s="188"/>
      <c r="P2561" s="188"/>
      <c r="Q2561" s="188"/>
      <c r="R2561" s="188"/>
      <c r="S2561" s="191"/>
      <c r="T2561" s="199"/>
      <c r="U2561" s="200"/>
      <c r="V2561" s="200"/>
      <c r="W2561" s="201"/>
      <c r="X2561" s="202"/>
      <c r="Y2561" s="196"/>
      <c r="Z2561" s="197"/>
      <c r="AA2561" s="197"/>
      <c r="AB2561" s="197"/>
      <c r="AC2561" s="197"/>
      <c r="AD2561" s="197"/>
      <c r="AE2561" s="197"/>
      <c r="AF2561" s="197"/>
      <c r="AG2561" s="197"/>
      <c r="AH2561" s="197"/>
      <c r="AI2561" s="197"/>
      <c r="AJ2561" s="158"/>
    </row>
    <row r="2562" spans="1:46" ht="30" customHeight="1" x14ac:dyDescent="0.3">
      <c r="AA2562" s="444" t="s">
        <v>66</v>
      </c>
      <c r="AB2562" s="446"/>
      <c r="AC2562" s="160"/>
      <c r="AD2562" s="160">
        <f>SUM(AD7:AD2561)</f>
        <v>974634.8155249987</v>
      </c>
      <c r="AE2562" s="160">
        <f>SUM(AE7:AE2559)</f>
        <v>364566.6908750002</v>
      </c>
      <c r="AF2562" s="160">
        <f>SUM(AF7:AF2559)</f>
        <v>827558.86239999859</v>
      </c>
      <c r="AG2562" s="161"/>
      <c r="AH2562" s="161"/>
      <c r="AI2562" s="161"/>
    </row>
    <row r="2563" spans="1:46" ht="30" customHeight="1" x14ac:dyDescent="0.4">
      <c r="AE2563" s="447" t="s">
        <v>67</v>
      </c>
      <c r="AF2563" s="448"/>
      <c r="AG2563" s="162">
        <f>SUM(AG7:AG2562)</f>
        <v>2134312.8488000031</v>
      </c>
      <c r="AH2563" s="162">
        <v>1996671.974550002</v>
      </c>
      <c r="AI2563" s="162">
        <f>SUM(AI7:AI2562)</f>
        <v>137640.87425000011</v>
      </c>
      <c r="AJ2563" s="162"/>
    </row>
    <row r="2564" spans="1:46" ht="30" customHeight="1" x14ac:dyDescent="0.25">
      <c r="AG2564" s="116"/>
      <c r="AJ2564" s="163"/>
    </row>
    <row r="2565" spans="1:46" ht="30" customHeight="1" x14ac:dyDescent="0.3">
      <c r="A2565" s="443" t="s">
        <v>75</v>
      </c>
      <c r="B2565" s="443"/>
      <c r="C2565" s="443"/>
      <c r="D2565" s="443"/>
      <c r="E2565" s="443"/>
      <c r="F2565" s="443"/>
      <c r="G2565" s="443"/>
    </row>
    <row r="2566" spans="1:46" ht="30" customHeight="1" x14ac:dyDescent="0.25">
      <c r="A2566" s="164" t="s">
        <v>8</v>
      </c>
      <c r="B2566" s="164"/>
      <c r="C2566" s="286" t="s">
        <v>7</v>
      </c>
      <c r="D2566" s="165" t="s">
        <v>9</v>
      </c>
      <c r="E2566" s="164" t="s">
        <v>10</v>
      </c>
      <c r="F2566" s="164" t="s">
        <v>39</v>
      </c>
      <c r="G2566" s="164" t="s">
        <v>11</v>
      </c>
      <c r="H2566" s="164" t="s">
        <v>12</v>
      </c>
      <c r="I2566" s="164" t="s">
        <v>40</v>
      </c>
      <c r="J2566" s="164" t="s">
        <v>4</v>
      </c>
      <c r="K2566" s="164" t="s">
        <v>1</v>
      </c>
      <c r="L2566" s="164" t="s">
        <v>2</v>
      </c>
      <c r="M2566" s="164" t="s">
        <v>3</v>
      </c>
      <c r="N2566" s="164"/>
      <c r="O2566" s="164" t="s">
        <v>3</v>
      </c>
      <c r="P2566" s="164" t="s">
        <v>13</v>
      </c>
      <c r="Q2566" s="164" t="s">
        <v>14</v>
      </c>
      <c r="R2566" s="164" t="s">
        <v>15</v>
      </c>
      <c r="S2566" s="164" t="s">
        <v>16</v>
      </c>
      <c r="T2566" s="166" t="s">
        <v>17</v>
      </c>
      <c r="U2566" s="166" t="s">
        <v>18</v>
      </c>
      <c r="V2566" s="166" t="s">
        <v>19</v>
      </c>
      <c r="W2566" s="166" t="s">
        <v>20</v>
      </c>
      <c r="X2566" s="166" t="s">
        <v>32</v>
      </c>
      <c r="Y2566" s="167" t="s">
        <v>21</v>
      </c>
      <c r="Z2566" s="168" t="s">
        <v>22</v>
      </c>
      <c r="AA2566" s="168" t="s">
        <v>23</v>
      </c>
      <c r="AB2566" s="168" t="s">
        <v>24</v>
      </c>
      <c r="AC2566" s="168" t="s">
        <v>25</v>
      </c>
      <c r="AD2566" s="169" t="s">
        <v>26</v>
      </c>
      <c r="AE2566" s="169" t="s">
        <v>27</v>
      </c>
      <c r="AF2566" s="169" t="s">
        <v>28</v>
      </c>
      <c r="AG2566" s="169" t="s">
        <v>29</v>
      </c>
      <c r="AH2566" s="169" t="s">
        <v>5</v>
      </c>
      <c r="AI2566" s="169" t="s">
        <v>30</v>
      </c>
      <c r="AJ2566" s="133" t="s">
        <v>31</v>
      </c>
    </row>
    <row r="2567" spans="1:46" ht="30" customHeight="1" x14ac:dyDescent="0.25">
      <c r="A2567" s="170"/>
      <c r="B2567" s="170"/>
      <c r="C2567" s="287"/>
      <c r="D2567" s="152">
        <v>10947</v>
      </c>
      <c r="E2567" s="152">
        <v>8636</v>
      </c>
      <c r="F2567" s="152"/>
      <c r="G2567" s="170" t="s">
        <v>76</v>
      </c>
      <c r="H2567" s="170" t="s">
        <v>77</v>
      </c>
      <c r="I2567" s="170"/>
      <c r="J2567" s="170" t="s">
        <v>61</v>
      </c>
      <c r="K2567" s="152">
        <v>25</v>
      </c>
      <c r="L2567" s="152"/>
      <c r="M2567" s="152">
        <v>33</v>
      </c>
      <c r="N2567" s="152"/>
      <c r="O2567" s="152">
        <v>33</v>
      </c>
      <c r="P2567" s="152"/>
      <c r="Q2567" s="152"/>
      <c r="R2567" s="152">
        <v>3612</v>
      </c>
      <c r="S2567" s="171" t="s">
        <v>62</v>
      </c>
      <c r="T2567" s="332" t="s">
        <v>58</v>
      </c>
      <c r="U2567" s="172">
        <v>44682</v>
      </c>
      <c r="V2567" s="172">
        <v>44963</v>
      </c>
      <c r="W2567" s="173">
        <v>1</v>
      </c>
      <c r="X2567" s="174"/>
      <c r="Y2567" s="175">
        <f>IF(T2567="on hire",$C$5-U2567+1,IF(T2567="off hired",V2567-U2567+1,0))/7</f>
        <v>40.285714285714285</v>
      </c>
      <c r="Z2567" s="176">
        <v>3.6</v>
      </c>
      <c r="AA2567" s="176">
        <v>1.4</v>
      </c>
      <c r="AB2567" s="176">
        <f>Z2567*R2567</f>
        <v>13003.2</v>
      </c>
      <c r="AC2567" s="176">
        <f>AA2567*R2567</f>
        <v>5056.7999999999993</v>
      </c>
      <c r="AD2567" s="176">
        <v>0</v>
      </c>
      <c r="AE2567" s="176">
        <f t="shared" ref="AE2567:AE2572" si="2019">IF(T2567="off hired",1*R2567*Z2567*W2567,0)</f>
        <v>13003.2</v>
      </c>
      <c r="AF2567" s="176">
        <f>IF(Y2567&gt;X2567,(Y2567-X2567)*R2567*AA2567,0)</f>
        <v>203716.8</v>
      </c>
      <c r="AG2567" s="368">
        <f>AD2567+AE2567+AF2567</f>
        <v>216720</v>
      </c>
      <c r="AH2567" s="176">
        <v>216720</v>
      </c>
      <c r="AI2567" s="176">
        <f>AG2567-AH2567</f>
        <v>0</v>
      </c>
      <c r="AJ2567" s="177"/>
      <c r="AT2567" s="111"/>
    </row>
    <row r="2568" spans="1:46" ht="30" customHeight="1" x14ac:dyDescent="0.25">
      <c r="A2568" s="170"/>
      <c r="B2568" s="170"/>
      <c r="C2568" s="287"/>
      <c r="D2568" s="152"/>
      <c r="E2568" s="327">
        <v>8424</v>
      </c>
      <c r="F2568" s="327"/>
      <c r="G2568" s="328" t="s">
        <v>529</v>
      </c>
      <c r="H2568" s="329"/>
      <c r="I2568" s="329"/>
      <c r="J2568" s="329"/>
      <c r="K2568" s="330">
        <v>25</v>
      </c>
      <c r="L2568" s="330"/>
      <c r="M2568" s="330">
        <v>17.5</v>
      </c>
      <c r="N2568" s="330"/>
      <c r="O2568" s="330">
        <f t="shared" ref="O2568" si="2020">M2568-N2568</f>
        <v>17.5</v>
      </c>
      <c r="P2568" s="330"/>
      <c r="Q2568" s="330"/>
      <c r="R2568" s="330">
        <f>R2567*0.5</f>
        <v>1806</v>
      </c>
      <c r="S2568" s="331" t="s">
        <v>62</v>
      </c>
      <c r="T2568" s="332" t="s">
        <v>58</v>
      </c>
      <c r="U2568" s="333">
        <v>44938</v>
      </c>
      <c r="V2568" s="333">
        <v>44963</v>
      </c>
      <c r="W2568" s="334">
        <v>1</v>
      </c>
      <c r="X2568" s="335"/>
      <c r="Y2568" s="336">
        <f>-IF(T2568="on hire",$B$5-U2568+1,IF(T2568="off hired",V2568-U2568+1,0))/7</f>
        <v>-3.7142857142857144</v>
      </c>
      <c r="Z2568" s="337">
        <v>3.6</v>
      </c>
      <c r="AA2568" s="337">
        <v>1.4</v>
      </c>
      <c r="AB2568" s="338">
        <f t="shared" ref="AB2568" si="2021">Z2568*R2568</f>
        <v>6501.6</v>
      </c>
      <c r="AC2568" s="338">
        <f t="shared" ref="AC2568" si="2022">AA2568*R2568</f>
        <v>2528.3999999999996</v>
      </c>
      <c r="AD2568" s="338"/>
      <c r="AE2568" s="367">
        <v>0</v>
      </c>
      <c r="AF2568" s="338">
        <f>-(-R2568*Y2568*AA2568)</f>
        <v>-9391.1999999999989</v>
      </c>
      <c r="AG2568" s="338">
        <f t="shared" ref="AG2568" si="2023">AD2568+AE2568+AF2568</f>
        <v>-9391.1999999999989</v>
      </c>
      <c r="AH2568" s="338">
        <v>-9391.1999999999989</v>
      </c>
      <c r="AI2568" s="338">
        <f t="shared" ref="AI2568" si="2024">AG2568-AH2568</f>
        <v>0</v>
      </c>
      <c r="AJ2568" s="177"/>
      <c r="AO2568" s="111">
        <f>U2568-V2568+1</f>
        <v>-24</v>
      </c>
      <c r="AT2568" s="111"/>
    </row>
    <row r="2569" spans="1:46" ht="30" customHeight="1" x14ac:dyDescent="0.25">
      <c r="A2569" s="170"/>
      <c r="B2569" s="170"/>
      <c r="C2569" s="287"/>
      <c r="D2569" s="152">
        <v>10947</v>
      </c>
      <c r="E2569" s="339">
        <v>8636</v>
      </c>
      <c r="F2569" s="339"/>
      <c r="G2569" s="340" t="s">
        <v>76</v>
      </c>
      <c r="H2569" s="340" t="s">
        <v>77</v>
      </c>
      <c r="I2569" s="340"/>
      <c r="J2569" s="340" t="s">
        <v>61</v>
      </c>
      <c r="K2569" s="339">
        <v>3.9</v>
      </c>
      <c r="L2569" s="339">
        <v>1.3</v>
      </c>
      <c r="M2569" s="339">
        <v>33</v>
      </c>
      <c r="N2569" s="339"/>
      <c r="O2569" s="339">
        <v>33</v>
      </c>
      <c r="P2569" s="339"/>
      <c r="Q2569" s="339"/>
      <c r="R2569" s="339">
        <f>IF(S2569="m3",K2569*L2569*O2569,IF(S2569="m2-LxH",K2569*O2569,IF(S2569="m2-LxW",K2569*L2569*P2569,IF(S2569="rm",O2569,IF(S2569="lm",K2569,IF(S2569="unit",Q2569,))))))</f>
        <v>167.31</v>
      </c>
      <c r="S2569" s="341" t="s">
        <v>62</v>
      </c>
      <c r="T2569" s="342" t="s">
        <v>58</v>
      </c>
      <c r="U2569" s="343">
        <v>44682</v>
      </c>
      <c r="V2569" s="343">
        <v>44963</v>
      </c>
      <c r="W2569" s="344">
        <v>1</v>
      </c>
      <c r="X2569" s="345"/>
      <c r="Y2569" s="346">
        <f>IF(T2569="on hire",$C$5-U2569+1,IF(T2569="off hired",V2569-U2569+1,0))/7</f>
        <v>40.285714285714285</v>
      </c>
      <c r="Z2569" s="347">
        <v>6</v>
      </c>
      <c r="AA2569" s="347">
        <v>2.1</v>
      </c>
      <c r="AB2569" s="347">
        <f>Z2569*R2569</f>
        <v>1003.86</v>
      </c>
      <c r="AC2569" s="347">
        <f>AA2569*R2569</f>
        <v>351.351</v>
      </c>
      <c r="AD2569" s="347">
        <v>0</v>
      </c>
      <c r="AE2569" s="347">
        <f t="shared" si="2019"/>
        <v>1003.86</v>
      </c>
      <c r="AF2569" s="347">
        <f>IF(Y2569&gt;X2569,(Y2569-X2569)*R2569*AA2569,0)</f>
        <v>14154.426000000001</v>
      </c>
      <c r="AG2569" s="369">
        <f>AD2569+AE2569+AF2569</f>
        <v>15158.286000000002</v>
      </c>
      <c r="AH2569" s="347">
        <v>15158.286000000002</v>
      </c>
      <c r="AI2569" s="347">
        <f>AG2569-AH2569</f>
        <v>0</v>
      </c>
      <c r="AJ2569" s="177"/>
      <c r="AT2569" s="111"/>
    </row>
    <row r="2570" spans="1:46" ht="30" customHeight="1" x14ac:dyDescent="0.25">
      <c r="A2570" s="170"/>
      <c r="B2570" s="170"/>
      <c r="C2570" s="287"/>
      <c r="D2570" s="152">
        <v>11152</v>
      </c>
      <c r="E2570" s="152">
        <v>8263</v>
      </c>
      <c r="F2570" s="152"/>
      <c r="G2570" s="170" t="s">
        <v>78</v>
      </c>
      <c r="H2570" s="170" t="s">
        <v>79</v>
      </c>
      <c r="I2570" s="170"/>
      <c r="J2570" s="170" t="s">
        <v>80</v>
      </c>
      <c r="K2570" s="152">
        <v>33</v>
      </c>
      <c r="L2570" s="152">
        <v>1.3</v>
      </c>
      <c r="M2570" s="152">
        <v>7</v>
      </c>
      <c r="N2570" s="149"/>
      <c r="O2570" s="152">
        <v>7</v>
      </c>
      <c r="P2570" s="152"/>
      <c r="Q2570" s="152"/>
      <c r="R2570" s="152">
        <f>IF(S2570="m3",K2570*L2570*O2570,IF(S2570="m2-LxH",K2570*O2570,IF(S2570="m2-LxW",K2570*L2570*P2570,IF(S2570="rm",O2570,IF(S2570="lm",K2570,IF(S2570="unit",Q2570,))))))</f>
        <v>300.3</v>
      </c>
      <c r="S2570" s="171" t="s">
        <v>62</v>
      </c>
      <c r="T2570" s="138" t="s">
        <v>58</v>
      </c>
      <c r="U2570" s="172">
        <v>44682</v>
      </c>
      <c r="V2570" s="172">
        <v>44887</v>
      </c>
      <c r="W2570" s="173">
        <v>1</v>
      </c>
      <c r="X2570" s="174"/>
      <c r="Y2570" s="175">
        <f>IF(T2570="on hire",$C$5-U2570+1,IF(T2570="off hired",V2570-U2570+1,0))/7</f>
        <v>29.428571428571427</v>
      </c>
      <c r="Z2570" s="176">
        <v>6</v>
      </c>
      <c r="AA2570" s="176">
        <v>2.1</v>
      </c>
      <c r="AB2570" s="176">
        <f>Z2570*R2570</f>
        <v>1801.8000000000002</v>
      </c>
      <c r="AC2570" s="176">
        <f>AA2570*R2570</f>
        <v>630.63</v>
      </c>
      <c r="AD2570" s="176">
        <v>0</v>
      </c>
      <c r="AE2570" s="176">
        <f t="shared" si="2019"/>
        <v>1801.8000000000002</v>
      </c>
      <c r="AF2570" s="176">
        <f>IF(Y2570&gt;X2570,(Y2570-X2570)*R2570*AA2570,0)</f>
        <v>18558.54</v>
      </c>
      <c r="AG2570" s="368">
        <f>AD2570+AE2570+AF2570</f>
        <v>20360.34</v>
      </c>
      <c r="AH2570" s="176">
        <v>20360.34</v>
      </c>
      <c r="AI2570" s="176">
        <f>AG2570-AH2570</f>
        <v>0</v>
      </c>
      <c r="AJ2570" s="177"/>
      <c r="AT2570" s="111"/>
    </row>
    <row r="2571" spans="1:46" ht="30" customHeight="1" x14ac:dyDescent="0.25">
      <c r="A2571" s="170"/>
      <c r="B2571" s="170"/>
      <c r="C2571" s="287"/>
      <c r="D2571" s="152">
        <v>11152</v>
      </c>
      <c r="E2571" s="152">
        <v>8263</v>
      </c>
      <c r="F2571" s="152"/>
      <c r="G2571" s="170" t="s">
        <v>78</v>
      </c>
      <c r="H2571" s="170" t="s">
        <v>79</v>
      </c>
      <c r="I2571" s="170"/>
      <c r="J2571" s="170" t="s">
        <v>80</v>
      </c>
      <c r="K2571" s="152">
        <v>33</v>
      </c>
      <c r="L2571" s="152">
        <v>2.5</v>
      </c>
      <c r="M2571" s="152">
        <v>7</v>
      </c>
      <c r="N2571" s="152"/>
      <c r="O2571" s="152">
        <v>7</v>
      </c>
      <c r="P2571" s="152"/>
      <c r="Q2571" s="152"/>
      <c r="R2571" s="152">
        <f>IF(S2571="m3",K2571*L2571*O2571,IF(S2571="m2-LxH",K2571*O2571,IF(S2571="m2-LxW",K2571*L2571*P2571,IF(S2571="rm",O2571,IF(S2571="lm",K2571,IF(S2571="unit",Q2571,))))))</f>
        <v>577.5</v>
      </c>
      <c r="S2571" s="171" t="s">
        <v>62</v>
      </c>
      <c r="T2571" s="138" t="s">
        <v>58</v>
      </c>
      <c r="U2571" s="172">
        <v>44682</v>
      </c>
      <c r="V2571" s="172">
        <v>44887</v>
      </c>
      <c r="W2571" s="173">
        <v>1</v>
      </c>
      <c r="X2571" s="174"/>
      <c r="Y2571" s="175">
        <f>IF(T2571="on hire",$C$5-U2571+1,IF(T2571="off hired",V2571-U2571+1,0))/7</f>
        <v>29.428571428571427</v>
      </c>
      <c r="Z2571" s="176">
        <v>6</v>
      </c>
      <c r="AA2571" s="176">
        <v>2.1</v>
      </c>
      <c r="AB2571" s="176">
        <f>Z2571*R2571</f>
        <v>3465</v>
      </c>
      <c r="AC2571" s="176">
        <f>AA2571*R2571</f>
        <v>1212.75</v>
      </c>
      <c r="AD2571" s="176">
        <v>0</v>
      </c>
      <c r="AE2571" s="176">
        <f t="shared" si="2019"/>
        <v>3465</v>
      </c>
      <c r="AF2571" s="176">
        <f>IF(Y2571&gt;X2571,(Y2571-X2571)*R2571*AA2571,0)</f>
        <v>35689.5</v>
      </c>
      <c r="AG2571" s="368">
        <f>AD2571+AE2571+AF2571</f>
        <v>39154.5</v>
      </c>
      <c r="AH2571" s="176">
        <v>39154.5</v>
      </c>
      <c r="AI2571" s="176">
        <f>AG2571-AH2571</f>
        <v>0</v>
      </c>
      <c r="AJ2571" s="177"/>
      <c r="AT2571" s="111"/>
    </row>
    <row r="2572" spans="1:46" ht="30" customHeight="1" x14ac:dyDescent="0.25">
      <c r="A2572" s="170"/>
      <c r="B2572" s="170"/>
      <c r="C2572" s="287"/>
      <c r="D2572" s="152">
        <v>11160</v>
      </c>
      <c r="E2572" s="152">
        <v>8263</v>
      </c>
      <c r="F2572" s="152"/>
      <c r="G2572" s="170" t="s">
        <v>78</v>
      </c>
      <c r="H2572" s="170" t="s">
        <v>79</v>
      </c>
      <c r="I2572" s="170"/>
      <c r="J2572" s="170" t="s">
        <v>80</v>
      </c>
      <c r="K2572" s="152">
        <v>24</v>
      </c>
      <c r="L2572" s="152">
        <v>9</v>
      </c>
      <c r="M2572" s="152">
        <v>11.5</v>
      </c>
      <c r="N2572" s="152"/>
      <c r="O2572" s="152">
        <v>11.5</v>
      </c>
      <c r="P2572" s="152"/>
      <c r="Q2572" s="152">
        <v>1</v>
      </c>
      <c r="R2572" s="152">
        <f>IF(S2572="m3",K2572*L2572*O2572,IF(S2572="m2-LxH",K2572*O2572,IF(S2572="m2-LxW",K2572*L2572*P2572,IF(S2572="rm",O2572,IF(S2572="lm",K2572,IF(S2572="unit",Q2572,))))))</f>
        <v>2484</v>
      </c>
      <c r="S2572" s="171" t="s">
        <v>62</v>
      </c>
      <c r="T2572" s="138" t="s">
        <v>58</v>
      </c>
      <c r="U2572" s="172">
        <v>44682</v>
      </c>
      <c r="V2572" s="172">
        <v>44887</v>
      </c>
      <c r="W2572" s="173">
        <v>1</v>
      </c>
      <c r="X2572" s="174"/>
      <c r="Y2572" s="175">
        <f>IF(T2572="on hire",$C$5-U2572+1,IF(T2572="off hired",V2572-U2572+1,0))/7</f>
        <v>29.428571428571427</v>
      </c>
      <c r="Z2572" s="176">
        <v>3.6</v>
      </c>
      <c r="AA2572" s="176">
        <v>1.4</v>
      </c>
      <c r="AB2572" s="176">
        <f>Z2572*R2572</f>
        <v>8942.4</v>
      </c>
      <c r="AC2572" s="176">
        <f>AA2572*R2572</f>
        <v>3477.6</v>
      </c>
      <c r="AD2572" s="176">
        <v>0</v>
      </c>
      <c r="AE2572" s="176">
        <f t="shared" si="2019"/>
        <v>8942.4</v>
      </c>
      <c r="AF2572" s="176">
        <f>IF(Y2572&gt;X2572,(Y2572-X2572)*R2572*AA2572,0)</f>
        <v>102340.79999999999</v>
      </c>
      <c r="AG2572" s="368">
        <f>AD2572+AE2572+AF2572</f>
        <v>111283.19999999998</v>
      </c>
      <c r="AH2572" s="176">
        <v>111283.19999999998</v>
      </c>
      <c r="AI2572" s="176">
        <f>AG2572-AH2572</f>
        <v>0</v>
      </c>
      <c r="AJ2572" s="177"/>
      <c r="AT2572" s="111"/>
    </row>
    <row r="2573" spans="1:46" ht="30" customHeight="1" x14ac:dyDescent="0.3">
      <c r="AA2573" s="444" t="s">
        <v>66</v>
      </c>
      <c r="AB2573" s="445"/>
      <c r="AC2573" s="445"/>
      <c r="AD2573" s="446"/>
      <c r="AE2573" s="178"/>
      <c r="AF2573" s="179">
        <f>SUM(AF2567:AF2572)</f>
        <v>365068.86599999998</v>
      </c>
      <c r="AG2573" s="179">
        <f>SUM(AG2567:AG2572)</f>
        <v>393285.12599999993</v>
      </c>
      <c r="AH2573" s="179">
        <v>393285.12599999993</v>
      </c>
      <c r="AI2573" s="180">
        <f>SUM(AI2567:AI2572)</f>
        <v>0</v>
      </c>
      <c r="AT2573" s="111"/>
    </row>
    <row r="2574" spans="1:46" ht="30" customHeight="1" x14ac:dyDescent="0.3">
      <c r="AA2574" s="181"/>
      <c r="AB2574" s="181"/>
      <c r="AC2574" s="181"/>
      <c r="AD2574" s="181"/>
      <c r="AE2574" s="444" t="s">
        <v>73</v>
      </c>
      <c r="AF2574" s="445"/>
      <c r="AG2574" s="445"/>
      <c r="AH2574" s="446"/>
      <c r="AI2574" s="182">
        <f>AI2573*30.02/100</f>
        <v>0</v>
      </c>
      <c r="AT2574" s="111"/>
    </row>
    <row r="2575" spans="1:46" ht="30" customHeight="1" x14ac:dyDescent="0.4">
      <c r="AE2575" s="447" t="s">
        <v>67</v>
      </c>
      <c r="AF2575" s="448"/>
      <c r="AG2575" s="162">
        <f>-AG2573*30.02/100</f>
        <v>-118064.19482519997</v>
      </c>
      <c r="AH2575" s="183"/>
      <c r="AI2575" s="162">
        <f>AI2573-AI2574</f>
        <v>0</v>
      </c>
      <c r="AJ2575" s="163"/>
      <c r="AT2575" s="111"/>
    </row>
    <row r="2576" spans="1:46" ht="30" customHeight="1" x14ac:dyDescent="0.3">
      <c r="A2576" s="443" t="s">
        <v>75</v>
      </c>
      <c r="B2576" s="443"/>
      <c r="C2576" s="443"/>
      <c r="D2576" s="443"/>
      <c r="E2576" s="443"/>
      <c r="F2576" s="443"/>
      <c r="G2576" s="443"/>
    </row>
    <row r="2577" spans="1:46" ht="30" customHeight="1" x14ac:dyDescent="0.25">
      <c r="A2577" s="164" t="s">
        <v>8</v>
      </c>
      <c r="B2577" s="164"/>
      <c r="C2577" s="286" t="s">
        <v>7</v>
      </c>
      <c r="D2577" s="165" t="s">
        <v>9</v>
      </c>
      <c r="E2577" s="164" t="s">
        <v>10</v>
      </c>
      <c r="F2577" s="164" t="s">
        <v>39</v>
      </c>
      <c r="G2577" s="164" t="s">
        <v>11</v>
      </c>
      <c r="H2577" s="164" t="s">
        <v>12</v>
      </c>
      <c r="I2577" s="164" t="s">
        <v>40</v>
      </c>
      <c r="J2577" s="164" t="s">
        <v>4</v>
      </c>
      <c r="K2577" s="164" t="s">
        <v>1</v>
      </c>
      <c r="L2577" s="164" t="s">
        <v>2</v>
      </c>
      <c r="M2577" s="164" t="s">
        <v>3</v>
      </c>
      <c r="N2577" s="164"/>
      <c r="O2577" s="164" t="s">
        <v>3</v>
      </c>
      <c r="P2577" s="164" t="s">
        <v>13</v>
      </c>
      <c r="Q2577" s="164" t="s">
        <v>14</v>
      </c>
      <c r="R2577" s="164" t="s">
        <v>15</v>
      </c>
      <c r="S2577" s="164" t="s">
        <v>16</v>
      </c>
      <c r="T2577" s="166" t="s">
        <v>17</v>
      </c>
      <c r="U2577" s="166" t="s">
        <v>18</v>
      </c>
      <c r="V2577" s="166" t="s">
        <v>19</v>
      </c>
      <c r="W2577" s="166" t="s">
        <v>20</v>
      </c>
      <c r="X2577" s="166" t="s">
        <v>32</v>
      </c>
      <c r="Y2577" s="167" t="s">
        <v>21</v>
      </c>
      <c r="Z2577" s="168" t="s">
        <v>22</v>
      </c>
      <c r="AA2577" s="168" t="s">
        <v>23</v>
      </c>
      <c r="AB2577" s="168" t="s">
        <v>24</v>
      </c>
      <c r="AC2577" s="168" t="s">
        <v>25</v>
      </c>
      <c r="AD2577" s="169" t="s">
        <v>26</v>
      </c>
      <c r="AE2577" s="169" t="s">
        <v>27</v>
      </c>
      <c r="AF2577" s="169" t="s">
        <v>28</v>
      </c>
      <c r="AG2577" s="169" t="s">
        <v>29</v>
      </c>
      <c r="AH2577" s="169" t="s">
        <v>5</v>
      </c>
      <c r="AI2577" s="169" t="s">
        <v>30</v>
      </c>
      <c r="AJ2577" s="133" t="s">
        <v>31</v>
      </c>
    </row>
    <row r="2578" spans="1:46" ht="30" customHeight="1" x14ac:dyDescent="0.25">
      <c r="A2578" s="170"/>
      <c r="B2578" s="170"/>
      <c r="C2578" s="287"/>
      <c r="D2578" s="152">
        <v>11183</v>
      </c>
      <c r="E2578" s="152">
        <v>8277</v>
      </c>
      <c r="F2578" s="152"/>
      <c r="G2578" s="170" t="s">
        <v>81</v>
      </c>
      <c r="H2578" s="170" t="s">
        <v>36</v>
      </c>
      <c r="I2578" s="170"/>
      <c r="J2578" s="170" t="s">
        <v>42</v>
      </c>
      <c r="K2578" s="152">
        <v>14.6</v>
      </c>
      <c r="L2578" s="152">
        <v>1.3</v>
      </c>
      <c r="M2578" s="152">
        <v>30</v>
      </c>
      <c r="N2578" s="152"/>
      <c r="O2578" s="152">
        <v>30</v>
      </c>
      <c r="P2578" s="152"/>
      <c r="Q2578" s="152"/>
      <c r="R2578" s="152">
        <f>IF(S2578="m3",K2578*L2578*O2578,IF(S2578="m2-LxH",K2578*O2578,IF(S2578="m2-LxW",K2578*L2578*P2578,IF(S2578="rm",O2578,IF(S2578="lm",K2578,IF(S2578="unit",Q2578,))))))</f>
        <v>569.4</v>
      </c>
      <c r="S2578" s="171" t="s">
        <v>62</v>
      </c>
      <c r="T2578" s="138" t="s">
        <v>58</v>
      </c>
      <c r="U2578" s="172">
        <v>44682</v>
      </c>
      <c r="V2578" s="172">
        <v>44891</v>
      </c>
      <c r="W2578" s="173">
        <v>1</v>
      </c>
      <c r="X2578" s="174"/>
      <c r="Y2578" s="175">
        <f>IF(T2578="on hire",$C$5-U2578+1,IF(T2578="off hired",V2578-U2578+1,0))/7</f>
        <v>30</v>
      </c>
      <c r="Z2578" s="176">
        <v>6</v>
      </c>
      <c r="AA2578" s="176">
        <v>2.1</v>
      </c>
      <c r="AB2578" s="176">
        <f>Z2578*R2578</f>
        <v>3416.3999999999996</v>
      </c>
      <c r="AC2578" s="176">
        <f>AA2578*R2578</f>
        <v>1195.74</v>
      </c>
      <c r="AD2578" s="176">
        <v>0</v>
      </c>
      <c r="AE2578" s="176">
        <f>IF(T2578="off hired",1*R2578*Z2578*W2578,0)</f>
        <v>3416.3999999999996</v>
      </c>
      <c r="AF2578" s="176">
        <f>IF(Y2578&gt;X2578,(Y2578-X2578)*R2578*AA2578,0)</f>
        <v>35872.200000000004</v>
      </c>
      <c r="AG2578" s="368">
        <f>AD2578+AE2578+AF2578</f>
        <v>39288.600000000006</v>
      </c>
      <c r="AH2578" s="176">
        <v>39288.600000000006</v>
      </c>
      <c r="AI2578" s="176">
        <f>AG2578-AH2578</f>
        <v>0</v>
      </c>
      <c r="AJ2578" s="177"/>
      <c r="AT2578" s="111"/>
    </row>
    <row r="2579" spans="1:46" ht="30" customHeight="1" x14ac:dyDescent="0.25">
      <c r="A2579" s="170"/>
      <c r="B2579" s="170"/>
      <c r="C2579" s="287"/>
      <c r="D2579" s="152">
        <v>11183</v>
      </c>
      <c r="E2579" s="152">
        <v>8277</v>
      </c>
      <c r="F2579" s="152"/>
      <c r="G2579" s="170" t="s">
        <v>82</v>
      </c>
      <c r="H2579" s="170" t="s">
        <v>36</v>
      </c>
      <c r="I2579" s="170"/>
      <c r="J2579" s="170" t="s">
        <v>42</v>
      </c>
      <c r="K2579" s="152">
        <v>14.6</v>
      </c>
      <c r="L2579" s="152">
        <v>1.3</v>
      </c>
      <c r="M2579" s="152">
        <v>35</v>
      </c>
      <c r="N2579" s="152"/>
      <c r="O2579" s="152">
        <v>35</v>
      </c>
      <c r="P2579" s="152"/>
      <c r="Q2579" s="152"/>
      <c r="R2579" s="152">
        <f>IF(S2579="m3",K2579*L2579*O2579,IF(S2579="m2-LxH",K2579*O2579,IF(S2579="m2-LxW",K2579*L2579*P2579,IF(S2579="rm",O2579,IF(S2579="lm",K2579,IF(S2579="unit",Q2579,))))))</f>
        <v>664.30000000000007</v>
      </c>
      <c r="S2579" s="171" t="s">
        <v>62</v>
      </c>
      <c r="T2579" s="138" t="s">
        <v>58</v>
      </c>
      <c r="U2579" s="172">
        <v>44682</v>
      </c>
      <c r="V2579" s="172">
        <v>44891</v>
      </c>
      <c r="W2579" s="173">
        <v>1</v>
      </c>
      <c r="X2579" s="174"/>
      <c r="Y2579" s="175">
        <f>IF(T2579="on hire",$C$5-U2579+1,IF(T2579="off hired",V2579-U2579+1,0))/7</f>
        <v>30</v>
      </c>
      <c r="Z2579" s="176">
        <v>6</v>
      </c>
      <c r="AA2579" s="176">
        <v>2.1</v>
      </c>
      <c r="AB2579" s="176">
        <f>Z2579*R2579</f>
        <v>3985.8</v>
      </c>
      <c r="AC2579" s="176">
        <f>AA2579*R2579</f>
        <v>1395.0300000000002</v>
      </c>
      <c r="AD2579" s="176">
        <v>0</v>
      </c>
      <c r="AE2579" s="176">
        <f>IF(T2579="off hired",1*R2579*Z2579*W2579,0)</f>
        <v>3985.8</v>
      </c>
      <c r="AF2579" s="176">
        <f>IF(Y2579&gt;X2579,(Y2579-X2579)*R2579*AA2579,0)</f>
        <v>41850.900000000009</v>
      </c>
      <c r="AG2579" s="368">
        <f>AD2579+AE2579+AF2579</f>
        <v>45836.700000000012</v>
      </c>
      <c r="AH2579" s="176">
        <v>45836.700000000012</v>
      </c>
      <c r="AI2579" s="176">
        <f>AG2579-AH2579</f>
        <v>0</v>
      </c>
      <c r="AJ2579" s="177"/>
      <c r="AT2579" s="111"/>
    </row>
    <row r="2580" spans="1:46" ht="30" customHeight="1" x14ac:dyDescent="0.3">
      <c r="AA2580" s="444" t="s">
        <v>66</v>
      </c>
      <c r="AB2580" s="445"/>
      <c r="AC2580" s="445"/>
      <c r="AD2580" s="446"/>
      <c r="AE2580" s="178"/>
      <c r="AF2580" s="179">
        <f>SUM(AF2578:AF2579)</f>
        <v>77723.100000000006</v>
      </c>
      <c r="AG2580" s="180">
        <f>SUM(AG2578:AG2579)</f>
        <v>85125.300000000017</v>
      </c>
      <c r="AH2580" s="179">
        <v>85125.300000000017</v>
      </c>
      <c r="AI2580" s="179">
        <f>SUM(AI2578:AI2579)</f>
        <v>0</v>
      </c>
    </row>
    <row r="2581" spans="1:46" ht="30" customHeight="1" x14ac:dyDescent="0.4">
      <c r="AE2581" s="447" t="s">
        <v>67</v>
      </c>
      <c r="AF2581" s="448"/>
      <c r="AG2581" s="162"/>
      <c r="AH2581" s="183"/>
      <c r="AI2581" s="162">
        <f>AI2580</f>
        <v>0</v>
      </c>
    </row>
    <row r="2583" spans="1:46" ht="30" customHeight="1" x14ac:dyDescent="0.4">
      <c r="AF2583" s="449" t="s">
        <v>74</v>
      </c>
      <c r="AG2583" s="450"/>
      <c r="AH2583" s="451"/>
      <c r="AI2583" s="162">
        <f>AI2575+AI2581</f>
        <v>0</v>
      </c>
    </row>
    <row r="2585" spans="1:46" ht="30" customHeight="1" x14ac:dyDescent="0.4">
      <c r="AC2585" s="452" t="s">
        <v>286</v>
      </c>
      <c r="AD2585" s="453"/>
      <c r="AE2585" s="454"/>
      <c r="AF2585" s="455">
        <f>AG2580+AG2575+AG2573+AG2563</f>
        <v>2494659.0799748031</v>
      </c>
      <c r="AG2585" s="456"/>
      <c r="AH2585" s="184"/>
      <c r="AI2585" s="185"/>
    </row>
    <row r="2587" spans="1:46" ht="30" customHeight="1" x14ac:dyDescent="0.25">
      <c r="AG2587" s="116"/>
    </row>
  </sheetData>
  <protectedRanges>
    <protectedRange sqref="A1:AI82 A83:D83 W83:AI83 F83:U83 E2303:E2312 F2303:AI2361 E2314:E2361 A2303:D2361 A2362:AI1048576 A84:AI2302" name="Range1" securityDescriptor="O:WDG:WDD:(A;;CC;;;S-1-5-21-2162722240-155571142-4159933717-1001)"/>
    <protectedRange sqref="E83" name="Range1_1" securityDescriptor="O:WDG:WDD:(A;;CC;;;S-1-5-21-2162722240-155571142-4159933717-1001)"/>
    <protectedRange sqref="V83" name="Range1_2" securityDescriptor="O:WDG:WDD:(A;;CC;;;S-1-5-21-2162722240-155571142-4159933717-1001)"/>
  </protectedRanges>
  <autoFilter ref="A6:AU2579" xr:uid="{00000000-0009-0000-0000-000001000000}"/>
  <sortState xmlns:xlrd2="http://schemas.microsoft.com/office/spreadsheetml/2017/richdata2" ref="A7:AI2186">
    <sortCondition ref="B7:B1969"/>
  </sortState>
  <mergeCells count="12">
    <mergeCell ref="AE2575:AF2575"/>
    <mergeCell ref="AA2562:AB2562"/>
    <mergeCell ref="AE2563:AF2563"/>
    <mergeCell ref="A2565:G2565"/>
    <mergeCell ref="AA2573:AD2573"/>
    <mergeCell ref="AE2574:AH2574"/>
    <mergeCell ref="A2576:G2576"/>
    <mergeCell ref="AA2580:AD2580"/>
    <mergeCell ref="AE2581:AF2581"/>
    <mergeCell ref="AF2583:AH2583"/>
    <mergeCell ref="AC2585:AE2585"/>
    <mergeCell ref="AF2585:AG2585"/>
  </mergeCells>
  <dataValidations count="1">
    <dataValidation type="list" allowBlank="1" showInputMessage="1" showErrorMessage="1" sqref="S2578:S2579 S2567:S2572 S7:S2561" xr:uid="{00000000-0002-0000-0100-000000000000}">
      <formula1>"m3,m2-LxH,m2-LxW,rm,lm,unit"</formula1>
    </dataValidation>
  </dataValidations>
  <pageMargins left="0.15748031496062992" right="0.15748031496062992" top="0.74803149606299213" bottom="0.74803149606299213" header="0.31496062992125984" footer="0.31496062992125984"/>
  <pageSetup paperSize="8" scale="33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K1148"/>
  <sheetViews>
    <sheetView topLeftCell="A1120" zoomScaleNormal="100" workbookViewId="0">
      <selection activeCell="A1046" sqref="A1046"/>
    </sheetView>
  </sheetViews>
  <sheetFormatPr defaultColWidth="9.21875" defaultRowHeight="13.2" x14ac:dyDescent="0.25"/>
  <cols>
    <col min="1" max="1" width="11.77734375" style="1" customWidth="1"/>
    <col min="2" max="2" width="15.77734375" style="1" customWidth="1"/>
    <col min="3" max="3" width="31.77734375" style="1" customWidth="1"/>
    <col min="4" max="4" width="10.21875" style="1" customWidth="1"/>
    <col min="5" max="5" width="11.21875" style="1" customWidth="1"/>
    <col min="6" max="6" width="15.44140625" style="1" customWidth="1"/>
    <col min="7" max="7" width="14.21875" style="1" customWidth="1"/>
    <col min="8" max="8" width="17.21875" style="1" customWidth="1"/>
    <col min="9" max="9" width="12.77734375" style="1" bestFit="1" customWidth="1"/>
    <col min="10" max="16384" width="9.21875" style="1"/>
  </cols>
  <sheetData>
    <row r="3" spans="1:10" ht="18" customHeight="1" thickBot="1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" customHeight="1" thickBot="1" x14ac:dyDescent="0.4">
      <c r="A4" s="457" t="s">
        <v>156</v>
      </c>
      <c r="B4" s="458"/>
      <c r="C4" s="458"/>
      <c r="D4" s="458"/>
      <c r="E4" s="458"/>
      <c r="F4" s="458"/>
      <c r="G4" s="458"/>
      <c r="H4" s="459"/>
      <c r="I4" s="29"/>
      <c r="J4" s="29"/>
    </row>
    <row r="5" spans="1:10" ht="33" customHeight="1" thickBot="1" x14ac:dyDescent="0.4">
      <c r="A5" s="30" t="s">
        <v>157</v>
      </c>
      <c r="B5" s="31" t="s">
        <v>158</v>
      </c>
      <c r="C5" s="31" t="s">
        <v>12</v>
      </c>
      <c r="D5" s="51" t="s">
        <v>159</v>
      </c>
      <c r="E5" s="31" t="s">
        <v>160</v>
      </c>
      <c r="F5" s="31" t="s">
        <v>161</v>
      </c>
      <c r="G5" s="31" t="s">
        <v>162</v>
      </c>
      <c r="H5" s="32" t="s">
        <v>66</v>
      </c>
      <c r="I5" s="33"/>
      <c r="J5" s="29"/>
    </row>
    <row r="6" spans="1:10" ht="18" customHeight="1" x14ac:dyDescent="0.35">
      <c r="A6" s="72">
        <v>6402</v>
      </c>
      <c r="B6" s="73">
        <v>44686</v>
      </c>
      <c r="C6" s="74" t="s">
        <v>163</v>
      </c>
      <c r="D6" s="75">
        <v>4</v>
      </c>
      <c r="E6" s="76">
        <v>10</v>
      </c>
      <c r="F6" s="76">
        <f t="shared" ref="F6:F69" si="0">D6*E6</f>
        <v>40</v>
      </c>
      <c r="G6" s="76">
        <v>16</v>
      </c>
      <c r="H6" s="77">
        <f>F6*G6</f>
        <v>640</v>
      </c>
      <c r="I6" s="2"/>
      <c r="J6" s="2"/>
    </row>
    <row r="7" spans="1:10" ht="18" customHeight="1" x14ac:dyDescent="0.35">
      <c r="A7" s="72">
        <v>6403</v>
      </c>
      <c r="B7" s="73">
        <v>44687</v>
      </c>
      <c r="C7" s="74" t="s">
        <v>163</v>
      </c>
      <c r="D7" s="75">
        <v>4</v>
      </c>
      <c r="E7" s="76">
        <v>10</v>
      </c>
      <c r="F7" s="76">
        <f t="shared" si="0"/>
        <v>40</v>
      </c>
      <c r="G7" s="76">
        <v>16</v>
      </c>
      <c r="H7" s="77">
        <f t="shared" ref="H7:H70" si="1">F7*G7</f>
        <v>640</v>
      </c>
      <c r="I7" s="2"/>
      <c r="J7" s="2"/>
    </row>
    <row r="8" spans="1:10" ht="18" customHeight="1" x14ac:dyDescent="0.35">
      <c r="A8" s="72">
        <v>6404</v>
      </c>
      <c r="B8" s="3">
        <v>44689</v>
      </c>
      <c r="C8" s="4" t="s">
        <v>163</v>
      </c>
      <c r="D8" s="5">
        <v>4</v>
      </c>
      <c r="E8" s="6">
        <v>10</v>
      </c>
      <c r="F8" s="76">
        <f t="shared" si="0"/>
        <v>40</v>
      </c>
      <c r="G8" s="6">
        <v>16</v>
      </c>
      <c r="H8" s="77">
        <f t="shared" si="1"/>
        <v>640</v>
      </c>
      <c r="I8" s="2"/>
      <c r="J8" s="2"/>
    </row>
    <row r="9" spans="1:10" ht="18" customHeight="1" x14ac:dyDescent="0.35">
      <c r="A9" s="72">
        <v>6405</v>
      </c>
      <c r="B9" s="73">
        <v>44690</v>
      </c>
      <c r="C9" s="4" t="s">
        <v>163</v>
      </c>
      <c r="D9" s="5">
        <v>11</v>
      </c>
      <c r="E9" s="6">
        <v>10</v>
      </c>
      <c r="F9" s="76">
        <f t="shared" si="0"/>
        <v>110</v>
      </c>
      <c r="G9" s="6">
        <v>16</v>
      </c>
      <c r="H9" s="77">
        <f t="shared" si="1"/>
        <v>1760</v>
      </c>
      <c r="I9" s="2"/>
      <c r="J9" s="2"/>
    </row>
    <row r="10" spans="1:10" ht="18" customHeight="1" x14ac:dyDescent="0.35">
      <c r="A10" s="72">
        <v>6408</v>
      </c>
      <c r="B10" s="3">
        <v>44691</v>
      </c>
      <c r="C10" s="4" t="s">
        <v>163</v>
      </c>
      <c r="D10" s="5">
        <v>12</v>
      </c>
      <c r="E10" s="6">
        <v>10</v>
      </c>
      <c r="F10" s="76">
        <f t="shared" si="0"/>
        <v>120</v>
      </c>
      <c r="G10" s="6">
        <v>16</v>
      </c>
      <c r="H10" s="77">
        <f t="shared" si="1"/>
        <v>1920</v>
      </c>
      <c r="I10" s="2"/>
      <c r="J10" s="2"/>
    </row>
    <row r="11" spans="1:10" ht="18" customHeight="1" x14ac:dyDescent="0.35">
      <c r="A11" s="72">
        <v>6406</v>
      </c>
      <c r="B11" s="73">
        <v>44692</v>
      </c>
      <c r="C11" s="4" t="s">
        <v>163</v>
      </c>
      <c r="D11" s="5">
        <v>12</v>
      </c>
      <c r="E11" s="6">
        <v>10</v>
      </c>
      <c r="F11" s="76">
        <f t="shared" si="0"/>
        <v>120</v>
      </c>
      <c r="G11" s="6">
        <v>16</v>
      </c>
      <c r="H11" s="77">
        <f t="shared" si="1"/>
        <v>1920</v>
      </c>
      <c r="I11" s="2"/>
      <c r="J11" s="2"/>
    </row>
    <row r="12" spans="1:10" ht="18" customHeight="1" x14ac:dyDescent="0.35">
      <c r="A12" s="72">
        <v>6410</v>
      </c>
      <c r="B12" s="73">
        <v>44693</v>
      </c>
      <c r="C12" s="4" t="s">
        <v>163</v>
      </c>
      <c r="D12" s="5">
        <v>12</v>
      </c>
      <c r="E12" s="6">
        <v>10</v>
      </c>
      <c r="F12" s="76">
        <f t="shared" si="0"/>
        <v>120</v>
      </c>
      <c r="G12" s="6">
        <v>16</v>
      </c>
      <c r="H12" s="77">
        <f t="shared" si="1"/>
        <v>1920</v>
      </c>
      <c r="I12" s="2"/>
      <c r="J12" s="2"/>
    </row>
    <row r="13" spans="1:10" ht="18" customHeight="1" x14ac:dyDescent="0.35">
      <c r="A13" s="72">
        <v>6411</v>
      </c>
      <c r="B13" s="3">
        <v>44694</v>
      </c>
      <c r="C13" s="4" t="s">
        <v>163</v>
      </c>
      <c r="D13" s="5">
        <v>12</v>
      </c>
      <c r="E13" s="6">
        <v>10</v>
      </c>
      <c r="F13" s="76">
        <f t="shared" si="0"/>
        <v>120</v>
      </c>
      <c r="G13" s="6">
        <v>16</v>
      </c>
      <c r="H13" s="77">
        <f t="shared" si="1"/>
        <v>1920</v>
      </c>
      <c r="I13" s="2"/>
      <c r="J13" s="2"/>
    </row>
    <row r="14" spans="1:10" ht="18" customHeight="1" x14ac:dyDescent="0.35">
      <c r="A14" s="72">
        <v>6412</v>
      </c>
      <c r="B14" s="3">
        <v>44698</v>
      </c>
      <c r="C14" s="4" t="s">
        <v>163</v>
      </c>
      <c r="D14" s="5">
        <v>15</v>
      </c>
      <c r="E14" s="6">
        <v>14</v>
      </c>
      <c r="F14" s="76">
        <f t="shared" si="0"/>
        <v>210</v>
      </c>
      <c r="G14" s="6">
        <v>16</v>
      </c>
      <c r="H14" s="77">
        <f t="shared" si="1"/>
        <v>3360</v>
      </c>
      <c r="I14" s="2"/>
      <c r="J14" s="2"/>
    </row>
    <row r="15" spans="1:10" ht="18" customHeight="1" x14ac:dyDescent="0.35">
      <c r="A15" s="72">
        <v>6413</v>
      </c>
      <c r="B15" s="3">
        <v>44699</v>
      </c>
      <c r="C15" s="4" t="s">
        <v>163</v>
      </c>
      <c r="D15" s="5">
        <v>8</v>
      </c>
      <c r="E15" s="6">
        <v>10</v>
      </c>
      <c r="F15" s="76">
        <f t="shared" si="0"/>
        <v>80</v>
      </c>
      <c r="G15" s="6">
        <v>16</v>
      </c>
      <c r="H15" s="77">
        <f t="shared" si="1"/>
        <v>1280</v>
      </c>
      <c r="I15" s="2"/>
      <c r="J15" s="2"/>
    </row>
    <row r="16" spans="1:10" ht="18" customHeight="1" x14ac:dyDescent="0.35">
      <c r="A16" s="72">
        <v>6423</v>
      </c>
      <c r="B16" s="73">
        <v>44699</v>
      </c>
      <c r="C16" s="4" t="s">
        <v>163</v>
      </c>
      <c r="D16" s="5">
        <v>6</v>
      </c>
      <c r="E16" s="6">
        <v>10</v>
      </c>
      <c r="F16" s="76">
        <f t="shared" si="0"/>
        <v>60</v>
      </c>
      <c r="G16" s="6">
        <v>16</v>
      </c>
      <c r="H16" s="77">
        <f t="shared" si="1"/>
        <v>960</v>
      </c>
      <c r="I16" s="2"/>
      <c r="J16" s="2"/>
    </row>
    <row r="17" spans="1:10" ht="18" customHeight="1" x14ac:dyDescent="0.35">
      <c r="A17" s="72">
        <v>6417</v>
      </c>
      <c r="B17" s="3">
        <v>44700</v>
      </c>
      <c r="C17" s="4" t="s">
        <v>163</v>
      </c>
      <c r="D17" s="5">
        <v>8</v>
      </c>
      <c r="E17" s="6">
        <v>10</v>
      </c>
      <c r="F17" s="76">
        <f t="shared" si="0"/>
        <v>80</v>
      </c>
      <c r="G17" s="6">
        <v>16</v>
      </c>
      <c r="H17" s="77">
        <f t="shared" si="1"/>
        <v>1280</v>
      </c>
      <c r="I17" s="2"/>
      <c r="J17" s="2"/>
    </row>
    <row r="18" spans="1:10" ht="18" customHeight="1" x14ac:dyDescent="0.35">
      <c r="A18" s="72">
        <v>6418</v>
      </c>
      <c r="B18" s="73">
        <v>44700</v>
      </c>
      <c r="C18" s="4" t="s">
        <v>163</v>
      </c>
      <c r="D18" s="5">
        <v>4</v>
      </c>
      <c r="E18" s="6">
        <v>10</v>
      </c>
      <c r="F18" s="76">
        <f t="shared" si="0"/>
        <v>40</v>
      </c>
      <c r="G18" s="6">
        <v>16</v>
      </c>
      <c r="H18" s="77">
        <f t="shared" si="1"/>
        <v>640</v>
      </c>
      <c r="I18" s="2"/>
      <c r="J18" s="2"/>
    </row>
    <row r="19" spans="1:10" ht="18" customHeight="1" x14ac:dyDescent="0.35">
      <c r="A19" s="72">
        <v>6416</v>
      </c>
      <c r="B19" s="73">
        <v>44700</v>
      </c>
      <c r="C19" s="4" t="s">
        <v>163</v>
      </c>
      <c r="D19" s="5">
        <v>10</v>
      </c>
      <c r="E19" s="6">
        <v>10</v>
      </c>
      <c r="F19" s="76">
        <f t="shared" si="0"/>
        <v>100</v>
      </c>
      <c r="G19" s="6">
        <v>16</v>
      </c>
      <c r="H19" s="77">
        <f t="shared" si="1"/>
        <v>1600</v>
      </c>
      <c r="I19" s="2"/>
      <c r="J19" s="2"/>
    </row>
    <row r="20" spans="1:10" ht="18" customHeight="1" x14ac:dyDescent="0.35">
      <c r="A20" s="72">
        <v>6420</v>
      </c>
      <c r="B20" s="73">
        <v>44700</v>
      </c>
      <c r="C20" s="4" t="s">
        <v>163</v>
      </c>
      <c r="D20" s="5">
        <v>10</v>
      </c>
      <c r="E20" s="78">
        <v>10</v>
      </c>
      <c r="F20" s="79">
        <f t="shared" si="0"/>
        <v>100</v>
      </c>
      <c r="G20" s="78">
        <v>16</v>
      </c>
      <c r="H20" s="77">
        <f t="shared" si="1"/>
        <v>1600</v>
      </c>
      <c r="I20" s="2"/>
      <c r="J20" s="2"/>
    </row>
    <row r="21" spans="1:10" ht="18" customHeight="1" x14ac:dyDescent="0.35">
      <c r="A21" s="72">
        <v>6424</v>
      </c>
      <c r="B21" s="3">
        <v>44701</v>
      </c>
      <c r="C21" s="4" t="s">
        <v>163</v>
      </c>
      <c r="D21" s="5">
        <v>9</v>
      </c>
      <c r="E21" s="6">
        <v>10</v>
      </c>
      <c r="F21" s="76">
        <f t="shared" si="0"/>
        <v>90</v>
      </c>
      <c r="G21" s="6">
        <v>16</v>
      </c>
      <c r="H21" s="77">
        <f t="shared" si="1"/>
        <v>1440</v>
      </c>
      <c r="I21" s="2"/>
      <c r="J21" s="2"/>
    </row>
    <row r="22" spans="1:10" ht="18" customHeight="1" x14ac:dyDescent="0.35">
      <c r="A22" s="72">
        <v>6425</v>
      </c>
      <c r="B22" s="73">
        <v>44701</v>
      </c>
      <c r="C22" s="4" t="s">
        <v>163</v>
      </c>
      <c r="D22" s="5">
        <v>4</v>
      </c>
      <c r="E22" s="6">
        <v>10</v>
      </c>
      <c r="F22" s="76">
        <f t="shared" si="0"/>
        <v>40</v>
      </c>
      <c r="G22" s="6">
        <v>16</v>
      </c>
      <c r="H22" s="77">
        <f t="shared" si="1"/>
        <v>640</v>
      </c>
      <c r="I22" s="2"/>
      <c r="J22" s="2"/>
    </row>
    <row r="23" spans="1:10" ht="18" customHeight="1" x14ac:dyDescent="0.35">
      <c r="A23" s="72">
        <v>6427</v>
      </c>
      <c r="B23" s="3">
        <v>44701</v>
      </c>
      <c r="C23" s="4" t="s">
        <v>163</v>
      </c>
      <c r="D23" s="5">
        <v>4</v>
      </c>
      <c r="E23" s="6">
        <v>10</v>
      </c>
      <c r="F23" s="76">
        <f t="shared" si="0"/>
        <v>40</v>
      </c>
      <c r="G23" s="6">
        <v>16</v>
      </c>
      <c r="H23" s="77">
        <f t="shared" si="1"/>
        <v>640</v>
      </c>
      <c r="I23" s="2"/>
      <c r="J23" s="2"/>
    </row>
    <row r="24" spans="1:10" ht="18" customHeight="1" x14ac:dyDescent="0.35">
      <c r="A24" s="72">
        <v>6428</v>
      </c>
      <c r="B24" s="3">
        <v>44703</v>
      </c>
      <c r="C24" s="4" t="s">
        <v>163</v>
      </c>
      <c r="D24" s="5">
        <v>9</v>
      </c>
      <c r="E24" s="6">
        <v>10</v>
      </c>
      <c r="F24" s="76">
        <f t="shared" si="0"/>
        <v>90</v>
      </c>
      <c r="G24" s="6">
        <v>16</v>
      </c>
      <c r="H24" s="77">
        <f t="shared" si="1"/>
        <v>1440</v>
      </c>
      <c r="I24" s="2"/>
      <c r="J24" s="2"/>
    </row>
    <row r="25" spans="1:10" ht="18" customHeight="1" x14ac:dyDescent="0.35">
      <c r="A25" s="72">
        <v>6429</v>
      </c>
      <c r="B25" s="3">
        <v>44703</v>
      </c>
      <c r="C25" s="4" t="s">
        <v>163</v>
      </c>
      <c r="D25" s="5">
        <v>5</v>
      </c>
      <c r="E25" s="6">
        <v>10</v>
      </c>
      <c r="F25" s="76">
        <f t="shared" si="0"/>
        <v>50</v>
      </c>
      <c r="G25" s="6">
        <v>16</v>
      </c>
      <c r="H25" s="77">
        <f t="shared" si="1"/>
        <v>800</v>
      </c>
      <c r="I25" s="2"/>
      <c r="J25" s="2"/>
    </row>
    <row r="26" spans="1:10" ht="18" customHeight="1" x14ac:dyDescent="0.35">
      <c r="A26" s="72">
        <v>6433</v>
      </c>
      <c r="B26" s="73">
        <v>44704</v>
      </c>
      <c r="C26" s="4" t="s">
        <v>163</v>
      </c>
      <c r="D26" s="5">
        <v>4</v>
      </c>
      <c r="E26" s="6">
        <v>10</v>
      </c>
      <c r="F26" s="76">
        <f t="shared" si="0"/>
        <v>40</v>
      </c>
      <c r="G26" s="6">
        <v>16</v>
      </c>
      <c r="H26" s="77">
        <f t="shared" si="1"/>
        <v>640</v>
      </c>
      <c r="I26" s="2"/>
      <c r="J26" s="2"/>
    </row>
    <row r="27" spans="1:10" ht="18" customHeight="1" x14ac:dyDescent="0.35">
      <c r="A27" s="72">
        <v>6432</v>
      </c>
      <c r="B27" s="73">
        <v>44704</v>
      </c>
      <c r="C27" s="4" t="s">
        <v>163</v>
      </c>
      <c r="D27" s="5">
        <v>9</v>
      </c>
      <c r="E27" s="6">
        <v>10</v>
      </c>
      <c r="F27" s="76">
        <f t="shared" si="0"/>
        <v>90</v>
      </c>
      <c r="G27" s="6">
        <v>16</v>
      </c>
      <c r="H27" s="77">
        <f t="shared" si="1"/>
        <v>1440</v>
      </c>
      <c r="I27" s="2"/>
      <c r="J27" s="2"/>
    </row>
    <row r="28" spans="1:10" ht="18" customHeight="1" x14ac:dyDescent="0.35">
      <c r="A28" s="72">
        <v>6434</v>
      </c>
      <c r="B28" s="73">
        <v>44704</v>
      </c>
      <c r="C28" s="4" t="s">
        <v>163</v>
      </c>
      <c r="D28" s="5">
        <v>6</v>
      </c>
      <c r="E28" s="6">
        <v>10</v>
      </c>
      <c r="F28" s="76">
        <f t="shared" si="0"/>
        <v>60</v>
      </c>
      <c r="G28" s="6">
        <v>16</v>
      </c>
      <c r="H28" s="77">
        <f t="shared" si="1"/>
        <v>960</v>
      </c>
      <c r="I28" s="2"/>
      <c r="J28" s="2"/>
    </row>
    <row r="29" spans="1:10" ht="18" customHeight="1" x14ac:dyDescent="0.35">
      <c r="A29" s="72">
        <v>6435</v>
      </c>
      <c r="B29" s="73">
        <v>44705</v>
      </c>
      <c r="C29" s="4" t="s">
        <v>163</v>
      </c>
      <c r="D29" s="5">
        <v>5</v>
      </c>
      <c r="E29" s="6">
        <v>10</v>
      </c>
      <c r="F29" s="76">
        <f t="shared" si="0"/>
        <v>50</v>
      </c>
      <c r="G29" s="6">
        <v>16</v>
      </c>
      <c r="H29" s="77">
        <f t="shared" si="1"/>
        <v>800</v>
      </c>
      <c r="I29" s="2"/>
      <c r="J29" s="2"/>
    </row>
    <row r="30" spans="1:10" ht="18" customHeight="1" x14ac:dyDescent="0.35">
      <c r="A30" s="72">
        <v>6438</v>
      </c>
      <c r="B30" s="73">
        <v>44705</v>
      </c>
      <c r="C30" s="4" t="s">
        <v>163</v>
      </c>
      <c r="D30" s="5">
        <v>8</v>
      </c>
      <c r="E30" s="6">
        <v>10</v>
      </c>
      <c r="F30" s="76">
        <f t="shared" si="0"/>
        <v>80</v>
      </c>
      <c r="G30" s="6">
        <v>16</v>
      </c>
      <c r="H30" s="77">
        <f t="shared" si="1"/>
        <v>1280</v>
      </c>
      <c r="I30" s="2"/>
      <c r="J30" s="2"/>
    </row>
    <row r="31" spans="1:10" ht="18" customHeight="1" x14ac:dyDescent="0.35">
      <c r="A31" s="72">
        <v>6439</v>
      </c>
      <c r="B31" s="73">
        <v>44705</v>
      </c>
      <c r="C31" s="4" t="s">
        <v>163</v>
      </c>
      <c r="D31" s="5">
        <v>8</v>
      </c>
      <c r="E31" s="6">
        <v>10</v>
      </c>
      <c r="F31" s="76">
        <f t="shared" si="0"/>
        <v>80</v>
      </c>
      <c r="G31" s="6">
        <v>16</v>
      </c>
      <c r="H31" s="77">
        <f t="shared" si="1"/>
        <v>1280</v>
      </c>
      <c r="I31" s="2"/>
      <c r="J31" s="2"/>
    </row>
    <row r="32" spans="1:10" ht="18" customHeight="1" x14ac:dyDescent="0.35">
      <c r="A32" s="72">
        <v>6440</v>
      </c>
      <c r="B32" s="73">
        <v>44706</v>
      </c>
      <c r="C32" s="4" t="s">
        <v>163</v>
      </c>
      <c r="D32" s="5">
        <v>10</v>
      </c>
      <c r="E32" s="6">
        <v>10</v>
      </c>
      <c r="F32" s="76">
        <f t="shared" si="0"/>
        <v>100</v>
      </c>
      <c r="G32" s="6">
        <v>16</v>
      </c>
      <c r="H32" s="77">
        <f t="shared" si="1"/>
        <v>1600</v>
      </c>
      <c r="I32" s="2"/>
      <c r="J32" s="2"/>
    </row>
    <row r="33" spans="1:10" ht="18" customHeight="1" x14ac:dyDescent="0.35">
      <c r="A33" s="72">
        <v>6441</v>
      </c>
      <c r="B33" s="73">
        <v>44706</v>
      </c>
      <c r="C33" s="4" t="s">
        <v>163</v>
      </c>
      <c r="D33" s="5">
        <v>5</v>
      </c>
      <c r="E33" s="6">
        <v>10</v>
      </c>
      <c r="F33" s="76">
        <f t="shared" si="0"/>
        <v>50</v>
      </c>
      <c r="G33" s="6">
        <v>16</v>
      </c>
      <c r="H33" s="77">
        <f t="shared" si="1"/>
        <v>800</v>
      </c>
      <c r="I33" s="2"/>
      <c r="J33" s="2"/>
    </row>
    <row r="34" spans="1:10" ht="18" customHeight="1" x14ac:dyDescent="0.35">
      <c r="A34" s="72">
        <v>6442</v>
      </c>
      <c r="B34" s="73">
        <v>44706</v>
      </c>
      <c r="C34" s="4" t="s">
        <v>163</v>
      </c>
      <c r="D34" s="5">
        <v>8</v>
      </c>
      <c r="E34" s="6">
        <v>10</v>
      </c>
      <c r="F34" s="76">
        <f t="shared" si="0"/>
        <v>80</v>
      </c>
      <c r="G34" s="6">
        <v>16</v>
      </c>
      <c r="H34" s="77">
        <f t="shared" si="1"/>
        <v>1280</v>
      </c>
      <c r="I34" s="2"/>
      <c r="J34" s="2"/>
    </row>
    <row r="35" spans="1:10" ht="18" customHeight="1" x14ac:dyDescent="0.35">
      <c r="A35" s="72">
        <v>6443</v>
      </c>
      <c r="B35" s="73">
        <v>44706</v>
      </c>
      <c r="C35" s="4" t="s">
        <v>163</v>
      </c>
      <c r="D35" s="5">
        <v>5</v>
      </c>
      <c r="E35" s="6">
        <v>10</v>
      </c>
      <c r="F35" s="76">
        <f t="shared" si="0"/>
        <v>50</v>
      </c>
      <c r="G35" s="6">
        <v>16</v>
      </c>
      <c r="H35" s="77">
        <f t="shared" si="1"/>
        <v>800</v>
      </c>
      <c r="I35" s="2"/>
      <c r="J35" s="2"/>
    </row>
    <row r="36" spans="1:10" ht="18" customHeight="1" x14ac:dyDescent="0.35">
      <c r="A36" s="72">
        <v>6444</v>
      </c>
      <c r="B36" s="73">
        <v>44707</v>
      </c>
      <c r="C36" s="4" t="s">
        <v>163</v>
      </c>
      <c r="D36" s="5">
        <v>5</v>
      </c>
      <c r="E36" s="6">
        <v>10</v>
      </c>
      <c r="F36" s="76">
        <f t="shared" si="0"/>
        <v>50</v>
      </c>
      <c r="G36" s="6">
        <v>16</v>
      </c>
      <c r="H36" s="77">
        <f t="shared" si="1"/>
        <v>800</v>
      </c>
      <c r="I36" s="2"/>
      <c r="J36" s="2"/>
    </row>
    <row r="37" spans="1:10" ht="18" customHeight="1" x14ac:dyDescent="0.35">
      <c r="A37" s="72">
        <v>6446</v>
      </c>
      <c r="B37" s="73">
        <v>44707</v>
      </c>
      <c r="C37" s="4" t="s">
        <v>163</v>
      </c>
      <c r="D37" s="5">
        <v>13</v>
      </c>
      <c r="E37" s="6">
        <v>10</v>
      </c>
      <c r="F37" s="76">
        <f t="shared" si="0"/>
        <v>130</v>
      </c>
      <c r="G37" s="6">
        <v>16</v>
      </c>
      <c r="H37" s="77">
        <f t="shared" si="1"/>
        <v>2080</v>
      </c>
      <c r="I37" s="2"/>
      <c r="J37" s="2"/>
    </row>
    <row r="38" spans="1:10" ht="18" customHeight="1" x14ac:dyDescent="0.35">
      <c r="A38" s="72">
        <v>6447</v>
      </c>
      <c r="B38" s="73">
        <v>44707</v>
      </c>
      <c r="C38" s="4" t="s">
        <v>163</v>
      </c>
      <c r="D38" s="5">
        <v>5</v>
      </c>
      <c r="E38" s="6">
        <v>10</v>
      </c>
      <c r="F38" s="76">
        <f t="shared" si="0"/>
        <v>50</v>
      </c>
      <c r="G38" s="6">
        <v>16</v>
      </c>
      <c r="H38" s="77">
        <f t="shared" si="1"/>
        <v>800</v>
      </c>
      <c r="I38" s="2"/>
      <c r="J38" s="2"/>
    </row>
    <row r="39" spans="1:10" ht="18" customHeight="1" x14ac:dyDescent="0.35">
      <c r="A39" s="72">
        <v>6488</v>
      </c>
      <c r="B39" s="73">
        <v>44708</v>
      </c>
      <c r="C39" s="4" t="s">
        <v>163</v>
      </c>
      <c r="D39" s="5">
        <v>5</v>
      </c>
      <c r="E39" s="6">
        <v>10</v>
      </c>
      <c r="F39" s="76">
        <f t="shared" si="0"/>
        <v>50</v>
      </c>
      <c r="G39" s="6">
        <v>16</v>
      </c>
      <c r="H39" s="77">
        <f t="shared" si="1"/>
        <v>800</v>
      </c>
      <c r="I39" s="2"/>
      <c r="J39" s="2"/>
    </row>
    <row r="40" spans="1:10" ht="18" customHeight="1" x14ac:dyDescent="0.35">
      <c r="A40" s="72">
        <v>6449</v>
      </c>
      <c r="B40" s="73">
        <v>44708</v>
      </c>
      <c r="C40" s="4" t="s">
        <v>163</v>
      </c>
      <c r="D40" s="5">
        <v>12</v>
      </c>
      <c r="E40" s="6">
        <v>10</v>
      </c>
      <c r="F40" s="76">
        <f t="shared" si="0"/>
        <v>120</v>
      </c>
      <c r="G40" s="6">
        <v>16</v>
      </c>
      <c r="H40" s="77">
        <f t="shared" si="1"/>
        <v>1920</v>
      </c>
      <c r="I40" s="2"/>
      <c r="J40" s="2"/>
    </row>
    <row r="41" spans="1:10" ht="18" customHeight="1" x14ac:dyDescent="0.35">
      <c r="A41" s="72">
        <v>6450</v>
      </c>
      <c r="B41" s="73">
        <v>44708</v>
      </c>
      <c r="C41" s="4" t="s">
        <v>163</v>
      </c>
      <c r="D41" s="5">
        <v>2</v>
      </c>
      <c r="E41" s="6">
        <v>10</v>
      </c>
      <c r="F41" s="76">
        <f t="shared" si="0"/>
        <v>20</v>
      </c>
      <c r="G41" s="6">
        <v>16</v>
      </c>
      <c r="H41" s="77">
        <f t="shared" si="1"/>
        <v>320</v>
      </c>
      <c r="I41" s="2"/>
      <c r="J41" s="2"/>
    </row>
    <row r="42" spans="1:10" ht="18" customHeight="1" x14ac:dyDescent="0.35">
      <c r="A42" s="72">
        <v>6953</v>
      </c>
      <c r="B42" s="73">
        <v>44710</v>
      </c>
      <c r="C42" s="4" t="s">
        <v>163</v>
      </c>
      <c r="D42" s="5">
        <v>1</v>
      </c>
      <c r="E42" s="6">
        <v>10</v>
      </c>
      <c r="F42" s="76">
        <f t="shared" si="0"/>
        <v>10</v>
      </c>
      <c r="G42" s="6">
        <v>16</v>
      </c>
      <c r="H42" s="77">
        <f t="shared" si="1"/>
        <v>160</v>
      </c>
      <c r="I42" s="2"/>
      <c r="J42" s="2"/>
    </row>
    <row r="43" spans="1:10" ht="18" customHeight="1" x14ac:dyDescent="0.35">
      <c r="A43" s="72">
        <v>6952</v>
      </c>
      <c r="B43" s="73">
        <v>44710</v>
      </c>
      <c r="C43" s="4" t="s">
        <v>163</v>
      </c>
      <c r="D43" s="5">
        <v>5</v>
      </c>
      <c r="E43" s="6">
        <v>6</v>
      </c>
      <c r="F43" s="76">
        <f t="shared" si="0"/>
        <v>30</v>
      </c>
      <c r="G43" s="6">
        <v>16</v>
      </c>
      <c r="H43" s="77">
        <f t="shared" si="1"/>
        <v>480</v>
      </c>
      <c r="I43" s="2"/>
      <c r="J43" s="2"/>
    </row>
    <row r="44" spans="1:10" ht="18" customHeight="1" x14ac:dyDescent="0.35">
      <c r="A44" s="72">
        <v>6951</v>
      </c>
      <c r="B44" s="73">
        <v>44710</v>
      </c>
      <c r="C44" s="4" t="s">
        <v>163</v>
      </c>
      <c r="D44" s="5">
        <v>10</v>
      </c>
      <c r="E44" s="6">
        <v>10</v>
      </c>
      <c r="F44" s="76">
        <f t="shared" si="0"/>
        <v>100</v>
      </c>
      <c r="G44" s="6">
        <v>16</v>
      </c>
      <c r="H44" s="77">
        <f t="shared" si="1"/>
        <v>1600</v>
      </c>
      <c r="I44" s="2"/>
      <c r="J44" s="2"/>
    </row>
    <row r="45" spans="1:10" ht="18" customHeight="1" x14ac:dyDescent="0.35">
      <c r="A45" s="72">
        <v>6958</v>
      </c>
      <c r="B45" s="73">
        <v>44711</v>
      </c>
      <c r="C45" s="4" t="s">
        <v>163</v>
      </c>
      <c r="D45" s="5">
        <v>3</v>
      </c>
      <c r="E45" s="6">
        <v>10</v>
      </c>
      <c r="F45" s="76">
        <f t="shared" si="0"/>
        <v>30</v>
      </c>
      <c r="G45" s="6">
        <v>16</v>
      </c>
      <c r="H45" s="77">
        <f t="shared" si="1"/>
        <v>480</v>
      </c>
      <c r="I45" s="2"/>
      <c r="J45" s="2"/>
    </row>
    <row r="46" spans="1:10" ht="18" customHeight="1" x14ac:dyDescent="0.35">
      <c r="A46" s="72">
        <v>6954</v>
      </c>
      <c r="B46" s="73">
        <v>44711</v>
      </c>
      <c r="C46" s="4" t="s">
        <v>163</v>
      </c>
      <c r="D46" s="5">
        <v>4</v>
      </c>
      <c r="E46" s="6">
        <v>5</v>
      </c>
      <c r="F46" s="76">
        <f t="shared" si="0"/>
        <v>20</v>
      </c>
      <c r="G46" s="6">
        <v>16</v>
      </c>
      <c r="H46" s="77">
        <f t="shared" si="1"/>
        <v>320</v>
      </c>
      <c r="I46" s="2"/>
      <c r="J46" s="2"/>
    </row>
    <row r="47" spans="1:10" ht="18" customHeight="1" x14ac:dyDescent="0.35">
      <c r="A47" s="72">
        <v>6957</v>
      </c>
      <c r="B47" s="73">
        <v>44712</v>
      </c>
      <c r="C47" s="4" t="s">
        <v>163</v>
      </c>
      <c r="D47" s="5">
        <v>4</v>
      </c>
      <c r="E47" s="6">
        <v>10</v>
      </c>
      <c r="F47" s="76">
        <f t="shared" si="0"/>
        <v>40</v>
      </c>
      <c r="G47" s="6">
        <v>16</v>
      </c>
      <c r="H47" s="77">
        <f t="shared" si="1"/>
        <v>640</v>
      </c>
      <c r="I47" s="2"/>
      <c r="J47" s="2"/>
    </row>
    <row r="48" spans="1:10" ht="18" customHeight="1" x14ac:dyDescent="0.35">
      <c r="A48" s="72">
        <v>6956</v>
      </c>
      <c r="B48" s="73">
        <v>44712</v>
      </c>
      <c r="C48" s="4" t="s">
        <v>163</v>
      </c>
      <c r="D48" s="5">
        <v>4</v>
      </c>
      <c r="E48" s="6">
        <v>10</v>
      </c>
      <c r="F48" s="76">
        <f t="shared" si="0"/>
        <v>40</v>
      </c>
      <c r="G48" s="6">
        <v>16</v>
      </c>
      <c r="H48" s="77">
        <f t="shared" si="1"/>
        <v>640</v>
      </c>
      <c r="I48" s="2"/>
      <c r="J48" s="2"/>
    </row>
    <row r="49" spans="1:10" ht="18" customHeight="1" x14ac:dyDescent="0.35">
      <c r="A49" s="72">
        <v>6959</v>
      </c>
      <c r="B49" s="73">
        <v>44713</v>
      </c>
      <c r="C49" s="74" t="s">
        <v>163</v>
      </c>
      <c r="D49" s="75">
        <v>12</v>
      </c>
      <c r="E49" s="76">
        <v>10</v>
      </c>
      <c r="F49" s="76">
        <f t="shared" si="0"/>
        <v>120</v>
      </c>
      <c r="G49" s="76">
        <v>16</v>
      </c>
      <c r="H49" s="77">
        <f t="shared" si="1"/>
        <v>1920</v>
      </c>
      <c r="I49" s="2"/>
      <c r="J49" s="2"/>
    </row>
    <row r="50" spans="1:10" ht="18" customHeight="1" x14ac:dyDescent="0.35">
      <c r="A50" s="72">
        <v>6960</v>
      </c>
      <c r="B50" s="73">
        <v>44713</v>
      </c>
      <c r="C50" s="74" t="s">
        <v>163</v>
      </c>
      <c r="D50" s="75">
        <v>2</v>
      </c>
      <c r="E50" s="76">
        <v>10</v>
      </c>
      <c r="F50" s="76">
        <f t="shared" si="0"/>
        <v>20</v>
      </c>
      <c r="G50" s="76">
        <v>16</v>
      </c>
      <c r="H50" s="77">
        <f t="shared" si="1"/>
        <v>320</v>
      </c>
      <c r="I50" s="2"/>
      <c r="J50" s="2"/>
    </row>
    <row r="51" spans="1:10" ht="18" customHeight="1" x14ac:dyDescent="0.35">
      <c r="A51" s="72">
        <v>6961</v>
      </c>
      <c r="B51" s="3">
        <v>44713</v>
      </c>
      <c r="C51" s="4" t="s">
        <v>163</v>
      </c>
      <c r="D51" s="5">
        <v>5</v>
      </c>
      <c r="E51" s="6">
        <v>10</v>
      </c>
      <c r="F51" s="76">
        <f t="shared" si="0"/>
        <v>50</v>
      </c>
      <c r="G51" s="6">
        <v>16</v>
      </c>
      <c r="H51" s="77">
        <f t="shared" si="1"/>
        <v>800</v>
      </c>
      <c r="I51" s="2"/>
      <c r="J51" s="2"/>
    </row>
    <row r="52" spans="1:10" ht="18" customHeight="1" x14ac:dyDescent="0.35">
      <c r="A52" s="72">
        <v>6962</v>
      </c>
      <c r="B52" s="73">
        <v>44714</v>
      </c>
      <c r="C52" s="4" t="s">
        <v>163</v>
      </c>
      <c r="D52" s="5">
        <v>2</v>
      </c>
      <c r="E52" s="6">
        <v>10</v>
      </c>
      <c r="F52" s="76">
        <f t="shared" si="0"/>
        <v>20</v>
      </c>
      <c r="G52" s="6">
        <v>16</v>
      </c>
      <c r="H52" s="77">
        <f t="shared" si="1"/>
        <v>320</v>
      </c>
      <c r="I52" s="2"/>
      <c r="J52" s="2"/>
    </row>
    <row r="53" spans="1:10" ht="18" customHeight="1" x14ac:dyDescent="0.35">
      <c r="A53" s="72">
        <v>6963</v>
      </c>
      <c r="B53" s="3">
        <v>44714</v>
      </c>
      <c r="C53" s="4" t="s">
        <v>163</v>
      </c>
      <c r="D53" s="5">
        <v>2</v>
      </c>
      <c r="E53" s="6">
        <v>10</v>
      </c>
      <c r="F53" s="76">
        <f t="shared" si="0"/>
        <v>20</v>
      </c>
      <c r="G53" s="6">
        <v>16</v>
      </c>
      <c r="H53" s="77">
        <f t="shared" si="1"/>
        <v>320</v>
      </c>
      <c r="I53" s="2"/>
      <c r="J53" s="2"/>
    </row>
    <row r="54" spans="1:10" ht="18" customHeight="1" x14ac:dyDescent="0.35">
      <c r="A54" s="72">
        <v>6964</v>
      </c>
      <c r="B54" s="73">
        <v>44715</v>
      </c>
      <c r="C54" s="4" t="s">
        <v>163</v>
      </c>
      <c r="D54" s="5">
        <v>3</v>
      </c>
      <c r="E54" s="6">
        <v>10</v>
      </c>
      <c r="F54" s="76">
        <f t="shared" si="0"/>
        <v>30</v>
      </c>
      <c r="G54" s="6">
        <v>16</v>
      </c>
      <c r="H54" s="77">
        <f t="shared" si="1"/>
        <v>480</v>
      </c>
      <c r="I54" s="2"/>
      <c r="J54" s="2"/>
    </row>
    <row r="55" spans="1:10" ht="18" customHeight="1" x14ac:dyDescent="0.35">
      <c r="A55" s="72">
        <v>6965</v>
      </c>
      <c r="B55" s="73">
        <v>44715</v>
      </c>
      <c r="C55" s="4" t="s">
        <v>163</v>
      </c>
      <c r="D55" s="5">
        <v>3</v>
      </c>
      <c r="E55" s="6">
        <v>10</v>
      </c>
      <c r="F55" s="76">
        <f t="shared" si="0"/>
        <v>30</v>
      </c>
      <c r="G55" s="6">
        <v>16</v>
      </c>
      <c r="H55" s="77">
        <f t="shared" si="1"/>
        <v>480</v>
      </c>
      <c r="I55" s="2"/>
      <c r="J55" s="2"/>
    </row>
    <row r="56" spans="1:10" ht="18" customHeight="1" x14ac:dyDescent="0.35">
      <c r="A56" s="72">
        <v>6966</v>
      </c>
      <c r="B56" s="3">
        <v>44715</v>
      </c>
      <c r="C56" s="4" t="s">
        <v>163</v>
      </c>
      <c r="D56" s="5">
        <v>2</v>
      </c>
      <c r="E56" s="6">
        <v>3</v>
      </c>
      <c r="F56" s="76">
        <f t="shared" si="0"/>
        <v>6</v>
      </c>
      <c r="G56" s="6">
        <v>16</v>
      </c>
      <c r="H56" s="77">
        <f t="shared" si="1"/>
        <v>96</v>
      </c>
      <c r="I56" s="2"/>
      <c r="J56" s="2"/>
    </row>
    <row r="57" spans="1:10" ht="18" customHeight="1" x14ac:dyDescent="0.35">
      <c r="A57" s="72">
        <v>6967</v>
      </c>
      <c r="B57" s="73">
        <v>44717</v>
      </c>
      <c r="C57" s="4" t="s">
        <v>163</v>
      </c>
      <c r="D57" s="5">
        <v>3</v>
      </c>
      <c r="E57" s="6">
        <v>10</v>
      </c>
      <c r="F57" s="76">
        <f>D57*E57</f>
        <v>30</v>
      </c>
      <c r="G57" s="6">
        <v>16</v>
      </c>
      <c r="H57" s="77">
        <f t="shared" si="1"/>
        <v>480</v>
      </c>
      <c r="I57" s="2"/>
      <c r="J57" s="2"/>
    </row>
    <row r="58" spans="1:10" ht="18" customHeight="1" x14ac:dyDescent="0.35">
      <c r="A58" s="72">
        <v>6968</v>
      </c>
      <c r="B58" s="3">
        <v>44717</v>
      </c>
      <c r="C58" s="4" t="s">
        <v>163</v>
      </c>
      <c r="D58" s="5">
        <v>6</v>
      </c>
      <c r="E58" s="6">
        <v>10</v>
      </c>
      <c r="F58" s="76">
        <f t="shared" si="0"/>
        <v>60</v>
      </c>
      <c r="G58" s="6">
        <v>16</v>
      </c>
      <c r="H58" s="77">
        <f t="shared" si="1"/>
        <v>960</v>
      </c>
      <c r="I58" s="2"/>
      <c r="J58" s="2"/>
    </row>
    <row r="59" spans="1:10" ht="18" customHeight="1" x14ac:dyDescent="0.35">
      <c r="A59" s="72">
        <v>6969</v>
      </c>
      <c r="B59" s="3">
        <v>44717</v>
      </c>
      <c r="C59" s="4" t="s">
        <v>163</v>
      </c>
      <c r="D59" s="5">
        <v>2</v>
      </c>
      <c r="E59" s="6">
        <v>10</v>
      </c>
      <c r="F59" s="76">
        <f>D59*E59</f>
        <v>20</v>
      </c>
      <c r="G59" s="6">
        <v>16</v>
      </c>
      <c r="H59" s="77">
        <f t="shared" si="1"/>
        <v>320</v>
      </c>
      <c r="I59" s="2"/>
      <c r="J59" s="2"/>
    </row>
    <row r="60" spans="1:10" ht="18" customHeight="1" x14ac:dyDescent="0.35">
      <c r="A60" s="72">
        <v>6970</v>
      </c>
      <c r="B60" s="3">
        <v>44717</v>
      </c>
      <c r="C60" s="4" t="s">
        <v>163</v>
      </c>
      <c r="D60" s="5">
        <v>6</v>
      </c>
      <c r="E60" s="6">
        <v>10</v>
      </c>
      <c r="F60" s="76">
        <f t="shared" si="0"/>
        <v>60</v>
      </c>
      <c r="G60" s="6">
        <v>16</v>
      </c>
      <c r="H60" s="77">
        <f t="shared" si="1"/>
        <v>960</v>
      </c>
      <c r="I60" s="2"/>
      <c r="J60" s="2"/>
    </row>
    <row r="61" spans="1:10" ht="18" customHeight="1" x14ac:dyDescent="0.35">
      <c r="A61" s="72">
        <v>6971</v>
      </c>
      <c r="B61" s="73">
        <v>44718</v>
      </c>
      <c r="C61" s="4" t="s">
        <v>163</v>
      </c>
      <c r="D61" s="5">
        <v>5</v>
      </c>
      <c r="E61" s="6">
        <v>10</v>
      </c>
      <c r="F61" s="76">
        <f t="shared" si="0"/>
        <v>50</v>
      </c>
      <c r="G61" s="6">
        <v>16</v>
      </c>
      <c r="H61" s="77">
        <f t="shared" si="1"/>
        <v>800</v>
      </c>
      <c r="I61" s="2"/>
      <c r="J61" s="2"/>
    </row>
    <row r="62" spans="1:10" ht="18" customHeight="1" x14ac:dyDescent="0.35">
      <c r="A62" s="72">
        <v>6972</v>
      </c>
      <c r="B62" s="73">
        <v>44718</v>
      </c>
      <c r="C62" s="4" t="s">
        <v>163</v>
      </c>
      <c r="D62" s="5">
        <v>2</v>
      </c>
      <c r="E62" s="6">
        <v>10</v>
      </c>
      <c r="F62" s="76">
        <f t="shared" si="0"/>
        <v>20</v>
      </c>
      <c r="G62" s="6">
        <v>16</v>
      </c>
      <c r="H62" s="77">
        <f t="shared" si="1"/>
        <v>320</v>
      </c>
      <c r="I62" s="2"/>
      <c r="J62" s="2"/>
    </row>
    <row r="63" spans="1:10" ht="18" customHeight="1" x14ac:dyDescent="0.35">
      <c r="A63" s="72">
        <v>6973</v>
      </c>
      <c r="B63" s="73">
        <v>44719</v>
      </c>
      <c r="C63" s="4" t="s">
        <v>163</v>
      </c>
      <c r="D63" s="5">
        <v>2</v>
      </c>
      <c r="E63" s="78">
        <v>10</v>
      </c>
      <c r="F63" s="79">
        <f t="shared" si="0"/>
        <v>20</v>
      </c>
      <c r="G63" s="78">
        <v>16</v>
      </c>
      <c r="H63" s="77">
        <f t="shared" si="1"/>
        <v>320</v>
      </c>
      <c r="I63" s="2"/>
      <c r="J63" s="2"/>
    </row>
    <row r="64" spans="1:10" ht="18" customHeight="1" x14ac:dyDescent="0.35">
      <c r="A64" s="72">
        <v>6974</v>
      </c>
      <c r="B64" s="3">
        <v>44719</v>
      </c>
      <c r="C64" s="4" t="s">
        <v>163</v>
      </c>
      <c r="D64" s="5">
        <v>5</v>
      </c>
      <c r="E64" s="6">
        <v>10</v>
      </c>
      <c r="F64" s="76">
        <f t="shared" si="0"/>
        <v>50</v>
      </c>
      <c r="G64" s="6">
        <v>16</v>
      </c>
      <c r="H64" s="77">
        <f t="shared" si="1"/>
        <v>800</v>
      </c>
      <c r="I64" s="2"/>
      <c r="J64" s="2"/>
    </row>
    <row r="65" spans="1:10" ht="18" customHeight="1" x14ac:dyDescent="0.35">
      <c r="A65" s="72">
        <v>6975</v>
      </c>
      <c r="B65" s="73">
        <v>44719</v>
      </c>
      <c r="C65" s="4" t="s">
        <v>163</v>
      </c>
      <c r="D65" s="5">
        <v>2</v>
      </c>
      <c r="E65" s="6">
        <v>10</v>
      </c>
      <c r="F65" s="76">
        <f t="shared" si="0"/>
        <v>20</v>
      </c>
      <c r="G65" s="6">
        <v>16</v>
      </c>
      <c r="H65" s="77">
        <f t="shared" si="1"/>
        <v>320</v>
      </c>
      <c r="I65" s="2"/>
      <c r="J65" s="2"/>
    </row>
    <row r="66" spans="1:10" ht="18" customHeight="1" x14ac:dyDescent="0.35">
      <c r="A66" s="72">
        <v>6976</v>
      </c>
      <c r="B66" s="3">
        <v>44719</v>
      </c>
      <c r="C66" s="4" t="s">
        <v>163</v>
      </c>
      <c r="D66" s="5">
        <v>3</v>
      </c>
      <c r="E66" s="6">
        <v>10</v>
      </c>
      <c r="F66" s="76">
        <f t="shared" si="0"/>
        <v>30</v>
      </c>
      <c r="G66" s="6">
        <v>16</v>
      </c>
      <c r="H66" s="77">
        <f t="shared" si="1"/>
        <v>480</v>
      </c>
      <c r="I66" s="2"/>
      <c r="J66" s="2"/>
    </row>
    <row r="67" spans="1:10" ht="18" customHeight="1" x14ac:dyDescent="0.35">
      <c r="A67" s="72">
        <v>6977</v>
      </c>
      <c r="B67" s="3">
        <v>44720</v>
      </c>
      <c r="C67" s="4" t="s">
        <v>163</v>
      </c>
      <c r="D67" s="5">
        <v>5</v>
      </c>
      <c r="E67" s="6">
        <v>10</v>
      </c>
      <c r="F67" s="76">
        <f t="shared" si="0"/>
        <v>50</v>
      </c>
      <c r="G67" s="6">
        <v>16</v>
      </c>
      <c r="H67" s="77">
        <f t="shared" si="1"/>
        <v>800</v>
      </c>
      <c r="I67" s="2"/>
      <c r="J67" s="2"/>
    </row>
    <row r="68" spans="1:10" ht="18" customHeight="1" x14ac:dyDescent="0.35">
      <c r="A68" s="72">
        <v>6978</v>
      </c>
      <c r="B68" s="3">
        <v>44720</v>
      </c>
      <c r="C68" s="4" t="s">
        <v>163</v>
      </c>
      <c r="D68" s="5">
        <v>4</v>
      </c>
      <c r="E68" s="6">
        <v>10</v>
      </c>
      <c r="F68" s="76">
        <f t="shared" si="0"/>
        <v>40</v>
      </c>
      <c r="G68" s="6">
        <v>16</v>
      </c>
      <c r="H68" s="77">
        <f t="shared" si="1"/>
        <v>640</v>
      </c>
      <c r="I68" s="2"/>
      <c r="J68" s="2"/>
    </row>
    <row r="69" spans="1:10" ht="18" customHeight="1" x14ac:dyDescent="0.35">
      <c r="A69" s="72">
        <v>6979</v>
      </c>
      <c r="B69" s="73">
        <v>44720</v>
      </c>
      <c r="C69" s="4" t="s">
        <v>163</v>
      </c>
      <c r="D69" s="5">
        <v>2</v>
      </c>
      <c r="E69" s="6">
        <v>10</v>
      </c>
      <c r="F69" s="76">
        <f t="shared" si="0"/>
        <v>20</v>
      </c>
      <c r="G69" s="6">
        <v>16</v>
      </c>
      <c r="H69" s="77">
        <f t="shared" si="1"/>
        <v>320</v>
      </c>
      <c r="I69" s="2"/>
      <c r="J69" s="2"/>
    </row>
    <row r="70" spans="1:10" ht="18" customHeight="1" x14ac:dyDescent="0.35">
      <c r="A70" s="72">
        <v>6980</v>
      </c>
      <c r="B70" s="73">
        <v>44721</v>
      </c>
      <c r="C70" s="4" t="s">
        <v>163</v>
      </c>
      <c r="D70" s="5">
        <v>2</v>
      </c>
      <c r="E70" s="6">
        <v>10</v>
      </c>
      <c r="F70" s="76">
        <f t="shared" ref="F70:F127" si="2">D70*E70</f>
        <v>20</v>
      </c>
      <c r="G70" s="6">
        <v>16</v>
      </c>
      <c r="H70" s="77">
        <f t="shared" si="1"/>
        <v>320</v>
      </c>
      <c r="I70" s="2"/>
      <c r="J70" s="2"/>
    </row>
    <row r="71" spans="1:10" ht="18" customHeight="1" x14ac:dyDescent="0.35">
      <c r="A71" s="72">
        <v>6981</v>
      </c>
      <c r="B71" s="73">
        <v>44721</v>
      </c>
      <c r="C71" s="4" t="s">
        <v>163</v>
      </c>
      <c r="D71" s="5">
        <v>5</v>
      </c>
      <c r="E71" s="6">
        <v>10</v>
      </c>
      <c r="F71" s="76">
        <f t="shared" si="2"/>
        <v>50</v>
      </c>
      <c r="G71" s="6">
        <v>16</v>
      </c>
      <c r="H71" s="77">
        <f t="shared" ref="H71:H134" si="3">F71*G71</f>
        <v>800</v>
      </c>
      <c r="I71" s="2"/>
      <c r="J71" s="2"/>
    </row>
    <row r="72" spans="1:10" ht="18" customHeight="1" x14ac:dyDescent="0.35">
      <c r="A72" s="72">
        <v>6982</v>
      </c>
      <c r="B72" s="73">
        <v>44721</v>
      </c>
      <c r="C72" s="4" t="s">
        <v>163</v>
      </c>
      <c r="D72" s="5">
        <v>3</v>
      </c>
      <c r="E72" s="6">
        <v>10</v>
      </c>
      <c r="F72" s="76">
        <f t="shared" si="2"/>
        <v>30</v>
      </c>
      <c r="G72" s="6">
        <v>16</v>
      </c>
      <c r="H72" s="77">
        <f t="shared" si="3"/>
        <v>480</v>
      </c>
      <c r="I72" s="2"/>
      <c r="J72" s="2"/>
    </row>
    <row r="73" spans="1:10" ht="18" customHeight="1" x14ac:dyDescent="0.35">
      <c r="A73" s="72">
        <v>6983</v>
      </c>
      <c r="B73" s="73">
        <v>44721</v>
      </c>
      <c r="C73" s="4" t="s">
        <v>163</v>
      </c>
      <c r="D73" s="5">
        <v>4</v>
      </c>
      <c r="E73" s="6">
        <v>10</v>
      </c>
      <c r="F73" s="76">
        <f t="shared" si="2"/>
        <v>40</v>
      </c>
      <c r="G73" s="6">
        <v>16</v>
      </c>
      <c r="H73" s="77">
        <f t="shared" si="3"/>
        <v>640</v>
      </c>
      <c r="I73" s="2"/>
      <c r="J73" s="2"/>
    </row>
    <row r="74" spans="1:10" ht="18" customHeight="1" x14ac:dyDescent="0.35">
      <c r="A74" s="72">
        <v>6984</v>
      </c>
      <c r="B74" s="73">
        <v>44722</v>
      </c>
      <c r="C74" s="4" t="s">
        <v>163</v>
      </c>
      <c r="D74" s="5">
        <v>3</v>
      </c>
      <c r="E74" s="6">
        <v>10</v>
      </c>
      <c r="F74" s="76">
        <f t="shared" si="2"/>
        <v>30</v>
      </c>
      <c r="G74" s="6">
        <v>16</v>
      </c>
      <c r="H74" s="77">
        <f t="shared" si="3"/>
        <v>480</v>
      </c>
      <c r="I74" s="2"/>
      <c r="J74" s="2"/>
    </row>
    <row r="75" spans="1:10" ht="18" customHeight="1" x14ac:dyDescent="0.35">
      <c r="A75" s="72">
        <v>6985</v>
      </c>
      <c r="B75" s="73">
        <v>44722</v>
      </c>
      <c r="C75" s="4" t="s">
        <v>163</v>
      </c>
      <c r="D75" s="5">
        <v>5</v>
      </c>
      <c r="E75" s="6">
        <v>10</v>
      </c>
      <c r="F75" s="76">
        <f t="shared" si="2"/>
        <v>50</v>
      </c>
      <c r="G75" s="6">
        <v>16</v>
      </c>
      <c r="H75" s="77">
        <f t="shared" si="3"/>
        <v>800</v>
      </c>
      <c r="I75" s="2"/>
      <c r="J75" s="2"/>
    </row>
    <row r="76" spans="1:10" ht="18" customHeight="1" x14ac:dyDescent="0.35">
      <c r="A76" s="72">
        <v>6986</v>
      </c>
      <c r="B76" s="73">
        <v>44722</v>
      </c>
      <c r="C76" s="4" t="s">
        <v>163</v>
      </c>
      <c r="D76" s="5">
        <v>3</v>
      </c>
      <c r="E76" s="6">
        <v>10</v>
      </c>
      <c r="F76" s="76">
        <f t="shared" si="2"/>
        <v>30</v>
      </c>
      <c r="G76" s="6">
        <v>16</v>
      </c>
      <c r="H76" s="77">
        <f t="shared" si="3"/>
        <v>480</v>
      </c>
      <c r="I76" s="2"/>
      <c r="J76" s="2"/>
    </row>
    <row r="77" spans="1:10" ht="18" customHeight="1" x14ac:dyDescent="0.35">
      <c r="A77" s="72">
        <v>6987</v>
      </c>
      <c r="B77" s="73">
        <v>44722</v>
      </c>
      <c r="C77" s="4" t="s">
        <v>163</v>
      </c>
      <c r="D77" s="5">
        <v>2</v>
      </c>
      <c r="E77" s="6">
        <v>10</v>
      </c>
      <c r="F77" s="76">
        <f t="shared" si="2"/>
        <v>20</v>
      </c>
      <c r="G77" s="6">
        <v>16</v>
      </c>
      <c r="H77" s="77">
        <f t="shared" si="3"/>
        <v>320</v>
      </c>
      <c r="I77" s="2"/>
      <c r="J77" s="2"/>
    </row>
    <row r="78" spans="1:10" ht="18" customHeight="1" x14ac:dyDescent="0.35">
      <c r="A78" s="72">
        <v>6988</v>
      </c>
      <c r="B78" s="73">
        <v>44724</v>
      </c>
      <c r="C78" s="4" t="s">
        <v>163</v>
      </c>
      <c r="D78" s="5">
        <v>3</v>
      </c>
      <c r="E78" s="6">
        <v>10</v>
      </c>
      <c r="F78" s="76">
        <f t="shared" si="2"/>
        <v>30</v>
      </c>
      <c r="G78" s="6">
        <v>16</v>
      </c>
      <c r="H78" s="77">
        <f t="shared" si="3"/>
        <v>480</v>
      </c>
      <c r="I78" s="2"/>
      <c r="J78" s="2"/>
    </row>
    <row r="79" spans="1:10" ht="18" customHeight="1" x14ac:dyDescent="0.35">
      <c r="A79" s="72">
        <v>6989</v>
      </c>
      <c r="B79" s="73">
        <v>44724</v>
      </c>
      <c r="C79" s="4" t="s">
        <v>163</v>
      </c>
      <c r="D79" s="5">
        <v>5</v>
      </c>
      <c r="E79" s="6">
        <v>10</v>
      </c>
      <c r="F79" s="76">
        <f t="shared" si="2"/>
        <v>50</v>
      </c>
      <c r="G79" s="6">
        <v>16</v>
      </c>
      <c r="H79" s="77">
        <f t="shared" si="3"/>
        <v>800</v>
      </c>
      <c r="I79" s="2"/>
      <c r="J79" s="2"/>
    </row>
    <row r="80" spans="1:10" ht="18" customHeight="1" x14ac:dyDescent="0.35">
      <c r="A80" s="72">
        <v>6990</v>
      </c>
      <c r="B80" s="73">
        <v>44724</v>
      </c>
      <c r="C80" s="4" t="s">
        <v>163</v>
      </c>
      <c r="D80" s="5">
        <v>3</v>
      </c>
      <c r="E80" s="6">
        <v>10</v>
      </c>
      <c r="F80" s="76">
        <f t="shared" si="2"/>
        <v>30</v>
      </c>
      <c r="G80" s="6">
        <v>16</v>
      </c>
      <c r="H80" s="77">
        <f t="shared" si="3"/>
        <v>480</v>
      </c>
      <c r="I80" s="2"/>
      <c r="J80" s="2"/>
    </row>
    <row r="81" spans="1:10" ht="18" customHeight="1" x14ac:dyDescent="0.35">
      <c r="A81" s="72">
        <v>6991</v>
      </c>
      <c r="B81" s="73">
        <v>44725</v>
      </c>
      <c r="C81" s="4" t="s">
        <v>163</v>
      </c>
      <c r="D81" s="5">
        <v>3</v>
      </c>
      <c r="E81" s="6">
        <v>10</v>
      </c>
      <c r="F81" s="76">
        <f t="shared" si="2"/>
        <v>30</v>
      </c>
      <c r="G81" s="6">
        <v>16</v>
      </c>
      <c r="H81" s="77">
        <f t="shared" si="3"/>
        <v>480</v>
      </c>
      <c r="I81" s="2"/>
      <c r="J81" s="2"/>
    </row>
    <row r="82" spans="1:10" ht="18" customHeight="1" x14ac:dyDescent="0.35">
      <c r="A82" s="72">
        <v>6992</v>
      </c>
      <c r="B82" s="73">
        <v>44725</v>
      </c>
      <c r="C82" s="4" t="s">
        <v>163</v>
      </c>
      <c r="D82" s="5">
        <v>2</v>
      </c>
      <c r="E82" s="6">
        <v>10</v>
      </c>
      <c r="F82" s="76">
        <f t="shared" si="2"/>
        <v>20</v>
      </c>
      <c r="G82" s="6">
        <v>16</v>
      </c>
      <c r="H82" s="77">
        <f t="shared" si="3"/>
        <v>320</v>
      </c>
      <c r="I82" s="2"/>
      <c r="J82" s="2"/>
    </row>
    <row r="83" spans="1:10" ht="18" customHeight="1" x14ac:dyDescent="0.35">
      <c r="A83" s="72">
        <v>6993</v>
      </c>
      <c r="B83" s="73">
        <v>44725</v>
      </c>
      <c r="C83" s="4" t="s">
        <v>163</v>
      </c>
      <c r="D83" s="5">
        <v>2</v>
      </c>
      <c r="E83" s="6">
        <v>10</v>
      </c>
      <c r="F83" s="76">
        <f t="shared" si="2"/>
        <v>20</v>
      </c>
      <c r="G83" s="6">
        <v>16</v>
      </c>
      <c r="H83" s="77">
        <f t="shared" si="3"/>
        <v>320</v>
      </c>
      <c r="I83" s="2"/>
      <c r="J83" s="2"/>
    </row>
    <row r="84" spans="1:10" ht="18" customHeight="1" x14ac:dyDescent="0.35">
      <c r="A84" s="72">
        <v>6994</v>
      </c>
      <c r="B84" s="73">
        <v>44726</v>
      </c>
      <c r="C84" s="4" t="s">
        <v>163</v>
      </c>
      <c r="D84" s="5">
        <v>3</v>
      </c>
      <c r="E84" s="6">
        <v>10</v>
      </c>
      <c r="F84" s="76">
        <f t="shared" si="2"/>
        <v>30</v>
      </c>
      <c r="G84" s="6">
        <v>16</v>
      </c>
      <c r="H84" s="77">
        <f t="shared" si="3"/>
        <v>480</v>
      </c>
      <c r="I84" s="2"/>
      <c r="J84" s="2"/>
    </row>
    <row r="85" spans="1:10" ht="18" customHeight="1" x14ac:dyDescent="0.35">
      <c r="A85" s="72">
        <v>6995</v>
      </c>
      <c r="B85" s="73">
        <v>44726</v>
      </c>
      <c r="C85" s="4" t="s">
        <v>163</v>
      </c>
      <c r="D85" s="5">
        <v>7</v>
      </c>
      <c r="E85" s="6">
        <v>10</v>
      </c>
      <c r="F85" s="76">
        <f t="shared" si="2"/>
        <v>70</v>
      </c>
      <c r="G85" s="6">
        <v>16</v>
      </c>
      <c r="H85" s="77">
        <f t="shared" si="3"/>
        <v>1120</v>
      </c>
      <c r="I85" s="2"/>
      <c r="J85" s="2"/>
    </row>
    <row r="86" spans="1:10" ht="18" customHeight="1" x14ac:dyDescent="0.35">
      <c r="A86" s="72">
        <v>6996</v>
      </c>
      <c r="B86" s="73">
        <v>44726</v>
      </c>
      <c r="C86" s="4" t="s">
        <v>163</v>
      </c>
      <c r="D86" s="5">
        <v>1</v>
      </c>
      <c r="E86" s="6">
        <v>10</v>
      </c>
      <c r="F86" s="76">
        <f t="shared" si="2"/>
        <v>10</v>
      </c>
      <c r="G86" s="6">
        <v>16</v>
      </c>
      <c r="H86" s="77">
        <f t="shared" si="3"/>
        <v>160</v>
      </c>
      <c r="I86" s="2"/>
      <c r="J86" s="2"/>
    </row>
    <row r="87" spans="1:10" ht="18" customHeight="1" x14ac:dyDescent="0.35">
      <c r="A87" s="72">
        <v>6997</v>
      </c>
      <c r="B87" s="73">
        <v>44726</v>
      </c>
      <c r="C87" s="4" t="s">
        <v>163</v>
      </c>
      <c r="D87" s="5">
        <v>2</v>
      </c>
      <c r="E87" s="6">
        <v>6</v>
      </c>
      <c r="F87" s="76">
        <f t="shared" si="2"/>
        <v>12</v>
      </c>
      <c r="G87" s="6">
        <v>16</v>
      </c>
      <c r="H87" s="77">
        <f t="shared" si="3"/>
        <v>192</v>
      </c>
      <c r="I87" s="2"/>
      <c r="J87" s="2"/>
    </row>
    <row r="88" spans="1:10" ht="18" customHeight="1" x14ac:dyDescent="0.35">
      <c r="A88" s="72">
        <v>6998</v>
      </c>
      <c r="B88" s="73">
        <v>44727</v>
      </c>
      <c r="C88" s="4" t="s">
        <v>163</v>
      </c>
      <c r="D88" s="5">
        <v>7</v>
      </c>
      <c r="E88" s="6">
        <v>10</v>
      </c>
      <c r="F88" s="76">
        <f t="shared" si="2"/>
        <v>70</v>
      </c>
      <c r="G88" s="6">
        <v>16</v>
      </c>
      <c r="H88" s="77">
        <f t="shared" si="3"/>
        <v>1120</v>
      </c>
      <c r="I88" s="2"/>
      <c r="J88" s="2"/>
    </row>
    <row r="89" spans="1:10" ht="18" customHeight="1" x14ac:dyDescent="0.35">
      <c r="A89" s="72">
        <v>6999</v>
      </c>
      <c r="B89" s="73">
        <v>44727</v>
      </c>
      <c r="C89" s="4" t="s">
        <v>163</v>
      </c>
      <c r="D89" s="5">
        <v>3</v>
      </c>
      <c r="E89" s="6">
        <v>10</v>
      </c>
      <c r="F89" s="76">
        <f t="shared" si="2"/>
        <v>30</v>
      </c>
      <c r="G89" s="6">
        <v>16</v>
      </c>
      <c r="H89" s="77">
        <f t="shared" si="3"/>
        <v>480</v>
      </c>
      <c r="I89" s="2"/>
      <c r="J89" s="2"/>
    </row>
    <row r="90" spans="1:10" ht="18" customHeight="1" x14ac:dyDescent="0.35">
      <c r="A90" s="72">
        <v>7000</v>
      </c>
      <c r="B90" s="73">
        <v>44726</v>
      </c>
      <c r="C90" s="4" t="s">
        <v>163</v>
      </c>
      <c r="D90" s="5">
        <v>1</v>
      </c>
      <c r="E90" s="6">
        <v>10</v>
      </c>
      <c r="F90" s="76">
        <f t="shared" si="2"/>
        <v>10</v>
      </c>
      <c r="G90" s="6">
        <v>16</v>
      </c>
      <c r="H90" s="77">
        <f t="shared" si="3"/>
        <v>160</v>
      </c>
      <c r="I90" s="2"/>
      <c r="J90" s="2"/>
    </row>
    <row r="91" spans="1:10" ht="18" customHeight="1" x14ac:dyDescent="0.35">
      <c r="A91" s="72">
        <v>3760</v>
      </c>
      <c r="B91" s="73">
        <v>44727</v>
      </c>
      <c r="C91" s="4" t="s">
        <v>163</v>
      </c>
      <c r="D91" s="5">
        <v>2</v>
      </c>
      <c r="E91" s="6">
        <v>10</v>
      </c>
      <c r="F91" s="76">
        <f t="shared" si="2"/>
        <v>20</v>
      </c>
      <c r="G91" s="6">
        <v>16</v>
      </c>
      <c r="H91" s="77">
        <f t="shared" si="3"/>
        <v>320</v>
      </c>
      <c r="I91" s="2"/>
      <c r="J91" s="2"/>
    </row>
    <row r="92" spans="1:10" ht="18" customHeight="1" x14ac:dyDescent="0.35">
      <c r="A92" s="72">
        <v>3761</v>
      </c>
      <c r="B92" s="73">
        <v>44728</v>
      </c>
      <c r="C92" s="4" t="s">
        <v>163</v>
      </c>
      <c r="D92" s="5">
        <v>2</v>
      </c>
      <c r="E92" s="6">
        <v>10</v>
      </c>
      <c r="F92" s="76">
        <f t="shared" si="2"/>
        <v>20</v>
      </c>
      <c r="G92" s="6">
        <v>16</v>
      </c>
      <c r="H92" s="77">
        <f t="shared" si="3"/>
        <v>320</v>
      </c>
      <c r="I92" s="2"/>
      <c r="J92" s="2"/>
    </row>
    <row r="93" spans="1:10" ht="18" customHeight="1" x14ac:dyDescent="0.35">
      <c r="A93" s="72">
        <v>3762</v>
      </c>
      <c r="B93" s="73">
        <v>44728</v>
      </c>
      <c r="C93" s="4" t="s">
        <v>163</v>
      </c>
      <c r="D93" s="5">
        <v>3</v>
      </c>
      <c r="E93" s="6">
        <v>10</v>
      </c>
      <c r="F93" s="76">
        <f t="shared" si="2"/>
        <v>30</v>
      </c>
      <c r="G93" s="6">
        <v>16</v>
      </c>
      <c r="H93" s="77">
        <f t="shared" si="3"/>
        <v>480</v>
      </c>
      <c r="I93" s="2"/>
      <c r="J93" s="2"/>
    </row>
    <row r="94" spans="1:10" ht="18" customHeight="1" x14ac:dyDescent="0.35">
      <c r="A94" s="72">
        <v>3764</v>
      </c>
      <c r="B94" s="73">
        <v>44729</v>
      </c>
      <c r="C94" s="4" t="s">
        <v>163</v>
      </c>
      <c r="D94" s="5">
        <v>2</v>
      </c>
      <c r="E94" s="6">
        <v>10</v>
      </c>
      <c r="F94" s="76">
        <f t="shared" si="2"/>
        <v>20</v>
      </c>
      <c r="G94" s="6">
        <v>16</v>
      </c>
      <c r="H94" s="77">
        <f t="shared" si="3"/>
        <v>320</v>
      </c>
      <c r="I94" s="2"/>
      <c r="J94" s="2"/>
    </row>
    <row r="95" spans="1:10" ht="18" customHeight="1" x14ac:dyDescent="0.35">
      <c r="A95" s="72">
        <v>3765</v>
      </c>
      <c r="B95" s="73">
        <v>44729</v>
      </c>
      <c r="C95" s="4" t="s">
        <v>163</v>
      </c>
      <c r="D95" s="5">
        <v>3</v>
      </c>
      <c r="E95" s="6">
        <v>10</v>
      </c>
      <c r="F95" s="76">
        <f t="shared" si="2"/>
        <v>30</v>
      </c>
      <c r="G95" s="6">
        <v>16</v>
      </c>
      <c r="H95" s="77">
        <f t="shared" si="3"/>
        <v>480</v>
      </c>
      <c r="I95" s="2"/>
      <c r="J95" s="2"/>
    </row>
    <row r="96" spans="1:10" ht="18" customHeight="1" x14ac:dyDescent="0.35">
      <c r="A96" s="72">
        <v>3766</v>
      </c>
      <c r="B96" s="73">
        <v>44729</v>
      </c>
      <c r="C96" s="4" t="s">
        <v>163</v>
      </c>
      <c r="D96" s="5">
        <v>4</v>
      </c>
      <c r="E96" s="6">
        <v>10</v>
      </c>
      <c r="F96" s="76">
        <f t="shared" si="2"/>
        <v>40</v>
      </c>
      <c r="G96" s="6">
        <v>16</v>
      </c>
      <c r="H96" s="77">
        <f t="shared" si="3"/>
        <v>640</v>
      </c>
      <c r="I96" s="2"/>
      <c r="J96" s="2"/>
    </row>
    <row r="97" spans="1:10" ht="18" customHeight="1" x14ac:dyDescent="0.35">
      <c r="A97" s="72">
        <v>3767</v>
      </c>
      <c r="B97" s="73">
        <v>44731</v>
      </c>
      <c r="C97" s="4" t="s">
        <v>163</v>
      </c>
      <c r="D97" s="5">
        <v>8</v>
      </c>
      <c r="E97" s="6">
        <v>10</v>
      </c>
      <c r="F97" s="76">
        <f t="shared" si="2"/>
        <v>80</v>
      </c>
      <c r="G97" s="6">
        <v>16</v>
      </c>
      <c r="H97" s="77">
        <f t="shared" si="3"/>
        <v>1280</v>
      </c>
      <c r="I97" s="2"/>
      <c r="J97" s="2"/>
    </row>
    <row r="98" spans="1:10" ht="18" customHeight="1" x14ac:dyDescent="0.35">
      <c r="A98" s="72">
        <v>3768</v>
      </c>
      <c r="B98" s="73">
        <v>44731</v>
      </c>
      <c r="C98" s="4" t="s">
        <v>163</v>
      </c>
      <c r="D98" s="5">
        <v>3</v>
      </c>
      <c r="E98" s="6">
        <v>10</v>
      </c>
      <c r="F98" s="76">
        <f t="shared" si="2"/>
        <v>30</v>
      </c>
      <c r="G98" s="6">
        <v>16</v>
      </c>
      <c r="H98" s="77">
        <f t="shared" si="3"/>
        <v>480</v>
      </c>
      <c r="I98" s="2"/>
      <c r="J98" s="2"/>
    </row>
    <row r="99" spans="1:10" ht="18" customHeight="1" x14ac:dyDescent="0.35">
      <c r="A99" s="72">
        <v>3769</v>
      </c>
      <c r="B99" s="73">
        <v>44731</v>
      </c>
      <c r="C99" s="4" t="s">
        <v>163</v>
      </c>
      <c r="D99" s="5">
        <v>3</v>
      </c>
      <c r="E99" s="6">
        <v>10</v>
      </c>
      <c r="F99" s="76">
        <f t="shared" si="2"/>
        <v>30</v>
      </c>
      <c r="G99" s="6">
        <v>16</v>
      </c>
      <c r="H99" s="77">
        <f t="shared" si="3"/>
        <v>480</v>
      </c>
      <c r="I99" s="2"/>
      <c r="J99" s="2"/>
    </row>
    <row r="100" spans="1:10" ht="18" customHeight="1" x14ac:dyDescent="0.35">
      <c r="A100" s="72">
        <v>3770</v>
      </c>
      <c r="B100" s="73">
        <v>44731</v>
      </c>
      <c r="C100" s="4" t="s">
        <v>163</v>
      </c>
      <c r="D100" s="5">
        <v>3</v>
      </c>
      <c r="E100" s="6">
        <v>10</v>
      </c>
      <c r="F100" s="76">
        <f t="shared" si="2"/>
        <v>30</v>
      </c>
      <c r="G100" s="6">
        <v>16</v>
      </c>
      <c r="H100" s="77">
        <f t="shared" si="3"/>
        <v>480</v>
      </c>
      <c r="I100" s="2"/>
      <c r="J100" s="2"/>
    </row>
    <row r="101" spans="1:10" ht="18" customHeight="1" x14ac:dyDescent="0.35">
      <c r="A101" s="72">
        <v>3771</v>
      </c>
      <c r="B101" s="73">
        <v>44732</v>
      </c>
      <c r="C101" s="4" t="s">
        <v>163</v>
      </c>
      <c r="D101" s="5">
        <v>3</v>
      </c>
      <c r="E101" s="6">
        <v>10</v>
      </c>
      <c r="F101" s="76">
        <f t="shared" si="2"/>
        <v>30</v>
      </c>
      <c r="G101" s="6">
        <v>16</v>
      </c>
      <c r="H101" s="77">
        <f t="shared" si="3"/>
        <v>480</v>
      </c>
      <c r="I101" s="2"/>
      <c r="J101" s="2"/>
    </row>
    <row r="102" spans="1:10" ht="18" customHeight="1" x14ac:dyDescent="0.35">
      <c r="A102" s="72">
        <v>3772</v>
      </c>
      <c r="B102" s="73">
        <v>44732</v>
      </c>
      <c r="C102" s="4" t="s">
        <v>163</v>
      </c>
      <c r="D102" s="5">
        <v>2</v>
      </c>
      <c r="E102" s="6">
        <v>10</v>
      </c>
      <c r="F102" s="76">
        <f t="shared" si="2"/>
        <v>20</v>
      </c>
      <c r="G102" s="6">
        <v>16</v>
      </c>
      <c r="H102" s="77">
        <f t="shared" si="3"/>
        <v>320</v>
      </c>
      <c r="I102" s="2"/>
      <c r="J102" s="2"/>
    </row>
    <row r="103" spans="1:10" ht="18" customHeight="1" x14ac:dyDescent="0.35">
      <c r="A103" s="72">
        <v>3773</v>
      </c>
      <c r="B103" s="73">
        <v>44732</v>
      </c>
      <c r="C103" s="4" t="s">
        <v>163</v>
      </c>
      <c r="D103" s="5">
        <v>2</v>
      </c>
      <c r="E103" s="6">
        <v>10</v>
      </c>
      <c r="F103" s="76">
        <f t="shared" si="2"/>
        <v>20</v>
      </c>
      <c r="G103" s="6">
        <v>16</v>
      </c>
      <c r="H103" s="77">
        <f t="shared" si="3"/>
        <v>320</v>
      </c>
      <c r="I103" s="2"/>
      <c r="J103" s="2"/>
    </row>
    <row r="104" spans="1:10" ht="18" customHeight="1" x14ac:dyDescent="0.35">
      <c r="A104" s="72">
        <v>3774</v>
      </c>
      <c r="B104" s="73">
        <v>44733</v>
      </c>
      <c r="C104" s="4" t="s">
        <v>163</v>
      </c>
      <c r="D104" s="5">
        <v>2</v>
      </c>
      <c r="E104" s="6">
        <v>10</v>
      </c>
      <c r="F104" s="76">
        <f t="shared" si="2"/>
        <v>20</v>
      </c>
      <c r="G104" s="6">
        <v>16</v>
      </c>
      <c r="H104" s="77">
        <f t="shared" si="3"/>
        <v>320</v>
      </c>
      <c r="I104" s="2"/>
      <c r="J104" s="2"/>
    </row>
    <row r="105" spans="1:10" ht="18" customHeight="1" x14ac:dyDescent="0.35">
      <c r="A105" s="72">
        <v>3775</v>
      </c>
      <c r="B105" s="73">
        <v>44733</v>
      </c>
      <c r="C105" s="4" t="s">
        <v>163</v>
      </c>
      <c r="D105" s="5">
        <v>3</v>
      </c>
      <c r="E105" s="6">
        <v>10</v>
      </c>
      <c r="F105" s="76">
        <f t="shared" si="2"/>
        <v>30</v>
      </c>
      <c r="G105" s="6">
        <v>16</v>
      </c>
      <c r="H105" s="77">
        <f t="shared" si="3"/>
        <v>480</v>
      </c>
      <c r="I105" s="2"/>
      <c r="J105" s="2"/>
    </row>
    <row r="106" spans="1:10" ht="18" customHeight="1" x14ac:dyDescent="0.35">
      <c r="A106" s="72">
        <v>3776</v>
      </c>
      <c r="B106" s="73">
        <v>44734</v>
      </c>
      <c r="C106" s="4" t="s">
        <v>163</v>
      </c>
      <c r="D106" s="5">
        <v>2</v>
      </c>
      <c r="E106" s="6">
        <v>10</v>
      </c>
      <c r="F106" s="76">
        <f t="shared" si="2"/>
        <v>20</v>
      </c>
      <c r="G106" s="6">
        <v>16</v>
      </c>
      <c r="H106" s="77">
        <f t="shared" si="3"/>
        <v>320</v>
      </c>
      <c r="I106" s="2"/>
      <c r="J106" s="2"/>
    </row>
    <row r="107" spans="1:10" ht="18" customHeight="1" x14ac:dyDescent="0.35">
      <c r="A107" s="72">
        <v>3777</v>
      </c>
      <c r="B107" s="73">
        <v>44734</v>
      </c>
      <c r="C107" s="4" t="s">
        <v>163</v>
      </c>
      <c r="D107" s="5">
        <v>2</v>
      </c>
      <c r="E107" s="6">
        <v>10</v>
      </c>
      <c r="F107" s="76">
        <f t="shared" si="2"/>
        <v>20</v>
      </c>
      <c r="G107" s="6">
        <v>16</v>
      </c>
      <c r="H107" s="77">
        <f t="shared" si="3"/>
        <v>320</v>
      </c>
      <c r="I107" s="2"/>
      <c r="J107" s="2"/>
    </row>
    <row r="108" spans="1:10" ht="18" customHeight="1" x14ac:dyDescent="0.35">
      <c r="A108" s="72">
        <v>3778</v>
      </c>
      <c r="B108" s="73">
        <v>44734</v>
      </c>
      <c r="C108" s="4" t="s">
        <v>163</v>
      </c>
      <c r="D108" s="5">
        <v>3</v>
      </c>
      <c r="E108" s="6">
        <v>10</v>
      </c>
      <c r="F108" s="76">
        <f t="shared" si="2"/>
        <v>30</v>
      </c>
      <c r="G108" s="6">
        <v>16</v>
      </c>
      <c r="H108" s="77">
        <f t="shared" si="3"/>
        <v>480</v>
      </c>
      <c r="I108" s="2"/>
      <c r="J108" s="2"/>
    </row>
    <row r="109" spans="1:10" ht="18" customHeight="1" x14ac:dyDescent="0.35">
      <c r="A109" s="72">
        <v>3779</v>
      </c>
      <c r="B109" s="73">
        <v>44734</v>
      </c>
      <c r="C109" s="4" t="s">
        <v>163</v>
      </c>
      <c r="D109" s="5">
        <v>8</v>
      </c>
      <c r="E109" s="6">
        <v>10</v>
      </c>
      <c r="F109" s="76">
        <f t="shared" si="2"/>
        <v>80</v>
      </c>
      <c r="G109" s="6">
        <v>16</v>
      </c>
      <c r="H109" s="77">
        <f t="shared" si="3"/>
        <v>1280</v>
      </c>
      <c r="I109" s="2"/>
      <c r="J109" s="2"/>
    </row>
    <row r="110" spans="1:10" ht="18" customHeight="1" x14ac:dyDescent="0.35">
      <c r="A110" s="72">
        <v>3780</v>
      </c>
      <c r="B110" s="73">
        <v>44735</v>
      </c>
      <c r="C110" s="4" t="s">
        <v>163</v>
      </c>
      <c r="D110" s="5">
        <v>2</v>
      </c>
      <c r="E110" s="6">
        <v>10</v>
      </c>
      <c r="F110" s="76">
        <f t="shared" si="2"/>
        <v>20</v>
      </c>
      <c r="G110" s="6">
        <v>16</v>
      </c>
      <c r="H110" s="77">
        <f t="shared" si="3"/>
        <v>320</v>
      </c>
      <c r="I110" s="2"/>
      <c r="J110" s="2"/>
    </row>
    <row r="111" spans="1:10" ht="18" customHeight="1" x14ac:dyDescent="0.35">
      <c r="A111" s="72">
        <v>3781</v>
      </c>
      <c r="B111" s="73">
        <v>44735</v>
      </c>
      <c r="C111" s="4" t="s">
        <v>163</v>
      </c>
      <c r="D111" s="5">
        <v>3</v>
      </c>
      <c r="E111" s="6">
        <v>10</v>
      </c>
      <c r="F111" s="76">
        <f t="shared" si="2"/>
        <v>30</v>
      </c>
      <c r="G111" s="6">
        <v>16</v>
      </c>
      <c r="H111" s="77">
        <f t="shared" si="3"/>
        <v>480</v>
      </c>
      <c r="I111" s="2"/>
      <c r="J111" s="2"/>
    </row>
    <row r="112" spans="1:10" ht="18" customHeight="1" x14ac:dyDescent="0.35">
      <c r="A112" s="72">
        <v>3782</v>
      </c>
      <c r="B112" s="73">
        <v>44735</v>
      </c>
      <c r="C112" s="4" t="s">
        <v>163</v>
      </c>
      <c r="D112" s="5">
        <v>2</v>
      </c>
      <c r="E112" s="6">
        <v>10</v>
      </c>
      <c r="F112" s="76">
        <f t="shared" si="2"/>
        <v>20</v>
      </c>
      <c r="G112" s="6">
        <v>16</v>
      </c>
      <c r="H112" s="77">
        <f t="shared" si="3"/>
        <v>320</v>
      </c>
      <c r="I112" s="2"/>
      <c r="J112" s="2"/>
    </row>
    <row r="113" spans="1:10" ht="18" customHeight="1" x14ac:dyDescent="0.35">
      <c r="A113" s="72">
        <v>3783</v>
      </c>
      <c r="B113" s="73">
        <v>44735</v>
      </c>
      <c r="C113" s="4" t="s">
        <v>163</v>
      </c>
      <c r="D113" s="5">
        <v>2</v>
      </c>
      <c r="E113" s="6">
        <v>10</v>
      </c>
      <c r="F113" s="76">
        <f t="shared" si="2"/>
        <v>20</v>
      </c>
      <c r="G113" s="6">
        <v>16</v>
      </c>
      <c r="H113" s="77">
        <f t="shared" si="3"/>
        <v>320</v>
      </c>
      <c r="I113" s="2"/>
      <c r="J113" s="2"/>
    </row>
    <row r="114" spans="1:10" ht="18" customHeight="1" x14ac:dyDescent="0.35">
      <c r="A114" s="72">
        <v>3784</v>
      </c>
      <c r="B114" s="73">
        <v>44735</v>
      </c>
      <c r="C114" s="4" t="s">
        <v>163</v>
      </c>
      <c r="D114" s="5">
        <v>3</v>
      </c>
      <c r="E114" s="6">
        <v>10</v>
      </c>
      <c r="F114" s="76">
        <f t="shared" si="2"/>
        <v>30</v>
      </c>
      <c r="G114" s="6">
        <v>16</v>
      </c>
      <c r="H114" s="77">
        <f t="shared" si="3"/>
        <v>480</v>
      </c>
      <c r="I114" s="2"/>
      <c r="J114" s="2"/>
    </row>
    <row r="115" spans="1:10" ht="18" customHeight="1" x14ac:dyDescent="0.35">
      <c r="A115" s="72">
        <v>3785</v>
      </c>
      <c r="B115" s="73">
        <v>44736</v>
      </c>
      <c r="C115" s="4" t="s">
        <v>163</v>
      </c>
      <c r="D115" s="5">
        <v>3</v>
      </c>
      <c r="E115" s="6">
        <v>10</v>
      </c>
      <c r="F115" s="76">
        <f t="shared" si="2"/>
        <v>30</v>
      </c>
      <c r="G115" s="6">
        <v>16</v>
      </c>
      <c r="H115" s="77">
        <f t="shared" si="3"/>
        <v>480</v>
      </c>
      <c r="I115" s="2"/>
      <c r="J115" s="2"/>
    </row>
    <row r="116" spans="1:10" ht="18" customHeight="1" x14ac:dyDescent="0.35">
      <c r="A116" s="72">
        <v>3786</v>
      </c>
      <c r="B116" s="73">
        <v>44736</v>
      </c>
      <c r="C116" s="4" t="s">
        <v>163</v>
      </c>
      <c r="D116" s="5">
        <v>3</v>
      </c>
      <c r="E116" s="6">
        <v>10</v>
      </c>
      <c r="F116" s="76">
        <f t="shared" si="2"/>
        <v>30</v>
      </c>
      <c r="G116" s="6">
        <v>16</v>
      </c>
      <c r="H116" s="77">
        <f t="shared" si="3"/>
        <v>480</v>
      </c>
      <c r="I116" s="2"/>
      <c r="J116" s="2"/>
    </row>
    <row r="117" spans="1:10" ht="18" customHeight="1" x14ac:dyDescent="0.35">
      <c r="A117" s="72">
        <v>3787</v>
      </c>
      <c r="B117" s="73">
        <v>44736</v>
      </c>
      <c r="C117" s="4" t="s">
        <v>163</v>
      </c>
      <c r="D117" s="5">
        <v>2</v>
      </c>
      <c r="E117" s="6">
        <v>10</v>
      </c>
      <c r="F117" s="76">
        <f t="shared" si="2"/>
        <v>20</v>
      </c>
      <c r="G117" s="6">
        <v>16</v>
      </c>
      <c r="H117" s="77">
        <f t="shared" si="3"/>
        <v>320</v>
      </c>
      <c r="I117" s="2"/>
      <c r="J117" s="2"/>
    </row>
    <row r="118" spans="1:10" ht="18" customHeight="1" x14ac:dyDescent="0.35">
      <c r="A118" s="72">
        <v>3788</v>
      </c>
      <c r="B118" s="73">
        <v>44736</v>
      </c>
      <c r="C118" s="4" t="s">
        <v>163</v>
      </c>
      <c r="D118" s="5">
        <v>2</v>
      </c>
      <c r="E118" s="6">
        <v>10</v>
      </c>
      <c r="F118" s="76">
        <f t="shared" si="2"/>
        <v>20</v>
      </c>
      <c r="G118" s="6">
        <v>16</v>
      </c>
      <c r="H118" s="77">
        <f t="shared" si="3"/>
        <v>320</v>
      </c>
      <c r="I118" s="2"/>
      <c r="J118" s="2"/>
    </row>
    <row r="119" spans="1:10" ht="18" customHeight="1" x14ac:dyDescent="0.35">
      <c r="A119" s="72">
        <v>3789</v>
      </c>
      <c r="B119" s="73">
        <v>44738</v>
      </c>
      <c r="C119" s="4" t="s">
        <v>163</v>
      </c>
      <c r="D119" s="5">
        <v>3</v>
      </c>
      <c r="E119" s="6">
        <v>10</v>
      </c>
      <c r="F119" s="76">
        <f t="shared" si="2"/>
        <v>30</v>
      </c>
      <c r="G119" s="6">
        <v>16</v>
      </c>
      <c r="H119" s="77">
        <f t="shared" si="3"/>
        <v>480</v>
      </c>
      <c r="I119" s="2"/>
      <c r="J119" s="2"/>
    </row>
    <row r="120" spans="1:10" ht="18" customHeight="1" x14ac:dyDescent="0.35">
      <c r="A120" s="72">
        <v>3790</v>
      </c>
      <c r="B120" s="73">
        <v>44737</v>
      </c>
      <c r="C120" s="4" t="s">
        <v>163</v>
      </c>
      <c r="D120" s="5">
        <v>3</v>
      </c>
      <c r="E120" s="6">
        <v>10</v>
      </c>
      <c r="F120" s="76">
        <f t="shared" si="2"/>
        <v>30</v>
      </c>
      <c r="G120" s="6">
        <v>16</v>
      </c>
      <c r="H120" s="77">
        <f t="shared" si="3"/>
        <v>480</v>
      </c>
      <c r="I120" s="2"/>
      <c r="J120" s="2"/>
    </row>
    <row r="121" spans="1:10" ht="18" customHeight="1" x14ac:dyDescent="0.35">
      <c r="A121" s="72">
        <v>3791</v>
      </c>
      <c r="B121" s="73">
        <v>44738</v>
      </c>
      <c r="C121" s="4" t="s">
        <v>163</v>
      </c>
      <c r="D121" s="5">
        <v>2</v>
      </c>
      <c r="E121" s="6">
        <v>10</v>
      </c>
      <c r="F121" s="76">
        <f t="shared" si="2"/>
        <v>20</v>
      </c>
      <c r="G121" s="6">
        <v>16</v>
      </c>
      <c r="H121" s="77">
        <f t="shared" si="3"/>
        <v>320</v>
      </c>
      <c r="I121" s="2"/>
      <c r="J121" s="2"/>
    </row>
    <row r="122" spans="1:10" ht="18" customHeight="1" x14ac:dyDescent="0.35">
      <c r="A122" s="72">
        <v>3792</v>
      </c>
      <c r="B122" s="73">
        <v>44738</v>
      </c>
      <c r="C122" s="4" t="s">
        <v>163</v>
      </c>
      <c r="D122" s="5">
        <v>3</v>
      </c>
      <c r="E122" s="6">
        <v>10</v>
      </c>
      <c r="F122" s="76">
        <f t="shared" si="2"/>
        <v>30</v>
      </c>
      <c r="G122" s="6">
        <v>16</v>
      </c>
      <c r="H122" s="77">
        <f t="shared" si="3"/>
        <v>480</v>
      </c>
      <c r="I122" s="2"/>
      <c r="J122" s="2"/>
    </row>
    <row r="123" spans="1:10" ht="18" customHeight="1" x14ac:dyDescent="0.35">
      <c r="A123" s="72">
        <v>3794</v>
      </c>
      <c r="B123" s="73">
        <v>44739</v>
      </c>
      <c r="C123" s="4" t="s">
        <v>163</v>
      </c>
      <c r="D123" s="5">
        <v>3</v>
      </c>
      <c r="E123" s="6">
        <v>10</v>
      </c>
      <c r="F123" s="76">
        <f t="shared" si="2"/>
        <v>30</v>
      </c>
      <c r="G123" s="6">
        <v>16</v>
      </c>
      <c r="H123" s="77">
        <f t="shared" si="3"/>
        <v>480</v>
      </c>
      <c r="I123" s="2"/>
      <c r="J123" s="2"/>
    </row>
    <row r="124" spans="1:10" ht="18" customHeight="1" x14ac:dyDescent="0.35">
      <c r="A124" s="72">
        <v>3793</v>
      </c>
      <c r="B124" s="73">
        <v>44738</v>
      </c>
      <c r="C124" s="4" t="s">
        <v>163</v>
      </c>
      <c r="D124" s="5">
        <v>3</v>
      </c>
      <c r="E124" s="6">
        <v>10</v>
      </c>
      <c r="F124" s="76">
        <f t="shared" si="2"/>
        <v>30</v>
      </c>
      <c r="G124" s="6">
        <v>16</v>
      </c>
      <c r="H124" s="77">
        <f t="shared" si="3"/>
        <v>480</v>
      </c>
      <c r="I124" s="2"/>
      <c r="J124" s="2"/>
    </row>
    <row r="125" spans="1:10" ht="18" customHeight="1" x14ac:dyDescent="0.35">
      <c r="A125" s="72">
        <v>3795</v>
      </c>
      <c r="B125" s="73">
        <v>44740</v>
      </c>
      <c r="C125" s="4" t="s">
        <v>163</v>
      </c>
      <c r="D125" s="5">
        <v>2</v>
      </c>
      <c r="E125" s="6">
        <v>10</v>
      </c>
      <c r="F125" s="76">
        <f t="shared" si="2"/>
        <v>20</v>
      </c>
      <c r="G125" s="6">
        <v>16</v>
      </c>
      <c r="H125" s="77">
        <f t="shared" si="3"/>
        <v>320</v>
      </c>
      <c r="I125" s="2"/>
      <c r="J125" s="2"/>
    </row>
    <row r="126" spans="1:10" ht="18" customHeight="1" x14ac:dyDescent="0.35">
      <c r="A126" s="72">
        <v>3796</v>
      </c>
      <c r="B126" s="73">
        <v>44739</v>
      </c>
      <c r="C126" s="4" t="s">
        <v>163</v>
      </c>
      <c r="D126" s="5">
        <v>2</v>
      </c>
      <c r="E126" s="6">
        <v>10</v>
      </c>
      <c r="F126" s="76">
        <f t="shared" si="2"/>
        <v>20</v>
      </c>
      <c r="G126" s="6">
        <v>16</v>
      </c>
      <c r="H126" s="77">
        <f t="shared" si="3"/>
        <v>320</v>
      </c>
      <c r="I126" s="2"/>
      <c r="J126" s="2"/>
    </row>
    <row r="127" spans="1:10" ht="18" customHeight="1" x14ac:dyDescent="0.35">
      <c r="A127" s="72">
        <v>3798</v>
      </c>
      <c r="B127" s="73">
        <v>44740</v>
      </c>
      <c r="C127" s="4" t="s">
        <v>163</v>
      </c>
      <c r="D127" s="5">
        <v>6</v>
      </c>
      <c r="E127" s="6">
        <v>10</v>
      </c>
      <c r="F127" s="76">
        <f t="shared" si="2"/>
        <v>60</v>
      </c>
      <c r="G127" s="6">
        <v>16</v>
      </c>
      <c r="H127" s="77">
        <f t="shared" si="3"/>
        <v>960</v>
      </c>
      <c r="I127" s="2"/>
      <c r="J127" s="2"/>
    </row>
    <row r="128" spans="1:10" ht="18" customHeight="1" x14ac:dyDescent="0.35">
      <c r="A128" s="34">
        <v>3799</v>
      </c>
      <c r="B128" s="35">
        <v>44740</v>
      </c>
      <c r="C128" s="36" t="s">
        <v>163</v>
      </c>
      <c r="D128" s="37">
        <v>2</v>
      </c>
      <c r="E128" s="49">
        <v>10</v>
      </c>
      <c r="F128" s="49">
        <f>D128*E128</f>
        <v>20</v>
      </c>
      <c r="G128" s="49">
        <v>16</v>
      </c>
      <c r="H128" s="77">
        <f t="shared" si="3"/>
        <v>320</v>
      </c>
      <c r="I128" s="29"/>
      <c r="J128" s="29"/>
    </row>
    <row r="129" spans="1:10" ht="18" customHeight="1" x14ac:dyDescent="0.35">
      <c r="A129" s="34">
        <v>3800</v>
      </c>
      <c r="B129" s="35">
        <v>44741</v>
      </c>
      <c r="C129" s="36" t="s">
        <v>163</v>
      </c>
      <c r="D129" s="37">
        <v>2</v>
      </c>
      <c r="E129" s="49">
        <v>10</v>
      </c>
      <c r="F129" s="49">
        <f t="shared" ref="F129:F170" si="4">D129*E129</f>
        <v>20</v>
      </c>
      <c r="G129" s="49">
        <v>16</v>
      </c>
      <c r="H129" s="77">
        <f t="shared" si="3"/>
        <v>320</v>
      </c>
      <c r="I129" s="29"/>
      <c r="J129" s="29"/>
    </row>
    <row r="130" spans="1:10" ht="18" customHeight="1" x14ac:dyDescent="0.35">
      <c r="A130" s="34">
        <v>7101</v>
      </c>
      <c r="B130" s="39">
        <v>44741</v>
      </c>
      <c r="C130" s="40" t="s">
        <v>163</v>
      </c>
      <c r="D130" s="41">
        <v>3</v>
      </c>
      <c r="E130" s="50">
        <v>10</v>
      </c>
      <c r="F130" s="49">
        <f t="shared" si="4"/>
        <v>30</v>
      </c>
      <c r="G130" s="50">
        <v>16</v>
      </c>
      <c r="H130" s="77">
        <f t="shared" si="3"/>
        <v>480</v>
      </c>
      <c r="I130" s="29"/>
      <c r="J130" s="29"/>
    </row>
    <row r="131" spans="1:10" ht="18" customHeight="1" x14ac:dyDescent="0.35">
      <c r="A131" s="34">
        <v>7102</v>
      </c>
      <c r="B131" s="35">
        <v>44741</v>
      </c>
      <c r="C131" s="40" t="s">
        <v>163</v>
      </c>
      <c r="D131" s="41">
        <v>3</v>
      </c>
      <c r="E131" s="50">
        <v>10</v>
      </c>
      <c r="F131" s="49">
        <f t="shared" si="4"/>
        <v>30</v>
      </c>
      <c r="G131" s="50">
        <v>16</v>
      </c>
      <c r="H131" s="77">
        <f t="shared" si="3"/>
        <v>480</v>
      </c>
      <c r="I131" s="29"/>
      <c r="J131" s="29"/>
    </row>
    <row r="132" spans="1:10" ht="18" customHeight="1" x14ac:dyDescent="0.35">
      <c r="A132" s="34">
        <v>7103</v>
      </c>
      <c r="B132" s="39">
        <v>44742</v>
      </c>
      <c r="C132" s="40" t="s">
        <v>163</v>
      </c>
      <c r="D132" s="41">
        <v>3</v>
      </c>
      <c r="E132" s="50">
        <v>10</v>
      </c>
      <c r="F132" s="49">
        <f t="shared" si="4"/>
        <v>30</v>
      </c>
      <c r="G132" s="50">
        <v>16</v>
      </c>
      <c r="H132" s="77">
        <f t="shared" si="3"/>
        <v>480</v>
      </c>
      <c r="I132" s="29"/>
      <c r="J132" s="29"/>
    </row>
    <row r="133" spans="1:10" ht="18" customHeight="1" x14ac:dyDescent="0.35">
      <c r="A133" s="34">
        <v>7104</v>
      </c>
      <c r="B133" s="35">
        <v>44743</v>
      </c>
      <c r="C133" s="40" t="s">
        <v>163</v>
      </c>
      <c r="D133" s="41">
        <v>4</v>
      </c>
      <c r="E133" s="50">
        <v>10</v>
      </c>
      <c r="F133" s="49">
        <f t="shared" si="4"/>
        <v>40</v>
      </c>
      <c r="G133" s="50">
        <v>16</v>
      </c>
      <c r="H133" s="77">
        <f t="shared" si="3"/>
        <v>640</v>
      </c>
      <c r="I133" s="29"/>
      <c r="J133" s="29"/>
    </row>
    <row r="134" spans="1:10" ht="18" customHeight="1" x14ac:dyDescent="0.35">
      <c r="A134" s="34">
        <v>7105</v>
      </c>
      <c r="B134" s="35">
        <v>44743</v>
      </c>
      <c r="C134" s="40" t="s">
        <v>163</v>
      </c>
      <c r="D134" s="41">
        <v>3</v>
      </c>
      <c r="E134" s="50">
        <v>10</v>
      </c>
      <c r="F134" s="49">
        <f t="shared" si="4"/>
        <v>30</v>
      </c>
      <c r="G134" s="50">
        <v>16</v>
      </c>
      <c r="H134" s="77">
        <f t="shared" si="3"/>
        <v>480</v>
      </c>
      <c r="I134" s="29"/>
      <c r="J134" s="29"/>
    </row>
    <row r="135" spans="1:10" ht="18" customHeight="1" x14ac:dyDescent="0.35">
      <c r="A135" s="34">
        <v>7106</v>
      </c>
      <c r="B135" s="39">
        <v>44745</v>
      </c>
      <c r="C135" s="40" t="s">
        <v>163</v>
      </c>
      <c r="D135" s="41">
        <v>3</v>
      </c>
      <c r="E135" s="50">
        <v>10</v>
      </c>
      <c r="F135" s="49">
        <f t="shared" si="4"/>
        <v>30</v>
      </c>
      <c r="G135" s="50">
        <v>16</v>
      </c>
      <c r="H135" s="77">
        <f t="shared" ref="H135:H198" si="5">F135*G135</f>
        <v>480</v>
      </c>
      <c r="I135" s="29"/>
      <c r="J135" s="29"/>
    </row>
    <row r="136" spans="1:10" ht="18" customHeight="1" x14ac:dyDescent="0.35">
      <c r="A136" s="34">
        <v>7111</v>
      </c>
      <c r="B136" s="35">
        <v>44746</v>
      </c>
      <c r="C136" s="40" t="s">
        <v>163</v>
      </c>
      <c r="D136" s="41">
        <v>4</v>
      </c>
      <c r="E136" s="50">
        <v>10</v>
      </c>
      <c r="F136" s="49">
        <f t="shared" si="4"/>
        <v>40</v>
      </c>
      <c r="G136" s="50">
        <v>16</v>
      </c>
      <c r="H136" s="77">
        <f t="shared" si="5"/>
        <v>640</v>
      </c>
      <c r="I136" s="29"/>
      <c r="J136" s="29"/>
    </row>
    <row r="137" spans="1:10" ht="18" customHeight="1" x14ac:dyDescent="0.35">
      <c r="A137" s="34">
        <v>7110</v>
      </c>
      <c r="B137" s="39">
        <v>44746</v>
      </c>
      <c r="C137" s="40" t="s">
        <v>163</v>
      </c>
      <c r="D137" s="41">
        <v>2</v>
      </c>
      <c r="E137" s="50">
        <v>10</v>
      </c>
      <c r="F137" s="49">
        <f t="shared" si="4"/>
        <v>20</v>
      </c>
      <c r="G137" s="50">
        <v>16</v>
      </c>
      <c r="H137" s="77">
        <f t="shared" si="5"/>
        <v>320</v>
      </c>
      <c r="I137" s="29"/>
      <c r="J137" s="29"/>
    </row>
    <row r="138" spans="1:10" ht="18" customHeight="1" x14ac:dyDescent="0.35">
      <c r="A138" s="34">
        <v>7109</v>
      </c>
      <c r="B138" s="39">
        <v>44746</v>
      </c>
      <c r="C138" s="40" t="s">
        <v>163</v>
      </c>
      <c r="D138" s="41">
        <v>3</v>
      </c>
      <c r="E138" s="50">
        <v>10</v>
      </c>
      <c r="F138" s="49">
        <f t="shared" si="4"/>
        <v>30</v>
      </c>
      <c r="G138" s="50">
        <v>16</v>
      </c>
      <c r="H138" s="77">
        <f t="shared" si="5"/>
        <v>480</v>
      </c>
      <c r="I138" s="29"/>
      <c r="J138" s="29"/>
    </row>
    <row r="139" spans="1:10" ht="18" customHeight="1" x14ac:dyDescent="0.35">
      <c r="A139" s="34">
        <v>7108</v>
      </c>
      <c r="B139" s="39">
        <v>44746</v>
      </c>
      <c r="C139" s="40" t="s">
        <v>163</v>
      </c>
      <c r="D139" s="41">
        <v>2</v>
      </c>
      <c r="E139" s="50">
        <v>10</v>
      </c>
      <c r="F139" s="49">
        <f t="shared" si="4"/>
        <v>20</v>
      </c>
      <c r="G139" s="50">
        <v>16</v>
      </c>
      <c r="H139" s="77">
        <f t="shared" si="5"/>
        <v>320</v>
      </c>
      <c r="I139" s="29"/>
      <c r="J139" s="29"/>
    </row>
    <row r="140" spans="1:10" ht="18" customHeight="1" x14ac:dyDescent="0.35">
      <c r="A140" s="34">
        <v>7107</v>
      </c>
      <c r="B140" s="35">
        <v>44746</v>
      </c>
      <c r="C140" s="40" t="s">
        <v>163</v>
      </c>
      <c r="D140" s="41">
        <v>3</v>
      </c>
      <c r="E140" s="50">
        <v>10</v>
      </c>
      <c r="F140" s="49">
        <f t="shared" si="4"/>
        <v>30</v>
      </c>
      <c r="G140" s="50">
        <v>16</v>
      </c>
      <c r="H140" s="77">
        <f t="shared" si="5"/>
        <v>480</v>
      </c>
      <c r="I140" s="29"/>
      <c r="J140" s="29"/>
    </row>
    <row r="141" spans="1:10" ht="18" customHeight="1" x14ac:dyDescent="0.35">
      <c r="A141" s="34">
        <v>7112</v>
      </c>
      <c r="B141" s="35">
        <v>44749</v>
      </c>
      <c r="C141" s="40" t="s">
        <v>163</v>
      </c>
      <c r="D141" s="41">
        <v>3</v>
      </c>
      <c r="E141" s="50">
        <v>10</v>
      </c>
      <c r="F141" s="49">
        <f t="shared" si="4"/>
        <v>30</v>
      </c>
      <c r="G141" s="50">
        <v>16</v>
      </c>
      <c r="H141" s="77">
        <f t="shared" si="5"/>
        <v>480</v>
      </c>
      <c r="I141" s="29"/>
      <c r="J141" s="29"/>
    </row>
    <row r="142" spans="1:10" ht="18" customHeight="1" x14ac:dyDescent="0.35">
      <c r="A142" s="34">
        <v>7113</v>
      </c>
      <c r="B142" s="35">
        <v>44749</v>
      </c>
      <c r="C142" s="40" t="s">
        <v>163</v>
      </c>
      <c r="D142" s="41">
        <v>2</v>
      </c>
      <c r="E142" s="48">
        <v>10</v>
      </c>
      <c r="F142" s="49">
        <f t="shared" si="4"/>
        <v>20</v>
      </c>
      <c r="G142" s="48">
        <v>16</v>
      </c>
      <c r="H142" s="77">
        <f t="shared" si="5"/>
        <v>320</v>
      </c>
      <c r="I142" s="29"/>
      <c r="J142" s="29"/>
    </row>
    <row r="143" spans="1:10" ht="18" customHeight="1" x14ac:dyDescent="0.35">
      <c r="A143" s="34">
        <v>7114</v>
      </c>
      <c r="B143" s="39">
        <v>44753</v>
      </c>
      <c r="C143" s="40" t="s">
        <v>163</v>
      </c>
      <c r="D143" s="41">
        <v>3</v>
      </c>
      <c r="E143" s="50">
        <v>10</v>
      </c>
      <c r="F143" s="49">
        <f t="shared" si="4"/>
        <v>30</v>
      </c>
      <c r="G143" s="50">
        <v>16</v>
      </c>
      <c r="H143" s="77">
        <f t="shared" si="5"/>
        <v>480</v>
      </c>
      <c r="I143" s="29"/>
      <c r="J143" s="29"/>
    </row>
    <row r="144" spans="1:10" ht="18" customHeight="1" x14ac:dyDescent="0.35">
      <c r="A144" s="34">
        <v>7115</v>
      </c>
      <c r="B144" s="35">
        <v>44754</v>
      </c>
      <c r="C144" s="40" t="s">
        <v>163</v>
      </c>
      <c r="D144" s="41">
        <v>2</v>
      </c>
      <c r="E144" s="50">
        <v>10</v>
      </c>
      <c r="F144" s="49">
        <f t="shared" si="4"/>
        <v>20</v>
      </c>
      <c r="G144" s="50">
        <v>16</v>
      </c>
      <c r="H144" s="77">
        <f t="shared" si="5"/>
        <v>320</v>
      </c>
      <c r="I144" s="29"/>
      <c r="J144" s="29"/>
    </row>
    <row r="145" spans="1:10" ht="18" customHeight="1" x14ac:dyDescent="0.35">
      <c r="A145" s="34">
        <v>7116</v>
      </c>
      <c r="B145" s="39">
        <v>44755</v>
      </c>
      <c r="C145" s="40" t="s">
        <v>163</v>
      </c>
      <c r="D145" s="41">
        <v>2</v>
      </c>
      <c r="E145" s="50">
        <v>10</v>
      </c>
      <c r="F145" s="49">
        <f t="shared" si="4"/>
        <v>20</v>
      </c>
      <c r="G145" s="50">
        <v>16</v>
      </c>
      <c r="H145" s="77">
        <f t="shared" si="5"/>
        <v>320</v>
      </c>
      <c r="I145" s="29"/>
      <c r="J145" s="29"/>
    </row>
    <row r="146" spans="1:10" ht="18" customHeight="1" x14ac:dyDescent="0.35">
      <c r="A146" s="34">
        <v>7117</v>
      </c>
      <c r="B146" s="39">
        <v>44756</v>
      </c>
      <c r="C146" s="40" t="s">
        <v>163</v>
      </c>
      <c r="D146" s="41">
        <v>5</v>
      </c>
      <c r="E146" s="50">
        <v>10</v>
      </c>
      <c r="F146" s="49">
        <f t="shared" si="4"/>
        <v>50</v>
      </c>
      <c r="G146" s="50">
        <v>16</v>
      </c>
      <c r="H146" s="77">
        <f t="shared" si="5"/>
        <v>800</v>
      </c>
      <c r="I146" s="29"/>
      <c r="J146" s="29"/>
    </row>
    <row r="147" spans="1:10" ht="18" customHeight="1" x14ac:dyDescent="0.35">
      <c r="A147" s="34">
        <v>7120</v>
      </c>
      <c r="B147" s="39">
        <v>44756</v>
      </c>
      <c r="C147" s="40" t="s">
        <v>163</v>
      </c>
      <c r="D147" s="41">
        <v>3</v>
      </c>
      <c r="E147" s="50">
        <v>10</v>
      </c>
      <c r="F147" s="49">
        <f t="shared" si="4"/>
        <v>30</v>
      </c>
      <c r="G147" s="50">
        <v>16</v>
      </c>
      <c r="H147" s="77">
        <f t="shared" si="5"/>
        <v>480</v>
      </c>
      <c r="I147" s="29"/>
      <c r="J147" s="29"/>
    </row>
    <row r="148" spans="1:10" ht="18" customHeight="1" x14ac:dyDescent="0.35">
      <c r="A148" s="34">
        <v>7118</v>
      </c>
      <c r="B148" s="35">
        <v>44757</v>
      </c>
      <c r="C148" s="40" t="s">
        <v>163</v>
      </c>
      <c r="D148" s="41">
        <v>8</v>
      </c>
      <c r="E148" s="50">
        <v>10</v>
      </c>
      <c r="F148" s="49">
        <f t="shared" si="4"/>
        <v>80</v>
      </c>
      <c r="G148" s="50">
        <v>16</v>
      </c>
      <c r="H148" s="77">
        <f t="shared" si="5"/>
        <v>1280</v>
      </c>
      <c r="I148" s="29"/>
      <c r="J148" s="29"/>
    </row>
    <row r="149" spans="1:10" ht="18" customHeight="1" x14ac:dyDescent="0.35">
      <c r="A149" s="34">
        <v>7119</v>
      </c>
      <c r="B149" s="35">
        <v>44757</v>
      </c>
      <c r="C149" s="40" t="s">
        <v>163</v>
      </c>
      <c r="D149" s="41">
        <v>2</v>
      </c>
      <c r="E149" s="50">
        <v>10</v>
      </c>
      <c r="F149" s="49">
        <f t="shared" si="4"/>
        <v>20</v>
      </c>
      <c r="G149" s="50">
        <v>16</v>
      </c>
      <c r="H149" s="77">
        <f t="shared" si="5"/>
        <v>320</v>
      </c>
      <c r="I149" s="29"/>
      <c r="J149" s="29"/>
    </row>
    <row r="150" spans="1:10" ht="18" customHeight="1" x14ac:dyDescent="0.35">
      <c r="A150" s="34">
        <v>7121</v>
      </c>
      <c r="B150" s="35">
        <v>44759</v>
      </c>
      <c r="C150" s="40" t="s">
        <v>163</v>
      </c>
      <c r="D150" s="41">
        <v>2</v>
      </c>
      <c r="E150" s="50">
        <v>10</v>
      </c>
      <c r="F150" s="49">
        <f t="shared" si="4"/>
        <v>20</v>
      </c>
      <c r="G150" s="50">
        <v>16</v>
      </c>
      <c r="H150" s="77">
        <f t="shared" si="5"/>
        <v>320</v>
      </c>
      <c r="I150" s="29"/>
      <c r="J150" s="29"/>
    </row>
    <row r="151" spans="1:10" ht="18" customHeight="1" x14ac:dyDescent="0.35">
      <c r="A151" s="34">
        <v>7122</v>
      </c>
      <c r="B151" s="35">
        <v>44759</v>
      </c>
      <c r="C151" s="40" t="s">
        <v>163</v>
      </c>
      <c r="D151" s="41">
        <v>6</v>
      </c>
      <c r="E151" s="50">
        <v>10</v>
      </c>
      <c r="F151" s="49">
        <f t="shared" si="4"/>
        <v>60</v>
      </c>
      <c r="G151" s="50">
        <v>16</v>
      </c>
      <c r="H151" s="77">
        <f t="shared" si="5"/>
        <v>960</v>
      </c>
      <c r="I151" s="29"/>
      <c r="J151" s="29"/>
    </row>
    <row r="152" spans="1:10" ht="18" customHeight="1" x14ac:dyDescent="0.35">
      <c r="A152" s="34">
        <v>7123</v>
      </c>
      <c r="B152" s="35">
        <v>44760</v>
      </c>
      <c r="C152" s="40" t="s">
        <v>163</v>
      </c>
      <c r="D152" s="41">
        <v>4</v>
      </c>
      <c r="E152" s="50">
        <v>10</v>
      </c>
      <c r="F152" s="49">
        <f t="shared" si="4"/>
        <v>40</v>
      </c>
      <c r="G152" s="50">
        <v>16</v>
      </c>
      <c r="H152" s="77">
        <f t="shared" si="5"/>
        <v>640</v>
      </c>
      <c r="I152" s="29"/>
      <c r="J152" s="29"/>
    </row>
    <row r="153" spans="1:10" ht="18" customHeight="1" x14ac:dyDescent="0.35">
      <c r="A153" s="34">
        <v>7124</v>
      </c>
      <c r="B153" s="35">
        <v>44761</v>
      </c>
      <c r="C153" s="40" t="s">
        <v>163</v>
      </c>
      <c r="D153" s="41">
        <v>2</v>
      </c>
      <c r="E153" s="50">
        <v>10</v>
      </c>
      <c r="F153" s="49">
        <f t="shared" si="4"/>
        <v>20</v>
      </c>
      <c r="G153" s="50">
        <v>16</v>
      </c>
      <c r="H153" s="77">
        <f t="shared" si="5"/>
        <v>320</v>
      </c>
      <c r="I153" s="29"/>
      <c r="J153" s="29"/>
    </row>
    <row r="154" spans="1:10" ht="18" customHeight="1" x14ac:dyDescent="0.35">
      <c r="A154" s="34">
        <v>7125</v>
      </c>
      <c r="B154" s="35">
        <v>44761</v>
      </c>
      <c r="C154" s="40" t="s">
        <v>163</v>
      </c>
      <c r="D154" s="41">
        <v>2</v>
      </c>
      <c r="E154" s="50">
        <v>10</v>
      </c>
      <c r="F154" s="49">
        <f t="shared" si="4"/>
        <v>20</v>
      </c>
      <c r="G154" s="50">
        <v>16</v>
      </c>
      <c r="H154" s="77">
        <f t="shared" si="5"/>
        <v>320</v>
      </c>
      <c r="I154" s="29"/>
      <c r="J154" s="29"/>
    </row>
    <row r="155" spans="1:10" ht="18" customHeight="1" x14ac:dyDescent="0.35">
      <c r="A155" s="34">
        <v>7126</v>
      </c>
      <c r="B155" s="35">
        <v>44761</v>
      </c>
      <c r="C155" s="40" t="s">
        <v>163</v>
      </c>
      <c r="D155" s="41">
        <v>2</v>
      </c>
      <c r="E155" s="50">
        <v>10</v>
      </c>
      <c r="F155" s="49">
        <f t="shared" si="4"/>
        <v>20</v>
      </c>
      <c r="G155" s="50">
        <v>16</v>
      </c>
      <c r="H155" s="77">
        <f t="shared" si="5"/>
        <v>320</v>
      </c>
      <c r="I155" s="29"/>
      <c r="J155" s="29"/>
    </row>
    <row r="156" spans="1:10" ht="18" customHeight="1" x14ac:dyDescent="0.35">
      <c r="A156" s="34">
        <v>7127</v>
      </c>
      <c r="B156" s="35">
        <v>44760</v>
      </c>
      <c r="C156" s="40" t="s">
        <v>163</v>
      </c>
      <c r="D156" s="41">
        <v>2</v>
      </c>
      <c r="E156" s="50">
        <v>10</v>
      </c>
      <c r="F156" s="49">
        <f t="shared" si="4"/>
        <v>20</v>
      </c>
      <c r="G156" s="50">
        <v>16</v>
      </c>
      <c r="H156" s="77">
        <f t="shared" si="5"/>
        <v>320</v>
      </c>
      <c r="I156" s="29"/>
      <c r="J156" s="29"/>
    </row>
    <row r="157" spans="1:10" ht="18" customHeight="1" x14ac:dyDescent="0.35">
      <c r="A157" s="34">
        <v>7128</v>
      </c>
      <c r="B157" s="35">
        <v>44761</v>
      </c>
      <c r="C157" s="40" t="s">
        <v>163</v>
      </c>
      <c r="D157" s="41">
        <v>4</v>
      </c>
      <c r="E157" s="50">
        <v>10</v>
      </c>
      <c r="F157" s="49">
        <f t="shared" si="4"/>
        <v>40</v>
      </c>
      <c r="G157" s="50">
        <v>16</v>
      </c>
      <c r="H157" s="77">
        <f t="shared" si="5"/>
        <v>640</v>
      </c>
      <c r="I157" s="29"/>
      <c r="J157" s="29"/>
    </row>
    <row r="158" spans="1:10" ht="18" customHeight="1" x14ac:dyDescent="0.35">
      <c r="A158" s="34">
        <v>7129</v>
      </c>
      <c r="B158" s="35">
        <v>44762</v>
      </c>
      <c r="C158" s="40" t="s">
        <v>163</v>
      </c>
      <c r="D158" s="41">
        <v>3</v>
      </c>
      <c r="E158" s="50">
        <v>10</v>
      </c>
      <c r="F158" s="49">
        <f t="shared" si="4"/>
        <v>30</v>
      </c>
      <c r="G158" s="50">
        <v>16</v>
      </c>
      <c r="H158" s="77">
        <f t="shared" si="5"/>
        <v>480</v>
      </c>
      <c r="I158" s="29"/>
      <c r="J158" s="29"/>
    </row>
    <row r="159" spans="1:10" ht="18" customHeight="1" x14ac:dyDescent="0.35">
      <c r="A159" s="34">
        <v>7130</v>
      </c>
      <c r="B159" s="35">
        <v>44762</v>
      </c>
      <c r="C159" s="40" t="s">
        <v>163</v>
      </c>
      <c r="D159" s="41">
        <v>2</v>
      </c>
      <c r="E159" s="50">
        <v>10</v>
      </c>
      <c r="F159" s="49">
        <f t="shared" si="4"/>
        <v>20</v>
      </c>
      <c r="G159" s="50">
        <v>16</v>
      </c>
      <c r="H159" s="77">
        <f t="shared" si="5"/>
        <v>320</v>
      </c>
      <c r="I159" s="29"/>
      <c r="J159" s="29"/>
    </row>
    <row r="160" spans="1:10" ht="18" customHeight="1" x14ac:dyDescent="0.35">
      <c r="A160" s="34">
        <v>7131</v>
      </c>
      <c r="B160" s="35">
        <v>44762</v>
      </c>
      <c r="C160" s="40" t="s">
        <v>163</v>
      </c>
      <c r="D160" s="41">
        <v>2</v>
      </c>
      <c r="E160" s="50">
        <v>10</v>
      </c>
      <c r="F160" s="49">
        <f t="shared" si="4"/>
        <v>20</v>
      </c>
      <c r="G160" s="50">
        <v>16</v>
      </c>
      <c r="H160" s="77">
        <f t="shared" si="5"/>
        <v>320</v>
      </c>
      <c r="I160" s="29"/>
      <c r="J160" s="29"/>
    </row>
    <row r="161" spans="1:10" ht="18" customHeight="1" x14ac:dyDescent="0.35">
      <c r="A161" s="34">
        <v>7132</v>
      </c>
      <c r="B161" s="35">
        <v>44763</v>
      </c>
      <c r="C161" s="40" t="s">
        <v>163</v>
      </c>
      <c r="D161" s="41">
        <v>6</v>
      </c>
      <c r="E161" s="50">
        <v>10</v>
      </c>
      <c r="F161" s="49">
        <f t="shared" si="4"/>
        <v>60</v>
      </c>
      <c r="G161" s="50">
        <v>16</v>
      </c>
      <c r="H161" s="77">
        <f t="shared" si="5"/>
        <v>960</v>
      </c>
      <c r="I161" s="29"/>
      <c r="J161" s="29"/>
    </row>
    <row r="162" spans="1:10" ht="18" customHeight="1" x14ac:dyDescent="0.35">
      <c r="A162" s="34">
        <v>7133</v>
      </c>
      <c r="B162" s="35">
        <v>44764</v>
      </c>
      <c r="C162" s="40" t="s">
        <v>163</v>
      </c>
      <c r="D162" s="41">
        <v>3</v>
      </c>
      <c r="E162" s="50">
        <v>10</v>
      </c>
      <c r="F162" s="49">
        <f t="shared" si="4"/>
        <v>30</v>
      </c>
      <c r="G162" s="50">
        <v>16</v>
      </c>
      <c r="H162" s="77">
        <f t="shared" si="5"/>
        <v>480</v>
      </c>
      <c r="I162" s="29"/>
      <c r="J162" s="29"/>
    </row>
    <row r="163" spans="1:10" ht="18" customHeight="1" x14ac:dyDescent="0.35">
      <c r="A163" s="34">
        <v>7134</v>
      </c>
      <c r="B163" s="35">
        <v>44764</v>
      </c>
      <c r="C163" s="40" t="s">
        <v>163</v>
      </c>
      <c r="D163" s="41">
        <v>3</v>
      </c>
      <c r="E163" s="50">
        <v>10</v>
      </c>
      <c r="F163" s="49">
        <f t="shared" si="4"/>
        <v>30</v>
      </c>
      <c r="G163" s="50">
        <v>16</v>
      </c>
      <c r="H163" s="77">
        <f t="shared" si="5"/>
        <v>480</v>
      </c>
      <c r="I163" s="29"/>
      <c r="J163" s="29"/>
    </row>
    <row r="164" spans="1:10" ht="18" customHeight="1" x14ac:dyDescent="0.35">
      <c r="A164" s="34">
        <v>7135</v>
      </c>
      <c r="B164" s="35">
        <v>44764</v>
      </c>
      <c r="C164" s="40" t="s">
        <v>163</v>
      </c>
      <c r="D164" s="41">
        <v>1</v>
      </c>
      <c r="E164" s="50">
        <v>10</v>
      </c>
      <c r="F164" s="49">
        <f t="shared" si="4"/>
        <v>10</v>
      </c>
      <c r="G164" s="50">
        <v>16</v>
      </c>
      <c r="H164" s="77">
        <f t="shared" si="5"/>
        <v>160</v>
      </c>
      <c r="I164" s="29"/>
      <c r="J164" s="29"/>
    </row>
    <row r="165" spans="1:10" ht="18" customHeight="1" x14ac:dyDescent="0.35">
      <c r="A165" s="34">
        <v>7136</v>
      </c>
      <c r="B165" s="35">
        <v>44765</v>
      </c>
      <c r="C165" s="40" t="s">
        <v>163</v>
      </c>
      <c r="D165" s="41">
        <v>4</v>
      </c>
      <c r="E165" s="50">
        <v>10</v>
      </c>
      <c r="F165" s="49">
        <f t="shared" si="4"/>
        <v>40</v>
      </c>
      <c r="G165" s="50">
        <v>16</v>
      </c>
      <c r="H165" s="77">
        <f t="shared" si="5"/>
        <v>640</v>
      </c>
      <c r="I165" s="29"/>
      <c r="J165" s="29"/>
    </row>
    <row r="166" spans="1:10" ht="18" customHeight="1" x14ac:dyDescent="0.35">
      <c r="A166" s="34">
        <v>7138</v>
      </c>
      <c r="B166" s="35">
        <v>44765</v>
      </c>
      <c r="C166" s="40" t="s">
        <v>163</v>
      </c>
      <c r="D166" s="41">
        <v>4</v>
      </c>
      <c r="E166" s="50">
        <v>6</v>
      </c>
      <c r="F166" s="49">
        <f t="shared" si="4"/>
        <v>24</v>
      </c>
      <c r="G166" s="50">
        <v>16</v>
      </c>
      <c r="H166" s="77">
        <f t="shared" si="5"/>
        <v>384</v>
      </c>
      <c r="I166" s="29"/>
      <c r="J166" s="29"/>
    </row>
    <row r="167" spans="1:10" ht="18" customHeight="1" x14ac:dyDescent="0.35">
      <c r="A167" s="34">
        <v>7139</v>
      </c>
      <c r="B167" s="35">
        <v>44766</v>
      </c>
      <c r="C167" s="40" t="s">
        <v>163</v>
      </c>
      <c r="D167" s="41">
        <v>3</v>
      </c>
      <c r="E167" s="50">
        <v>10</v>
      </c>
      <c r="F167" s="49">
        <f t="shared" si="4"/>
        <v>30</v>
      </c>
      <c r="G167" s="50">
        <v>16</v>
      </c>
      <c r="H167" s="77">
        <f t="shared" si="5"/>
        <v>480</v>
      </c>
      <c r="I167" s="29"/>
      <c r="J167" s="29"/>
    </row>
    <row r="168" spans="1:10" ht="18" customHeight="1" x14ac:dyDescent="0.35">
      <c r="A168" s="34">
        <v>7141</v>
      </c>
      <c r="B168" s="35">
        <v>44767</v>
      </c>
      <c r="C168" s="40" t="s">
        <v>163</v>
      </c>
      <c r="D168" s="41">
        <v>3</v>
      </c>
      <c r="E168" s="50">
        <v>10</v>
      </c>
      <c r="F168" s="49">
        <f t="shared" si="4"/>
        <v>30</v>
      </c>
      <c r="G168" s="50">
        <v>16</v>
      </c>
      <c r="H168" s="77">
        <f t="shared" si="5"/>
        <v>480</v>
      </c>
      <c r="I168" s="29"/>
      <c r="J168" s="29"/>
    </row>
    <row r="169" spans="1:10" ht="18" customHeight="1" x14ac:dyDescent="0.35">
      <c r="A169" s="34">
        <v>7142</v>
      </c>
      <c r="B169" s="35">
        <v>44767</v>
      </c>
      <c r="C169" s="40" t="s">
        <v>163</v>
      </c>
      <c r="D169" s="41">
        <v>2</v>
      </c>
      <c r="E169" s="50">
        <v>10</v>
      </c>
      <c r="F169" s="49">
        <f t="shared" si="4"/>
        <v>20</v>
      </c>
      <c r="G169" s="50">
        <v>16</v>
      </c>
      <c r="H169" s="77">
        <f t="shared" si="5"/>
        <v>320</v>
      </c>
      <c r="I169" s="29"/>
      <c r="J169" s="29"/>
    </row>
    <row r="170" spans="1:10" ht="18" customHeight="1" x14ac:dyDescent="0.35">
      <c r="A170" s="34">
        <v>7143</v>
      </c>
      <c r="B170" s="35">
        <v>44768</v>
      </c>
      <c r="C170" s="40" t="s">
        <v>163</v>
      </c>
      <c r="D170" s="41">
        <v>2</v>
      </c>
      <c r="E170" s="50">
        <v>10</v>
      </c>
      <c r="F170" s="49">
        <f t="shared" si="4"/>
        <v>20</v>
      </c>
      <c r="G170" s="50">
        <v>16</v>
      </c>
      <c r="H170" s="77">
        <f t="shared" si="5"/>
        <v>320</v>
      </c>
      <c r="I170" s="29"/>
      <c r="J170" s="29"/>
    </row>
    <row r="171" spans="1:10" ht="18" customHeight="1" x14ac:dyDescent="0.35">
      <c r="A171" s="102">
        <v>7140</v>
      </c>
      <c r="B171" s="103">
        <v>44768</v>
      </c>
      <c r="C171" s="40" t="s">
        <v>163</v>
      </c>
      <c r="D171" s="41">
        <v>2</v>
      </c>
      <c r="E171" s="50">
        <v>10</v>
      </c>
      <c r="F171" s="49">
        <f t="shared" ref="F171:F214" si="6">D171*E171</f>
        <v>20</v>
      </c>
      <c r="G171" s="50">
        <v>16</v>
      </c>
      <c r="H171" s="77">
        <f t="shared" si="5"/>
        <v>320</v>
      </c>
      <c r="I171" s="29"/>
      <c r="J171" s="29"/>
    </row>
    <row r="172" spans="1:10" ht="18" customHeight="1" x14ac:dyDescent="0.35">
      <c r="A172" s="34">
        <v>7144</v>
      </c>
      <c r="B172" s="35">
        <v>44768</v>
      </c>
      <c r="C172" s="40" t="s">
        <v>163</v>
      </c>
      <c r="D172" s="41">
        <v>4</v>
      </c>
      <c r="E172" s="50">
        <v>10</v>
      </c>
      <c r="F172" s="49">
        <f t="shared" si="6"/>
        <v>40</v>
      </c>
      <c r="G172" s="50">
        <v>16</v>
      </c>
      <c r="H172" s="77">
        <f t="shared" si="5"/>
        <v>640</v>
      </c>
      <c r="I172" s="29"/>
      <c r="J172" s="29"/>
    </row>
    <row r="173" spans="1:10" ht="18" customHeight="1" x14ac:dyDescent="0.35">
      <c r="A173" s="34">
        <v>7145</v>
      </c>
      <c r="B173" s="35">
        <v>44769</v>
      </c>
      <c r="C173" s="40" t="s">
        <v>163</v>
      </c>
      <c r="D173" s="41">
        <v>3</v>
      </c>
      <c r="E173" s="50">
        <v>10</v>
      </c>
      <c r="F173" s="49">
        <f t="shared" si="6"/>
        <v>30</v>
      </c>
      <c r="G173" s="50">
        <v>16</v>
      </c>
      <c r="H173" s="77">
        <f t="shared" si="5"/>
        <v>480</v>
      </c>
      <c r="I173" s="29"/>
      <c r="J173" s="29"/>
    </row>
    <row r="174" spans="1:10" ht="18" customHeight="1" x14ac:dyDescent="0.35">
      <c r="A174" s="34">
        <v>7147</v>
      </c>
      <c r="B174" s="35">
        <v>44769</v>
      </c>
      <c r="C174" s="40" t="s">
        <v>163</v>
      </c>
      <c r="D174" s="41">
        <v>5</v>
      </c>
      <c r="E174" s="50">
        <v>10</v>
      </c>
      <c r="F174" s="49">
        <f t="shared" si="6"/>
        <v>50</v>
      </c>
      <c r="G174" s="50">
        <v>16</v>
      </c>
      <c r="H174" s="77">
        <f t="shared" si="5"/>
        <v>800</v>
      </c>
      <c r="I174" s="29"/>
      <c r="J174" s="29"/>
    </row>
    <row r="175" spans="1:10" ht="18" customHeight="1" x14ac:dyDescent="0.35">
      <c r="A175" s="34">
        <v>7146</v>
      </c>
      <c r="B175" s="35">
        <v>44770</v>
      </c>
      <c r="C175" s="40" t="s">
        <v>163</v>
      </c>
      <c r="D175" s="41">
        <v>5</v>
      </c>
      <c r="E175" s="50">
        <v>10</v>
      </c>
      <c r="F175" s="49">
        <f t="shared" si="6"/>
        <v>50</v>
      </c>
      <c r="G175" s="50">
        <v>16</v>
      </c>
      <c r="H175" s="77">
        <f t="shared" si="5"/>
        <v>800</v>
      </c>
      <c r="I175" s="29"/>
      <c r="J175" s="29"/>
    </row>
    <row r="176" spans="1:10" ht="18" customHeight="1" x14ac:dyDescent="0.35">
      <c r="A176" s="34">
        <v>7137</v>
      </c>
      <c r="B176" s="35">
        <v>44770</v>
      </c>
      <c r="C176" s="40" t="s">
        <v>163</v>
      </c>
      <c r="D176" s="41">
        <v>3</v>
      </c>
      <c r="E176" s="50">
        <v>10</v>
      </c>
      <c r="F176" s="49">
        <f t="shared" si="6"/>
        <v>30</v>
      </c>
      <c r="G176" s="50">
        <v>16</v>
      </c>
      <c r="H176" s="77">
        <f t="shared" si="5"/>
        <v>480</v>
      </c>
      <c r="I176" s="29"/>
      <c r="J176" s="29"/>
    </row>
    <row r="177" spans="1:10" ht="18" customHeight="1" x14ac:dyDescent="0.35">
      <c r="A177" s="34">
        <v>7148</v>
      </c>
      <c r="B177" s="35">
        <v>44771</v>
      </c>
      <c r="C177" s="40" t="s">
        <v>163</v>
      </c>
      <c r="D177" s="41">
        <v>8</v>
      </c>
      <c r="E177" s="50">
        <v>10</v>
      </c>
      <c r="F177" s="49">
        <f t="shared" si="6"/>
        <v>80</v>
      </c>
      <c r="G177" s="50">
        <v>16</v>
      </c>
      <c r="H177" s="77">
        <f t="shared" si="5"/>
        <v>1280</v>
      </c>
      <c r="I177" s="29"/>
      <c r="J177" s="29"/>
    </row>
    <row r="178" spans="1:10" ht="18" customHeight="1" x14ac:dyDescent="0.35">
      <c r="A178" s="34">
        <v>7149</v>
      </c>
      <c r="B178" s="35">
        <v>44772</v>
      </c>
      <c r="C178" s="40" t="s">
        <v>163</v>
      </c>
      <c r="D178" s="41">
        <v>4</v>
      </c>
      <c r="E178" s="50">
        <v>10</v>
      </c>
      <c r="F178" s="49">
        <f t="shared" si="6"/>
        <v>40</v>
      </c>
      <c r="G178" s="50">
        <v>16</v>
      </c>
      <c r="H178" s="77">
        <f t="shared" si="5"/>
        <v>640</v>
      </c>
      <c r="I178" s="29"/>
      <c r="J178" s="29"/>
    </row>
    <row r="179" spans="1:10" ht="18" customHeight="1" x14ac:dyDescent="0.35">
      <c r="A179" s="34">
        <v>7152</v>
      </c>
      <c r="B179" s="35">
        <v>44773</v>
      </c>
      <c r="C179" s="40" t="s">
        <v>163</v>
      </c>
      <c r="D179" s="41">
        <v>4</v>
      </c>
      <c r="E179" s="50">
        <v>10</v>
      </c>
      <c r="F179" s="49">
        <f t="shared" si="6"/>
        <v>40</v>
      </c>
      <c r="G179" s="50">
        <v>16</v>
      </c>
      <c r="H179" s="77">
        <f t="shared" si="5"/>
        <v>640</v>
      </c>
      <c r="I179" s="29"/>
      <c r="J179" s="29"/>
    </row>
    <row r="180" spans="1:10" ht="18" customHeight="1" x14ac:dyDescent="0.35">
      <c r="A180" s="34">
        <v>7157</v>
      </c>
      <c r="B180" s="35">
        <v>44774</v>
      </c>
      <c r="C180" s="40" t="s">
        <v>163</v>
      </c>
      <c r="D180" s="41">
        <v>3</v>
      </c>
      <c r="E180" s="50">
        <v>10</v>
      </c>
      <c r="F180" s="49">
        <f t="shared" si="6"/>
        <v>30</v>
      </c>
      <c r="G180" s="50">
        <v>16</v>
      </c>
      <c r="H180" s="77">
        <f t="shared" si="5"/>
        <v>480</v>
      </c>
      <c r="I180" s="29"/>
      <c r="J180" s="29"/>
    </row>
    <row r="181" spans="1:10" ht="18" customHeight="1" x14ac:dyDescent="0.35">
      <c r="A181" s="34">
        <v>7151</v>
      </c>
      <c r="B181" s="35">
        <v>44775</v>
      </c>
      <c r="C181" s="40" t="s">
        <v>163</v>
      </c>
      <c r="D181" s="41">
        <v>3</v>
      </c>
      <c r="E181" s="50">
        <v>10</v>
      </c>
      <c r="F181" s="49">
        <f t="shared" si="6"/>
        <v>30</v>
      </c>
      <c r="G181" s="50">
        <v>16</v>
      </c>
      <c r="H181" s="77">
        <f t="shared" si="5"/>
        <v>480</v>
      </c>
      <c r="I181" s="29"/>
      <c r="J181" s="29"/>
    </row>
    <row r="182" spans="1:10" ht="18" customHeight="1" x14ac:dyDescent="0.35">
      <c r="A182" s="34">
        <v>7153</v>
      </c>
      <c r="B182" s="35">
        <v>44775</v>
      </c>
      <c r="C182" s="40" t="s">
        <v>163</v>
      </c>
      <c r="D182" s="41">
        <v>5</v>
      </c>
      <c r="E182" s="50">
        <v>10</v>
      </c>
      <c r="F182" s="49">
        <f t="shared" si="6"/>
        <v>50</v>
      </c>
      <c r="G182" s="50">
        <v>16</v>
      </c>
      <c r="H182" s="77">
        <f t="shared" si="5"/>
        <v>800</v>
      </c>
      <c r="I182" s="29"/>
      <c r="J182" s="29"/>
    </row>
    <row r="183" spans="1:10" ht="18" customHeight="1" x14ac:dyDescent="0.35">
      <c r="A183" s="34">
        <v>7155</v>
      </c>
      <c r="B183" s="35">
        <v>44776</v>
      </c>
      <c r="C183" s="40" t="s">
        <v>163</v>
      </c>
      <c r="D183" s="41">
        <v>2</v>
      </c>
      <c r="E183" s="50">
        <v>10</v>
      </c>
      <c r="F183" s="49">
        <f t="shared" si="6"/>
        <v>20</v>
      </c>
      <c r="G183" s="50">
        <v>16</v>
      </c>
      <c r="H183" s="77">
        <f t="shared" si="5"/>
        <v>320</v>
      </c>
      <c r="I183" s="29"/>
      <c r="J183" s="29"/>
    </row>
    <row r="184" spans="1:10" ht="18" customHeight="1" x14ac:dyDescent="0.35">
      <c r="A184" s="34">
        <v>7154</v>
      </c>
      <c r="B184" s="35">
        <v>44776</v>
      </c>
      <c r="C184" s="40" t="s">
        <v>163</v>
      </c>
      <c r="D184" s="41">
        <v>5</v>
      </c>
      <c r="E184" s="50">
        <v>10</v>
      </c>
      <c r="F184" s="49">
        <f t="shared" si="6"/>
        <v>50</v>
      </c>
      <c r="G184" s="50">
        <v>16</v>
      </c>
      <c r="H184" s="77">
        <f t="shared" si="5"/>
        <v>800</v>
      </c>
      <c r="I184" s="29"/>
      <c r="J184" s="29"/>
    </row>
    <row r="185" spans="1:10" ht="18" customHeight="1" x14ac:dyDescent="0.35">
      <c r="A185" s="34">
        <v>7160</v>
      </c>
      <c r="B185" s="35">
        <v>44776</v>
      </c>
      <c r="C185" s="40" t="s">
        <v>163</v>
      </c>
      <c r="D185" s="41">
        <v>5</v>
      </c>
      <c r="E185" s="50">
        <v>10</v>
      </c>
      <c r="F185" s="49">
        <f t="shared" si="6"/>
        <v>50</v>
      </c>
      <c r="G185" s="50">
        <v>16</v>
      </c>
      <c r="H185" s="77">
        <f t="shared" si="5"/>
        <v>800</v>
      </c>
      <c r="I185" s="29"/>
      <c r="J185" s="29"/>
    </row>
    <row r="186" spans="1:10" ht="18" customHeight="1" x14ac:dyDescent="0.35">
      <c r="A186" s="34">
        <v>7162</v>
      </c>
      <c r="B186" s="35">
        <v>44777</v>
      </c>
      <c r="C186" s="40" t="s">
        <v>163</v>
      </c>
      <c r="D186" s="41">
        <v>4</v>
      </c>
      <c r="E186" s="50">
        <v>10</v>
      </c>
      <c r="F186" s="49">
        <f t="shared" si="6"/>
        <v>40</v>
      </c>
      <c r="G186" s="50">
        <v>16</v>
      </c>
      <c r="H186" s="77">
        <f t="shared" si="5"/>
        <v>640</v>
      </c>
      <c r="I186" s="29"/>
      <c r="J186" s="29"/>
    </row>
    <row r="187" spans="1:10" ht="18" customHeight="1" x14ac:dyDescent="0.35">
      <c r="A187" s="34">
        <v>7161</v>
      </c>
      <c r="B187" s="35">
        <v>44777</v>
      </c>
      <c r="C187" s="40" t="s">
        <v>163</v>
      </c>
      <c r="D187" s="41">
        <v>2</v>
      </c>
      <c r="E187" s="50">
        <v>10</v>
      </c>
      <c r="F187" s="49">
        <f t="shared" si="6"/>
        <v>20</v>
      </c>
      <c r="G187" s="50">
        <v>16</v>
      </c>
      <c r="H187" s="77">
        <f t="shared" si="5"/>
        <v>320</v>
      </c>
      <c r="I187" s="29"/>
      <c r="J187" s="29"/>
    </row>
    <row r="188" spans="1:10" ht="18" customHeight="1" x14ac:dyDescent="0.35">
      <c r="A188" s="34">
        <v>7159</v>
      </c>
      <c r="B188" s="35">
        <v>44777</v>
      </c>
      <c r="C188" s="40" t="s">
        <v>163</v>
      </c>
      <c r="D188" s="41">
        <v>3</v>
      </c>
      <c r="E188" s="50">
        <v>10</v>
      </c>
      <c r="F188" s="49">
        <f t="shared" si="6"/>
        <v>30</v>
      </c>
      <c r="G188" s="50">
        <v>16</v>
      </c>
      <c r="H188" s="77">
        <f t="shared" si="5"/>
        <v>480</v>
      </c>
      <c r="I188" s="29"/>
      <c r="J188" s="29"/>
    </row>
    <row r="189" spans="1:10" ht="18" customHeight="1" x14ac:dyDescent="0.35">
      <c r="A189" s="34">
        <v>7158</v>
      </c>
      <c r="B189" s="35">
        <v>44777</v>
      </c>
      <c r="C189" s="40" t="s">
        <v>163</v>
      </c>
      <c r="D189" s="41">
        <v>2</v>
      </c>
      <c r="E189" s="50">
        <v>10</v>
      </c>
      <c r="F189" s="49">
        <f t="shared" si="6"/>
        <v>20</v>
      </c>
      <c r="G189" s="50">
        <v>16</v>
      </c>
      <c r="H189" s="77">
        <f t="shared" si="5"/>
        <v>320</v>
      </c>
      <c r="I189" s="29"/>
      <c r="J189" s="29"/>
    </row>
    <row r="190" spans="1:10" ht="18" customHeight="1" x14ac:dyDescent="0.35">
      <c r="A190" s="34">
        <v>7163</v>
      </c>
      <c r="B190" s="35">
        <v>44778</v>
      </c>
      <c r="C190" s="40" t="s">
        <v>163</v>
      </c>
      <c r="D190" s="41">
        <v>3</v>
      </c>
      <c r="E190" s="50">
        <v>10</v>
      </c>
      <c r="F190" s="49">
        <f t="shared" si="6"/>
        <v>30</v>
      </c>
      <c r="G190" s="50">
        <v>16</v>
      </c>
      <c r="H190" s="77">
        <f t="shared" si="5"/>
        <v>480</v>
      </c>
      <c r="I190" s="29"/>
      <c r="J190" s="29"/>
    </row>
    <row r="191" spans="1:10" ht="18" customHeight="1" x14ac:dyDescent="0.35">
      <c r="A191" s="34">
        <v>7164</v>
      </c>
      <c r="B191" s="35">
        <v>44779</v>
      </c>
      <c r="C191" s="40" t="s">
        <v>163</v>
      </c>
      <c r="D191" s="41">
        <v>2</v>
      </c>
      <c r="E191" s="50">
        <v>10</v>
      </c>
      <c r="F191" s="49">
        <f t="shared" si="6"/>
        <v>20</v>
      </c>
      <c r="G191" s="50">
        <v>16</v>
      </c>
      <c r="H191" s="77">
        <f t="shared" si="5"/>
        <v>320</v>
      </c>
      <c r="I191" s="29"/>
      <c r="J191" s="29"/>
    </row>
    <row r="192" spans="1:10" ht="18" customHeight="1" x14ac:dyDescent="0.35">
      <c r="A192" s="34">
        <v>7165</v>
      </c>
      <c r="B192" s="35">
        <v>44779</v>
      </c>
      <c r="C192" s="40" t="s">
        <v>163</v>
      </c>
      <c r="D192" s="41">
        <v>3</v>
      </c>
      <c r="E192" s="50">
        <v>10</v>
      </c>
      <c r="F192" s="49">
        <f t="shared" si="6"/>
        <v>30</v>
      </c>
      <c r="G192" s="50">
        <v>16</v>
      </c>
      <c r="H192" s="77">
        <f t="shared" si="5"/>
        <v>480</v>
      </c>
      <c r="I192" s="29"/>
      <c r="J192" s="29"/>
    </row>
    <row r="193" spans="1:10" ht="18" customHeight="1" x14ac:dyDescent="0.35">
      <c r="A193" s="34">
        <v>7173</v>
      </c>
      <c r="B193" s="35">
        <v>44780</v>
      </c>
      <c r="C193" s="40" t="s">
        <v>163</v>
      </c>
      <c r="D193" s="41">
        <v>3</v>
      </c>
      <c r="E193" s="50">
        <v>10</v>
      </c>
      <c r="F193" s="49">
        <f t="shared" si="6"/>
        <v>30</v>
      </c>
      <c r="G193" s="50">
        <v>16</v>
      </c>
      <c r="H193" s="77">
        <f t="shared" si="5"/>
        <v>480</v>
      </c>
      <c r="I193" s="29"/>
      <c r="J193" s="29"/>
    </row>
    <row r="194" spans="1:10" ht="18" customHeight="1" x14ac:dyDescent="0.35">
      <c r="A194" s="34">
        <v>7156</v>
      </c>
      <c r="B194" s="35">
        <v>44782</v>
      </c>
      <c r="C194" s="40" t="s">
        <v>163</v>
      </c>
      <c r="D194" s="41">
        <v>2</v>
      </c>
      <c r="E194" s="50">
        <v>10</v>
      </c>
      <c r="F194" s="49">
        <f t="shared" si="6"/>
        <v>20</v>
      </c>
      <c r="G194" s="50">
        <v>16</v>
      </c>
      <c r="H194" s="77">
        <f t="shared" si="5"/>
        <v>320</v>
      </c>
      <c r="I194" s="29"/>
      <c r="J194" s="29"/>
    </row>
    <row r="195" spans="1:10" ht="18" customHeight="1" x14ac:dyDescent="0.35">
      <c r="A195" s="34">
        <v>7166</v>
      </c>
      <c r="B195" s="35">
        <v>44782</v>
      </c>
      <c r="C195" s="40" t="s">
        <v>163</v>
      </c>
      <c r="D195" s="41">
        <v>8</v>
      </c>
      <c r="E195" s="50">
        <v>10</v>
      </c>
      <c r="F195" s="49">
        <f t="shared" si="6"/>
        <v>80</v>
      </c>
      <c r="G195" s="50">
        <v>16</v>
      </c>
      <c r="H195" s="77">
        <f t="shared" si="5"/>
        <v>1280</v>
      </c>
      <c r="I195" s="29"/>
      <c r="J195" s="29"/>
    </row>
    <row r="196" spans="1:10" ht="18" customHeight="1" x14ac:dyDescent="0.35">
      <c r="A196" s="34">
        <v>7168</v>
      </c>
      <c r="B196" s="35">
        <v>44782</v>
      </c>
      <c r="C196" s="40" t="s">
        <v>163</v>
      </c>
      <c r="D196" s="41">
        <v>2</v>
      </c>
      <c r="E196" s="50">
        <v>10</v>
      </c>
      <c r="F196" s="49">
        <f t="shared" si="6"/>
        <v>20</v>
      </c>
      <c r="G196" s="50">
        <v>16</v>
      </c>
      <c r="H196" s="77">
        <f t="shared" si="5"/>
        <v>320</v>
      </c>
      <c r="I196" s="29"/>
      <c r="J196" s="29"/>
    </row>
    <row r="197" spans="1:10" ht="18" customHeight="1" x14ac:dyDescent="0.35">
      <c r="A197" s="34">
        <v>7169</v>
      </c>
      <c r="B197" s="35">
        <v>44782</v>
      </c>
      <c r="C197" s="40" t="s">
        <v>163</v>
      </c>
      <c r="D197" s="41">
        <v>5</v>
      </c>
      <c r="E197" s="50">
        <v>10</v>
      </c>
      <c r="F197" s="49">
        <f t="shared" si="6"/>
        <v>50</v>
      </c>
      <c r="G197" s="50">
        <v>16</v>
      </c>
      <c r="H197" s="77">
        <f t="shared" si="5"/>
        <v>800</v>
      </c>
      <c r="I197" s="29"/>
      <c r="J197" s="29"/>
    </row>
    <row r="198" spans="1:10" ht="18" customHeight="1" x14ac:dyDescent="0.35">
      <c r="A198" s="34">
        <v>7170</v>
      </c>
      <c r="B198" s="35">
        <v>44782</v>
      </c>
      <c r="C198" s="40" t="s">
        <v>163</v>
      </c>
      <c r="D198" s="41">
        <v>2</v>
      </c>
      <c r="E198" s="50">
        <v>10</v>
      </c>
      <c r="F198" s="49">
        <f t="shared" si="6"/>
        <v>20</v>
      </c>
      <c r="G198" s="50">
        <v>16</v>
      </c>
      <c r="H198" s="77">
        <f t="shared" si="5"/>
        <v>320</v>
      </c>
      <c r="I198" s="29"/>
      <c r="J198" s="29"/>
    </row>
    <row r="199" spans="1:10" ht="18" customHeight="1" x14ac:dyDescent="0.35">
      <c r="A199" s="34">
        <v>7172</v>
      </c>
      <c r="B199" s="35">
        <v>44783</v>
      </c>
      <c r="C199" s="40" t="s">
        <v>163</v>
      </c>
      <c r="D199" s="41">
        <v>3</v>
      </c>
      <c r="E199" s="50">
        <v>10</v>
      </c>
      <c r="F199" s="49">
        <f t="shared" si="6"/>
        <v>30</v>
      </c>
      <c r="G199" s="50">
        <v>16</v>
      </c>
      <c r="H199" s="77">
        <f t="shared" ref="H199:H262" si="7">F199*G199</f>
        <v>480</v>
      </c>
      <c r="I199" s="29"/>
      <c r="J199" s="29"/>
    </row>
    <row r="200" spans="1:10" ht="18" customHeight="1" x14ac:dyDescent="0.35">
      <c r="A200" s="34">
        <v>7171</v>
      </c>
      <c r="B200" s="35">
        <v>44783</v>
      </c>
      <c r="C200" s="40" t="s">
        <v>163</v>
      </c>
      <c r="D200" s="41">
        <v>3</v>
      </c>
      <c r="E200" s="50">
        <v>10</v>
      </c>
      <c r="F200" s="49">
        <f t="shared" si="6"/>
        <v>30</v>
      </c>
      <c r="G200" s="50">
        <v>16</v>
      </c>
      <c r="H200" s="77">
        <f t="shared" si="7"/>
        <v>480</v>
      </c>
      <c r="I200" s="29"/>
      <c r="J200" s="29"/>
    </row>
    <row r="201" spans="1:10" ht="18" customHeight="1" x14ac:dyDescent="0.35">
      <c r="A201" s="34">
        <v>7167</v>
      </c>
      <c r="B201" s="35">
        <v>44783</v>
      </c>
      <c r="C201" s="40" t="s">
        <v>163</v>
      </c>
      <c r="D201" s="41">
        <v>6</v>
      </c>
      <c r="E201" s="50">
        <v>10</v>
      </c>
      <c r="F201" s="49">
        <f t="shared" si="6"/>
        <v>60</v>
      </c>
      <c r="G201" s="50">
        <v>16</v>
      </c>
      <c r="H201" s="77">
        <f t="shared" si="7"/>
        <v>960</v>
      </c>
      <c r="I201" s="29"/>
      <c r="J201" s="29"/>
    </row>
    <row r="202" spans="1:10" ht="18" customHeight="1" x14ac:dyDescent="0.35">
      <c r="A202" s="34">
        <v>7175</v>
      </c>
      <c r="B202" s="35">
        <v>44784</v>
      </c>
      <c r="C202" s="40" t="s">
        <v>163</v>
      </c>
      <c r="D202" s="41">
        <v>3</v>
      </c>
      <c r="E202" s="50">
        <v>10</v>
      </c>
      <c r="F202" s="49">
        <f t="shared" si="6"/>
        <v>30</v>
      </c>
      <c r="G202" s="50">
        <v>16</v>
      </c>
      <c r="H202" s="77">
        <f t="shared" si="7"/>
        <v>480</v>
      </c>
      <c r="I202" s="29"/>
      <c r="J202" s="29"/>
    </row>
    <row r="203" spans="1:10" ht="18" customHeight="1" x14ac:dyDescent="0.35">
      <c r="A203" s="34">
        <v>7174</v>
      </c>
      <c r="B203" s="35">
        <v>44784</v>
      </c>
      <c r="C203" s="40" t="s">
        <v>163</v>
      </c>
      <c r="D203" s="41">
        <v>9</v>
      </c>
      <c r="E203" s="50">
        <v>10</v>
      </c>
      <c r="F203" s="49">
        <f t="shared" si="6"/>
        <v>90</v>
      </c>
      <c r="G203" s="50">
        <v>16</v>
      </c>
      <c r="H203" s="77">
        <f t="shared" si="7"/>
        <v>1440</v>
      </c>
      <c r="I203" s="29"/>
      <c r="J203" s="29"/>
    </row>
    <row r="204" spans="1:10" ht="18" customHeight="1" x14ac:dyDescent="0.35">
      <c r="A204" s="34">
        <v>7176</v>
      </c>
      <c r="B204" s="35">
        <v>44784</v>
      </c>
      <c r="C204" s="40" t="s">
        <v>163</v>
      </c>
      <c r="D204" s="41">
        <v>2</v>
      </c>
      <c r="E204" s="50">
        <v>10</v>
      </c>
      <c r="F204" s="49">
        <f t="shared" si="6"/>
        <v>20</v>
      </c>
      <c r="G204" s="50">
        <v>16</v>
      </c>
      <c r="H204" s="77">
        <f t="shared" si="7"/>
        <v>320</v>
      </c>
      <c r="I204" s="29"/>
      <c r="J204" s="29"/>
    </row>
    <row r="205" spans="1:10" ht="18" customHeight="1" x14ac:dyDescent="0.35">
      <c r="A205" s="34">
        <v>7179</v>
      </c>
      <c r="B205" s="35">
        <v>44785</v>
      </c>
      <c r="C205" s="40" t="s">
        <v>163</v>
      </c>
      <c r="D205" s="41">
        <v>2</v>
      </c>
      <c r="E205" s="50">
        <v>10</v>
      </c>
      <c r="F205" s="49">
        <f t="shared" si="6"/>
        <v>20</v>
      </c>
      <c r="G205" s="50">
        <v>16</v>
      </c>
      <c r="H205" s="77">
        <f t="shared" si="7"/>
        <v>320</v>
      </c>
      <c r="I205" s="29"/>
      <c r="J205" s="29"/>
    </row>
    <row r="206" spans="1:10" ht="18" customHeight="1" x14ac:dyDescent="0.35">
      <c r="A206" s="34">
        <v>7177</v>
      </c>
      <c r="B206" s="35">
        <v>44785</v>
      </c>
      <c r="C206" s="40" t="s">
        <v>163</v>
      </c>
      <c r="D206" s="41">
        <v>2</v>
      </c>
      <c r="E206" s="50">
        <v>10</v>
      </c>
      <c r="F206" s="49">
        <f t="shared" si="6"/>
        <v>20</v>
      </c>
      <c r="G206" s="50">
        <v>16</v>
      </c>
      <c r="H206" s="77">
        <f t="shared" si="7"/>
        <v>320</v>
      </c>
      <c r="I206" s="29"/>
      <c r="J206" s="29"/>
    </row>
    <row r="207" spans="1:10" ht="18" customHeight="1" x14ac:dyDescent="0.35">
      <c r="A207" s="34">
        <v>7180</v>
      </c>
      <c r="B207" s="35">
        <v>44786</v>
      </c>
      <c r="C207" s="40" t="s">
        <v>163</v>
      </c>
      <c r="D207" s="41">
        <v>2</v>
      </c>
      <c r="E207" s="50">
        <v>10</v>
      </c>
      <c r="F207" s="49">
        <f t="shared" si="6"/>
        <v>20</v>
      </c>
      <c r="G207" s="50">
        <v>16</v>
      </c>
      <c r="H207" s="77">
        <f t="shared" si="7"/>
        <v>320</v>
      </c>
      <c r="I207" s="29"/>
      <c r="J207" s="29"/>
    </row>
    <row r="208" spans="1:10" ht="18" customHeight="1" x14ac:dyDescent="0.35">
      <c r="A208" s="34">
        <v>7182</v>
      </c>
      <c r="B208" s="35">
        <v>44786</v>
      </c>
      <c r="C208" s="40" t="s">
        <v>163</v>
      </c>
      <c r="D208" s="41">
        <v>2</v>
      </c>
      <c r="E208" s="50">
        <v>10</v>
      </c>
      <c r="F208" s="49">
        <f t="shared" si="6"/>
        <v>20</v>
      </c>
      <c r="G208" s="50">
        <v>16</v>
      </c>
      <c r="H208" s="77">
        <f t="shared" si="7"/>
        <v>320</v>
      </c>
      <c r="I208" s="29"/>
      <c r="J208" s="29"/>
    </row>
    <row r="209" spans="1:10" ht="18" customHeight="1" x14ac:dyDescent="0.35">
      <c r="A209" s="34">
        <v>7196</v>
      </c>
      <c r="B209" s="35">
        <v>44786</v>
      </c>
      <c r="C209" s="40" t="s">
        <v>163</v>
      </c>
      <c r="D209" s="41">
        <v>4</v>
      </c>
      <c r="E209" s="50">
        <v>10</v>
      </c>
      <c r="F209" s="49">
        <f t="shared" si="6"/>
        <v>40</v>
      </c>
      <c r="G209" s="50">
        <v>16</v>
      </c>
      <c r="H209" s="77">
        <f t="shared" si="7"/>
        <v>640</v>
      </c>
      <c r="I209" s="29"/>
      <c r="J209" s="29"/>
    </row>
    <row r="210" spans="1:10" ht="18" customHeight="1" x14ac:dyDescent="0.35">
      <c r="A210" s="34">
        <v>7181</v>
      </c>
      <c r="B210" s="35">
        <v>44786</v>
      </c>
      <c r="C210" s="40" t="s">
        <v>163</v>
      </c>
      <c r="D210" s="41">
        <v>2</v>
      </c>
      <c r="E210" s="50">
        <v>10</v>
      </c>
      <c r="F210" s="49">
        <f t="shared" si="6"/>
        <v>20</v>
      </c>
      <c r="G210" s="50">
        <v>16</v>
      </c>
      <c r="H210" s="77">
        <f t="shared" si="7"/>
        <v>320</v>
      </c>
      <c r="I210" s="29"/>
      <c r="J210" s="29"/>
    </row>
    <row r="211" spans="1:10" ht="18" customHeight="1" x14ac:dyDescent="0.35">
      <c r="A211" s="34">
        <v>7183</v>
      </c>
      <c r="B211" s="35">
        <v>44786</v>
      </c>
      <c r="C211" s="40" t="s">
        <v>163</v>
      </c>
      <c r="D211" s="41">
        <v>2</v>
      </c>
      <c r="E211" s="50">
        <v>10</v>
      </c>
      <c r="F211" s="49">
        <f t="shared" si="6"/>
        <v>20</v>
      </c>
      <c r="G211" s="50">
        <v>16</v>
      </c>
      <c r="H211" s="77">
        <f t="shared" si="7"/>
        <v>320</v>
      </c>
      <c r="I211" s="29"/>
      <c r="J211" s="29"/>
    </row>
    <row r="212" spans="1:10" ht="18" customHeight="1" x14ac:dyDescent="0.35">
      <c r="A212" s="34">
        <v>7186</v>
      </c>
      <c r="B212" s="35">
        <v>44788</v>
      </c>
      <c r="C212" s="40" t="s">
        <v>163</v>
      </c>
      <c r="D212" s="41">
        <v>3</v>
      </c>
      <c r="E212" s="50">
        <v>10</v>
      </c>
      <c r="F212" s="49">
        <f t="shared" si="6"/>
        <v>30</v>
      </c>
      <c r="G212" s="50">
        <v>16</v>
      </c>
      <c r="H212" s="77">
        <f t="shared" si="7"/>
        <v>480</v>
      </c>
      <c r="I212" s="29"/>
      <c r="J212" s="29"/>
    </row>
    <row r="213" spans="1:10" ht="18" customHeight="1" x14ac:dyDescent="0.35">
      <c r="A213" s="34">
        <v>7184</v>
      </c>
      <c r="B213" s="35">
        <v>44788</v>
      </c>
      <c r="C213" s="40" t="s">
        <v>163</v>
      </c>
      <c r="D213" s="41">
        <v>15</v>
      </c>
      <c r="E213" s="50">
        <v>10</v>
      </c>
      <c r="F213" s="49">
        <f t="shared" si="6"/>
        <v>150</v>
      </c>
      <c r="G213" s="50">
        <v>16</v>
      </c>
      <c r="H213" s="77">
        <f t="shared" si="7"/>
        <v>2400</v>
      </c>
      <c r="I213" s="29"/>
      <c r="J213" s="29"/>
    </row>
    <row r="214" spans="1:10" ht="18" customHeight="1" x14ac:dyDescent="0.35">
      <c r="A214" s="34">
        <v>7185</v>
      </c>
      <c r="B214" s="35">
        <v>44788</v>
      </c>
      <c r="C214" s="40" t="s">
        <v>163</v>
      </c>
      <c r="D214" s="41">
        <v>6</v>
      </c>
      <c r="E214" s="50">
        <v>10</v>
      </c>
      <c r="F214" s="49">
        <f t="shared" si="6"/>
        <v>60</v>
      </c>
      <c r="G214" s="50">
        <v>16</v>
      </c>
      <c r="H214" s="77">
        <f t="shared" si="7"/>
        <v>960</v>
      </c>
      <c r="I214" s="29"/>
      <c r="J214" s="29"/>
    </row>
    <row r="215" spans="1:10" ht="18" customHeight="1" x14ac:dyDescent="0.35">
      <c r="A215" s="34">
        <v>7187</v>
      </c>
      <c r="B215" s="35">
        <v>44788</v>
      </c>
      <c r="C215" s="40" t="s">
        <v>163</v>
      </c>
      <c r="D215" s="41">
        <v>3</v>
      </c>
      <c r="E215" s="50">
        <v>10</v>
      </c>
      <c r="F215" s="49">
        <f t="shared" ref="F215:F241" si="8">D215*E215</f>
        <v>30</v>
      </c>
      <c r="G215" s="50">
        <v>16</v>
      </c>
      <c r="H215" s="77">
        <f t="shared" si="7"/>
        <v>480</v>
      </c>
      <c r="I215" s="29"/>
      <c r="J215" s="29"/>
    </row>
    <row r="216" spans="1:10" ht="18" customHeight="1" x14ac:dyDescent="0.35">
      <c r="A216" s="34">
        <v>7197</v>
      </c>
      <c r="B216" s="35">
        <v>44789</v>
      </c>
      <c r="C216" s="40" t="s">
        <v>163</v>
      </c>
      <c r="D216" s="41">
        <v>2</v>
      </c>
      <c r="E216" s="50">
        <v>10</v>
      </c>
      <c r="F216" s="49">
        <f t="shared" si="8"/>
        <v>20</v>
      </c>
      <c r="G216" s="50">
        <v>16</v>
      </c>
      <c r="H216" s="77">
        <f t="shared" si="7"/>
        <v>320</v>
      </c>
      <c r="I216" s="29"/>
      <c r="J216" s="29"/>
    </row>
    <row r="217" spans="1:10" ht="18" customHeight="1" x14ac:dyDescent="0.35">
      <c r="A217" s="34">
        <v>7188</v>
      </c>
      <c r="B217" s="35">
        <v>44789</v>
      </c>
      <c r="C217" s="40" t="s">
        <v>163</v>
      </c>
      <c r="D217" s="41">
        <v>4</v>
      </c>
      <c r="E217" s="50">
        <v>10</v>
      </c>
      <c r="F217" s="49">
        <f t="shared" si="8"/>
        <v>40</v>
      </c>
      <c r="G217" s="50">
        <v>16</v>
      </c>
      <c r="H217" s="77">
        <f t="shared" si="7"/>
        <v>640</v>
      </c>
      <c r="I217" s="29"/>
      <c r="J217" s="29"/>
    </row>
    <row r="218" spans="1:10" ht="18" customHeight="1" x14ac:dyDescent="0.35">
      <c r="A218" s="34">
        <v>7189</v>
      </c>
      <c r="B218" s="35">
        <v>44789</v>
      </c>
      <c r="C218" s="40" t="s">
        <v>163</v>
      </c>
      <c r="D218" s="41">
        <v>5</v>
      </c>
      <c r="E218" s="50">
        <v>10</v>
      </c>
      <c r="F218" s="49">
        <f t="shared" si="8"/>
        <v>50</v>
      </c>
      <c r="G218" s="50">
        <v>16</v>
      </c>
      <c r="H218" s="77">
        <f t="shared" si="7"/>
        <v>800</v>
      </c>
      <c r="I218" s="29"/>
      <c r="J218" s="29"/>
    </row>
    <row r="219" spans="1:10" ht="18" customHeight="1" x14ac:dyDescent="0.35">
      <c r="A219" s="34">
        <v>7191</v>
      </c>
      <c r="B219" s="35">
        <v>44790</v>
      </c>
      <c r="C219" s="40" t="s">
        <v>163</v>
      </c>
      <c r="D219" s="41">
        <v>8</v>
      </c>
      <c r="E219" s="50">
        <v>10</v>
      </c>
      <c r="F219" s="49">
        <f t="shared" si="8"/>
        <v>80</v>
      </c>
      <c r="G219" s="50">
        <v>16</v>
      </c>
      <c r="H219" s="77">
        <f t="shared" si="7"/>
        <v>1280</v>
      </c>
      <c r="I219" s="29"/>
      <c r="J219" s="29"/>
    </row>
    <row r="220" spans="1:10" ht="18" customHeight="1" x14ac:dyDescent="0.35">
      <c r="A220" s="34">
        <v>7192</v>
      </c>
      <c r="B220" s="35">
        <v>44790</v>
      </c>
      <c r="C220" s="40" t="s">
        <v>163</v>
      </c>
      <c r="D220" s="41">
        <v>2</v>
      </c>
      <c r="E220" s="50">
        <v>10</v>
      </c>
      <c r="F220" s="49">
        <f t="shared" si="8"/>
        <v>20</v>
      </c>
      <c r="G220" s="50">
        <v>16</v>
      </c>
      <c r="H220" s="77">
        <f t="shared" si="7"/>
        <v>320</v>
      </c>
      <c r="I220" s="29"/>
      <c r="J220" s="29"/>
    </row>
    <row r="221" spans="1:10" ht="18" customHeight="1" x14ac:dyDescent="0.35">
      <c r="A221" s="34">
        <v>7193</v>
      </c>
      <c r="B221" s="35">
        <v>44790</v>
      </c>
      <c r="C221" s="40" t="s">
        <v>163</v>
      </c>
      <c r="D221" s="41">
        <v>4</v>
      </c>
      <c r="E221" s="50">
        <v>10</v>
      </c>
      <c r="F221" s="49">
        <f t="shared" si="8"/>
        <v>40</v>
      </c>
      <c r="G221" s="50">
        <v>16</v>
      </c>
      <c r="H221" s="77">
        <f t="shared" si="7"/>
        <v>640</v>
      </c>
      <c r="I221" s="29"/>
      <c r="J221" s="29"/>
    </row>
    <row r="222" spans="1:10" ht="18" customHeight="1" x14ac:dyDescent="0.35">
      <c r="A222" s="34">
        <v>7194</v>
      </c>
      <c r="B222" s="35">
        <v>44791</v>
      </c>
      <c r="C222" s="40" t="s">
        <v>163</v>
      </c>
      <c r="D222" s="41">
        <v>10</v>
      </c>
      <c r="E222" s="50">
        <v>10</v>
      </c>
      <c r="F222" s="49">
        <f t="shared" si="8"/>
        <v>100</v>
      </c>
      <c r="G222" s="50">
        <v>16</v>
      </c>
      <c r="H222" s="77">
        <f t="shared" si="7"/>
        <v>1600</v>
      </c>
      <c r="I222" s="29"/>
      <c r="J222" s="29"/>
    </row>
    <row r="223" spans="1:10" ht="18" customHeight="1" x14ac:dyDescent="0.35">
      <c r="A223" s="34">
        <v>7195</v>
      </c>
      <c r="B223" s="35">
        <v>44791</v>
      </c>
      <c r="C223" s="40" t="s">
        <v>163</v>
      </c>
      <c r="D223" s="41">
        <v>2</v>
      </c>
      <c r="E223" s="50">
        <v>10</v>
      </c>
      <c r="F223" s="49">
        <f t="shared" si="8"/>
        <v>20</v>
      </c>
      <c r="G223" s="50">
        <v>16</v>
      </c>
      <c r="H223" s="77">
        <f t="shared" si="7"/>
        <v>320</v>
      </c>
      <c r="I223" s="29"/>
      <c r="J223" s="29"/>
    </row>
    <row r="224" spans="1:10" ht="18" customHeight="1" x14ac:dyDescent="0.35">
      <c r="A224" s="34">
        <v>7198</v>
      </c>
      <c r="B224" s="35">
        <v>44791</v>
      </c>
      <c r="C224" s="40" t="s">
        <v>163</v>
      </c>
      <c r="D224" s="41">
        <v>2</v>
      </c>
      <c r="E224" s="50">
        <v>10</v>
      </c>
      <c r="F224" s="49">
        <f t="shared" si="8"/>
        <v>20</v>
      </c>
      <c r="G224" s="50">
        <v>16</v>
      </c>
      <c r="H224" s="77">
        <f t="shared" si="7"/>
        <v>320</v>
      </c>
      <c r="I224" s="29"/>
      <c r="J224" s="29"/>
    </row>
    <row r="225" spans="1:10" ht="18" customHeight="1" x14ac:dyDescent="0.35">
      <c r="A225" s="34">
        <v>7199</v>
      </c>
      <c r="B225" s="35">
        <v>44792</v>
      </c>
      <c r="C225" s="40" t="s">
        <v>163</v>
      </c>
      <c r="D225" s="41">
        <v>10</v>
      </c>
      <c r="E225" s="50">
        <v>10</v>
      </c>
      <c r="F225" s="49">
        <f t="shared" si="8"/>
        <v>100</v>
      </c>
      <c r="G225" s="50">
        <v>16</v>
      </c>
      <c r="H225" s="77">
        <f t="shared" si="7"/>
        <v>1600</v>
      </c>
      <c r="I225" s="29"/>
      <c r="J225" s="29"/>
    </row>
    <row r="226" spans="1:10" ht="18" customHeight="1" x14ac:dyDescent="0.35">
      <c r="A226" s="34">
        <v>7200</v>
      </c>
      <c r="B226" s="35">
        <v>44792</v>
      </c>
      <c r="C226" s="40" t="s">
        <v>163</v>
      </c>
      <c r="D226" s="41">
        <v>2</v>
      </c>
      <c r="E226" s="50">
        <v>10</v>
      </c>
      <c r="F226" s="49">
        <f t="shared" si="8"/>
        <v>20</v>
      </c>
      <c r="G226" s="50">
        <v>16</v>
      </c>
      <c r="H226" s="77">
        <f t="shared" si="7"/>
        <v>320</v>
      </c>
      <c r="I226" s="29"/>
      <c r="J226" s="29"/>
    </row>
    <row r="227" spans="1:10" ht="18" customHeight="1" x14ac:dyDescent="0.35">
      <c r="A227" s="34">
        <v>7202</v>
      </c>
      <c r="B227" s="35">
        <v>44792</v>
      </c>
      <c r="C227" s="40" t="s">
        <v>163</v>
      </c>
      <c r="D227" s="41">
        <v>2</v>
      </c>
      <c r="E227" s="50">
        <v>10</v>
      </c>
      <c r="F227" s="49">
        <f t="shared" si="8"/>
        <v>20</v>
      </c>
      <c r="G227" s="50">
        <v>16</v>
      </c>
      <c r="H227" s="77">
        <f t="shared" si="7"/>
        <v>320</v>
      </c>
      <c r="I227" s="29"/>
      <c r="J227" s="29"/>
    </row>
    <row r="228" spans="1:10" ht="18" customHeight="1" x14ac:dyDescent="0.35">
      <c r="A228" s="34">
        <v>7201</v>
      </c>
      <c r="B228" s="35">
        <v>44792</v>
      </c>
      <c r="C228" s="40" t="s">
        <v>163</v>
      </c>
      <c r="D228" s="41">
        <v>2</v>
      </c>
      <c r="E228" s="48">
        <v>10</v>
      </c>
      <c r="F228" s="104">
        <v>20</v>
      </c>
      <c r="G228" s="48">
        <v>16</v>
      </c>
      <c r="H228" s="77">
        <f t="shared" si="7"/>
        <v>320</v>
      </c>
      <c r="I228" s="29"/>
      <c r="J228" s="29"/>
    </row>
    <row r="229" spans="1:10" ht="18" customHeight="1" x14ac:dyDescent="0.35">
      <c r="A229" s="34">
        <v>7206</v>
      </c>
      <c r="B229" s="35">
        <v>44792</v>
      </c>
      <c r="C229" s="40" t="s">
        <v>163</v>
      </c>
      <c r="D229" s="41">
        <v>2</v>
      </c>
      <c r="E229" s="50">
        <v>10</v>
      </c>
      <c r="F229" s="49">
        <f>D229*E229</f>
        <v>20</v>
      </c>
      <c r="G229" s="50">
        <v>16</v>
      </c>
      <c r="H229" s="77">
        <f t="shared" si="7"/>
        <v>320</v>
      </c>
      <c r="I229" s="29"/>
      <c r="J229" s="29"/>
    </row>
    <row r="230" spans="1:10" ht="18" customHeight="1" x14ac:dyDescent="0.35">
      <c r="A230" s="34">
        <v>7205</v>
      </c>
      <c r="B230" s="35">
        <v>44793</v>
      </c>
      <c r="C230" s="40" t="s">
        <v>163</v>
      </c>
      <c r="D230" s="41">
        <v>6</v>
      </c>
      <c r="E230" s="50">
        <v>10</v>
      </c>
      <c r="F230" s="49">
        <f t="shared" si="8"/>
        <v>60</v>
      </c>
      <c r="G230" s="50">
        <v>16</v>
      </c>
      <c r="H230" s="77">
        <f t="shared" si="7"/>
        <v>960</v>
      </c>
      <c r="I230" s="29"/>
      <c r="J230" s="29"/>
    </row>
    <row r="231" spans="1:10" ht="18" customHeight="1" x14ac:dyDescent="0.35">
      <c r="A231" s="34">
        <v>7204</v>
      </c>
      <c r="B231" s="35">
        <v>44793</v>
      </c>
      <c r="C231" s="40" t="s">
        <v>163</v>
      </c>
      <c r="D231" s="41">
        <v>10</v>
      </c>
      <c r="E231" s="50">
        <v>10</v>
      </c>
      <c r="F231" s="49">
        <f t="shared" si="8"/>
        <v>100</v>
      </c>
      <c r="G231" s="50">
        <v>16</v>
      </c>
      <c r="H231" s="77">
        <f t="shared" si="7"/>
        <v>1600</v>
      </c>
      <c r="I231" s="29"/>
      <c r="J231" s="29"/>
    </row>
    <row r="232" spans="1:10" ht="18" customHeight="1" x14ac:dyDescent="0.35">
      <c r="A232" s="34">
        <v>7203</v>
      </c>
      <c r="B232" s="35">
        <v>44793</v>
      </c>
      <c r="C232" s="40" t="s">
        <v>163</v>
      </c>
      <c r="D232" s="41">
        <v>3</v>
      </c>
      <c r="E232" s="50">
        <v>10</v>
      </c>
      <c r="F232" s="49">
        <f t="shared" si="8"/>
        <v>30</v>
      </c>
      <c r="G232" s="50">
        <v>16</v>
      </c>
      <c r="H232" s="77">
        <f t="shared" si="7"/>
        <v>480</v>
      </c>
      <c r="I232" s="29"/>
      <c r="J232" s="29"/>
    </row>
    <row r="233" spans="1:10" ht="18" customHeight="1" x14ac:dyDescent="0.35">
      <c r="A233" s="34">
        <v>7207</v>
      </c>
      <c r="B233" s="35">
        <v>44795</v>
      </c>
      <c r="C233" s="40" t="s">
        <v>163</v>
      </c>
      <c r="D233" s="41">
        <v>11</v>
      </c>
      <c r="E233" s="50">
        <v>10</v>
      </c>
      <c r="F233" s="49">
        <f t="shared" si="8"/>
        <v>110</v>
      </c>
      <c r="G233" s="50">
        <v>16</v>
      </c>
      <c r="H233" s="77">
        <f t="shared" si="7"/>
        <v>1760</v>
      </c>
      <c r="I233" s="29"/>
      <c r="J233" s="29"/>
    </row>
    <row r="234" spans="1:10" ht="18" customHeight="1" x14ac:dyDescent="0.35">
      <c r="A234" s="34">
        <v>7208</v>
      </c>
      <c r="B234" s="35">
        <v>44795</v>
      </c>
      <c r="C234" s="40" t="s">
        <v>163</v>
      </c>
      <c r="D234" s="41">
        <v>3</v>
      </c>
      <c r="E234" s="50">
        <v>10</v>
      </c>
      <c r="F234" s="49">
        <f t="shared" si="8"/>
        <v>30</v>
      </c>
      <c r="G234" s="50">
        <v>16</v>
      </c>
      <c r="H234" s="77">
        <f t="shared" si="7"/>
        <v>480</v>
      </c>
      <c r="I234" s="29"/>
      <c r="J234" s="29"/>
    </row>
    <row r="235" spans="1:10" ht="18" customHeight="1" x14ac:dyDescent="0.35">
      <c r="A235" s="34">
        <v>7209</v>
      </c>
      <c r="B235" s="35">
        <v>44795</v>
      </c>
      <c r="C235" s="40" t="s">
        <v>163</v>
      </c>
      <c r="D235" s="41">
        <v>9</v>
      </c>
      <c r="E235" s="50">
        <v>10</v>
      </c>
      <c r="F235" s="49">
        <f t="shared" si="8"/>
        <v>90</v>
      </c>
      <c r="G235" s="50">
        <v>16</v>
      </c>
      <c r="H235" s="77">
        <f t="shared" si="7"/>
        <v>1440</v>
      </c>
      <c r="I235" s="29"/>
      <c r="J235" s="29"/>
    </row>
    <row r="236" spans="1:10" ht="18" customHeight="1" x14ac:dyDescent="0.35">
      <c r="A236" s="34">
        <v>7210</v>
      </c>
      <c r="B236" s="35">
        <v>44796</v>
      </c>
      <c r="C236" s="40" t="s">
        <v>163</v>
      </c>
      <c r="D236" s="41">
        <v>10</v>
      </c>
      <c r="E236" s="50">
        <v>10</v>
      </c>
      <c r="F236" s="49">
        <f t="shared" si="8"/>
        <v>100</v>
      </c>
      <c r="G236" s="50">
        <v>16</v>
      </c>
      <c r="H236" s="77">
        <f t="shared" si="7"/>
        <v>1600</v>
      </c>
      <c r="I236" s="29"/>
      <c r="J236" s="29"/>
    </row>
    <row r="237" spans="1:10" ht="18" customHeight="1" x14ac:dyDescent="0.35">
      <c r="A237" s="34">
        <v>7211</v>
      </c>
      <c r="B237" s="35">
        <v>44796</v>
      </c>
      <c r="C237" s="40" t="s">
        <v>163</v>
      </c>
      <c r="D237" s="41">
        <v>4</v>
      </c>
      <c r="E237" s="50">
        <v>10</v>
      </c>
      <c r="F237" s="49">
        <f t="shared" si="8"/>
        <v>40</v>
      </c>
      <c r="G237" s="50">
        <v>16</v>
      </c>
      <c r="H237" s="77">
        <f t="shared" si="7"/>
        <v>640</v>
      </c>
      <c r="I237" s="29"/>
      <c r="J237" s="29"/>
    </row>
    <row r="238" spans="1:10" ht="18" customHeight="1" x14ac:dyDescent="0.35">
      <c r="A238" s="34">
        <v>7212</v>
      </c>
      <c r="B238" s="35">
        <v>44796</v>
      </c>
      <c r="C238" s="40" t="s">
        <v>163</v>
      </c>
      <c r="D238" s="41">
        <v>6</v>
      </c>
      <c r="E238" s="50">
        <v>10</v>
      </c>
      <c r="F238" s="49">
        <f t="shared" si="8"/>
        <v>60</v>
      </c>
      <c r="G238" s="50">
        <v>16</v>
      </c>
      <c r="H238" s="77">
        <f t="shared" si="7"/>
        <v>960</v>
      </c>
      <c r="I238" s="29"/>
      <c r="J238" s="29"/>
    </row>
    <row r="239" spans="1:10" ht="18" customHeight="1" x14ac:dyDescent="0.35">
      <c r="A239" s="34">
        <v>7213</v>
      </c>
      <c r="B239" s="35">
        <v>44797</v>
      </c>
      <c r="C239" s="40" t="s">
        <v>163</v>
      </c>
      <c r="D239" s="41">
        <v>2</v>
      </c>
      <c r="E239" s="50">
        <v>10</v>
      </c>
      <c r="F239" s="49">
        <f t="shared" si="8"/>
        <v>20</v>
      </c>
      <c r="G239" s="50">
        <v>16</v>
      </c>
      <c r="H239" s="77">
        <f t="shared" si="7"/>
        <v>320</v>
      </c>
      <c r="I239" s="29"/>
      <c r="J239" s="29"/>
    </row>
    <row r="240" spans="1:10" ht="18" customHeight="1" x14ac:dyDescent="0.35">
      <c r="A240" s="34">
        <v>7214</v>
      </c>
      <c r="B240" s="35">
        <v>44797</v>
      </c>
      <c r="C240" s="40" t="s">
        <v>163</v>
      </c>
      <c r="D240" s="41">
        <v>2</v>
      </c>
      <c r="E240" s="50">
        <v>10</v>
      </c>
      <c r="F240" s="49">
        <f t="shared" si="8"/>
        <v>20</v>
      </c>
      <c r="G240" s="50">
        <v>16</v>
      </c>
      <c r="H240" s="77">
        <f t="shared" si="7"/>
        <v>320</v>
      </c>
      <c r="I240" s="29"/>
      <c r="J240" s="29"/>
    </row>
    <row r="241" spans="1:10" ht="18" customHeight="1" x14ac:dyDescent="0.35">
      <c r="A241" s="34">
        <v>7216</v>
      </c>
      <c r="B241" s="35">
        <v>44797</v>
      </c>
      <c r="C241" s="40" t="s">
        <v>163</v>
      </c>
      <c r="D241" s="41">
        <v>2</v>
      </c>
      <c r="E241" s="50">
        <v>10</v>
      </c>
      <c r="F241" s="49">
        <f t="shared" si="8"/>
        <v>20</v>
      </c>
      <c r="G241" s="50">
        <v>16</v>
      </c>
      <c r="H241" s="77">
        <f t="shared" si="7"/>
        <v>320</v>
      </c>
      <c r="I241" s="29"/>
      <c r="J241" s="29"/>
    </row>
    <row r="242" spans="1:10" ht="18" customHeight="1" x14ac:dyDescent="0.35">
      <c r="A242" s="34">
        <v>7215</v>
      </c>
      <c r="B242" s="35">
        <v>44797</v>
      </c>
      <c r="C242" s="40" t="s">
        <v>163</v>
      </c>
      <c r="D242" s="41">
        <v>8</v>
      </c>
      <c r="E242" s="50">
        <v>10</v>
      </c>
      <c r="F242" s="49">
        <f t="shared" ref="F242:F247" si="9">D242*E242</f>
        <v>80</v>
      </c>
      <c r="G242" s="50">
        <v>16</v>
      </c>
      <c r="H242" s="77">
        <f t="shared" si="7"/>
        <v>1280</v>
      </c>
      <c r="I242" s="29"/>
      <c r="J242" s="29"/>
    </row>
    <row r="243" spans="1:10" ht="18" customHeight="1" x14ac:dyDescent="0.35">
      <c r="A243" s="34">
        <v>7217</v>
      </c>
      <c r="B243" s="35">
        <v>44797</v>
      </c>
      <c r="C243" s="40" t="s">
        <v>163</v>
      </c>
      <c r="D243" s="41">
        <v>9</v>
      </c>
      <c r="E243" s="50">
        <v>10</v>
      </c>
      <c r="F243" s="49">
        <f t="shared" si="9"/>
        <v>90</v>
      </c>
      <c r="G243" s="50">
        <v>16</v>
      </c>
      <c r="H243" s="77">
        <f t="shared" si="7"/>
        <v>1440</v>
      </c>
      <c r="I243" s="29"/>
      <c r="J243" s="29"/>
    </row>
    <row r="244" spans="1:10" ht="18" customHeight="1" x14ac:dyDescent="0.35">
      <c r="A244" s="34">
        <v>7220</v>
      </c>
      <c r="B244" s="35">
        <v>44798</v>
      </c>
      <c r="C244" s="40" t="s">
        <v>163</v>
      </c>
      <c r="D244" s="41">
        <v>8</v>
      </c>
      <c r="E244" s="50">
        <v>10</v>
      </c>
      <c r="F244" s="49">
        <f t="shared" si="9"/>
        <v>80</v>
      </c>
      <c r="G244" s="50">
        <v>16</v>
      </c>
      <c r="H244" s="77">
        <f t="shared" si="7"/>
        <v>1280</v>
      </c>
      <c r="I244" s="29"/>
      <c r="J244" s="29"/>
    </row>
    <row r="245" spans="1:10" ht="18" customHeight="1" x14ac:dyDescent="0.35">
      <c r="A245" s="34">
        <v>7218</v>
      </c>
      <c r="B245" s="35">
        <v>44798</v>
      </c>
      <c r="C245" s="40" t="s">
        <v>163</v>
      </c>
      <c r="D245" s="41">
        <v>3</v>
      </c>
      <c r="E245" s="50">
        <v>10</v>
      </c>
      <c r="F245" s="49">
        <f t="shared" si="9"/>
        <v>30</v>
      </c>
      <c r="G245" s="50">
        <v>16</v>
      </c>
      <c r="H245" s="77">
        <f t="shared" si="7"/>
        <v>480</v>
      </c>
      <c r="I245" s="29"/>
      <c r="J245" s="29"/>
    </row>
    <row r="246" spans="1:10" ht="18" customHeight="1" x14ac:dyDescent="0.35">
      <c r="A246" s="34">
        <v>7221</v>
      </c>
      <c r="B246" s="35">
        <v>44798</v>
      </c>
      <c r="C246" s="40" t="s">
        <v>163</v>
      </c>
      <c r="D246" s="41">
        <v>5</v>
      </c>
      <c r="E246" s="50">
        <v>10</v>
      </c>
      <c r="F246" s="49">
        <f t="shared" si="9"/>
        <v>50</v>
      </c>
      <c r="G246" s="50">
        <v>16</v>
      </c>
      <c r="H246" s="77">
        <f t="shared" si="7"/>
        <v>800</v>
      </c>
      <c r="I246" s="29"/>
      <c r="J246" s="29"/>
    </row>
    <row r="247" spans="1:10" ht="18" customHeight="1" x14ac:dyDescent="0.35">
      <c r="A247" s="34">
        <v>7219</v>
      </c>
      <c r="B247" s="35">
        <v>44798</v>
      </c>
      <c r="C247" s="40" t="s">
        <v>163</v>
      </c>
      <c r="D247" s="41">
        <v>5</v>
      </c>
      <c r="E247" s="50">
        <v>10</v>
      </c>
      <c r="F247" s="49">
        <f t="shared" si="9"/>
        <v>50</v>
      </c>
      <c r="G247" s="50">
        <v>16</v>
      </c>
      <c r="H247" s="77">
        <f t="shared" si="7"/>
        <v>800</v>
      </c>
      <c r="I247" s="29"/>
      <c r="J247" s="29"/>
    </row>
    <row r="248" spans="1:10" s="211" customFormat="1" ht="18" customHeight="1" x14ac:dyDescent="0.35">
      <c r="A248" s="102">
        <v>7222</v>
      </c>
      <c r="B248" s="103">
        <v>44799</v>
      </c>
      <c r="C248" s="205" t="s">
        <v>163</v>
      </c>
      <c r="D248" s="206">
        <v>8</v>
      </c>
      <c r="E248" s="207">
        <v>10</v>
      </c>
      <c r="F248" s="208">
        <f t="shared" ref="F248:F293" si="10">D248*E248</f>
        <v>80</v>
      </c>
      <c r="G248" s="207">
        <v>16</v>
      </c>
      <c r="H248" s="209">
        <f t="shared" si="7"/>
        <v>1280</v>
      </c>
      <c r="I248" s="210"/>
      <c r="J248" s="210"/>
    </row>
    <row r="249" spans="1:10" s="211" customFormat="1" ht="18" customHeight="1" x14ac:dyDescent="0.35">
      <c r="A249" s="102">
        <v>7223</v>
      </c>
      <c r="B249" s="103">
        <v>44799</v>
      </c>
      <c r="C249" s="205" t="s">
        <v>163</v>
      </c>
      <c r="D249" s="206">
        <v>2</v>
      </c>
      <c r="E249" s="207">
        <v>10</v>
      </c>
      <c r="F249" s="208">
        <f t="shared" si="10"/>
        <v>20</v>
      </c>
      <c r="G249" s="207">
        <v>16</v>
      </c>
      <c r="H249" s="209">
        <f t="shared" si="7"/>
        <v>320</v>
      </c>
      <c r="I249" s="210"/>
      <c r="J249" s="210"/>
    </row>
    <row r="250" spans="1:10" s="211" customFormat="1" ht="18" customHeight="1" x14ac:dyDescent="0.35">
      <c r="A250" s="102">
        <v>7224</v>
      </c>
      <c r="B250" s="103">
        <v>44799</v>
      </c>
      <c r="C250" s="205" t="s">
        <v>163</v>
      </c>
      <c r="D250" s="206">
        <v>1</v>
      </c>
      <c r="E250" s="207">
        <v>10</v>
      </c>
      <c r="F250" s="208">
        <f t="shared" si="10"/>
        <v>10</v>
      </c>
      <c r="G250" s="207">
        <v>16</v>
      </c>
      <c r="H250" s="209">
        <f t="shared" si="7"/>
        <v>160</v>
      </c>
      <c r="I250" s="210"/>
      <c r="J250" s="210"/>
    </row>
    <row r="251" spans="1:10" s="211" customFormat="1" ht="18" customHeight="1" x14ac:dyDescent="0.35">
      <c r="A251" s="102">
        <v>7225</v>
      </c>
      <c r="B251" s="103">
        <v>44799</v>
      </c>
      <c r="C251" s="205" t="s">
        <v>163</v>
      </c>
      <c r="D251" s="206">
        <v>5</v>
      </c>
      <c r="E251" s="207">
        <v>10</v>
      </c>
      <c r="F251" s="208">
        <f t="shared" si="10"/>
        <v>50</v>
      </c>
      <c r="G251" s="207">
        <v>16</v>
      </c>
      <c r="H251" s="209">
        <f t="shared" si="7"/>
        <v>800</v>
      </c>
      <c r="I251" s="210"/>
      <c r="J251" s="210"/>
    </row>
    <row r="252" spans="1:10" s="211" customFormat="1" ht="18" customHeight="1" x14ac:dyDescent="0.35">
      <c r="A252" s="102">
        <v>7226</v>
      </c>
      <c r="B252" s="103">
        <v>44800</v>
      </c>
      <c r="C252" s="205" t="s">
        <v>163</v>
      </c>
      <c r="D252" s="206">
        <v>6</v>
      </c>
      <c r="E252" s="207">
        <v>10</v>
      </c>
      <c r="F252" s="208">
        <f t="shared" si="10"/>
        <v>60</v>
      </c>
      <c r="G252" s="207">
        <v>16</v>
      </c>
      <c r="H252" s="209">
        <f t="shared" si="7"/>
        <v>960</v>
      </c>
      <c r="I252" s="210"/>
      <c r="J252" s="210"/>
    </row>
    <row r="253" spans="1:10" s="211" customFormat="1" ht="18" customHeight="1" x14ac:dyDescent="0.35">
      <c r="A253" s="102">
        <v>7227</v>
      </c>
      <c r="B253" s="103">
        <v>44800</v>
      </c>
      <c r="C253" s="205" t="s">
        <v>163</v>
      </c>
      <c r="D253" s="206">
        <v>8</v>
      </c>
      <c r="E253" s="207">
        <v>10</v>
      </c>
      <c r="F253" s="208">
        <f t="shared" si="10"/>
        <v>80</v>
      </c>
      <c r="G253" s="207">
        <v>16</v>
      </c>
      <c r="H253" s="209">
        <f t="shared" si="7"/>
        <v>1280</v>
      </c>
      <c r="I253" s="210"/>
      <c r="J253" s="210"/>
    </row>
    <row r="254" spans="1:10" s="211" customFormat="1" ht="18" customHeight="1" x14ac:dyDescent="0.35">
      <c r="A254" s="102">
        <v>7228</v>
      </c>
      <c r="B254" s="103">
        <v>44800</v>
      </c>
      <c r="C254" s="205" t="s">
        <v>163</v>
      </c>
      <c r="D254" s="206">
        <v>5</v>
      </c>
      <c r="E254" s="207">
        <v>10</v>
      </c>
      <c r="F254" s="208">
        <f t="shared" si="10"/>
        <v>50</v>
      </c>
      <c r="G254" s="207">
        <v>16</v>
      </c>
      <c r="H254" s="209">
        <f t="shared" si="7"/>
        <v>800</v>
      </c>
      <c r="I254" s="210"/>
      <c r="J254" s="210"/>
    </row>
    <row r="255" spans="1:10" s="211" customFormat="1" ht="18" customHeight="1" x14ac:dyDescent="0.35">
      <c r="A255" s="102">
        <v>7229</v>
      </c>
      <c r="B255" s="103">
        <v>44800</v>
      </c>
      <c r="C255" s="205" t="s">
        <v>163</v>
      </c>
      <c r="D255" s="206">
        <v>2</v>
      </c>
      <c r="E255" s="207">
        <v>10</v>
      </c>
      <c r="F255" s="208">
        <f t="shared" si="10"/>
        <v>20</v>
      </c>
      <c r="G255" s="207">
        <v>16</v>
      </c>
      <c r="H255" s="209">
        <f t="shared" si="7"/>
        <v>320</v>
      </c>
      <c r="I255" s="210"/>
      <c r="J255" s="210"/>
    </row>
    <row r="256" spans="1:10" s="211" customFormat="1" ht="18" customHeight="1" x14ac:dyDescent="0.35">
      <c r="A256" s="102">
        <v>7230</v>
      </c>
      <c r="B256" s="103">
        <v>44802</v>
      </c>
      <c r="C256" s="205" t="s">
        <v>163</v>
      </c>
      <c r="D256" s="206">
        <v>4</v>
      </c>
      <c r="E256" s="207">
        <v>10</v>
      </c>
      <c r="F256" s="208">
        <f t="shared" si="10"/>
        <v>40</v>
      </c>
      <c r="G256" s="207">
        <v>16</v>
      </c>
      <c r="H256" s="209">
        <f t="shared" si="7"/>
        <v>640</v>
      </c>
      <c r="I256" s="210"/>
      <c r="J256" s="210"/>
    </row>
    <row r="257" spans="1:10" s="211" customFormat="1" ht="18" customHeight="1" x14ac:dyDescent="0.35">
      <c r="A257" s="102">
        <v>7231</v>
      </c>
      <c r="B257" s="103">
        <v>44802</v>
      </c>
      <c r="C257" s="205" t="s">
        <v>163</v>
      </c>
      <c r="D257" s="206">
        <v>5</v>
      </c>
      <c r="E257" s="207">
        <v>10</v>
      </c>
      <c r="F257" s="208">
        <f t="shared" si="10"/>
        <v>50</v>
      </c>
      <c r="G257" s="207">
        <v>16</v>
      </c>
      <c r="H257" s="209">
        <f t="shared" si="7"/>
        <v>800</v>
      </c>
      <c r="I257" s="210"/>
      <c r="J257" s="210"/>
    </row>
    <row r="258" spans="1:10" s="211" customFormat="1" ht="18" customHeight="1" x14ac:dyDescent="0.35">
      <c r="A258" s="102">
        <v>7232</v>
      </c>
      <c r="B258" s="103">
        <v>44802</v>
      </c>
      <c r="C258" s="205" t="s">
        <v>163</v>
      </c>
      <c r="D258" s="206">
        <v>3</v>
      </c>
      <c r="E258" s="207">
        <v>10</v>
      </c>
      <c r="F258" s="208">
        <f t="shared" si="10"/>
        <v>30</v>
      </c>
      <c r="G258" s="207">
        <v>16</v>
      </c>
      <c r="H258" s="209">
        <f t="shared" si="7"/>
        <v>480</v>
      </c>
      <c r="I258" s="210"/>
      <c r="J258" s="210"/>
    </row>
    <row r="259" spans="1:10" s="211" customFormat="1" ht="18" customHeight="1" x14ac:dyDescent="0.35">
      <c r="A259" s="102">
        <v>7233</v>
      </c>
      <c r="B259" s="103">
        <v>44802</v>
      </c>
      <c r="C259" s="205" t="s">
        <v>163</v>
      </c>
      <c r="D259" s="206">
        <v>4</v>
      </c>
      <c r="E259" s="207">
        <v>10</v>
      </c>
      <c r="F259" s="208">
        <f t="shared" si="10"/>
        <v>40</v>
      </c>
      <c r="G259" s="207">
        <v>16</v>
      </c>
      <c r="H259" s="209">
        <f t="shared" si="7"/>
        <v>640</v>
      </c>
      <c r="I259" s="210"/>
      <c r="J259" s="210"/>
    </row>
    <row r="260" spans="1:10" s="211" customFormat="1" ht="18" customHeight="1" x14ac:dyDescent="0.35">
      <c r="A260" s="102">
        <v>7234</v>
      </c>
      <c r="B260" s="103">
        <v>44803</v>
      </c>
      <c r="C260" s="205" t="s">
        <v>163</v>
      </c>
      <c r="D260" s="206">
        <v>4</v>
      </c>
      <c r="E260" s="207">
        <v>10</v>
      </c>
      <c r="F260" s="208">
        <f t="shared" si="10"/>
        <v>40</v>
      </c>
      <c r="G260" s="207">
        <v>16</v>
      </c>
      <c r="H260" s="209">
        <f t="shared" si="7"/>
        <v>640</v>
      </c>
      <c r="I260" s="210"/>
      <c r="J260" s="210"/>
    </row>
    <row r="261" spans="1:10" s="211" customFormat="1" ht="18" customHeight="1" x14ac:dyDescent="0.35">
      <c r="A261" s="102">
        <v>7235</v>
      </c>
      <c r="B261" s="103">
        <v>44803</v>
      </c>
      <c r="C261" s="205" t="s">
        <v>163</v>
      </c>
      <c r="D261" s="206">
        <v>1</v>
      </c>
      <c r="E261" s="207">
        <v>10</v>
      </c>
      <c r="F261" s="208">
        <f t="shared" si="10"/>
        <v>10</v>
      </c>
      <c r="G261" s="207">
        <v>16</v>
      </c>
      <c r="H261" s="209">
        <f t="shared" si="7"/>
        <v>160</v>
      </c>
      <c r="I261" s="210"/>
      <c r="J261" s="210"/>
    </row>
    <row r="262" spans="1:10" s="211" customFormat="1" ht="18" customHeight="1" x14ac:dyDescent="0.35">
      <c r="A262" s="102">
        <v>7236</v>
      </c>
      <c r="B262" s="103">
        <v>44803</v>
      </c>
      <c r="C262" s="205" t="s">
        <v>163</v>
      </c>
      <c r="D262" s="206">
        <v>2</v>
      </c>
      <c r="E262" s="207">
        <v>10</v>
      </c>
      <c r="F262" s="208">
        <f t="shared" si="10"/>
        <v>20</v>
      </c>
      <c r="G262" s="207">
        <v>16</v>
      </c>
      <c r="H262" s="209">
        <f t="shared" si="7"/>
        <v>320</v>
      </c>
      <c r="I262" s="210"/>
      <c r="J262" s="210"/>
    </row>
    <row r="263" spans="1:10" s="211" customFormat="1" ht="18" customHeight="1" x14ac:dyDescent="0.35">
      <c r="A263" s="102">
        <v>7237</v>
      </c>
      <c r="B263" s="103">
        <v>44803</v>
      </c>
      <c r="C263" s="205" t="s">
        <v>163</v>
      </c>
      <c r="D263" s="206">
        <v>1</v>
      </c>
      <c r="E263" s="207">
        <v>10</v>
      </c>
      <c r="F263" s="208">
        <f t="shared" si="10"/>
        <v>10</v>
      </c>
      <c r="G263" s="207">
        <v>16</v>
      </c>
      <c r="H263" s="209">
        <f t="shared" ref="H263:H326" si="11">F263*G263</f>
        <v>160</v>
      </c>
      <c r="I263" s="210"/>
      <c r="J263" s="210"/>
    </row>
    <row r="264" spans="1:10" s="211" customFormat="1" ht="18" customHeight="1" x14ac:dyDescent="0.35">
      <c r="A264" s="102">
        <v>7238</v>
      </c>
      <c r="B264" s="103">
        <v>44803</v>
      </c>
      <c r="C264" s="205" t="s">
        <v>163</v>
      </c>
      <c r="D264" s="206">
        <v>5</v>
      </c>
      <c r="E264" s="207">
        <v>10</v>
      </c>
      <c r="F264" s="208">
        <f t="shared" si="10"/>
        <v>50</v>
      </c>
      <c r="G264" s="207">
        <v>16</v>
      </c>
      <c r="H264" s="209">
        <f t="shared" si="11"/>
        <v>800</v>
      </c>
      <c r="I264" s="210"/>
      <c r="J264" s="210"/>
    </row>
    <row r="265" spans="1:10" s="211" customFormat="1" ht="18" customHeight="1" x14ac:dyDescent="0.35">
      <c r="A265" s="102">
        <v>7240</v>
      </c>
      <c r="B265" s="103">
        <v>44804</v>
      </c>
      <c r="C265" s="205" t="s">
        <v>163</v>
      </c>
      <c r="D265" s="206">
        <v>3</v>
      </c>
      <c r="E265" s="207">
        <v>10</v>
      </c>
      <c r="F265" s="208">
        <f t="shared" si="10"/>
        <v>30</v>
      </c>
      <c r="G265" s="207">
        <v>16</v>
      </c>
      <c r="H265" s="209">
        <f t="shared" si="11"/>
        <v>480</v>
      </c>
      <c r="I265" s="210"/>
      <c r="J265" s="210"/>
    </row>
    <row r="266" spans="1:10" s="211" customFormat="1" ht="18" customHeight="1" x14ac:dyDescent="0.35">
      <c r="A266" s="102">
        <v>7241</v>
      </c>
      <c r="B266" s="103">
        <v>44804</v>
      </c>
      <c r="C266" s="205" t="s">
        <v>163</v>
      </c>
      <c r="D266" s="206">
        <v>5</v>
      </c>
      <c r="E266" s="207">
        <v>10</v>
      </c>
      <c r="F266" s="208">
        <f t="shared" si="10"/>
        <v>50</v>
      </c>
      <c r="G266" s="207">
        <v>16</v>
      </c>
      <c r="H266" s="209">
        <f t="shared" si="11"/>
        <v>800</v>
      </c>
      <c r="I266" s="210"/>
      <c r="J266" s="210"/>
    </row>
    <row r="267" spans="1:10" s="211" customFormat="1" ht="18" customHeight="1" x14ac:dyDescent="0.35">
      <c r="A267" s="102">
        <v>7242</v>
      </c>
      <c r="B267" s="103">
        <v>44804</v>
      </c>
      <c r="C267" s="205" t="s">
        <v>163</v>
      </c>
      <c r="D267" s="206">
        <v>2</v>
      </c>
      <c r="E267" s="207">
        <v>10</v>
      </c>
      <c r="F267" s="208">
        <f t="shared" si="10"/>
        <v>20</v>
      </c>
      <c r="G267" s="207">
        <v>16</v>
      </c>
      <c r="H267" s="209">
        <f t="shared" si="11"/>
        <v>320</v>
      </c>
      <c r="I267" s="210"/>
      <c r="J267" s="210"/>
    </row>
    <row r="268" spans="1:10" s="211" customFormat="1" ht="18" customHeight="1" x14ac:dyDescent="0.35">
      <c r="A268" s="102">
        <v>7243</v>
      </c>
      <c r="B268" s="103">
        <v>44804</v>
      </c>
      <c r="C268" s="205" t="s">
        <v>163</v>
      </c>
      <c r="D268" s="206">
        <v>2</v>
      </c>
      <c r="E268" s="207">
        <v>10</v>
      </c>
      <c r="F268" s="208">
        <f t="shared" si="10"/>
        <v>20</v>
      </c>
      <c r="G268" s="207">
        <v>16</v>
      </c>
      <c r="H268" s="209">
        <f t="shared" si="11"/>
        <v>320</v>
      </c>
      <c r="I268" s="210"/>
      <c r="J268" s="210"/>
    </row>
    <row r="269" spans="1:10" s="211" customFormat="1" ht="18" customHeight="1" x14ac:dyDescent="0.35">
      <c r="A269" s="102">
        <v>7244</v>
      </c>
      <c r="B269" s="103">
        <v>44804</v>
      </c>
      <c r="C269" s="205" t="s">
        <v>163</v>
      </c>
      <c r="D269" s="206">
        <v>6</v>
      </c>
      <c r="E269" s="207">
        <v>10</v>
      </c>
      <c r="F269" s="208">
        <f t="shared" si="10"/>
        <v>60</v>
      </c>
      <c r="G269" s="207">
        <v>16</v>
      </c>
      <c r="H269" s="209">
        <f t="shared" si="11"/>
        <v>960</v>
      </c>
      <c r="I269" s="210"/>
      <c r="J269" s="210"/>
    </row>
    <row r="270" spans="1:10" s="211" customFormat="1" ht="18" customHeight="1" x14ac:dyDescent="0.35">
      <c r="A270" s="102">
        <v>7247</v>
      </c>
      <c r="B270" s="103">
        <v>44805</v>
      </c>
      <c r="C270" s="205" t="s">
        <v>163</v>
      </c>
      <c r="D270" s="206">
        <v>4</v>
      </c>
      <c r="E270" s="207">
        <v>10</v>
      </c>
      <c r="F270" s="208">
        <f t="shared" si="10"/>
        <v>40</v>
      </c>
      <c r="G270" s="207">
        <v>16</v>
      </c>
      <c r="H270" s="209">
        <f t="shared" si="11"/>
        <v>640</v>
      </c>
      <c r="I270" s="210"/>
      <c r="J270" s="210"/>
    </row>
    <row r="271" spans="1:10" s="211" customFormat="1" ht="18" customHeight="1" x14ac:dyDescent="0.35">
      <c r="A271" s="102">
        <v>7246</v>
      </c>
      <c r="B271" s="103">
        <v>44805</v>
      </c>
      <c r="C271" s="205" t="s">
        <v>163</v>
      </c>
      <c r="D271" s="206">
        <v>2</v>
      </c>
      <c r="E271" s="207">
        <v>10</v>
      </c>
      <c r="F271" s="208">
        <f t="shared" si="10"/>
        <v>20</v>
      </c>
      <c r="G271" s="207">
        <v>16</v>
      </c>
      <c r="H271" s="209">
        <f t="shared" si="11"/>
        <v>320</v>
      </c>
      <c r="I271" s="210"/>
      <c r="J271" s="210"/>
    </row>
    <row r="272" spans="1:10" s="211" customFormat="1" ht="18" customHeight="1" x14ac:dyDescent="0.35">
      <c r="A272" s="102">
        <v>7248</v>
      </c>
      <c r="B272" s="103">
        <v>44805</v>
      </c>
      <c r="C272" s="205" t="s">
        <v>163</v>
      </c>
      <c r="D272" s="206">
        <v>6</v>
      </c>
      <c r="E272" s="207">
        <v>10</v>
      </c>
      <c r="F272" s="208">
        <f t="shared" si="10"/>
        <v>60</v>
      </c>
      <c r="G272" s="207">
        <v>16</v>
      </c>
      <c r="H272" s="209">
        <f t="shared" si="11"/>
        <v>960</v>
      </c>
      <c r="I272" s="210"/>
      <c r="J272" s="210"/>
    </row>
    <row r="273" spans="1:10" s="211" customFormat="1" ht="18" customHeight="1" x14ac:dyDescent="0.35">
      <c r="A273" s="102">
        <v>7249</v>
      </c>
      <c r="B273" s="103">
        <v>44805</v>
      </c>
      <c r="C273" s="205" t="s">
        <v>163</v>
      </c>
      <c r="D273" s="206">
        <v>1</v>
      </c>
      <c r="E273" s="207">
        <v>10</v>
      </c>
      <c r="F273" s="208">
        <f t="shared" si="10"/>
        <v>10</v>
      </c>
      <c r="G273" s="207">
        <v>16</v>
      </c>
      <c r="H273" s="209">
        <f t="shared" si="11"/>
        <v>160</v>
      </c>
      <c r="I273" s="210"/>
      <c r="J273" s="210"/>
    </row>
    <row r="274" spans="1:10" s="211" customFormat="1" ht="18" customHeight="1" x14ac:dyDescent="0.35">
      <c r="A274" s="102">
        <v>7250</v>
      </c>
      <c r="B274" s="103">
        <v>44806</v>
      </c>
      <c r="C274" s="205" t="s">
        <v>163</v>
      </c>
      <c r="D274" s="206">
        <v>2</v>
      </c>
      <c r="E274" s="207">
        <v>10</v>
      </c>
      <c r="F274" s="208">
        <f t="shared" si="10"/>
        <v>20</v>
      </c>
      <c r="G274" s="207">
        <v>16</v>
      </c>
      <c r="H274" s="209">
        <f t="shared" si="11"/>
        <v>320</v>
      </c>
      <c r="I274" s="210"/>
      <c r="J274" s="210"/>
    </row>
    <row r="275" spans="1:10" s="211" customFormat="1" ht="18" customHeight="1" x14ac:dyDescent="0.35">
      <c r="A275" s="102">
        <v>6151</v>
      </c>
      <c r="B275" s="103">
        <v>44806</v>
      </c>
      <c r="C275" s="205" t="s">
        <v>163</v>
      </c>
      <c r="D275" s="206">
        <v>5</v>
      </c>
      <c r="E275" s="207">
        <v>10</v>
      </c>
      <c r="F275" s="208">
        <f t="shared" si="10"/>
        <v>50</v>
      </c>
      <c r="G275" s="207">
        <v>16</v>
      </c>
      <c r="H275" s="209">
        <f t="shared" si="11"/>
        <v>800</v>
      </c>
      <c r="I275" s="210"/>
      <c r="J275" s="210"/>
    </row>
    <row r="276" spans="1:10" s="211" customFormat="1" ht="18" customHeight="1" x14ac:dyDescent="0.35">
      <c r="A276" s="102">
        <v>6152</v>
      </c>
      <c r="B276" s="103">
        <v>44806</v>
      </c>
      <c r="C276" s="205" t="s">
        <v>163</v>
      </c>
      <c r="D276" s="206">
        <v>2</v>
      </c>
      <c r="E276" s="207">
        <v>10</v>
      </c>
      <c r="F276" s="208">
        <f t="shared" si="10"/>
        <v>20</v>
      </c>
      <c r="G276" s="207">
        <v>16</v>
      </c>
      <c r="H276" s="209">
        <f t="shared" si="11"/>
        <v>320</v>
      </c>
      <c r="I276" s="210"/>
      <c r="J276" s="210"/>
    </row>
    <row r="277" spans="1:10" s="211" customFormat="1" ht="18" customHeight="1" x14ac:dyDescent="0.35">
      <c r="A277" s="102">
        <v>6153</v>
      </c>
      <c r="B277" s="103">
        <v>44806</v>
      </c>
      <c r="C277" s="205" t="s">
        <v>163</v>
      </c>
      <c r="D277" s="206">
        <v>5</v>
      </c>
      <c r="E277" s="207">
        <v>10</v>
      </c>
      <c r="F277" s="208">
        <f t="shared" si="10"/>
        <v>50</v>
      </c>
      <c r="G277" s="207">
        <v>16</v>
      </c>
      <c r="H277" s="209">
        <f t="shared" si="11"/>
        <v>800</v>
      </c>
      <c r="I277" s="210"/>
      <c r="J277" s="210"/>
    </row>
    <row r="278" spans="1:10" s="211" customFormat="1" ht="18" customHeight="1" x14ac:dyDescent="0.35">
      <c r="A278" s="102">
        <v>6154</v>
      </c>
      <c r="B278" s="103">
        <v>44807</v>
      </c>
      <c r="C278" s="205" t="s">
        <v>163</v>
      </c>
      <c r="D278" s="206">
        <v>2</v>
      </c>
      <c r="E278" s="207">
        <v>10</v>
      </c>
      <c r="F278" s="208">
        <f t="shared" si="10"/>
        <v>20</v>
      </c>
      <c r="G278" s="207">
        <v>16</v>
      </c>
      <c r="H278" s="209">
        <f t="shared" si="11"/>
        <v>320</v>
      </c>
      <c r="I278" s="210"/>
      <c r="J278" s="210"/>
    </row>
    <row r="279" spans="1:10" s="211" customFormat="1" ht="18" customHeight="1" x14ac:dyDescent="0.35">
      <c r="A279" s="102">
        <v>6155</v>
      </c>
      <c r="B279" s="103">
        <v>44807</v>
      </c>
      <c r="C279" s="205" t="s">
        <v>163</v>
      </c>
      <c r="D279" s="206">
        <v>5</v>
      </c>
      <c r="E279" s="207">
        <v>10</v>
      </c>
      <c r="F279" s="208">
        <f t="shared" si="10"/>
        <v>50</v>
      </c>
      <c r="G279" s="207">
        <v>16</v>
      </c>
      <c r="H279" s="209">
        <f t="shared" si="11"/>
        <v>800</v>
      </c>
      <c r="I279" s="210"/>
      <c r="J279" s="210"/>
    </row>
    <row r="280" spans="1:10" s="211" customFormat="1" ht="18" customHeight="1" x14ac:dyDescent="0.35">
      <c r="A280" s="102">
        <v>6156</v>
      </c>
      <c r="B280" s="103">
        <v>44807</v>
      </c>
      <c r="C280" s="205" t="s">
        <v>163</v>
      </c>
      <c r="D280" s="206">
        <v>4</v>
      </c>
      <c r="E280" s="207">
        <v>10</v>
      </c>
      <c r="F280" s="208">
        <f t="shared" si="10"/>
        <v>40</v>
      </c>
      <c r="G280" s="207">
        <v>16</v>
      </c>
      <c r="H280" s="209">
        <f t="shared" si="11"/>
        <v>640</v>
      </c>
      <c r="I280" s="210"/>
      <c r="J280" s="210"/>
    </row>
    <row r="281" spans="1:10" s="211" customFormat="1" ht="18" customHeight="1" x14ac:dyDescent="0.35">
      <c r="A281" s="102">
        <v>6157</v>
      </c>
      <c r="B281" s="103">
        <v>44807</v>
      </c>
      <c r="C281" s="205" t="s">
        <v>163</v>
      </c>
      <c r="D281" s="206">
        <v>4</v>
      </c>
      <c r="E281" s="207">
        <v>10</v>
      </c>
      <c r="F281" s="208">
        <f t="shared" si="10"/>
        <v>40</v>
      </c>
      <c r="G281" s="207">
        <v>16</v>
      </c>
      <c r="H281" s="209">
        <f t="shared" si="11"/>
        <v>640</v>
      </c>
      <c r="I281" s="210"/>
      <c r="J281" s="210"/>
    </row>
    <row r="282" spans="1:10" s="211" customFormat="1" ht="18" customHeight="1" x14ac:dyDescent="0.35">
      <c r="A282" s="102">
        <v>6158</v>
      </c>
      <c r="B282" s="103">
        <v>44807</v>
      </c>
      <c r="C282" s="205" t="s">
        <v>163</v>
      </c>
      <c r="D282" s="206">
        <v>5</v>
      </c>
      <c r="E282" s="207">
        <v>10</v>
      </c>
      <c r="F282" s="208">
        <f t="shared" si="10"/>
        <v>50</v>
      </c>
      <c r="G282" s="207">
        <v>16</v>
      </c>
      <c r="H282" s="209">
        <f t="shared" si="11"/>
        <v>800</v>
      </c>
      <c r="I282" s="210"/>
      <c r="J282" s="210"/>
    </row>
    <row r="283" spans="1:10" s="211" customFormat="1" ht="18" customHeight="1" x14ac:dyDescent="0.35">
      <c r="A283" s="102">
        <v>6159</v>
      </c>
      <c r="B283" s="103">
        <v>44809</v>
      </c>
      <c r="C283" s="205" t="s">
        <v>163</v>
      </c>
      <c r="D283" s="206">
        <v>2</v>
      </c>
      <c r="E283" s="207">
        <v>10</v>
      </c>
      <c r="F283" s="208">
        <f t="shared" si="10"/>
        <v>20</v>
      </c>
      <c r="G283" s="207">
        <v>16</v>
      </c>
      <c r="H283" s="209">
        <f t="shared" si="11"/>
        <v>320</v>
      </c>
      <c r="I283" s="210"/>
      <c r="J283" s="210"/>
    </row>
    <row r="284" spans="1:10" s="211" customFormat="1" ht="18" customHeight="1" x14ac:dyDescent="0.35">
      <c r="A284" s="102">
        <v>6160</v>
      </c>
      <c r="B284" s="103">
        <v>44809</v>
      </c>
      <c r="C284" s="205" t="s">
        <v>163</v>
      </c>
      <c r="D284" s="206">
        <v>3</v>
      </c>
      <c r="E284" s="207">
        <v>10</v>
      </c>
      <c r="F284" s="208">
        <f t="shared" si="10"/>
        <v>30</v>
      </c>
      <c r="G284" s="207">
        <v>16</v>
      </c>
      <c r="H284" s="209">
        <f t="shared" si="11"/>
        <v>480</v>
      </c>
      <c r="I284" s="210"/>
      <c r="J284" s="210"/>
    </row>
    <row r="285" spans="1:10" s="211" customFormat="1" ht="18" customHeight="1" x14ac:dyDescent="0.35">
      <c r="A285" s="102">
        <v>6161</v>
      </c>
      <c r="B285" s="103">
        <v>44809</v>
      </c>
      <c r="C285" s="205" t="s">
        <v>163</v>
      </c>
      <c r="D285" s="206">
        <v>8</v>
      </c>
      <c r="E285" s="207">
        <v>10</v>
      </c>
      <c r="F285" s="208">
        <f t="shared" si="10"/>
        <v>80</v>
      </c>
      <c r="G285" s="207">
        <v>16</v>
      </c>
      <c r="H285" s="209">
        <f t="shared" si="11"/>
        <v>1280</v>
      </c>
      <c r="I285" s="210"/>
      <c r="J285" s="210"/>
    </row>
    <row r="286" spans="1:10" s="211" customFormat="1" ht="18" customHeight="1" x14ac:dyDescent="0.35">
      <c r="A286" s="102">
        <v>6162</v>
      </c>
      <c r="B286" s="103">
        <v>44809</v>
      </c>
      <c r="C286" s="205" t="s">
        <v>163</v>
      </c>
      <c r="D286" s="206">
        <v>6</v>
      </c>
      <c r="E286" s="207">
        <v>10</v>
      </c>
      <c r="F286" s="208">
        <f t="shared" si="10"/>
        <v>60</v>
      </c>
      <c r="G286" s="207">
        <v>16</v>
      </c>
      <c r="H286" s="209">
        <f t="shared" si="11"/>
        <v>960</v>
      </c>
      <c r="I286" s="210"/>
      <c r="J286" s="210"/>
    </row>
    <row r="287" spans="1:10" s="211" customFormat="1" ht="18" customHeight="1" x14ac:dyDescent="0.35">
      <c r="A287" s="102">
        <v>6163</v>
      </c>
      <c r="B287" s="103">
        <v>44810</v>
      </c>
      <c r="C287" s="205" t="s">
        <v>163</v>
      </c>
      <c r="D287" s="206">
        <v>6</v>
      </c>
      <c r="E287" s="207">
        <v>10</v>
      </c>
      <c r="F287" s="208">
        <f t="shared" si="10"/>
        <v>60</v>
      </c>
      <c r="G287" s="207">
        <v>16</v>
      </c>
      <c r="H287" s="209">
        <f t="shared" si="11"/>
        <v>960</v>
      </c>
      <c r="I287" s="210"/>
      <c r="J287" s="210"/>
    </row>
    <row r="288" spans="1:10" s="211" customFormat="1" ht="18" customHeight="1" x14ac:dyDescent="0.35">
      <c r="A288" s="102">
        <v>6164</v>
      </c>
      <c r="B288" s="103">
        <v>44810</v>
      </c>
      <c r="C288" s="205" t="s">
        <v>163</v>
      </c>
      <c r="D288" s="206">
        <v>4</v>
      </c>
      <c r="E288" s="207">
        <v>10</v>
      </c>
      <c r="F288" s="208">
        <f t="shared" si="10"/>
        <v>40</v>
      </c>
      <c r="G288" s="207">
        <v>16</v>
      </c>
      <c r="H288" s="209">
        <f t="shared" si="11"/>
        <v>640</v>
      </c>
      <c r="I288" s="210"/>
      <c r="J288" s="210"/>
    </row>
    <row r="289" spans="1:10" s="211" customFormat="1" ht="18" customHeight="1" x14ac:dyDescent="0.35">
      <c r="A289" s="102">
        <v>6165</v>
      </c>
      <c r="B289" s="103">
        <v>44810</v>
      </c>
      <c r="C289" s="205" t="s">
        <v>163</v>
      </c>
      <c r="D289" s="206">
        <v>2</v>
      </c>
      <c r="E289" s="207">
        <v>10</v>
      </c>
      <c r="F289" s="208">
        <f t="shared" si="10"/>
        <v>20</v>
      </c>
      <c r="G289" s="207">
        <v>16</v>
      </c>
      <c r="H289" s="209">
        <f t="shared" si="11"/>
        <v>320</v>
      </c>
      <c r="I289" s="210"/>
      <c r="J289" s="210"/>
    </row>
    <row r="290" spans="1:10" s="211" customFormat="1" ht="18" customHeight="1" x14ac:dyDescent="0.35">
      <c r="A290" s="102">
        <v>6166</v>
      </c>
      <c r="B290" s="103">
        <v>44811</v>
      </c>
      <c r="C290" s="205" t="s">
        <v>163</v>
      </c>
      <c r="D290" s="206">
        <v>10</v>
      </c>
      <c r="E290" s="207">
        <v>10</v>
      </c>
      <c r="F290" s="208">
        <f t="shared" si="10"/>
        <v>100</v>
      </c>
      <c r="G290" s="207">
        <v>16</v>
      </c>
      <c r="H290" s="209">
        <f t="shared" si="11"/>
        <v>1600</v>
      </c>
      <c r="I290" s="210"/>
      <c r="J290" s="210"/>
    </row>
    <row r="291" spans="1:10" s="211" customFormat="1" ht="18" customHeight="1" x14ac:dyDescent="0.35">
      <c r="A291" s="102">
        <v>6167</v>
      </c>
      <c r="B291" s="103">
        <v>44811</v>
      </c>
      <c r="C291" s="205" t="s">
        <v>163</v>
      </c>
      <c r="D291" s="206">
        <v>3</v>
      </c>
      <c r="E291" s="207">
        <v>10</v>
      </c>
      <c r="F291" s="208">
        <f t="shared" si="10"/>
        <v>30</v>
      </c>
      <c r="G291" s="207">
        <v>16</v>
      </c>
      <c r="H291" s="209">
        <f t="shared" si="11"/>
        <v>480</v>
      </c>
      <c r="I291" s="210"/>
      <c r="J291" s="210"/>
    </row>
    <row r="292" spans="1:10" s="211" customFormat="1" ht="18" customHeight="1" x14ac:dyDescent="0.35">
      <c r="A292" s="102">
        <v>6168</v>
      </c>
      <c r="B292" s="103">
        <v>44811</v>
      </c>
      <c r="C292" s="205" t="s">
        <v>163</v>
      </c>
      <c r="D292" s="206">
        <v>3</v>
      </c>
      <c r="E292" s="207">
        <v>10</v>
      </c>
      <c r="F292" s="208">
        <f t="shared" si="10"/>
        <v>30</v>
      </c>
      <c r="G292" s="207">
        <v>16</v>
      </c>
      <c r="H292" s="209">
        <f t="shared" si="11"/>
        <v>480</v>
      </c>
      <c r="I292" s="210"/>
      <c r="J292" s="210"/>
    </row>
    <row r="293" spans="1:10" s="211" customFormat="1" ht="18" customHeight="1" x14ac:dyDescent="0.35">
      <c r="A293" s="102">
        <v>6169</v>
      </c>
      <c r="B293" s="103">
        <v>44811</v>
      </c>
      <c r="C293" s="205" t="s">
        <v>163</v>
      </c>
      <c r="D293" s="206">
        <v>6</v>
      </c>
      <c r="E293" s="207">
        <v>10</v>
      </c>
      <c r="F293" s="208">
        <f t="shared" si="10"/>
        <v>60</v>
      </c>
      <c r="G293" s="207">
        <v>16</v>
      </c>
      <c r="H293" s="209">
        <f t="shared" si="11"/>
        <v>960</v>
      </c>
      <c r="I293" s="210"/>
      <c r="J293" s="210"/>
    </row>
    <row r="294" spans="1:10" s="211" customFormat="1" ht="18" customHeight="1" x14ac:dyDescent="0.35">
      <c r="A294" s="102">
        <v>6170</v>
      </c>
      <c r="B294" s="103">
        <v>44812</v>
      </c>
      <c r="C294" s="205" t="s">
        <v>163</v>
      </c>
      <c r="D294" s="206">
        <v>3</v>
      </c>
      <c r="E294" s="207">
        <v>10</v>
      </c>
      <c r="F294" s="208">
        <f t="shared" ref="F294:F357" si="12">D294*E294</f>
        <v>30</v>
      </c>
      <c r="G294" s="207">
        <v>16</v>
      </c>
      <c r="H294" s="209">
        <f t="shared" si="11"/>
        <v>480</v>
      </c>
      <c r="I294" s="210"/>
      <c r="J294" s="210"/>
    </row>
    <row r="295" spans="1:10" s="211" customFormat="1" ht="18" customHeight="1" x14ac:dyDescent="0.35">
      <c r="A295" s="102">
        <v>6171</v>
      </c>
      <c r="B295" s="103">
        <v>44812</v>
      </c>
      <c r="C295" s="205" t="s">
        <v>163</v>
      </c>
      <c r="D295" s="206">
        <v>7</v>
      </c>
      <c r="E295" s="207">
        <v>10</v>
      </c>
      <c r="F295" s="208">
        <f t="shared" si="12"/>
        <v>70</v>
      </c>
      <c r="G295" s="207">
        <v>16</v>
      </c>
      <c r="H295" s="209">
        <f t="shared" si="11"/>
        <v>1120</v>
      </c>
      <c r="I295" s="210"/>
      <c r="J295" s="210"/>
    </row>
    <row r="296" spans="1:10" s="211" customFormat="1" ht="18" customHeight="1" x14ac:dyDescent="0.35">
      <c r="A296" s="102">
        <v>6172</v>
      </c>
      <c r="B296" s="103">
        <v>44812</v>
      </c>
      <c r="C296" s="205" t="s">
        <v>163</v>
      </c>
      <c r="D296" s="206">
        <v>4</v>
      </c>
      <c r="E296" s="207">
        <v>10</v>
      </c>
      <c r="F296" s="208">
        <f t="shared" si="12"/>
        <v>40</v>
      </c>
      <c r="G296" s="207">
        <v>16</v>
      </c>
      <c r="H296" s="209">
        <f t="shared" si="11"/>
        <v>640</v>
      </c>
      <c r="I296" s="210"/>
      <c r="J296" s="210"/>
    </row>
    <row r="297" spans="1:10" s="211" customFormat="1" ht="18" customHeight="1" x14ac:dyDescent="0.35">
      <c r="A297" s="102">
        <v>6173</v>
      </c>
      <c r="B297" s="103">
        <v>44812</v>
      </c>
      <c r="C297" s="205" t="s">
        <v>163</v>
      </c>
      <c r="D297" s="206">
        <v>1</v>
      </c>
      <c r="E297" s="207">
        <v>10</v>
      </c>
      <c r="F297" s="208">
        <f t="shared" si="12"/>
        <v>10</v>
      </c>
      <c r="G297" s="207">
        <v>16</v>
      </c>
      <c r="H297" s="209">
        <f t="shared" si="11"/>
        <v>160</v>
      </c>
      <c r="I297" s="210"/>
      <c r="J297" s="210"/>
    </row>
    <row r="298" spans="1:10" s="211" customFormat="1" ht="18" customHeight="1" x14ac:dyDescent="0.35">
      <c r="A298" s="102">
        <v>6174</v>
      </c>
      <c r="B298" s="103">
        <v>44812</v>
      </c>
      <c r="C298" s="205" t="s">
        <v>163</v>
      </c>
      <c r="D298" s="206">
        <v>4</v>
      </c>
      <c r="E298" s="207">
        <v>10</v>
      </c>
      <c r="F298" s="208">
        <f t="shared" si="12"/>
        <v>40</v>
      </c>
      <c r="G298" s="207">
        <v>16</v>
      </c>
      <c r="H298" s="209">
        <f t="shared" si="11"/>
        <v>640</v>
      </c>
      <c r="I298" s="210"/>
      <c r="J298" s="210"/>
    </row>
    <row r="299" spans="1:10" s="211" customFormat="1" ht="18" customHeight="1" x14ac:dyDescent="0.35">
      <c r="A299" s="102">
        <v>6175</v>
      </c>
      <c r="B299" s="103">
        <v>44812</v>
      </c>
      <c r="C299" s="205" t="s">
        <v>163</v>
      </c>
      <c r="D299" s="206">
        <v>4</v>
      </c>
      <c r="E299" s="207">
        <v>10</v>
      </c>
      <c r="F299" s="208">
        <f t="shared" si="12"/>
        <v>40</v>
      </c>
      <c r="G299" s="207">
        <v>16</v>
      </c>
      <c r="H299" s="209">
        <f t="shared" si="11"/>
        <v>640</v>
      </c>
      <c r="I299" s="210"/>
      <c r="J299" s="210"/>
    </row>
    <row r="300" spans="1:10" s="211" customFormat="1" ht="18" customHeight="1" x14ac:dyDescent="0.35">
      <c r="A300" s="102">
        <v>6176</v>
      </c>
      <c r="B300" s="103">
        <v>44813</v>
      </c>
      <c r="C300" s="205" t="s">
        <v>163</v>
      </c>
      <c r="D300" s="206">
        <v>8</v>
      </c>
      <c r="E300" s="207">
        <v>10</v>
      </c>
      <c r="F300" s="208">
        <f t="shared" si="12"/>
        <v>80</v>
      </c>
      <c r="G300" s="207">
        <v>16</v>
      </c>
      <c r="H300" s="209">
        <f t="shared" si="11"/>
        <v>1280</v>
      </c>
      <c r="I300" s="210"/>
      <c r="J300" s="210"/>
    </row>
    <row r="301" spans="1:10" s="211" customFormat="1" ht="18" customHeight="1" x14ac:dyDescent="0.35">
      <c r="A301" s="102">
        <v>6177</v>
      </c>
      <c r="B301" s="103">
        <v>44813</v>
      </c>
      <c r="C301" s="205" t="s">
        <v>163</v>
      </c>
      <c r="D301" s="206">
        <v>2</v>
      </c>
      <c r="E301" s="207">
        <v>10</v>
      </c>
      <c r="F301" s="208">
        <f t="shared" si="12"/>
        <v>20</v>
      </c>
      <c r="G301" s="207">
        <v>16</v>
      </c>
      <c r="H301" s="209">
        <f t="shared" si="11"/>
        <v>320</v>
      </c>
      <c r="I301" s="210"/>
      <c r="J301" s="210"/>
    </row>
    <row r="302" spans="1:10" s="211" customFormat="1" ht="18" customHeight="1" x14ac:dyDescent="0.35">
      <c r="A302" s="102">
        <v>6178</v>
      </c>
      <c r="B302" s="103">
        <v>44812</v>
      </c>
      <c r="C302" s="205" t="s">
        <v>163</v>
      </c>
      <c r="D302" s="206">
        <v>2</v>
      </c>
      <c r="E302" s="207">
        <v>10</v>
      </c>
      <c r="F302" s="208">
        <f t="shared" si="12"/>
        <v>20</v>
      </c>
      <c r="G302" s="207">
        <v>16</v>
      </c>
      <c r="H302" s="209">
        <f t="shared" si="11"/>
        <v>320</v>
      </c>
      <c r="I302" s="210"/>
      <c r="J302" s="210"/>
    </row>
    <row r="303" spans="1:10" s="211" customFormat="1" ht="18" customHeight="1" x14ac:dyDescent="0.35">
      <c r="A303" s="102">
        <v>6179</v>
      </c>
      <c r="B303" s="103">
        <v>44813</v>
      </c>
      <c r="C303" s="205" t="s">
        <v>163</v>
      </c>
      <c r="D303" s="206">
        <v>2</v>
      </c>
      <c r="E303" s="207">
        <v>10</v>
      </c>
      <c r="F303" s="208">
        <f t="shared" si="12"/>
        <v>20</v>
      </c>
      <c r="G303" s="207">
        <v>16</v>
      </c>
      <c r="H303" s="209">
        <f t="shared" si="11"/>
        <v>320</v>
      </c>
      <c r="I303" s="210"/>
      <c r="J303" s="210"/>
    </row>
    <row r="304" spans="1:10" s="211" customFormat="1" ht="18" customHeight="1" x14ac:dyDescent="0.35">
      <c r="A304" s="102">
        <v>6180</v>
      </c>
      <c r="B304" s="103">
        <v>44813</v>
      </c>
      <c r="C304" s="205" t="s">
        <v>163</v>
      </c>
      <c r="D304" s="206">
        <v>10</v>
      </c>
      <c r="E304" s="207">
        <v>10</v>
      </c>
      <c r="F304" s="208">
        <f t="shared" si="12"/>
        <v>100</v>
      </c>
      <c r="G304" s="207">
        <v>16</v>
      </c>
      <c r="H304" s="209">
        <f t="shared" si="11"/>
        <v>1600</v>
      </c>
      <c r="I304" s="210"/>
      <c r="J304" s="210"/>
    </row>
    <row r="305" spans="1:10" s="211" customFormat="1" ht="18" customHeight="1" x14ac:dyDescent="0.35">
      <c r="A305" s="102">
        <v>6181</v>
      </c>
      <c r="B305" s="103">
        <v>44814</v>
      </c>
      <c r="C305" s="205" t="s">
        <v>163</v>
      </c>
      <c r="D305" s="206">
        <v>2</v>
      </c>
      <c r="E305" s="207">
        <v>10</v>
      </c>
      <c r="F305" s="208">
        <f t="shared" si="12"/>
        <v>20</v>
      </c>
      <c r="G305" s="207">
        <v>16</v>
      </c>
      <c r="H305" s="209">
        <f t="shared" si="11"/>
        <v>320</v>
      </c>
      <c r="I305" s="210"/>
      <c r="J305" s="210"/>
    </row>
    <row r="306" spans="1:10" s="211" customFormat="1" ht="18" customHeight="1" x14ac:dyDescent="0.35">
      <c r="A306" s="102">
        <v>6182</v>
      </c>
      <c r="B306" s="103">
        <v>44814</v>
      </c>
      <c r="C306" s="205" t="s">
        <v>163</v>
      </c>
      <c r="D306" s="206">
        <v>1</v>
      </c>
      <c r="E306" s="207">
        <v>10</v>
      </c>
      <c r="F306" s="208">
        <f t="shared" si="12"/>
        <v>10</v>
      </c>
      <c r="G306" s="207">
        <v>16</v>
      </c>
      <c r="H306" s="209">
        <f t="shared" si="11"/>
        <v>160</v>
      </c>
      <c r="I306" s="210"/>
      <c r="J306" s="210"/>
    </row>
    <row r="307" spans="1:10" s="211" customFormat="1" ht="18" customHeight="1" x14ac:dyDescent="0.35">
      <c r="A307" s="102">
        <v>6183</v>
      </c>
      <c r="B307" s="103">
        <v>44814</v>
      </c>
      <c r="C307" s="205" t="s">
        <v>163</v>
      </c>
      <c r="D307" s="206">
        <v>2</v>
      </c>
      <c r="E307" s="207">
        <v>10</v>
      </c>
      <c r="F307" s="208">
        <f t="shared" si="12"/>
        <v>20</v>
      </c>
      <c r="G307" s="207">
        <v>16</v>
      </c>
      <c r="H307" s="209">
        <f t="shared" si="11"/>
        <v>320</v>
      </c>
      <c r="I307" s="210"/>
      <c r="J307" s="210"/>
    </row>
    <row r="308" spans="1:10" s="211" customFormat="1" ht="18" customHeight="1" x14ac:dyDescent="0.35">
      <c r="A308" s="102">
        <v>6184</v>
      </c>
      <c r="B308" s="103">
        <v>44814</v>
      </c>
      <c r="C308" s="205" t="s">
        <v>163</v>
      </c>
      <c r="D308" s="206">
        <v>6</v>
      </c>
      <c r="E308" s="207">
        <v>10</v>
      </c>
      <c r="F308" s="208">
        <f t="shared" si="12"/>
        <v>60</v>
      </c>
      <c r="G308" s="207">
        <v>16</v>
      </c>
      <c r="H308" s="209">
        <f t="shared" si="11"/>
        <v>960</v>
      </c>
      <c r="I308" s="210"/>
      <c r="J308" s="210"/>
    </row>
    <row r="309" spans="1:10" s="211" customFormat="1" ht="18" customHeight="1" x14ac:dyDescent="0.35">
      <c r="A309" s="102">
        <v>6185</v>
      </c>
      <c r="B309" s="103">
        <v>44814</v>
      </c>
      <c r="C309" s="205" t="s">
        <v>163</v>
      </c>
      <c r="D309" s="206">
        <v>3</v>
      </c>
      <c r="E309" s="207">
        <v>10</v>
      </c>
      <c r="F309" s="208">
        <f t="shared" si="12"/>
        <v>30</v>
      </c>
      <c r="G309" s="207">
        <v>16</v>
      </c>
      <c r="H309" s="209">
        <f t="shared" si="11"/>
        <v>480</v>
      </c>
      <c r="I309" s="210"/>
      <c r="J309" s="210"/>
    </row>
    <row r="310" spans="1:10" s="211" customFormat="1" ht="18" customHeight="1" x14ac:dyDescent="0.35">
      <c r="A310" s="102">
        <v>6187</v>
      </c>
      <c r="B310" s="103">
        <v>44815</v>
      </c>
      <c r="C310" s="205" t="s">
        <v>163</v>
      </c>
      <c r="D310" s="206">
        <v>7</v>
      </c>
      <c r="E310" s="207">
        <v>10</v>
      </c>
      <c r="F310" s="208">
        <f t="shared" si="12"/>
        <v>70</v>
      </c>
      <c r="G310" s="207">
        <v>16</v>
      </c>
      <c r="H310" s="209">
        <f t="shared" si="11"/>
        <v>1120</v>
      </c>
      <c r="I310" s="210"/>
      <c r="J310" s="210"/>
    </row>
    <row r="311" spans="1:10" s="211" customFormat="1" ht="18" customHeight="1" x14ac:dyDescent="0.35">
      <c r="A311" s="102">
        <v>6188</v>
      </c>
      <c r="B311" s="103">
        <v>44816</v>
      </c>
      <c r="C311" s="205" t="s">
        <v>163</v>
      </c>
      <c r="D311" s="206">
        <v>3</v>
      </c>
      <c r="E311" s="207">
        <v>10</v>
      </c>
      <c r="F311" s="208">
        <f t="shared" si="12"/>
        <v>30</v>
      </c>
      <c r="G311" s="207">
        <v>16</v>
      </c>
      <c r="H311" s="209">
        <f t="shared" si="11"/>
        <v>480</v>
      </c>
      <c r="I311" s="210"/>
      <c r="J311" s="210"/>
    </row>
    <row r="312" spans="1:10" s="211" customFormat="1" ht="18" customHeight="1" x14ac:dyDescent="0.35">
      <c r="A312" s="102">
        <v>6190</v>
      </c>
      <c r="B312" s="103">
        <v>44816</v>
      </c>
      <c r="C312" s="205" t="s">
        <v>163</v>
      </c>
      <c r="D312" s="206">
        <v>3</v>
      </c>
      <c r="E312" s="207">
        <v>10</v>
      </c>
      <c r="F312" s="208">
        <f t="shared" si="12"/>
        <v>30</v>
      </c>
      <c r="G312" s="207">
        <v>16</v>
      </c>
      <c r="H312" s="209">
        <f t="shared" si="11"/>
        <v>480</v>
      </c>
      <c r="I312" s="210"/>
      <c r="J312" s="210"/>
    </row>
    <row r="313" spans="1:10" s="211" customFormat="1" ht="18" customHeight="1" x14ac:dyDescent="0.35">
      <c r="A313" s="102">
        <v>6189</v>
      </c>
      <c r="B313" s="103">
        <v>44815</v>
      </c>
      <c r="C313" s="205" t="s">
        <v>163</v>
      </c>
      <c r="D313" s="206">
        <v>3</v>
      </c>
      <c r="E313" s="207">
        <v>10</v>
      </c>
      <c r="F313" s="208">
        <f t="shared" si="12"/>
        <v>30</v>
      </c>
      <c r="G313" s="207">
        <v>16</v>
      </c>
      <c r="H313" s="209">
        <f t="shared" si="11"/>
        <v>480</v>
      </c>
      <c r="I313" s="210"/>
      <c r="J313" s="210"/>
    </row>
    <row r="314" spans="1:10" s="211" customFormat="1" ht="18" customHeight="1" x14ac:dyDescent="0.35">
      <c r="A314" s="102">
        <v>6191</v>
      </c>
      <c r="B314" s="103">
        <v>44816</v>
      </c>
      <c r="C314" s="205" t="s">
        <v>163</v>
      </c>
      <c r="D314" s="206">
        <v>2</v>
      </c>
      <c r="E314" s="207">
        <v>10</v>
      </c>
      <c r="F314" s="208">
        <f t="shared" si="12"/>
        <v>20</v>
      </c>
      <c r="G314" s="207">
        <v>16</v>
      </c>
      <c r="H314" s="209">
        <f t="shared" si="11"/>
        <v>320</v>
      </c>
      <c r="I314" s="210"/>
      <c r="J314" s="210"/>
    </row>
    <row r="315" spans="1:10" s="211" customFormat="1" ht="18" customHeight="1" x14ac:dyDescent="0.35">
      <c r="A315" s="102">
        <v>6193</v>
      </c>
      <c r="B315" s="103">
        <v>44816</v>
      </c>
      <c r="C315" s="205" t="s">
        <v>163</v>
      </c>
      <c r="D315" s="206">
        <v>7</v>
      </c>
      <c r="E315" s="207">
        <v>10</v>
      </c>
      <c r="F315" s="208">
        <f t="shared" si="12"/>
        <v>70</v>
      </c>
      <c r="G315" s="207">
        <v>16</v>
      </c>
      <c r="H315" s="209">
        <f t="shared" si="11"/>
        <v>1120</v>
      </c>
      <c r="I315" s="210"/>
      <c r="J315" s="210"/>
    </row>
    <row r="316" spans="1:10" s="211" customFormat="1" ht="18" customHeight="1" x14ac:dyDescent="0.35">
      <c r="A316" s="102">
        <v>6195</v>
      </c>
      <c r="B316" s="103">
        <v>44816</v>
      </c>
      <c r="C316" s="205" t="s">
        <v>163</v>
      </c>
      <c r="D316" s="206">
        <v>3</v>
      </c>
      <c r="E316" s="207">
        <v>10</v>
      </c>
      <c r="F316" s="208">
        <f t="shared" si="12"/>
        <v>30</v>
      </c>
      <c r="G316" s="207">
        <v>16</v>
      </c>
      <c r="H316" s="209">
        <f t="shared" si="11"/>
        <v>480</v>
      </c>
      <c r="I316" s="210"/>
      <c r="J316" s="210"/>
    </row>
    <row r="317" spans="1:10" s="211" customFormat="1" ht="18" customHeight="1" x14ac:dyDescent="0.35">
      <c r="A317" s="102">
        <v>6192</v>
      </c>
      <c r="B317" s="103">
        <v>44817</v>
      </c>
      <c r="C317" s="205" t="s">
        <v>163</v>
      </c>
      <c r="D317" s="206">
        <v>2</v>
      </c>
      <c r="E317" s="207">
        <v>10</v>
      </c>
      <c r="F317" s="208">
        <f t="shared" si="12"/>
        <v>20</v>
      </c>
      <c r="G317" s="207">
        <v>16</v>
      </c>
      <c r="H317" s="209">
        <f t="shared" si="11"/>
        <v>320</v>
      </c>
      <c r="I317" s="210"/>
      <c r="J317" s="210"/>
    </row>
    <row r="318" spans="1:10" s="211" customFormat="1" ht="18" customHeight="1" x14ac:dyDescent="0.35">
      <c r="A318" s="102">
        <v>6194</v>
      </c>
      <c r="B318" s="103">
        <v>44817</v>
      </c>
      <c r="C318" s="205" t="s">
        <v>163</v>
      </c>
      <c r="D318" s="206">
        <v>5</v>
      </c>
      <c r="E318" s="207">
        <v>10</v>
      </c>
      <c r="F318" s="208">
        <f t="shared" si="12"/>
        <v>50</v>
      </c>
      <c r="G318" s="207">
        <v>16</v>
      </c>
      <c r="H318" s="209">
        <f t="shared" si="11"/>
        <v>800</v>
      </c>
      <c r="I318" s="210"/>
      <c r="J318" s="210"/>
    </row>
    <row r="319" spans="1:10" s="211" customFormat="1" ht="18" customHeight="1" x14ac:dyDescent="0.35">
      <c r="A319" s="102">
        <v>6198</v>
      </c>
      <c r="B319" s="103">
        <v>44818</v>
      </c>
      <c r="C319" s="205" t="s">
        <v>163</v>
      </c>
      <c r="D319" s="206">
        <v>2</v>
      </c>
      <c r="E319" s="207">
        <v>10</v>
      </c>
      <c r="F319" s="208">
        <f t="shared" si="12"/>
        <v>20</v>
      </c>
      <c r="G319" s="207">
        <v>16</v>
      </c>
      <c r="H319" s="209">
        <f t="shared" si="11"/>
        <v>320</v>
      </c>
      <c r="I319" s="210"/>
      <c r="J319" s="210"/>
    </row>
    <row r="320" spans="1:10" s="211" customFormat="1" ht="18" customHeight="1" x14ac:dyDescent="0.35">
      <c r="A320" s="102">
        <v>6200</v>
      </c>
      <c r="B320" s="103">
        <v>44818</v>
      </c>
      <c r="C320" s="205" t="s">
        <v>163</v>
      </c>
      <c r="D320" s="206">
        <v>2</v>
      </c>
      <c r="E320" s="207">
        <v>10</v>
      </c>
      <c r="F320" s="208">
        <f t="shared" si="12"/>
        <v>20</v>
      </c>
      <c r="G320" s="207">
        <v>16</v>
      </c>
      <c r="H320" s="209">
        <f t="shared" si="11"/>
        <v>320</v>
      </c>
      <c r="I320" s="210"/>
      <c r="J320" s="210"/>
    </row>
    <row r="321" spans="1:10" s="211" customFormat="1" ht="18" customHeight="1" x14ac:dyDescent="0.35">
      <c r="A321" s="102">
        <v>7252</v>
      </c>
      <c r="B321" s="103">
        <v>44819</v>
      </c>
      <c r="C321" s="205" t="s">
        <v>163</v>
      </c>
      <c r="D321" s="206">
        <v>4</v>
      </c>
      <c r="E321" s="207">
        <v>10</v>
      </c>
      <c r="F321" s="208">
        <f t="shared" si="12"/>
        <v>40</v>
      </c>
      <c r="G321" s="207">
        <v>16</v>
      </c>
      <c r="H321" s="209">
        <f t="shared" si="11"/>
        <v>640</v>
      </c>
      <c r="I321" s="210"/>
      <c r="J321" s="210"/>
    </row>
    <row r="322" spans="1:10" s="211" customFormat="1" ht="18" customHeight="1" x14ac:dyDescent="0.35">
      <c r="A322" s="102">
        <v>7251</v>
      </c>
      <c r="B322" s="103">
        <v>44819</v>
      </c>
      <c r="C322" s="205" t="s">
        <v>163</v>
      </c>
      <c r="D322" s="206">
        <v>2</v>
      </c>
      <c r="E322" s="207">
        <v>10</v>
      </c>
      <c r="F322" s="208">
        <f t="shared" si="12"/>
        <v>20</v>
      </c>
      <c r="G322" s="207">
        <v>16</v>
      </c>
      <c r="H322" s="209">
        <f t="shared" si="11"/>
        <v>320</v>
      </c>
      <c r="I322" s="210"/>
      <c r="J322" s="210"/>
    </row>
    <row r="323" spans="1:10" s="211" customFormat="1" ht="18" customHeight="1" x14ac:dyDescent="0.35">
      <c r="A323" s="102">
        <v>6196</v>
      </c>
      <c r="B323" s="103">
        <v>44817</v>
      </c>
      <c r="C323" s="205" t="s">
        <v>163</v>
      </c>
      <c r="D323" s="206">
        <v>2</v>
      </c>
      <c r="E323" s="207">
        <v>10</v>
      </c>
      <c r="F323" s="208">
        <f t="shared" si="12"/>
        <v>20</v>
      </c>
      <c r="G323" s="207">
        <v>16</v>
      </c>
      <c r="H323" s="209">
        <f t="shared" si="11"/>
        <v>320</v>
      </c>
      <c r="I323" s="210"/>
      <c r="J323" s="210"/>
    </row>
    <row r="324" spans="1:10" s="211" customFormat="1" ht="18" customHeight="1" x14ac:dyDescent="0.35">
      <c r="A324" s="102">
        <v>6197</v>
      </c>
      <c r="B324" s="103">
        <v>44818</v>
      </c>
      <c r="C324" s="205" t="s">
        <v>163</v>
      </c>
      <c r="D324" s="206">
        <v>4</v>
      </c>
      <c r="E324" s="207">
        <v>10</v>
      </c>
      <c r="F324" s="208">
        <f t="shared" si="12"/>
        <v>40</v>
      </c>
      <c r="G324" s="207">
        <v>16</v>
      </c>
      <c r="H324" s="209">
        <f t="shared" si="11"/>
        <v>640</v>
      </c>
      <c r="I324" s="210"/>
      <c r="J324" s="210"/>
    </row>
    <row r="325" spans="1:10" s="211" customFormat="1" ht="18" customHeight="1" x14ac:dyDescent="0.35">
      <c r="A325" s="102">
        <v>6199</v>
      </c>
      <c r="B325" s="103">
        <v>44818</v>
      </c>
      <c r="C325" s="205" t="s">
        <v>163</v>
      </c>
      <c r="D325" s="206">
        <v>4</v>
      </c>
      <c r="E325" s="207">
        <v>10</v>
      </c>
      <c r="F325" s="208">
        <f t="shared" si="12"/>
        <v>40</v>
      </c>
      <c r="G325" s="207">
        <v>16</v>
      </c>
      <c r="H325" s="209">
        <f t="shared" si="11"/>
        <v>640</v>
      </c>
      <c r="I325" s="210"/>
      <c r="J325" s="210"/>
    </row>
    <row r="326" spans="1:10" s="211" customFormat="1" ht="18" customHeight="1" x14ac:dyDescent="0.35">
      <c r="A326" s="102">
        <v>7253</v>
      </c>
      <c r="B326" s="103">
        <v>44819</v>
      </c>
      <c r="C326" s="205" t="s">
        <v>163</v>
      </c>
      <c r="D326" s="206">
        <v>4</v>
      </c>
      <c r="E326" s="207">
        <v>10</v>
      </c>
      <c r="F326" s="208">
        <f t="shared" si="12"/>
        <v>40</v>
      </c>
      <c r="G326" s="207">
        <v>16</v>
      </c>
      <c r="H326" s="209">
        <f t="shared" si="11"/>
        <v>640</v>
      </c>
      <c r="I326" s="210"/>
      <c r="J326" s="210"/>
    </row>
    <row r="327" spans="1:10" s="211" customFormat="1" ht="18" customHeight="1" x14ac:dyDescent="0.35">
      <c r="A327" s="102">
        <v>7254</v>
      </c>
      <c r="B327" s="103">
        <v>44819</v>
      </c>
      <c r="C327" s="205" t="s">
        <v>163</v>
      </c>
      <c r="D327" s="206">
        <v>3</v>
      </c>
      <c r="E327" s="207">
        <v>10</v>
      </c>
      <c r="F327" s="208">
        <f t="shared" si="12"/>
        <v>30</v>
      </c>
      <c r="G327" s="207">
        <v>16</v>
      </c>
      <c r="H327" s="209">
        <f t="shared" ref="H327:H366" si="13">F327*G327</f>
        <v>480</v>
      </c>
      <c r="I327" s="210"/>
      <c r="J327" s="210"/>
    </row>
    <row r="328" spans="1:10" s="211" customFormat="1" ht="18" customHeight="1" x14ac:dyDescent="0.35">
      <c r="A328" s="102">
        <v>7255</v>
      </c>
      <c r="B328" s="103">
        <v>44819</v>
      </c>
      <c r="C328" s="205" t="s">
        <v>163</v>
      </c>
      <c r="D328" s="206">
        <v>2</v>
      </c>
      <c r="E328" s="207">
        <v>10</v>
      </c>
      <c r="F328" s="208">
        <f t="shared" si="12"/>
        <v>20</v>
      </c>
      <c r="G328" s="207">
        <v>16</v>
      </c>
      <c r="H328" s="209">
        <f t="shared" si="13"/>
        <v>320</v>
      </c>
      <c r="I328" s="210"/>
      <c r="J328" s="210"/>
    </row>
    <row r="329" spans="1:10" s="211" customFormat="1" ht="18" customHeight="1" x14ac:dyDescent="0.35">
      <c r="A329" s="102">
        <v>7256</v>
      </c>
      <c r="B329" s="103">
        <v>44820</v>
      </c>
      <c r="C329" s="205" t="s">
        <v>163</v>
      </c>
      <c r="D329" s="206">
        <v>2</v>
      </c>
      <c r="E329" s="207">
        <v>10</v>
      </c>
      <c r="F329" s="208">
        <f t="shared" si="12"/>
        <v>20</v>
      </c>
      <c r="G329" s="207">
        <v>16</v>
      </c>
      <c r="H329" s="209">
        <f t="shared" si="13"/>
        <v>320</v>
      </c>
      <c r="I329" s="210"/>
      <c r="J329" s="210"/>
    </row>
    <row r="330" spans="1:10" s="211" customFormat="1" ht="18" customHeight="1" x14ac:dyDescent="0.35">
      <c r="A330" s="102">
        <v>7257</v>
      </c>
      <c r="B330" s="103">
        <v>44820</v>
      </c>
      <c r="C330" s="205" t="s">
        <v>163</v>
      </c>
      <c r="D330" s="206">
        <v>3</v>
      </c>
      <c r="E330" s="207">
        <v>5</v>
      </c>
      <c r="F330" s="208">
        <f t="shared" si="12"/>
        <v>15</v>
      </c>
      <c r="G330" s="207">
        <v>16</v>
      </c>
      <c r="H330" s="209">
        <f t="shared" si="13"/>
        <v>240</v>
      </c>
      <c r="I330" s="210"/>
      <c r="J330" s="210"/>
    </row>
    <row r="331" spans="1:10" s="211" customFormat="1" ht="18" customHeight="1" x14ac:dyDescent="0.35">
      <c r="A331" s="102">
        <v>7257</v>
      </c>
      <c r="B331" s="103">
        <v>44820</v>
      </c>
      <c r="C331" s="205" t="s">
        <v>163</v>
      </c>
      <c r="D331" s="206">
        <v>3</v>
      </c>
      <c r="E331" s="207">
        <v>10</v>
      </c>
      <c r="F331" s="208">
        <f t="shared" si="12"/>
        <v>30</v>
      </c>
      <c r="G331" s="207">
        <v>16</v>
      </c>
      <c r="H331" s="209">
        <f t="shared" si="13"/>
        <v>480</v>
      </c>
      <c r="I331" s="210"/>
      <c r="J331" s="210"/>
    </row>
    <row r="332" spans="1:10" s="211" customFormat="1" ht="18" customHeight="1" x14ac:dyDescent="0.35">
      <c r="A332" s="102">
        <v>7258</v>
      </c>
      <c r="B332" s="103">
        <v>44820</v>
      </c>
      <c r="C332" s="205" t="s">
        <v>163</v>
      </c>
      <c r="D332" s="206">
        <v>3</v>
      </c>
      <c r="E332" s="207">
        <v>10</v>
      </c>
      <c r="F332" s="208">
        <f t="shared" si="12"/>
        <v>30</v>
      </c>
      <c r="G332" s="207">
        <v>16</v>
      </c>
      <c r="H332" s="209">
        <f t="shared" si="13"/>
        <v>480</v>
      </c>
      <c r="I332" s="210"/>
      <c r="J332" s="210"/>
    </row>
    <row r="333" spans="1:10" s="211" customFormat="1" ht="18" customHeight="1" x14ac:dyDescent="0.35">
      <c r="A333" s="102">
        <v>7260</v>
      </c>
      <c r="B333" s="103">
        <v>44820</v>
      </c>
      <c r="C333" s="205" t="s">
        <v>163</v>
      </c>
      <c r="D333" s="206">
        <v>4</v>
      </c>
      <c r="E333" s="207">
        <v>10</v>
      </c>
      <c r="F333" s="208">
        <f t="shared" si="12"/>
        <v>40</v>
      </c>
      <c r="G333" s="207">
        <v>16</v>
      </c>
      <c r="H333" s="209">
        <f t="shared" si="13"/>
        <v>640</v>
      </c>
      <c r="I333" s="210"/>
      <c r="J333" s="210"/>
    </row>
    <row r="334" spans="1:10" s="211" customFormat="1" ht="18" customHeight="1" x14ac:dyDescent="0.35">
      <c r="A334" s="102">
        <v>7261</v>
      </c>
      <c r="B334" s="103">
        <v>44821</v>
      </c>
      <c r="C334" s="205" t="s">
        <v>163</v>
      </c>
      <c r="D334" s="206">
        <v>5</v>
      </c>
      <c r="E334" s="207">
        <v>10</v>
      </c>
      <c r="F334" s="208">
        <f t="shared" si="12"/>
        <v>50</v>
      </c>
      <c r="G334" s="207">
        <v>16</v>
      </c>
      <c r="H334" s="209">
        <f t="shared" si="13"/>
        <v>800</v>
      </c>
      <c r="I334" s="210"/>
      <c r="J334" s="210"/>
    </row>
    <row r="335" spans="1:10" s="211" customFormat="1" ht="18" customHeight="1" x14ac:dyDescent="0.35">
      <c r="A335" s="102">
        <v>7262</v>
      </c>
      <c r="B335" s="103">
        <v>44821</v>
      </c>
      <c r="C335" s="205" t="s">
        <v>163</v>
      </c>
      <c r="D335" s="206">
        <v>3</v>
      </c>
      <c r="E335" s="207">
        <v>10</v>
      </c>
      <c r="F335" s="208">
        <f t="shared" si="12"/>
        <v>30</v>
      </c>
      <c r="G335" s="207">
        <v>16</v>
      </c>
      <c r="H335" s="209">
        <f t="shared" si="13"/>
        <v>480</v>
      </c>
      <c r="I335" s="210"/>
      <c r="J335" s="210"/>
    </row>
    <row r="336" spans="1:10" s="211" customFormat="1" ht="18" customHeight="1" x14ac:dyDescent="0.35">
      <c r="A336" s="102">
        <v>7263</v>
      </c>
      <c r="B336" s="103">
        <v>44821</v>
      </c>
      <c r="C336" s="205" t="s">
        <v>163</v>
      </c>
      <c r="D336" s="206">
        <v>2</v>
      </c>
      <c r="E336" s="207">
        <v>10</v>
      </c>
      <c r="F336" s="208">
        <f t="shared" si="12"/>
        <v>20</v>
      </c>
      <c r="G336" s="207">
        <v>16</v>
      </c>
      <c r="H336" s="209">
        <f t="shared" si="13"/>
        <v>320</v>
      </c>
      <c r="I336" s="210"/>
      <c r="J336" s="210"/>
    </row>
    <row r="337" spans="1:10" s="211" customFormat="1" ht="18" customHeight="1" x14ac:dyDescent="0.35">
      <c r="A337" s="102">
        <v>7264</v>
      </c>
      <c r="B337" s="103">
        <v>44821</v>
      </c>
      <c r="C337" s="205" t="s">
        <v>163</v>
      </c>
      <c r="D337" s="206">
        <v>6</v>
      </c>
      <c r="E337" s="207">
        <v>10</v>
      </c>
      <c r="F337" s="208">
        <f t="shared" si="12"/>
        <v>60</v>
      </c>
      <c r="G337" s="207">
        <v>16</v>
      </c>
      <c r="H337" s="209">
        <f t="shared" si="13"/>
        <v>960</v>
      </c>
      <c r="I337" s="210"/>
      <c r="J337" s="210"/>
    </row>
    <row r="338" spans="1:10" s="211" customFormat="1" ht="18" customHeight="1" x14ac:dyDescent="0.35">
      <c r="A338" s="102">
        <v>7269</v>
      </c>
      <c r="B338" s="103">
        <v>44822</v>
      </c>
      <c r="C338" s="205" t="s">
        <v>163</v>
      </c>
      <c r="D338" s="206">
        <v>10</v>
      </c>
      <c r="E338" s="207">
        <v>10</v>
      </c>
      <c r="F338" s="208">
        <f t="shared" si="12"/>
        <v>100</v>
      </c>
      <c r="G338" s="207">
        <v>16</v>
      </c>
      <c r="H338" s="209">
        <f t="shared" si="13"/>
        <v>1600</v>
      </c>
      <c r="I338" s="210"/>
      <c r="J338" s="210"/>
    </row>
    <row r="339" spans="1:10" s="211" customFormat="1" ht="18" customHeight="1" x14ac:dyDescent="0.35">
      <c r="A339" s="102">
        <v>7267</v>
      </c>
      <c r="B339" s="103">
        <v>44823</v>
      </c>
      <c r="C339" s="205" t="s">
        <v>163</v>
      </c>
      <c r="D339" s="206">
        <v>4</v>
      </c>
      <c r="E339" s="207">
        <v>10</v>
      </c>
      <c r="F339" s="208">
        <f t="shared" si="12"/>
        <v>40</v>
      </c>
      <c r="G339" s="207">
        <v>16</v>
      </c>
      <c r="H339" s="209">
        <f t="shared" si="13"/>
        <v>640</v>
      </c>
      <c r="I339" s="210"/>
      <c r="J339" s="210"/>
    </row>
    <row r="340" spans="1:10" s="211" customFormat="1" ht="18" customHeight="1" x14ac:dyDescent="0.35">
      <c r="A340" s="102">
        <v>7268</v>
      </c>
      <c r="B340" s="103">
        <v>44823</v>
      </c>
      <c r="C340" s="205" t="s">
        <v>163</v>
      </c>
      <c r="D340" s="206">
        <v>2</v>
      </c>
      <c r="E340" s="207">
        <v>10</v>
      </c>
      <c r="F340" s="208">
        <f t="shared" si="12"/>
        <v>20</v>
      </c>
      <c r="G340" s="207">
        <v>16</v>
      </c>
      <c r="H340" s="209">
        <f t="shared" si="13"/>
        <v>320</v>
      </c>
      <c r="I340" s="210"/>
      <c r="J340" s="210"/>
    </row>
    <row r="341" spans="1:10" s="211" customFormat="1" ht="18" customHeight="1" x14ac:dyDescent="0.35">
      <c r="A341" s="102">
        <v>7259</v>
      </c>
      <c r="B341" s="103">
        <v>44823</v>
      </c>
      <c r="C341" s="205" t="s">
        <v>163</v>
      </c>
      <c r="D341" s="206">
        <v>3</v>
      </c>
      <c r="E341" s="207">
        <v>10</v>
      </c>
      <c r="F341" s="208">
        <f t="shared" si="12"/>
        <v>30</v>
      </c>
      <c r="G341" s="207">
        <v>16</v>
      </c>
      <c r="H341" s="209">
        <f t="shared" si="13"/>
        <v>480</v>
      </c>
      <c r="I341" s="210"/>
      <c r="J341" s="210"/>
    </row>
    <row r="342" spans="1:10" s="211" customFormat="1" ht="18" customHeight="1" x14ac:dyDescent="0.35">
      <c r="A342" s="102">
        <v>7270</v>
      </c>
      <c r="B342" s="103">
        <v>44823</v>
      </c>
      <c r="C342" s="205" t="s">
        <v>163</v>
      </c>
      <c r="D342" s="206">
        <v>2</v>
      </c>
      <c r="E342" s="207">
        <v>10</v>
      </c>
      <c r="F342" s="208">
        <f t="shared" si="12"/>
        <v>20</v>
      </c>
      <c r="G342" s="207">
        <v>16</v>
      </c>
      <c r="H342" s="209">
        <f t="shared" si="13"/>
        <v>320</v>
      </c>
      <c r="I342" s="210"/>
      <c r="J342" s="210"/>
    </row>
    <row r="343" spans="1:10" s="211" customFormat="1" ht="18" customHeight="1" x14ac:dyDescent="0.35">
      <c r="A343" s="102">
        <v>7273</v>
      </c>
      <c r="B343" s="103">
        <v>44823</v>
      </c>
      <c r="C343" s="205" t="s">
        <v>163</v>
      </c>
      <c r="D343" s="206">
        <v>2</v>
      </c>
      <c r="E343" s="207">
        <v>10</v>
      </c>
      <c r="F343" s="208">
        <f t="shared" si="12"/>
        <v>20</v>
      </c>
      <c r="G343" s="207">
        <v>16</v>
      </c>
      <c r="H343" s="209">
        <f t="shared" si="13"/>
        <v>320</v>
      </c>
      <c r="I343" s="210"/>
      <c r="J343" s="210"/>
    </row>
    <row r="344" spans="1:10" s="211" customFormat="1" ht="18" customHeight="1" x14ac:dyDescent="0.35">
      <c r="A344" s="102">
        <v>7274</v>
      </c>
      <c r="B344" s="103">
        <v>44823</v>
      </c>
      <c r="C344" s="205" t="s">
        <v>163</v>
      </c>
      <c r="D344" s="206">
        <v>2</v>
      </c>
      <c r="E344" s="207">
        <v>10</v>
      </c>
      <c r="F344" s="208">
        <f t="shared" si="12"/>
        <v>20</v>
      </c>
      <c r="G344" s="207">
        <v>16</v>
      </c>
      <c r="H344" s="209">
        <f t="shared" si="13"/>
        <v>320</v>
      </c>
      <c r="I344" s="210"/>
      <c r="J344" s="210"/>
    </row>
    <row r="345" spans="1:10" s="211" customFormat="1" ht="18" customHeight="1" x14ac:dyDescent="0.35">
      <c r="A345" s="102">
        <v>7280</v>
      </c>
      <c r="B345" s="103">
        <v>44824</v>
      </c>
      <c r="C345" s="205" t="s">
        <v>163</v>
      </c>
      <c r="D345" s="206">
        <v>3</v>
      </c>
      <c r="E345" s="207">
        <v>10</v>
      </c>
      <c r="F345" s="208">
        <f t="shared" si="12"/>
        <v>30</v>
      </c>
      <c r="G345" s="207">
        <v>16</v>
      </c>
      <c r="H345" s="209">
        <f t="shared" si="13"/>
        <v>480</v>
      </c>
      <c r="I345" s="210"/>
      <c r="J345" s="210"/>
    </row>
    <row r="346" spans="1:10" s="211" customFormat="1" ht="18" customHeight="1" x14ac:dyDescent="0.35">
      <c r="A346" s="102">
        <v>7271</v>
      </c>
      <c r="B346" s="103">
        <v>44824</v>
      </c>
      <c r="C346" s="205" t="s">
        <v>163</v>
      </c>
      <c r="D346" s="206">
        <v>3</v>
      </c>
      <c r="E346" s="207">
        <v>10</v>
      </c>
      <c r="F346" s="208">
        <f t="shared" si="12"/>
        <v>30</v>
      </c>
      <c r="G346" s="207">
        <v>16</v>
      </c>
      <c r="H346" s="209">
        <f t="shared" si="13"/>
        <v>480</v>
      </c>
      <c r="I346" s="210"/>
      <c r="J346" s="210"/>
    </row>
    <row r="347" spans="1:10" s="211" customFormat="1" ht="18" customHeight="1" x14ac:dyDescent="0.35">
      <c r="A347" s="102">
        <v>7272</v>
      </c>
      <c r="B347" s="103">
        <v>44824</v>
      </c>
      <c r="C347" s="205" t="s">
        <v>163</v>
      </c>
      <c r="D347" s="206">
        <v>2</v>
      </c>
      <c r="E347" s="207">
        <v>10</v>
      </c>
      <c r="F347" s="208">
        <f t="shared" si="12"/>
        <v>20</v>
      </c>
      <c r="G347" s="207">
        <v>16</v>
      </c>
      <c r="H347" s="209">
        <f t="shared" si="13"/>
        <v>320</v>
      </c>
      <c r="I347" s="210"/>
      <c r="J347" s="210"/>
    </row>
    <row r="348" spans="1:10" s="211" customFormat="1" ht="18" customHeight="1" x14ac:dyDescent="0.35">
      <c r="A348" s="102">
        <v>7275</v>
      </c>
      <c r="B348" s="103">
        <v>44824</v>
      </c>
      <c r="C348" s="205" t="s">
        <v>163</v>
      </c>
      <c r="D348" s="206">
        <v>4</v>
      </c>
      <c r="E348" s="207">
        <v>10</v>
      </c>
      <c r="F348" s="208">
        <f t="shared" si="12"/>
        <v>40</v>
      </c>
      <c r="G348" s="207">
        <v>16</v>
      </c>
      <c r="H348" s="209">
        <f t="shared" si="13"/>
        <v>640</v>
      </c>
      <c r="I348" s="210"/>
      <c r="J348" s="210"/>
    </row>
    <row r="349" spans="1:10" s="211" customFormat="1" ht="18" customHeight="1" x14ac:dyDescent="0.35">
      <c r="A349" s="102">
        <v>7276</v>
      </c>
      <c r="B349" s="103">
        <v>44825</v>
      </c>
      <c r="C349" s="205" t="s">
        <v>163</v>
      </c>
      <c r="D349" s="206">
        <v>5</v>
      </c>
      <c r="E349" s="207">
        <v>10</v>
      </c>
      <c r="F349" s="208">
        <f t="shared" si="12"/>
        <v>50</v>
      </c>
      <c r="G349" s="207">
        <v>16</v>
      </c>
      <c r="H349" s="209">
        <f t="shared" si="13"/>
        <v>800</v>
      </c>
      <c r="I349" s="210"/>
      <c r="J349" s="210"/>
    </row>
    <row r="350" spans="1:10" s="211" customFormat="1" ht="18" customHeight="1" x14ac:dyDescent="0.35">
      <c r="A350" s="102">
        <v>7277</v>
      </c>
      <c r="B350" s="103">
        <v>44825</v>
      </c>
      <c r="C350" s="205" t="s">
        <v>163</v>
      </c>
      <c r="D350" s="206">
        <v>9</v>
      </c>
      <c r="E350" s="207">
        <v>10</v>
      </c>
      <c r="F350" s="208">
        <f t="shared" si="12"/>
        <v>90</v>
      </c>
      <c r="G350" s="207">
        <v>16</v>
      </c>
      <c r="H350" s="209">
        <f t="shared" si="13"/>
        <v>1440</v>
      </c>
      <c r="I350" s="210"/>
      <c r="J350" s="210"/>
    </row>
    <row r="351" spans="1:10" s="211" customFormat="1" ht="18" customHeight="1" x14ac:dyDescent="0.35">
      <c r="A351" s="102">
        <v>7278</v>
      </c>
      <c r="B351" s="103">
        <v>44825</v>
      </c>
      <c r="C351" s="205" t="s">
        <v>163</v>
      </c>
      <c r="D351" s="206">
        <v>5</v>
      </c>
      <c r="E351" s="207">
        <v>10</v>
      </c>
      <c r="F351" s="208">
        <f t="shared" si="12"/>
        <v>50</v>
      </c>
      <c r="G351" s="207">
        <v>16</v>
      </c>
      <c r="H351" s="209">
        <f t="shared" si="13"/>
        <v>800</v>
      </c>
      <c r="I351" s="210"/>
      <c r="J351" s="210"/>
    </row>
    <row r="352" spans="1:10" s="211" customFormat="1" ht="18" customHeight="1" x14ac:dyDescent="0.35">
      <c r="A352" s="102">
        <v>7279</v>
      </c>
      <c r="B352" s="103">
        <v>44825</v>
      </c>
      <c r="C352" s="205" t="s">
        <v>163</v>
      </c>
      <c r="D352" s="206">
        <v>2</v>
      </c>
      <c r="E352" s="207">
        <v>10</v>
      </c>
      <c r="F352" s="208">
        <f t="shared" si="12"/>
        <v>20</v>
      </c>
      <c r="G352" s="207">
        <v>16</v>
      </c>
      <c r="H352" s="209">
        <f t="shared" si="13"/>
        <v>320</v>
      </c>
      <c r="I352" s="210"/>
      <c r="J352" s="210"/>
    </row>
    <row r="353" spans="1:10" s="211" customFormat="1" ht="18" customHeight="1" x14ac:dyDescent="0.35">
      <c r="A353" s="102">
        <v>7282</v>
      </c>
      <c r="B353" s="103">
        <v>44825</v>
      </c>
      <c r="C353" s="205" t="s">
        <v>163</v>
      </c>
      <c r="D353" s="206">
        <v>1</v>
      </c>
      <c r="E353" s="207">
        <v>10</v>
      </c>
      <c r="F353" s="208">
        <f t="shared" si="12"/>
        <v>10</v>
      </c>
      <c r="G353" s="207">
        <v>16</v>
      </c>
      <c r="H353" s="209">
        <f t="shared" si="13"/>
        <v>160</v>
      </c>
      <c r="I353" s="210"/>
      <c r="J353" s="210"/>
    </row>
    <row r="354" spans="1:10" s="211" customFormat="1" ht="18" customHeight="1" x14ac:dyDescent="0.35">
      <c r="A354" s="102">
        <v>7281</v>
      </c>
      <c r="B354" s="103">
        <v>44826</v>
      </c>
      <c r="C354" s="205" t="s">
        <v>163</v>
      </c>
      <c r="D354" s="206">
        <v>4</v>
      </c>
      <c r="E354" s="207">
        <v>10</v>
      </c>
      <c r="F354" s="208">
        <f t="shared" si="12"/>
        <v>40</v>
      </c>
      <c r="G354" s="207">
        <v>16</v>
      </c>
      <c r="H354" s="209">
        <f t="shared" si="13"/>
        <v>640</v>
      </c>
      <c r="I354" s="210"/>
      <c r="J354" s="210"/>
    </row>
    <row r="355" spans="1:10" s="211" customFormat="1" ht="18" customHeight="1" x14ac:dyDescent="0.35">
      <c r="A355" s="102">
        <v>7283</v>
      </c>
      <c r="B355" s="103">
        <v>44826</v>
      </c>
      <c r="C355" s="205" t="s">
        <v>163</v>
      </c>
      <c r="D355" s="206">
        <v>4</v>
      </c>
      <c r="E355" s="207">
        <v>10</v>
      </c>
      <c r="F355" s="208">
        <f t="shared" si="12"/>
        <v>40</v>
      </c>
      <c r="G355" s="207">
        <v>16</v>
      </c>
      <c r="H355" s="209">
        <f t="shared" si="13"/>
        <v>640</v>
      </c>
      <c r="I355" s="210"/>
      <c r="J355" s="210"/>
    </row>
    <row r="356" spans="1:10" s="211" customFormat="1" ht="18" customHeight="1" x14ac:dyDescent="0.35">
      <c r="A356" s="102">
        <v>7284</v>
      </c>
      <c r="B356" s="103">
        <v>44826</v>
      </c>
      <c r="C356" s="205" t="s">
        <v>163</v>
      </c>
      <c r="D356" s="206">
        <v>5</v>
      </c>
      <c r="E356" s="207">
        <v>10</v>
      </c>
      <c r="F356" s="208">
        <f t="shared" si="12"/>
        <v>50</v>
      </c>
      <c r="G356" s="207">
        <v>16</v>
      </c>
      <c r="H356" s="209">
        <f t="shared" si="13"/>
        <v>800</v>
      </c>
      <c r="I356" s="210"/>
      <c r="J356" s="210"/>
    </row>
    <row r="357" spans="1:10" s="211" customFormat="1" ht="18" customHeight="1" x14ac:dyDescent="0.35">
      <c r="A357" s="102">
        <v>7285</v>
      </c>
      <c r="B357" s="103">
        <v>44826</v>
      </c>
      <c r="C357" s="205" t="s">
        <v>163</v>
      </c>
      <c r="D357" s="206">
        <v>2</v>
      </c>
      <c r="E357" s="207">
        <v>10</v>
      </c>
      <c r="F357" s="208">
        <f t="shared" si="12"/>
        <v>20</v>
      </c>
      <c r="G357" s="207">
        <v>16</v>
      </c>
      <c r="H357" s="209">
        <f t="shared" si="13"/>
        <v>320</v>
      </c>
      <c r="I357" s="210"/>
      <c r="J357" s="210"/>
    </row>
    <row r="358" spans="1:10" s="211" customFormat="1" ht="18" customHeight="1" x14ac:dyDescent="0.35">
      <c r="A358" s="102">
        <v>7286</v>
      </c>
      <c r="B358" s="103">
        <v>44826</v>
      </c>
      <c r="C358" s="205" t="s">
        <v>163</v>
      </c>
      <c r="D358" s="206">
        <v>2</v>
      </c>
      <c r="E358" s="207">
        <v>10</v>
      </c>
      <c r="F358" s="208">
        <f t="shared" ref="F358:F366" si="14">D358*E358</f>
        <v>20</v>
      </c>
      <c r="G358" s="207">
        <v>16</v>
      </c>
      <c r="H358" s="209">
        <f t="shared" si="13"/>
        <v>320</v>
      </c>
      <c r="I358" s="210"/>
      <c r="J358" s="210"/>
    </row>
    <row r="359" spans="1:10" s="211" customFormat="1" ht="18" customHeight="1" x14ac:dyDescent="0.35">
      <c r="A359" s="102">
        <v>7295</v>
      </c>
      <c r="B359" s="103">
        <v>44826</v>
      </c>
      <c r="C359" s="205" t="s">
        <v>163</v>
      </c>
      <c r="D359" s="206">
        <v>2</v>
      </c>
      <c r="E359" s="207">
        <v>10</v>
      </c>
      <c r="F359" s="208">
        <f t="shared" si="14"/>
        <v>20</v>
      </c>
      <c r="G359" s="207">
        <v>16</v>
      </c>
      <c r="H359" s="209">
        <f t="shared" si="13"/>
        <v>320</v>
      </c>
      <c r="I359" s="210"/>
      <c r="J359" s="210"/>
    </row>
    <row r="360" spans="1:10" s="211" customFormat="1" ht="18" customHeight="1" x14ac:dyDescent="0.35">
      <c r="A360" s="102">
        <v>7287</v>
      </c>
      <c r="B360" s="103">
        <v>44827</v>
      </c>
      <c r="C360" s="205" t="s">
        <v>163</v>
      </c>
      <c r="D360" s="206">
        <v>2</v>
      </c>
      <c r="E360" s="207">
        <v>10</v>
      </c>
      <c r="F360" s="208">
        <f t="shared" si="14"/>
        <v>20</v>
      </c>
      <c r="G360" s="207">
        <v>16</v>
      </c>
      <c r="H360" s="209">
        <f t="shared" si="13"/>
        <v>320</v>
      </c>
      <c r="I360" s="210"/>
      <c r="J360" s="210"/>
    </row>
    <row r="361" spans="1:10" s="211" customFormat="1" ht="18" customHeight="1" x14ac:dyDescent="0.35">
      <c r="A361" s="102">
        <v>7288</v>
      </c>
      <c r="B361" s="103">
        <v>44828</v>
      </c>
      <c r="C361" s="205" t="s">
        <v>163</v>
      </c>
      <c r="D361" s="206">
        <v>2</v>
      </c>
      <c r="E361" s="207">
        <v>10</v>
      </c>
      <c r="F361" s="208">
        <f t="shared" si="14"/>
        <v>20</v>
      </c>
      <c r="G361" s="207">
        <v>16</v>
      </c>
      <c r="H361" s="209">
        <f t="shared" si="13"/>
        <v>320</v>
      </c>
      <c r="I361" s="210"/>
      <c r="J361" s="210"/>
    </row>
    <row r="362" spans="1:10" s="211" customFormat="1" ht="18" customHeight="1" x14ac:dyDescent="0.35">
      <c r="A362" s="102">
        <v>7290</v>
      </c>
      <c r="B362" s="103">
        <v>44828</v>
      </c>
      <c r="C362" s="205" t="s">
        <v>163</v>
      </c>
      <c r="D362" s="206">
        <v>1</v>
      </c>
      <c r="E362" s="207">
        <v>10</v>
      </c>
      <c r="F362" s="208">
        <f t="shared" si="14"/>
        <v>10</v>
      </c>
      <c r="G362" s="207">
        <v>16</v>
      </c>
      <c r="H362" s="209">
        <f t="shared" si="13"/>
        <v>160</v>
      </c>
      <c r="I362" s="210"/>
      <c r="J362" s="210"/>
    </row>
    <row r="363" spans="1:10" s="211" customFormat="1" ht="18" customHeight="1" x14ac:dyDescent="0.35">
      <c r="A363" s="102">
        <v>7291</v>
      </c>
      <c r="B363" s="103">
        <v>44830</v>
      </c>
      <c r="C363" s="205" t="s">
        <v>163</v>
      </c>
      <c r="D363" s="206">
        <v>3</v>
      </c>
      <c r="E363" s="207">
        <v>10</v>
      </c>
      <c r="F363" s="208">
        <f t="shared" si="14"/>
        <v>30</v>
      </c>
      <c r="G363" s="207">
        <v>16</v>
      </c>
      <c r="H363" s="209">
        <f t="shared" si="13"/>
        <v>480</v>
      </c>
      <c r="I363" s="210"/>
      <c r="J363" s="210"/>
    </row>
    <row r="364" spans="1:10" s="211" customFormat="1" ht="18" customHeight="1" x14ac:dyDescent="0.35">
      <c r="A364" s="102">
        <v>7292</v>
      </c>
      <c r="B364" s="103">
        <v>44830</v>
      </c>
      <c r="C364" s="205" t="s">
        <v>163</v>
      </c>
      <c r="D364" s="206">
        <v>2</v>
      </c>
      <c r="E364" s="207">
        <v>10</v>
      </c>
      <c r="F364" s="208">
        <f t="shared" si="14"/>
        <v>20</v>
      </c>
      <c r="G364" s="207">
        <v>16</v>
      </c>
      <c r="H364" s="209">
        <f t="shared" si="13"/>
        <v>320</v>
      </c>
      <c r="I364" s="210"/>
      <c r="J364" s="210"/>
    </row>
    <row r="365" spans="1:10" s="211" customFormat="1" ht="18" customHeight="1" x14ac:dyDescent="0.35">
      <c r="A365" s="102">
        <v>7293</v>
      </c>
      <c r="B365" s="103">
        <v>44829</v>
      </c>
      <c r="C365" s="205" t="s">
        <v>163</v>
      </c>
      <c r="D365" s="206">
        <v>2</v>
      </c>
      <c r="E365" s="207">
        <v>10</v>
      </c>
      <c r="F365" s="208">
        <f t="shared" si="14"/>
        <v>20</v>
      </c>
      <c r="G365" s="207">
        <v>16</v>
      </c>
      <c r="H365" s="209">
        <f t="shared" si="13"/>
        <v>320</v>
      </c>
      <c r="I365" s="210"/>
      <c r="J365" s="210"/>
    </row>
    <row r="366" spans="1:10" s="211" customFormat="1" ht="18" customHeight="1" x14ac:dyDescent="0.35">
      <c r="A366" s="102">
        <v>7294</v>
      </c>
      <c r="B366" s="103">
        <v>44831</v>
      </c>
      <c r="C366" s="205" t="s">
        <v>163</v>
      </c>
      <c r="D366" s="206">
        <v>4</v>
      </c>
      <c r="E366" s="207">
        <v>10</v>
      </c>
      <c r="F366" s="208">
        <f t="shared" si="14"/>
        <v>40</v>
      </c>
      <c r="G366" s="207">
        <v>16</v>
      </c>
      <c r="H366" s="209">
        <f t="shared" si="13"/>
        <v>640</v>
      </c>
      <c r="I366" s="210"/>
      <c r="J366" s="210"/>
    </row>
    <row r="367" spans="1:10" s="211" customFormat="1" ht="18" customHeight="1" x14ac:dyDescent="0.35">
      <c r="A367" s="102">
        <v>7289</v>
      </c>
      <c r="B367" s="103">
        <v>44828</v>
      </c>
      <c r="C367" s="205" t="s">
        <v>163</v>
      </c>
      <c r="D367" s="206">
        <v>2</v>
      </c>
      <c r="E367" s="207">
        <v>10</v>
      </c>
      <c r="F367" s="208">
        <f t="shared" ref="F367:F403" si="15">D367*E367</f>
        <v>20</v>
      </c>
      <c r="G367" s="207">
        <v>16</v>
      </c>
      <c r="H367" s="209">
        <f t="shared" ref="H367:H403" si="16">F367*G367</f>
        <v>320</v>
      </c>
      <c r="I367" s="210"/>
      <c r="J367" s="210"/>
    </row>
    <row r="368" spans="1:10" s="211" customFormat="1" ht="18" customHeight="1" x14ac:dyDescent="0.35">
      <c r="A368" s="102">
        <v>7301</v>
      </c>
      <c r="B368" s="103">
        <v>44830</v>
      </c>
      <c r="C368" s="205" t="s">
        <v>163</v>
      </c>
      <c r="D368" s="206">
        <v>2</v>
      </c>
      <c r="E368" s="207">
        <v>10</v>
      </c>
      <c r="F368" s="208">
        <f t="shared" si="15"/>
        <v>20</v>
      </c>
      <c r="G368" s="207">
        <v>16</v>
      </c>
      <c r="H368" s="209">
        <f t="shared" si="16"/>
        <v>320</v>
      </c>
      <c r="I368" s="210"/>
      <c r="J368" s="210"/>
    </row>
    <row r="369" spans="1:10" s="211" customFormat="1" ht="18" customHeight="1" x14ac:dyDescent="0.35">
      <c r="A369" s="102">
        <v>7296</v>
      </c>
      <c r="B369" s="103">
        <v>44831</v>
      </c>
      <c r="C369" s="205" t="s">
        <v>163</v>
      </c>
      <c r="D369" s="206">
        <v>4</v>
      </c>
      <c r="E369" s="207">
        <v>10</v>
      </c>
      <c r="F369" s="208">
        <f t="shared" si="15"/>
        <v>40</v>
      </c>
      <c r="G369" s="207">
        <v>16</v>
      </c>
      <c r="H369" s="209">
        <f t="shared" si="16"/>
        <v>640</v>
      </c>
      <c r="I369" s="210"/>
      <c r="J369" s="210"/>
    </row>
    <row r="370" spans="1:10" s="211" customFormat="1" ht="18" customHeight="1" x14ac:dyDescent="0.35">
      <c r="A370" s="102">
        <v>7299</v>
      </c>
      <c r="B370" s="103">
        <v>44831</v>
      </c>
      <c r="C370" s="205" t="s">
        <v>163</v>
      </c>
      <c r="D370" s="206">
        <v>2</v>
      </c>
      <c r="E370" s="207">
        <v>10</v>
      </c>
      <c r="F370" s="208">
        <f t="shared" si="15"/>
        <v>20</v>
      </c>
      <c r="G370" s="207">
        <v>16</v>
      </c>
      <c r="H370" s="209">
        <f t="shared" si="16"/>
        <v>320</v>
      </c>
      <c r="I370" s="210"/>
      <c r="J370" s="210"/>
    </row>
    <row r="371" spans="1:10" s="211" customFormat="1" ht="18" customHeight="1" x14ac:dyDescent="0.35">
      <c r="A371" s="102">
        <v>7298</v>
      </c>
      <c r="B371" s="103">
        <v>44832</v>
      </c>
      <c r="C371" s="205" t="s">
        <v>163</v>
      </c>
      <c r="D371" s="206">
        <v>5</v>
      </c>
      <c r="E371" s="207">
        <v>10</v>
      </c>
      <c r="F371" s="208">
        <f t="shared" si="15"/>
        <v>50</v>
      </c>
      <c r="G371" s="207">
        <v>16</v>
      </c>
      <c r="H371" s="209">
        <f t="shared" si="16"/>
        <v>800</v>
      </c>
      <c r="I371" s="210"/>
      <c r="J371" s="210"/>
    </row>
    <row r="372" spans="1:10" s="211" customFormat="1" ht="18" customHeight="1" x14ac:dyDescent="0.35">
      <c r="A372" s="102">
        <v>7297</v>
      </c>
      <c r="B372" s="103">
        <v>44832</v>
      </c>
      <c r="C372" s="205" t="s">
        <v>163</v>
      </c>
      <c r="D372" s="206">
        <v>3</v>
      </c>
      <c r="E372" s="207">
        <v>10</v>
      </c>
      <c r="F372" s="208">
        <f t="shared" si="15"/>
        <v>30</v>
      </c>
      <c r="G372" s="207">
        <v>16</v>
      </c>
      <c r="H372" s="209">
        <f t="shared" si="16"/>
        <v>480</v>
      </c>
      <c r="I372" s="210"/>
      <c r="J372" s="210"/>
    </row>
    <row r="373" spans="1:10" s="211" customFormat="1" ht="18" customHeight="1" x14ac:dyDescent="0.35">
      <c r="A373" s="102">
        <v>7304</v>
      </c>
      <c r="B373" s="103">
        <v>44832</v>
      </c>
      <c r="C373" s="205" t="s">
        <v>163</v>
      </c>
      <c r="D373" s="206">
        <v>3</v>
      </c>
      <c r="E373" s="207">
        <v>10</v>
      </c>
      <c r="F373" s="208">
        <f t="shared" si="15"/>
        <v>30</v>
      </c>
      <c r="G373" s="207">
        <v>16</v>
      </c>
      <c r="H373" s="209">
        <f t="shared" si="16"/>
        <v>480</v>
      </c>
      <c r="I373" s="210"/>
      <c r="J373" s="210"/>
    </row>
    <row r="374" spans="1:10" s="211" customFormat="1" ht="18" customHeight="1" x14ac:dyDescent="0.35">
      <c r="A374" s="102">
        <v>7302</v>
      </c>
      <c r="B374" s="103">
        <v>44833</v>
      </c>
      <c r="C374" s="205" t="s">
        <v>163</v>
      </c>
      <c r="D374" s="206">
        <v>0</v>
      </c>
      <c r="E374" s="207">
        <v>10</v>
      </c>
      <c r="F374" s="208">
        <f t="shared" si="15"/>
        <v>0</v>
      </c>
      <c r="G374" s="207">
        <v>16</v>
      </c>
      <c r="H374" s="209">
        <f t="shared" si="16"/>
        <v>0</v>
      </c>
      <c r="I374" s="210"/>
      <c r="J374" s="210"/>
    </row>
    <row r="375" spans="1:10" s="211" customFormat="1" ht="18" customHeight="1" x14ac:dyDescent="0.35">
      <c r="A375" s="102">
        <v>7303</v>
      </c>
      <c r="B375" s="103">
        <v>44833</v>
      </c>
      <c r="C375" s="205" t="s">
        <v>163</v>
      </c>
      <c r="D375" s="206">
        <v>8</v>
      </c>
      <c r="E375" s="207">
        <v>10</v>
      </c>
      <c r="F375" s="208">
        <f t="shared" si="15"/>
        <v>80</v>
      </c>
      <c r="G375" s="207">
        <v>16</v>
      </c>
      <c r="H375" s="209">
        <f t="shared" si="16"/>
        <v>1280</v>
      </c>
      <c r="I375" s="210"/>
      <c r="J375" s="210"/>
    </row>
    <row r="376" spans="1:10" s="211" customFormat="1" ht="18" customHeight="1" x14ac:dyDescent="0.35">
      <c r="A376" s="102">
        <v>7305</v>
      </c>
      <c r="B376" s="103">
        <v>44833</v>
      </c>
      <c r="C376" s="205" t="s">
        <v>163</v>
      </c>
      <c r="D376" s="206">
        <v>8</v>
      </c>
      <c r="E376" s="207">
        <v>10</v>
      </c>
      <c r="F376" s="208">
        <f t="shared" si="15"/>
        <v>80</v>
      </c>
      <c r="G376" s="207">
        <v>16</v>
      </c>
      <c r="H376" s="209">
        <f t="shared" si="16"/>
        <v>1280</v>
      </c>
      <c r="I376" s="210"/>
      <c r="J376" s="210"/>
    </row>
    <row r="377" spans="1:10" s="211" customFormat="1" ht="18" customHeight="1" x14ac:dyDescent="0.35">
      <c r="A377" s="102">
        <v>7308</v>
      </c>
      <c r="B377" s="103">
        <v>44834</v>
      </c>
      <c r="C377" s="205" t="s">
        <v>163</v>
      </c>
      <c r="D377" s="206">
        <v>2</v>
      </c>
      <c r="E377" s="207">
        <v>10</v>
      </c>
      <c r="F377" s="208">
        <f t="shared" si="15"/>
        <v>20</v>
      </c>
      <c r="G377" s="207">
        <v>16</v>
      </c>
      <c r="H377" s="209">
        <f t="shared" si="16"/>
        <v>320</v>
      </c>
      <c r="I377" s="210"/>
      <c r="J377" s="210"/>
    </row>
    <row r="378" spans="1:10" s="211" customFormat="1" ht="18" customHeight="1" x14ac:dyDescent="0.35">
      <c r="A378" s="102">
        <v>7307</v>
      </c>
      <c r="B378" s="103">
        <v>44834</v>
      </c>
      <c r="C378" s="205" t="s">
        <v>163</v>
      </c>
      <c r="D378" s="206">
        <v>6</v>
      </c>
      <c r="E378" s="207">
        <v>10</v>
      </c>
      <c r="F378" s="208">
        <f t="shared" si="15"/>
        <v>60</v>
      </c>
      <c r="G378" s="207">
        <v>16</v>
      </c>
      <c r="H378" s="209">
        <f t="shared" si="16"/>
        <v>960</v>
      </c>
      <c r="I378" s="210"/>
      <c r="J378" s="210"/>
    </row>
    <row r="379" spans="1:10" s="211" customFormat="1" ht="18" customHeight="1" x14ac:dyDescent="0.35">
      <c r="A379" s="102">
        <v>7306</v>
      </c>
      <c r="B379" s="103">
        <v>44834</v>
      </c>
      <c r="C379" s="205" t="s">
        <v>163</v>
      </c>
      <c r="D379" s="206">
        <v>3</v>
      </c>
      <c r="E379" s="207">
        <v>10</v>
      </c>
      <c r="F379" s="208">
        <f t="shared" si="15"/>
        <v>30</v>
      </c>
      <c r="G379" s="207">
        <v>16</v>
      </c>
      <c r="H379" s="209">
        <f t="shared" si="16"/>
        <v>480</v>
      </c>
      <c r="I379" s="210"/>
      <c r="J379" s="210"/>
    </row>
    <row r="380" spans="1:10" s="211" customFormat="1" ht="18" customHeight="1" x14ac:dyDescent="0.35">
      <c r="A380" s="102">
        <v>7309</v>
      </c>
      <c r="B380" s="103">
        <v>44835</v>
      </c>
      <c r="C380" s="205" t="s">
        <v>163</v>
      </c>
      <c r="D380" s="206">
        <v>2</v>
      </c>
      <c r="E380" s="207">
        <v>10</v>
      </c>
      <c r="F380" s="208">
        <f t="shared" si="15"/>
        <v>20</v>
      </c>
      <c r="G380" s="207">
        <v>16</v>
      </c>
      <c r="H380" s="209">
        <f t="shared" si="16"/>
        <v>320</v>
      </c>
      <c r="I380" s="210"/>
      <c r="J380" s="210"/>
    </row>
    <row r="381" spans="1:10" s="211" customFormat="1" ht="18" customHeight="1" x14ac:dyDescent="0.35">
      <c r="A381" s="102">
        <v>7311</v>
      </c>
      <c r="B381" s="103">
        <v>44837</v>
      </c>
      <c r="C381" s="205" t="s">
        <v>163</v>
      </c>
      <c r="D381" s="206">
        <v>2</v>
      </c>
      <c r="E381" s="207">
        <v>10</v>
      </c>
      <c r="F381" s="208">
        <f t="shared" si="15"/>
        <v>20</v>
      </c>
      <c r="G381" s="207">
        <v>16</v>
      </c>
      <c r="H381" s="209">
        <f t="shared" si="16"/>
        <v>320</v>
      </c>
      <c r="I381" s="210"/>
      <c r="J381" s="210"/>
    </row>
    <row r="382" spans="1:10" s="211" customFormat="1" ht="18" customHeight="1" x14ac:dyDescent="0.35">
      <c r="A382" s="102">
        <v>7310</v>
      </c>
      <c r="B382" s="103">
        <v>44837</v>
      </c>
      <c r="C382" s="205" t="s">
        <v>163</v>
      </c>
      <c r="D382" s="206">
        <v>6</v>
      </c>
      <c r="E382" s="207">
        <v>10</v>
      </c>
      <c r="F382" s="208">
        <f t="shared" si="15"/>
        <v>60</v>
      </c>
      <c r="G382" s="207">
        <v>16</v>
      </c>
      <c r="H382" s="209">
        <f t="shared" si="16"/>
        <v>960</v>
      </c>
      <c r="I382" s="210"/>
      <c r="J382" s="210"/>
    </row>
    <row r="383" spans="1:10" s="211" customFormat="1" ht="18" customHeight="1" x14ac:dyDescent="0.35">
      <c r="A383" s="102">
        <v>7312</v>
      </c>
      <c r="B383" s="103">
        <v>44837</v>
      </c>
      <c r="C383" s="205" t="s">
        <v>163</v>
      </c>
      <c r="D383" s="206">
        <v>4</v>
      </c>
      <c r="E383" s="207">
        <v>10</v>
      </c>
      <c r="F383" s="208">
        <f t="shared" si="15"/>
        <v>40</v>
      </c>
      <c r="G383" s="207">
        <v>16</v>
      </c>
      <c r="H383" s="209">
        <f t="shared" si="16"/>
        <v>640</v>
      </c>
      <c r="I383" s="210"/>
      <c r="J383" s="210"/>
    </row>
    <row r="384" spans="1:10" s="211" customFormat="1" ht="18" customHeight="1" x14ac:dyDescent="0.35">
      <c r="A384" s="102">
        <v>7313</v>
      </c>
      <c r="B384" s="103">
        <v>44838</v>
      </c>
      <c r="C384" s="205" t="s">
        <v>163</v>
      </c>
      <c r="D384" s="206">
        <v>7</v>
      </c>
      <c r="E384" s="207">
        <v>10</v>
      </c>
      <c r="F384" s="208">
        <f t="shared" si="15"/>
        <v>70</v>
      </c>
      <c r="G384" s="207">
        <v>16</v>
      </c>
      <c r="H384" s="209">
        <f t="shared" si="16"/>
        <v>1120</v>
      </c>
      <c r="I384" s="210"/>
      <c r="J384" s="210"/>
    </row>
    <row r="385" spans="1:10" s="211" customFormat="1" ht="18" customHeight="1" x14ac:dyDescent="0.35">
      <c r="A385" s="102">
        <v>7314</v>
      </c>
      <c r="B385" s="103">
        <v>44838</v>
      </c>
      <c r="C385" s="205" t="s">
        <v>163</v>
      </c>
      <c r="D385" s="206">
        <v>7</v>
      </c>
      <c r="E385" s="207">
        <v>10</v>
      </c>
      <c r="F385" s="208">
        <f t="shared" si="15"/>
        <v>70</v>
      </c>
      <c r="G385" s="207">
        <v>16</v>
      </c>
      <c r="H385" s="209">
        <f t="shared" si="16"/>
        <v>1120</v>
      </c>
      <c r="I385" s="210"/>
      <c r="J385" s="210"/>
    </row>
    <row r="386" spans="1:10" s="211" customFormat="1" ht="18" customHeight="1" x14ac:dyDescent="0.35">
      <c r="A386" s="102">
        <v>7315</v>
      </c>
      <c r="B386" s="103">
        <v>44838</v>
      </c>
      <c r="C386" s="205" t="s">
        <v>163</v>
      </c>
      <c r="D386" s="206">
        <v>2</v>
      </c>
      <c r="E386" s="207">
        <v>10</v>
      </c>
      <c r="F386" s="208">
        <f t="shared" si="15"/>
        <v>20</v>
      </c>
      <c r="G386" s="207">
        <v>16</v>
      </c>
      <c r="H386" s="209">
        <f t="shared" si="16"/>
        <v>320</v>
      </c>
      <c r="I386" s="210"/>
      <c r="J386" s="210"/>
    </row>
    <row r="387" spans="1:10" s="211" customFormat="1" ht="18" customHeight="1" x14ac:dyDescent="0.35">
      <c r="A387" s="102">
        <v>7316</v>
      </c>
      <c r="B387" s="103">
        <v>44839</v>
      </c>
      <c r="C387" s="205" t="s">
        <v>163</v>
      </c>
      <c r="D387" s="206">
        <v>3</v>
      </c>
      <c r="E387" s="207">
        <v>10</v>
      </c>
      <c r="F387" s="208">
        <f t="shared" si="15"/>
        <v>30</v>
      </c>
      <c r="G387" s="207">
        <v>16</v>
      </c>
      <c r="H387" s="209">
        <f t="shared" si="16"/>
        <v>480</v>
      </c>
      <c r="I387" s="210"/>
      <c r="J387" s="210"/>
    </row>
    <row r="388" spans="1:10" s="211" customFormat="1" ht="18" customHeight="1" x14ac:dyDescent="0.35">
      <c r="A388" s="102">
        <v>7317</v>
      </c>
      <c r="B388" s="103">
        <v>44839</v>
      </c>
      <c r="C388" s="205" t="s">
        <v>163</v>
      </c>
      <c r="D388" s="206">
        <v>5</v>
      </c>
      <c r="E388" s="207">
        <v>10</v>
      </c>
      <c r="F388" s="208">
        <f t="shared" si="15"/>
        <v>50</v>
      </c>
      <c r="G388" s="207">
        <v>16</v>
      </c>
      <c r="H388" s="209">
        <f t="shared" si="16"/>
        <v>800</v>
      </c>
      <c r="I388" s="210"/>
      <c r="J388" s="210"/>
    </row>
    <row r="389" spans="1:10" s="211" customFormat="1" ht="18" customHeight="1" x14ac:dyDescent="0.35">
      <c r="A389" s="102">
        <v>7319</v>
      </c>
      <c r="B389" s="103">
        <v>44839</v>
      </c>
      <c r="C389" s="205" t="s">
        <v>163</v>
      </c>
      <c r="D389" s="206">
        <v>4</v>
      </c>
      <c r="E389" s="207">
        <v>10</v>
      </c>
      <c r="F389" s="208">
        <f t="shared" si="15"/>
        <v>40</v>
      </c>
      <c r="G389" s="207">
        <v>16</v>
      </c>
      <c r="H389" s="209">
        <f t="shared" si="16"/>
        <v>640</v>
      </c>
      <c r="I389" s="210"/>
      <c r="J389" s="210"/>
    </row>
    <row r="390" spans="1:10" s="211" customFormat="1" ht="18" customHeight="1" x14ac:dyDescent="0.35">
      <c r="A390" s="102">
        <v>7322</v>
      </c>
      <c r="B390" s="103">
        <v>44840</v>
      </c>
      <c r="C390" s="205" t="s">
        <v>163</v>
      </c>
      <c r="D390" s="206">
        <v>2</v>
      </c>
      <c r="E390" s="207">
        <v>10</v>
      </c>
      <c r="F390" s="208">
        <f t="shared" si="15"/>
        <v>20</v>
      </c>
      <c r="G390" s="207">
        <v>16</v>
      </c>
      <c r="H390" s="209">
        <f t="shared" si="16"/>
        <v>320</v>
      </c>
      <c r="I390" s="210"/>
      <c r="J390" s="210"/>
    </row>
    <row r="391" spans="1:10" s="211" customFormat="1" ht="18" customHeight="1" x14ac:dyDescent="0.35">
      <c r="A391" s="102">
        <v>7318</v>
      </c>
      <c r="B391" s="103">
        <v>44840</v>
      </c>
      <c r="C391" s="205" t="s">
        <v>163</v>
      </c>
      <c r="D391" s="206">
        <v>5</v>
      </c>
      <c r="E391" s="207">
        <v>10</v>
      </c>
      <c r="F391" s="208">
        <f t="shared" si="15"/>
        <v>50</v>
      </c>
      <c r="G391" s="207">
        <v>16</v>
      </c>
      <c r="H391" s="209">
        <f t="shared" si="16"/>
        <v>800</v>
      </c>
      <c r="I391" s="210"/>
      <c r="J391" s="210"/>
    </row>
    <row r="392" spans="1:10" s="211" customFormat="1" ht="18" customHeight="1" x14ac:dyDescent="0.35">
      <c r="A392" s="102">
        <v>7320</v>
      </c>
      <c r="B392" s="103">
        <v>44841</v>
      </c>
      <c r="C392" s="205" t="s">
        <v>163</v>
      </c>
      <c r="D392" s="206">
        <v>4</v>
      </c>
      <c r="E392" s="207">
        <v>10</v>
      </c>
      <c r="F392" s="208">
        <f t="shared" si="15"/>
        <v>40</v>
      </c>
      <c r="G392" s="207">
        <v>16</v>
      </c>
      <c r="H392" s="209">
        <f t="shared" si="16"/>
        <v>640</v>
      </c>
      <c r="I392" s="210"/>
      <c r="J392" s="210"/>
    </row>
    <row r="393" spans="1:10" s="211" customFormat="1" ht="18" customHeight="1" x14ac:dyDescent="0.35">
      <c r="A393" s="102">
        <v>7321</v>
      </c>
      <c r="B393" s="103">
        <v>44841</v>
      </c>
      <c r="C393" s="205" t="s">
        <v>163</v>
      </c>
      <c r="D393" s="206">
        <v>5</v>
      </c>
      <c r="E393" s="207">
        <v>10</v>
      </c>
      <c r="F393" s="208">
        <f t="shared" si="15"/>
        <v>50</v>
      </c>
      <c r="G393" s="207">
        <v>16</v>
      </c>
      <c r="H393" s="209">
        <f t="shared" si="16"/>
        <v>800</v>
      </c>
      <c r="I393" s="210"/>
      <c r="J393" s="210"/>
    </row>
    <row r="394" spans="1:10" s="211" customFormat="1" ht="18" customHeight="1" x14ac:dyDescent="0.35">
      <c r="A394" s="102">
        <v>7266</v>
      </c>
      <c r="B394" s="103">
        <v>44842</v>
      </c>
      <c r="C394" s="205" t="s">
        <v>163</v>
      </c>
      <c r="D394" s="206">
        <v>10</v>
      </c>
      <c r="E394" s="207">
        <v>10</v>
      </c>
      <c r="F394" s="208">
        <f t="shared" si="15"/>
        <v>100</v>
      </c>
      <c r="G394" s="207">
        <v>16</v>
      </c>
      <c r="H394" s="209">
        <f t="shared" si="16"/>
        <v>1600</v>
      </c>
      <c r="I394" s="210"/>
      <c r="J394" s="210"/>
    </row>
    <row r="395" spans="1:10" s="211" customFormat="1" ht="18" customHeight="1" x14ac:dyDescent="0.35">
      <c r="A395" s="102">
        <v>7265</v>
      </c>
      <c r="B395" s="103">
        <v>44842</v>
      </c>
      <c r="C395" s="205" t="s">
        <v>163</v>
      </c>
      <c r="D395" s="206">
        <v>10</v>
      </c>
      <c r="E395" s="207">
        <v>10</v>
      </c>
      <c r="F395" s="208">
        <f t="shared" si="15"/>
        <v>100</v>
      </c>
      <c r="G395" s="207">
        <v>16</v>
      </c>
      <c r="H395" s="209">
        <f t="shared" si="16"/>
        <v>1600</v>
      </c>
      <c r="I395" s="210"/>
      <c r="J395" s="210"/>
    </row>
    <row r="396" spans="1:10" s="211" customFormat="1" ht="18" customHeight="1" x14ac:dyDescent="0.35">
      <c r="A396" s="102">
        <v>7323</v>
      </c>
      <c r="B396" s="103">
        <v>44844</v>
      </c>
      <c r="C396" s="205" t="s">
        <v>163</v>
      </c>
      <c r="D396" s="206">
        <v>4</v>
      </c>
      <c r="E396" s="207">
        <v>10</v>
      </c>
      <c r="F396" s="208">
        <f t="shared" si="15"/>
        <v>40</v>
      </c>
      <c r="G396" s="207">
        <v>16</v>
      </c>
      <c r="H396" s="209">
        <f t="shared" si="16"/>
        <v>640</v>
      </c>
      <c r="I396" s="210"/>
      <c r="J396" s="210"/>
    </row>
    <row r="397" spans="1:10" s="211" customFormat="1" ht="18" customHeight="1" x14ac:dyDescent="0.35">
      <c r="A397" s="102">
        <v>7343</v>
      </c>
      <c r="B397" s="103">
        <v>44844</v>
      </c>
      <c r="C397" s="205" t="s">
        <v>163</v>
      </c>
      <c r="D397" s="206">
        <v>2</v>
      </c>
      <c r="E397" s="207">
        <v>10</v>
      </c>
      <c r="F397" s="208">
        <f t="shared" si="15"/>
        <v>20</v>
      </c>
      <c r="G397" s="207">
        <v>16</v>
      </c>
      <c r="H397" s="209">
        <f t="shared" si="16"/>
        <v>320</v>
      </c>
      <c r="I397" s="210"/>
      <c r="J397" s="210"/>
    </row>
    <row r="398" spans="1:10" s="211" customFormat="1" ht="18" customHeight="1" x14ac:dyDescent="0.35">
      <c r="A398" s="102">
        <v>7325</v>
      </c>
      <c r="B398" s="103">
        <v>44844</v>
      </c>
      <c r="C398" s="205" t="s">
        <v>163</v>
      </c>
      <c r="D398" s="206">
        <v>5</v>
      </c>
      <c r="E398" s="207">
        <v>10</v>
      </c>
      <c r="F398" s="208">
        <f t="shared" si="15"/>
        <v>50</v>
      </c>
      <c r="G398" s="207">
        <v>16</v>
      </c>
      <c r="H398" s="209">
        <f t="shared" si="16"/>
        <v>800</v>
      </c>
      <c r="I398" s="210"/>
      <c r="J398" s="210"/>
    </row>
    <row r="399" spans="1:10" s="211" customFormat="1" ht="18" customHeight="1" x14ac:dyDescent="0.35">
      <c r="A399" s="102">
        <v>7324</v>
      </c>
      <c r="B399" s="103">
        <v>44844</v>
      </c>
      <c r="C399" s="205" t="s">
        <v>163</v>
      </c>
      <c r="D399" s="206">
        <v>6</v>
      </c>
      <c r="E399" s="207">
        <v>10</v>
      </c>
      <c r="F399" s="208">
        <f t="shared" si="15"/>
        <v>60</v>
      </c>
      <c r="G399" s="207">
        <v>16</v>
      </c>
      <c r="H399" s="209">
        <f t="shared" si="16"/>
        <v>960</v>
      </c>
      <c r="I399" s="210"/>
      <c r="J399" s="210"/>
    </row>
    <row r="400" spans="1:10" s="211" customFormat="1" ht="18" customHeight="1" x14ac:dyDescent="0.35">
      <c r="A400" s="102">
        <v>7326</v>
      </c>
      <c r="B400" s="103">
        <v>44844</v>
      </c>
      <c r="C400" s="205" t="s">
        <v>163</v>
      </c>
      <c r="D400" s="206">
        <v>1</v>
      </c>
      <c r="E400" s="207">
        <v>10</v>
      </c>
      <c r="F400" s="208">
        <f t="shared" si="15"/>
        <v>10</v>
      </c>
      <c r="G400" s="207">
        <v>16</v>
      </c>
      <c r="H400" s="209">
        <f t="shared" si="16"/>
        <v>160</v>
      </c>
      <c r="I400" s="210"/>
      <c r="J400" s="210"/>
    </row>
    <row r="401" spans="1:10" s="211" customFormat="1" ht="18" customHeight="1" x14ac:dyDescent="0.35">
      <c r="A401" s="102">
        <v>7327</v>
      </c>
      <c r="B401" s="103">
        <v>44845</v>
      </c>
      <c r="C401" s="205" t="s">
        <v>163</v>
      </c>
      <c r="D401" s="206">
        <v>4</v>
      </c>
      <c r="E401" s="207">
        <v>10</v>
      </c>
      <c r="F401" s="208">
        <f t="shared" si="15"/>
        <v>40</v>
      </c>
      <c r="G401" s="207">
        <v>16</v>
      </c>
      <c r="H401" s="209">
        <f t="shared" si="16"/>
        <v>640</v>
      </c>
      <c r="I401" s="210"/>
      <c r="J401" s="210"/>
    </row>
    <row r="402" spans="1:10" s="211" customFormat="1" ht="18" customHeight="1" x14ac:dyDescent="0.35">
      <c r="A402" s="102">
        <v>7328</v>
      </c>
      <c r="B402" s="103">
        <v>44845</v>
      </c>
      <c r="C402" s="205" t="s">
        <v>163</v>
      </c>
      <c r="D402" s="206">
        <v>3</v>
      </c>
      <c r="E402" s="207">
        <v>10</v>
      </c>
      <c r="F402" s="208">
        <f t="shared" si="15"/>
        <v>30</v>
      </c>
      <c r="G402" s="207">
        <v>16</v>
      </c>
      <c r="H402" s="209">
        <f t="shared" si="16"/>
        <v>480</v>
      </c>
      <c r="I402" s="210"/>
      <c r="J402" s="210"/>
    </row>
    <row r="403" spans="1:10" s="211" customFormat="1" ht="18" customHeight="1" x14ac:dyDescent="0.35">
      <c r="A403" s="102">
        <v>7329</v>
      </c>
      <c r="B403" s="103">
        <v>44845</v>
      </c>
      <c r="C403" s="205" t="s">
        <v>163</v>
      </c>
      <c r="D403" s="206">
        <v>5</v>
      </c>
      <c r="E403" s="207">
        <v>10</v>
      </c>
      <c r="F403" s="208">
        <f t="shared" si="15"/>
        <v>50</v>
      </c>
      <c r="G403" s="207">
        <v>16</v>
      </c>
      <c r="H403" s="209">
        <f t="shared" si="16"/>
        <v>800</v>
      </c>
      <c r="I403" s="210"/>
      <c r="J403" s="210"/>
    </row>
    <row r="404" spans="1:10" s="211" customFormat="1" ht="18" customHeight="1" x14ac:dyDescent="0.35">
      <c r="A404" s="102">
        <v>7331</v>
      </c>
      <c r="B404" s="103">
        <v>44845</v>
      </c>
      <c r="C404" s="205" t="s">
        <v>163</v>
      </c>
      <c r="D404" s="206">
        <v>4</v>
      </c>
      <c r="E404" s="207">
        <v>10</v>
      </c>
      <c r="F404" s="208">
        <f t="shared" ref="F404:F437" si="17">D404*E404</f>
        <v>40</v>
      </c>
      <c r="G404" s="207">
        <v>16</v>
      </c>
      <c r="H404" s="209">
        <f t="shared" ref="H404:H437" si="18">F404*G404</f>
        <v>640</v>
      </c>
      <c r="I404" s="210"/>
      <c r="J404" s="210"/>
    </row>
    <row r="405" spans="1:10" s="211" customFormat="1" ht="18" customHeight="1" x14ac:dyDescent="0.35">
      <c r="A405" s="102">
        <v>7333</v>
      </c>
      <c r="B405" s="103">
        <v>44846</v>
      </c>
      <c r="C405" s="205" t="s">
        <v>163</v>
      </c>
      <c r="D405" s="206">
        <v>3</v>
      </c>
      <c r="E405" s="207">
        <v>10</v>
      </c>
      <c r="F405" s="208">
        <f t="shared" si="17"/>
        <v>30</v>
      </c>
      <c r="G405" s="207">
        <v>16</v>
      </c>
      <c r="H405" s="209">
        <f t="shared" si="18"/>
        <v>480</v>
      </c>
      <c r="I405" s="210"/>
      <c r="J405" s="210"/>
    </row>
    <row r="406" spans="1:10" s="211" customFormat="1" ht="18" customHeight="1" x14ac:dyDescent="0.35">
      <c r="A406" s="102">
        <v>7332</v>
      </c>
      <c r="B406" s="103">
        <v>44846</v>
      </c>
      <c r="C406" s="205" t="s">
        <v>163</v>
      </c>
      <c r="D406" s="206">
        <v>4</v>
      </c>
      <c r="E406" s="207">
        <v>10</v>
      </c>
      <c r="F406" s="208">
        <f t="shared" si="17"/>
        <v>40</v>
      </c>
      <c r="G406" s="207">
        <v>16</v>
      </c>
      <c r="H406" s="209">
        <f t="shared" si="18"/>
        <v>640</v>
      </c>
      <c r="I406" s="210"/>
      <c r="J406" s="210"/>
    </row>
    <row r="407" spans="1:10" s="211" customFormat="1" ht="18" customHeight="1" x14ac:dyDescent="0.35">
      <c r="A407" s="102">
        <v>7330</v>
      </c>
      <c r="B407" s="103">
        <v>44846</v>
      </c>
      <c r="C407" s="205" t="s">
        <v>163</v>
      </c>
      <c r="D407" s="206">
        <v>3</v>
      </c>
      <c r="E407" s="207">
        <v>10</v>
      </c>
      <c r="F407" s="208">
        <f t="shared" si="17"/>
        <v>30</v>
      </c>
      <c r="G407" s="207">
        <v>16</v>
      </c>
      <c r="H407" s="209">
        <f t="shared" si="18"/>
        <v>480</v>
      </c>
      <c r="I407" s="210"/>
      <c r="J407" s="210"/>
    </row>
    <row r="408" spans="1:10" s="211" customFormat="1" ht="18" customHeight="1" x14ac:dyDescent="0.35">
      <c r="A408" s="102">
        <v>7334</v>
      </c>
      <c r="B408" s="103">
        <v>44847</v>
      </c>
      <c r="C408" s="205" t="s">
        <v>163</v>
      </c>
      <c r="D408" s="206">
        <v>7</v>
      </c>
      <c r="E408" s="207">
        <v>10</v>
      </c>
      <c r="F408" s="208">
        <f t="shared" si="17"/>
        <v>70</v>
      </c>
      <c r="G408" s="207">
        <v>16</v>
      </c>
      <c r="H408" s="209">
        <f t="shared" si="18"/>
        <v>1120</v>
      </c>
      <c r="I408" s="210"/>
      <c r="J408" s="210"/>
    </row>
    <row r="409" spans="1:10" s="211" customFormat="1" ht="18" customHeight="1" x14ac:dyDescent="0.35">
      <c r="A409" s="102">
        <v>7338</v>
      </c>
      <c r="B409" s="103">
        <v>44847</v>
      </c>
      <c r="C409" s="205" t="s">
        <v>163</v>
      </c>
      <c r="D409" s="206">
        <v>4</v>
      </c>
      <c r="E409" s="207">
        <v>10</v>
      </c>
      <c r="F409" s="208">
        <f t="shared" si="17"/>
        <v>40</v>
      </c>
      <c r="G409" s="207">
        <v>16</v>
      </c>
      <c r="H409" s="209">
        <f t="shared" si="18"/>
        <v>640</v>
      </c>
      <c r="I409" s="210"/>
      <c r="J409" s="210"/>
    </row>
    <row r="410" spans="1:10" s="211" customFormat="1" ht="18" customHeight="1" x14ac:dyDescent="0.35">
      <c r="A410" s="102">
        <v>7337</v>
      </c>
      <c r="B410" s="103">
        <v>44848</v>
      </c>
      <c r="C410" s="205" t="s">
        <v>163</v>
      </c>
      <c r="D410" s="206">
        <v>2</v>
      </c>
      <c r="E410" s="207">
        <v>10</v>
      </c>
      <c r="F410" s="208">
        <f t="shared" si="17"/>
        <v>20</v>
      </c>
      <c r="G410" s="207">
        <v>16</v>
      </c>
      <c r="H410" s="209">
        <f t="shared" si="18"/>
        <v>320</v>
      </c>
      <c r="I410" s="210"/>
      <c r="J410" s="210"/>
    </row>
    <row r="411" spans="1:10" s="211" customFormat="1" ht="18" customHeight="1" x14ac:dyDescent="0.35">
      <c r="A411" s="102">
        <v>7335</v>
      </c>
      <c r="B411" s="103">
        <v>44848</v>
      </c>
      <c r="C411" s="205" t="s">
        <v>163</v>
      </c>
      <c r="D411" s="206">
        <v>5</v>
      </c>
      <c r="E411" s="207">
        <v>10</v>
      </c>
      <c r="F411" s="208">
        <f t="shared" si="17"/>
        <v>50</v>
      </c>
      <c r="G411" s="207">
        <v>16</v>
      </c>
      <c r="H411" s="209">
        <f t="shared" si="18"/>
        <v>800</v>
      </c>
      <c r="I411" s="210"/>
      <c r="J411" s="210"/>
    </row>
    <row r="412" spans="1:10" s="211" customFormat="1" ht="18" customHeight="1" x14ac:dyDescent="0.35">
      <c r="A412" s="102">
        <v>7339</v>
      </c>
      <c r="B412" s="103">
        <v>44849</v>
      </c>
      <c r="C412" s="205" t="s">
        <v>163</v>
      </c>
      <c r="D412" s="206">
        <v>8</v>
      </c>
      <c r="E412" s="207">
        <v>10</v>
      </c>
      <c r="F412" s="208">
        <f t="shared" si="17"/>
        <v>80</v>
      </c>
      <c r="G412" s="207">
        <v>16</v>
      </c>
      <c r="H412" s="209">
        <f t="shared" si="18"/>
        <v>1280</v>
      </c>
      <c r="I412" s="210"/>
      <c r="J412" s="210"/>
    </row>
    <row r="413" spans="1:10" s="211" customFormat="1" ht="18" customHeight="1" x14ac:dyDescent="0.35">
      <c r="A413" s="102">
        <v>7341</v>
      </c>
      <c r="B413" s="103">
        <v>44849</v>
      </c>
      <c r="C413" s="205" t="s">
        <v>163</v>
      </c>
      <c r="D413" s="206">
        <v>2</v>
      </c>
      <c r="E413" s="207">
        <v>10</v>
      </c>
      <c r="F413" s="208">
        <f t="shared" si="17"/>
        <v>20</v>
      </c>
      <c r="G413" s="207">
        <v>16</v>
      </c>
      <c r="H413" s="209">
        <f t="shared" si="18"/>
        <v>320</v>
      </c>
      <c r="I413" s="210"/>
      <c r="J413" s="210"/>
    </row>
    <row r="414" spans="1:10" s="211" customFormat="1" ht="18" customHeight="1" x14ac:dyDescent="0.35">
      <c r="A414" s="102">
        <v>7336</v>
      </c>
      <c r="B414" s="103">
        <v>44848</v>
      </c>
      <c r="C414" s="205" t="s">
        <v>163</v>
      </c>
      <c r="D414" s="206">
        <v>2</v>
      </c>
      <c r="E414" s="207">
        <v>10</v>
      </c>
      <c r="F414" s="208">
        <f t="shared" si="17"/>
        <v>20</v>
      </c>
      <c r="G414" s="207">
        <v>16</v>
      </c>
      <c r="H414" s="209">
        <f t="shared" si="18"/>
        <v>320</v>
      </c>
      <c r="I414" s="210"/>
      <c r="J414" s="210"/>
    </row>
    <row r="415" spans="1:10" s="211" customFormat="1" ht="18" customHeight="1" x14ac:dyDescent="0.35">
      <c r="A415" s="102">
        <v>7345</v>
      </c>
      <c r="B415" s="103">
        <v>44850</v>
      </c>
      <c r="C415" s="205" t="s">
        <v>163</v>
      </c>
      <c r="D415" s="206">
        <v>6</v>
      </c>
      <c r="E415" s="207">
        <v>10</v>
      </c>
      <c r="F415" s="208">
        <f t="shared" si="17"/>
        <v>60</v>
      </c>
      <c r="G415" s="207">
        <v>16</v>
      </c>
      <c r="H415" s="209">
        <f t="shared" si="18"/>
        <v>960</v>
      </c>
      <c r="I415" s="210"/>
      <c r="J415" s="210"/>
    </row>
    <row r="416" spans="1:10" s="211" customFormat="1" ht="18" customHeight="1" x14ac:dyDescent="0.35">
      <c r="A416" s="102">
        <v>7342</v>
      </c>
      <c r="B416" s="103">
        <v>44851</v>
      </c>
      <c r="C416" s="205" t="s">
        <v>163</v>
      </c>
      <c r="D416" s="206">
        <v>2</v>
      </c>
      <c r="E416" s="207">
        <v>10</v>
      </c>
      <c r="F416" s="208">
        <f t="shared" si="17"/>
        <v>20</v>
      </c>
      <c r="G416" s="207">
        <v>16</v>
      </c>
      <c r="H416" s="209">
        <f t="shared" si="18"/>
        <v>320</v>
      </c>
      <c r="I416" s="210"/>
      <c r="J416" s="210"/>
    </row>
    <row r="417" spans="1:10" s="211" customFormat="1" ht="18" customHeight="1" x14ac:dyDescent="0.35">
      <c r="A417" s="102">
        <v>7340</v>
      </c>
      <c r="B417" s="103">
        <v>44851</v>
      </c>
      <c r="C417" s="205" t="s">
        <v>163</v>
      </c>
      <c r="D417" s="206">
        <v>7</v>
      </c>
      <c r="E417" s="207">
        <v>10</v>
      </c>
      <c r="F417" s="208">
        <f t="shared" si="17"/>
        <v>70</v>
      </c>
      <c r="G417" s="207">
        <v>16</v>
      </c>
      <c r="H417" s="209">
        <f t="shared" si="18"/>
        <v>1120</v>
      </c>
      <c r="I417" s="210"/>
      <c r="J417" s="210"/>
    </row>
    <row r="418" spans="1:10" s="211" customFormat="1" ht="18" customHeight="1" x14ac:dyDescent="0.35">
      <c r="A418" s="102">
        <v>7344</v>
      </c>
      <c r="B418" s="103">
        <v>44852</v>
      </c>
      <c r="C418" s="205" t="s">
        <v>163</v>
      </c>
      <c r="D418" s="206">
        <v>7</v>
      </c>
      <c r="E418" s="207">
        <v>10</v>
      </c>
      <c r="F418" s="208">
        <f t="shared" si="17"/>
        <v>70</v>
      </c>
      <c r="G418" s="207">
        <v>16</v>
      </c>
      <c r="H418" s="209">
        <f t="shared" si="18"/>
        <v>1120</v>
      </c>
      <c r="I418" s="210"/>
      <c r="J418" s="210"/>
    </row>
    <row r="419" spans="1:10" s="211" customFormat="1" ht="18" customHeight="1" x14ac:dyDescent="0.35">
      <c r="A419" s="102">
        <v>7346</v>
      </c>
      <c r="B419" s="103">
        <v>44852</v>
      </c>
      <c r="C419" s="205" t="s">
        <v>163</v>
      </c>
      <c r="D419" s="206">
        <v>8</v>
      </c>
      <c r="E419" s="207">
        <v>10</v>
      </c>
      <c r="F419" s="208">
        <f t="shared" si="17"/>
        <v>80</v>
      </c>
      <c r="G419" s="207">
        <v>16</v>
      </c>
      <c r="H419" s="209">
        <f t="shared" si="18"/>
        <v>1280</v>
      </c>
      <c r="I419" s="210"/>
      <c r="J419" s="210"/>
    </row>
    <row r="420" spans="1:10" s="211" customFormat="1" ht="18" customHeight="1" x14ac:dyDescent="0.35">
      <c r="A420" s="102">
        <v>7347</v>
      </c>
      <c r="B420" s="103">
        <v>44852</v>
      </c>
      <c r="C420" s="205" t="s">
        <v>163</v>
      </c>
      <c r="D420" s="206">
        <v>2</v>
      </c>
      <c r="E420" s="207">
        <v>10</v>
      </c>
      <c r="F420" s="208">
        <f t="shared" si="17"/>
        <v>20</v>
      </c>
      <c r="G420" s="207">
        <v>16</v>
      </c>
      <c r="H420" s="209">
        <f t="shared" si="18"/>
        <v>320</v>
      </c>
      <c r="I420" s="210"/>
      <c r="J420" s="210"/>
    </row>
    <row r="421" spans="1:10" s="211" customFormat="1" ht="18" customHeight="1" x14ac:dyDescent="0.35">
      <c r="A421" s="102">
        <v>7358</v>
      </c>
      <c r="B421" s="103">
        <v>44853</v>
      </c>
      <c r="C421" s="205" t="s">
        <v>163</v>
      </c>
      <c r="D421" s="206">
        <v>2</v>
      </c>
      <c r="E421" s="207">
        <v>10</v>
      </c>
      <c r="F421" s="208">
        <f t="shared" si="17"/>
        <v>20</v>
      </c>
      <c r="G421" s="207">
        <v>16</v>
      </c>
      <c r="H421" s="209">
        <f t="shared" si="18"/>
        <v>320</v>
      </c>
      <c r="I421" s="210"/>
      <c r="J421" s="210"/>
    </row>
    <row r="422" spans="1:10" s="211" customFormat="1" ht="18" customHeight="1" x14ac:dyDescent="0.35">
      <c r="A422" s="102">
        <v>7357</v>
      </c>
      <c r="B422" s="103">
        <v>44853</v>
      </c>
      <c r="C422" s="205" t="s">
        <v>163</v>
      </c>
      <c r="D422" s="206">
        <v>8</v>
      </c>
      <c r="E422" s="207">
        <v>10</v>
      </c>
      <c r="F422" s="208">
        <f t="shared" si="17"/>
        <v>80</v>
      </c>
      <c r="G422" s="207">
        <v>16</v>
      </c>
      <c r="H422" s="209">
        <f t="shared" si="18"/>
        <v>1280</v>
      </c>
      <c r="I422" s="210"/>
      <c r="J422" s="210"/>
    </row>
    <row r="423" spans="1:10" s="211" customFormat="1" ht="18" customHeight="1" x14ac:dyDescent="0.35">
      <c r="A423" s="102">
        <v>7348</v>
      </c>
      <c r="B423" s="103">
        <v>44853</v>
      </c>
      <c r="C423" s="205" t="s">
        <v>163</v>
      </c>
      <c r="D423" s="206">
        <v>2</v>
      </c>
      <c r="E423" s="207">
        <v>10</v>
      </c>
      <c r="F423" s="208">
        <f t="shared" si="17"/>
        <v>20</v>
      </c>
      <c r="G423" s="207">
        <v>16</v>
      </c>
      <c r="H423" s="209">
        <f t="shared" si="18"/>
        <v>320</v>
      </c>
      <c r="I423" s="210"/>
      <c r="J423" s="210"/>
    </row>
    <row r="424" spans="1:10" s="211" customFormat="1" ht="18" customHeight="1" x14ac:dyDescent="0.35">
      <c r="A424" s="102">
        <v>7349</v>
      </c>
      <c r="B424" s="103">
        <v>44853</v>
      </c>
      <c r="C424" s="205" t="s">
        <v>163</v>
      </c>
      <c r="D424" s="206">
        <v>8</v>
      </c>
      <c r="E424" s="207">
        <v>10</v>
      </c>
      <c r="F424" s="208">
        <f t="shared" si="17"/>
        <v>80</v>
      </c>
      <c r="G424" s="207">
        <v>16</v>
      </c>
      <c r="H424" s="209">
        <f t="shared" si="18"/>
        <v>1280</v>
      </c>
      <c r="I424" s="210"/>
      <c r="J424" s="210"/>
    </row>
    <row r="425" spans="1:10" s="211" customFormat="1" ht="18" customHeight="1" x14ac:dyDescent="0.35">
      <c r="A425" s="102">
        <v>7350</v>
      </c>
      <c r="B425" s="103">
        <v>44853</v>
      </c>
      <c r="C425" s="205" t="s">
        <v>163</v>
      </c>
      <c r="D425" s="206">
        <v>4</v>
      </c>
      <c r="E425" s="207">
        <v>10</v>
      </c>
      <c r="F425" s="208">
        <f t="shared" si="17"/>
        <v>40</v>
      </c>
      <c r="G425" s="207">
        <v>16</v>
      </c>
      <c r="H425" s="209">
        <f t="shared" si="18"/>
        <v>640</v>
      </c>
      <c r="I425" s="210"/>
      <c r="J425" s="210"/>
    </row>
    <row r="426" spans="1:10" s="211" customFormat="1" ht="18" customHeight="1" x14ac:dyDescent="0.35">
      <c r="A426" s="102">
        <v>7354</v>
      </c>
      <c r="B426" s="103">
        <v>44853</v>
      </c>
      <c r="C426" s="205" t="s">
        <v>163</v>
      </c>
      <c r="D426" s="206">
        <v>5</v>
      </c>
      <c r="E426" s="207">
        <v>10</v>
      </c>
      <c r="F426" s="208">
        <f t="shared" si="17"/>
        <v>50</v>
      </c>
      <c r="G426" s="207">
        <v>16</v>
      </c>
      <c r="H426" s="209">
        <f t="shared" si="18"/>
        <v>800</v>
      </c>
      <c r="I426" s="210"/>
      <c r="J426" s="210"/>
    </row>
    <row r="427" spans="1:10" s="211" customFormat="1" ht="18" customHeight="1" x14ac:dyDescent="0.35">
      <c r="A427" s="102">
        <v>7356</v>
      </c>
      <c r="B427" s="103">
        <v>44854</v>
      </c>
      <c r="C427" s="205" t="s">
        <v>163</v>
      </c>
      <c r="D427" s="206">
        <v>4</v>
      </c>
      <c r="E427" s="207">
        <v>10</v>
      </c>
      <c r="F427" s="208">
        <f t="shared" si="17"/>
        <v>40</v>
      </c>
      <c r="G427" s="207">
        <v>16</v>
      </c>
      <c r="H427" s="209">
        <f t="shared" si="18"/>
        <v>640</v>
      </c>
      <c r="I427" s="210"/>
      <c r="J427" s="210"/>
    </row>
    <row r="428" spans="1:10" s="211" customFormat="1" ht="18" customHeight="1" x14ac:dyDescent="0.35">
      <c r="A428" s="102">
        <v>7355</v>
      </c>
      <c r="B428" s="103">
        <v>44854</v>
      </c>
      <c r="C428" s="205" t="s">
        <v>163</v>
      </c>
      <c r="D428" s="206">
        <v>3</v>
      </c>
      <c r="E428" s="207">
        <v>10</v>
      </c>
      <c r="F428" s="208">
        <f t="shared" si="17"/>
        <v>30</v>
      </c>
      <c r="G428" s="207">
        <v>16</v>
      </c>
      <c r="H428" s="209">
        <f t="shared" si="18"/>
        <v>480</v>
      </c>
      <c r="I428" s="210"/>
      <c r="J428" s="210"/>
    </row>
    <row r="429" spans="1:10" s="211" customFormat="1" ht="18" customHeight="1" x14ac:dyDescent="0.35">
      <c r="A429" s="102">
        <v>7353</v>
      </c>
      <c r="B429" s="103">
        <v>44854</v>
      </c>
      <c r="C429" s="205" t="s">
        <v>163</v>
      </c>
      <c r="D429" s="206">
        <v>4</v>
      </c>
      <c r="E429" s="207">
        <v>10</v>
      </c>
      <c r="F429" s="208">
        <f t="shared" si="17"/>
        <v>40</v>
      </c>
      <c r="G429" s="207">
        <v>16</v>
      </c>
      <c r="H429" s="209">
        <f t="shared" si="18"/>
        <v>640</v>
      </c>
      <c r="I429" s="210"/>
      <c r="J429" s="210"/>
    </row>
    <row r="430" spans="1:10" s="211" customFormat="1" ht="18" customHeight="1" x14ac:dyDescent="0.35">
      <c r="A430" s="102">
        <v>7351</v>
      </c>
      <c r="B430" s="103">
        <v>44854</v>
      </c>
      <c r="C430" s="205" t="s">
        <v>163</v>
      </c>
      <c r="D430" s="206">
        <v>6</v>
      </c>
      <c r="E430" s="207">
        <v>10</v>
      </c>
      <c r="F430" s="208">
        <f t="shared" si="17"/>
        <v>60</v>
      </c>
      <c r="G430" s="207">
        <v>16</v>
      </c>
      <c r="H430" s="209">
        <f t="shared" si="18"/>
        <v>960</v>
      </c>
      <c r="I430" s="210"/>
      <c r="J430" s="210"/>
    </row>
    <row r="431" spans="1:10" s="211" customFormat="1" ht="18" customHeight="1" x14ac:dyDescent="0.35">
      <c r="A431" s="102">
        <v>7352</v>
      </c>
      <c r="B431" s="103">
        <v>44854</v>
      </c>
      <c r="C431" s="205" t="s">
        <v>163</v>
      </c>
      <c r="D431" s="206">
        <v>2</v>
      </c>
      <c r="E431" s="207">
        <v>10</v>
      </c>
      <c r="F431" s="208">
        <f t="shared" si="17"/>
        <v>20</v>
      </c>
      <c r="G431" s="207">
        <v>16</v>
      </c>
      <c r="H431" s="209">
        <f t="shared" si="18"/>
        <v>320</v>
      </c>
      <c r="I431" s="210"/>
      <c r="J431" s="210"/>
    </row>
    <row r="432" spans="1:10" s="211" customFormat="1" ht="18" customHeight="1" x14ac:dyDescent="0.35">
      <c r="A432" s="102">
        <v>7363</v>
      </c>
      <c r="B432" s="103">
        <v>44854</v>
      </c>
      <c r="C432" s="205" t="s">
        <v>163</v>
      </c>
      <c r="D432" s="206">
        <v>7</v>
      </c>
      <c r="E432" s="207">
        <v>10</v>
      </c>
      <c r="F432" s="208">
        <f t="shared" si="17"/>
        <v>70</v>
      </c>
      <c r="G432" s="207">
        <v>16</v>
      </c>
      <c r="H432" s="209">
        <f t="shared" si="18"/>
        <v>1120</v>
      </c>
      <c r="I432" s="210"/>
      <c r="J432" s="210"/>
    </row>
    <row r="433" spans="1:10" s="211" customFormat="1" ht="18" customHeight="1" x14ac:dyDescent="0.35">
      <c r="A433" s="102">
        <v>7362</v>
      </c>
      <c r="B433" s="103">
        <v>44855</v>
      </c>
      <c r="C433" s="205" t="s">
        <v>163</v>
      </c>
      <c r="D433" s="206">
        <v>2</v>
      </c>
      <c r="E433" s="207">
        <v>10</v>
      </c>
      <c r="F433" s="208">
        <f t="shared" si="17"/>
        <v>20</v>
      </c>
      <c r="G433" s="207">
        <v>16</v>
      </c>
      <c r="H433" s="209">
        <f t="shared" si="18"/>
        <v>320</v>
      </c>
      <c r="I433" s="210"/>
      <c r="J433" s="210"/>
    </row>
    <row r="434" spans="1:10" s="211" customFormat="1" ht="18" customHeight="1" x14ac:dyDescent="0.35">
      <c r="A434" s="102">
        <v>7361</v>
      </c>
      <c r="B434" s="103">
        <v>44855</v>
      </c>
      <c r="C434" s="205" t="s">
        <v>163</v>
      </c>
      <c r="D434" s="206">
        <v>7</v>
      </c>
      <c r="E434" s="207">
        <v>10</v>
      </c>
      <c r="F434" s="208">
        <f t="shared" si="17"/>
        <v>70</v>
      </c>
      <c r="G434" s="207">
        <v>16</v>
      </c>
      <c r="H434" s="209">
        <f t="shared" si="18"/>
        <v>1120</v>
      </c>
      <c r="I434" s="210"/>
      <c r="J434" s="210"/>
    </row>
    <row r="435" spans="1:10" s="211" customFormat="1" ht="18" customHeight="1" x14ac:dyDescent="0.35">
      <c r="A435" s="102">
        <v>7359</v>
      </c>
      <c r="B435" s="103">
        <v>44855</v>
      </c>
      <c r="C435" s="205" t="s">
        <v>163</v>
      </c>
      <c r="D435" s="206">
        <v>2</v>
      </c>
      <c r="E435" s="207">
        <v>10</v>
      </c>
      <c r="F435" s="208">
        <f t="shared" si="17"/>
        <v>20</v>
      </c>
      <c r="G435" s="207">
        <v>16</v>
      </c>
      <c r="H435" s="209">
        <f t="shared" si="18"/>
        <v>320</v>
      </c>
      <c r="I435" s="210"/>
      <c r="J435" s="210"/>
    </row>
    <row r="436" spans="1:10" s="211" customFormat="1" ht="18" customHeight="1" x14ac:dyDescent="0.35">
      <c r="A436" s="102">
        <v>7360</v>
      </c>
      <c r="B436" s="103">
        <v>44855</v>
      </c>
      <c r="C436" s="205" t="s">
        <v>163</v>
      </c>
      <c r="D436" s="206">
        <v>2</v>
      </c>
      <c r="E436" s="207">
        <v>10</v>
      </c>
      <c r="F436" s="208">
        <f t="shared" si="17"/>
        <v>20</v>
      </c>
      <c r="G436" s="207">
        <v>16</v>
      </c>
      <c r="H436" s="209">
        <f t="shared" si="18"/>
        <v>320</v>
      </c>
      <c r="I436" s="210"/>
      <c r="J436" s="210"/>
    </row>
    <row r="437" spans="1:10" s="211" customFormat="1" ht="18" customHeight="1" x14ac:dyDescent="0.35">
      <c r="A437" s="102">
        <v>7366</v>
      </c>
      <c r="B437" s="103">
        <v>44856</v>
      </c>
      <c r="C437" s="205" t="s">
        <v>163</v>
      </c>
      <c r="D437" s="206">
        <v>2</v>
      </c>
      <c r="E437" s="207">
        <v>10</v>
      </c>
      <c r="F437" s="208">
        <f t="shared" si="17"/>
        <v>20</v>
      </c>
      <c r="G437" s="207">
        <v>16</v>
      </c>
      <c r="H437" s="209">
        <f t="shared" si="18"/>
        <v>320</v>
      </c>
      <c r="I437" s="210"/>
      <c r="J437" s="210"/>
    </row>
    <row r="438" spans="1:10" s="211" customFormat="1" ht="18" customHeight="1" x14ac:dyDescent="0.35">
      <c r="A438" s="102">
        <v>7365</v>
      </c>
      <c r="B438" s="103">
        <v>44856</v>
      </c>
      <c r="C438" s="205" t="s">
        <v>163</v>
      </c>
      <c r="D438" s="206">
        <v>1</v>
      </c>
      <c r="E438" s="207">
        <v>10</v>
      </c>
      <c r="F438" s="208">
        <f t="shared" ref="F438:F446" si="19">D438*E438</f>
        <v>10</v>
      </c>
      <c r="G438" s="207">
        <v>16</v>
      </c>
      <c r="H438" s="209">
        <f t="shared" ref="H438:H446" si="20">F438*G438</f>
        <v>160</v>
      </c>
      <c r="I438" s="210"/>
      <c r="J438" s="210"/>
    </row>
    <row r="439" spans="1:10" s="211" customFormat="1" ht="18" customHeight="1" x14ac:dyDescent="0.35">
      <c r="A439" s="102">
        <v>7364</v>
      </c>
      <c r="B439" s="103">
        <v>44856</v>
      </c>
      <c r="C439" s="205" t="s">
        <v>163</v>
      </c>
      <c r="D439" s="206">
        <v>8</v>
      </c>
      <c r="E439" s="207">
        <v>10</v>
      </c>
      <c r="F439" s="208">
        <f t="shared" si="19"/>
        <v>80</v>
      </c>
      <c r="G439" s="207">
        <v>16</v>
      </c>
      <c r="H439" s="209">
        <f t="shared" si="20"/>
        <v>1280</v>
      </c>
      <c r="I439" s="210"/>
      <c r="J439" s="210"/>
    </row>
    <row r="440" spans="1:10" s="211" customFormat="1" ht="18" customHeight="1" x14ac:dyDescent="0.35">
      <c r="A440" s="102">
        <v>7367</v>
      </c>
      <c r="B440" s="103">
        <v>44858</v>
      </c>
      <c r="C440" s="205" t="s">
        <v>163</v>
      </c>
      <c r="D440" s="206">
        <v>4</v>
      </c>
      <c r="E440" s="207">
        <v>10</v>
      </c>
      <c r="F440" s="208">
        <f t="shared" si="19"/>
        <v>40</v>
      </c>
      <c r="G440" s="207">
        <v>16</v>
      </c>
      <c r="H440" s="209">
        <f t="shared" si="20"/>
        <v>640</v>
      </c>
      <c r="I440" s="210"/>
      <c r="J440" s="210"/>
    </row>
    <row r="441" spans="1:10" s="211" customFormat="1" ht="18" customHeight="1" x14ac:dyDescent="0.35">
      <c r="A441" s="102">
        <v>7369</v>
      </c>
      <c r="B441" s="103">
        <v>44858</v>
      </c>
      <c r="C441" s="205" t="s">
        <v>163</v>
      </c>
      <c r="D441" s="206">
        <v>3</v>
      </c>
      <c r="E441" s="207">
        <v>10</v>
      </c>
      <c r="F441" s="208">
        <f t="shared" si="19"/>
        <v>30</v>
      </c>
      <c r="G441" s="207">
        <v>16</v>
      </c>
      <c r="H441" s="209">
        <f t="shared" si="20"/>
        <v>480</v>
      </c>
      <c r="I441" s="210"/>
      <c r="J441" s="210"/>
    </row>
    <row r="442" spans="1:10" s="211" customFormat="1" ht="18" customHeight="1" x14ac:dyDescent="0.35">
      <c r="A442" s="102">
        <v>7370</v>
      </c>
      <c r="B442" s="103">
        <v>44858</v>
      </c>
      <c r="C442" s="205" t="s">
        <v>163</v>
      </c>
      <c r="D442" s="206">
        <v>7</v>
      </c>
      <c r="E442" s="207">
        <v>10</v>
      </c>
      <c r="F442" s="208">
        <f t="shared" si="19"/>
        <v>70</v>
      </c>
      <c r="G442" s="207">
        <v>16</v>
      </c>
      <c r="H442" s="209">
        <f t="shared" si="20"/>
        <v>1120</v>
      </c>
      <c r="I442" s="210"/>
      <c r="J442" s="210"/>
    </row>
    <row r="443" spans="1:10" s="211" customFormat="1" ht="18" customHeight="1" x14ac:dyDescent="0.35">
      <c r="A443" s="102">
        <v>7371</v>
      </c>
      <c r="B443" s="103">
        <v>44859</v>
      </c>
      <c r="C443" s="205" t="s">
        <v>163</v>
      </c>
      <c r="D443" s="206">
        <v>11</v>
      </c>
      <c r="E443" s="207">
        <v>10</v>
      </c>
      <c r="F443" s="208">
        <f t="shared" si="19"/>
        <v>110</v>
      </c>
      <c r="G443" s="207">
        <v>16</v>
      </c>
      <c r="H443" s="209">
        <f t="shared" si="20"/>
        <v>1760</v>
      </c>
      <c r="I443" s="210"/>
      <c r="J443" s="210"/>
    </row>
    <row r="444" spans="1:10" s="211" customFormat="1" ht="18" customHeight="1" x14ac:dyDescent="0.35">
      <c r="A444" s="102">
        <v>7373</v>
      </c>
      <c r="B444" s="103">
        <v>44859</v>
      </c>
      <c r="C444" s="205" t="s">
        <v>163</v>
      </c>
      <c r="D444" s="206">
        <v>4</v>
      </c>
      <c r="E444" s="207">
        <v>10</v>
      </c>
      <c r="F444" s="208">
        <f t="shared" si="19"/>
        <v>40</v>
      </c>
      <c r="G444" s="207">
        <v>16</v>
      </c>
      <c r="H444" s="209">
        <f t="shared" si="20"/>
        <v>640</v>
      </c>
      <c r="I444" s="210"/>
      <c r="J444" s="210"/>
    </row>
    <row r="445" spans="1:10" s="211" customFormat="1" ht="18" customHeight="1" x14ac:dyDescent="0.35">
      <c r="A445" s="102">
        <v>7374</v>
      </c>
      <c r="B445" s="103">
        <v>44859</v>
      </c>
      <c r="C445" s="205" t="s">
        <v>163</v>
      </c>
      <c r="D445" s="206">
        <v>10</v>
      </c>
      <c r="E445" s="207">
        <v>10</v>
      </c>
      <c r="F445" s="208">
        <f t="shared" si="19"/>
        <v>100</v>
      </c>
      <c r="G445" s="207">
        <v>16</v>
      </c>
      <c r="H445" s="209">
        <f t="shared" si="20"/>
        <v>1600</v>
      </c>
      <c r="I445" s="210"/>
      <c r="J445" s="210"/>
    </row>
    <row r="446" spans="1:10" s="211" customFormat="1" ht="18" customHeight="1" x14ac:dyDescent="0.35">
      <c r="A446" s="102">
        <v>7368</v>
      </c>
      <c r="B446" s="103">
        <v>44859</v>
      </c>
      <c r="C446" s="205" t="s">
        <v>163</v>
      </c>
      <c r="D446" s="206">
        <v>8</v>
      </c>
      <c r="E446" s="207">
        <v>10</v>
      </c>
      <c r="F446" s="208">
        <f t="shared" si="19"/>
        <v>80</v>
      </c>
      <c r="G446" s="207">
        <v>16</v>
      </c>
      <c r="H446" s="209">
        <f t="shared" si="20"/>
        <v>1280</v>
      </c>
      <c r="I446" s="210"/>
      <c r="J446" s="210"/>
    </row>
    <row r="447" spans="1:10" s="211" customFormat="1" ht="18" customHeight="1" x14ac:dyDescent="0.35">
      <c r="A447" s="102">
        <v>7375</v>
      </c>
      <c r="B447" s="103">
        <v>44860</v>
      </c>
      <c r="C447" s="205" t="s">
        <v>163</v>
      </c>
      <c r="D447" s="206">
        <v>12</v>
      </c>
      <c r="E447" s="207">
        <v>10</v>
      </c>
      <c r="F447" s="208">
        <f t="shared" ref="F447:F487" si="21">D447*E447</f>
        <v>120</v>
      </c>
      <c r="G447" s="207">
        <v>16</v>
      </c>
      <c r="H447" s="209">
        <f t="shared" ref="H447:H487" si="22">F447*G447</f>
        <v>1920</v>
      </c>
      <c r="I447" s="210"/>
      <c r="J447" s="210"/>
    </row>
    <row r="448" spans="1:10" s="211" customFormat="1" ht="18" customHeight="1" x14ac:dyDescent="0.35">
      <c r="A448" s="102">
        <v>7376</v>
      </c>
      <c r="B448" s="103">
        <v>44860</v>
      </c>
      <c r="C448" s="205" t="s">
        <v>163</v>
      </c>
      <c r="D448" s="206">
        <v>6</v>
      </c>
      <c r="E448" s="207">
        <v>10</v>
      </c>
      <c r="F448" s="208">
        <f t="shared" si="21"/>
        <v>60</v>
      </c>
      <c r="G448" s="207">
        <v>16</v>
      </c>
      <c r="H448" s="209">
        <f t="shared" si="22"/>
        <v>960</v>
      </c>
      <c r="I448" s="210"/>
      <c r="J448" s="210"/>
    </row>
    <row r="449" spans="1:10" s="211" customFormat="1" ht="18" customHeight="1" x14ac:dyDescent="0.35">
      <c r="A449" s="102">
        <v>7377</v>
      </c>
      <c r="B449" s="103">
        <v>44860</v>
      </c>
      <c r="C449" s="205" t="s">
        <v>163</v>
      </c>
      <c r="D449" s="206">
        <v>2</v>
      </c>
      <c r="E449" s="207">
        <v>10</v>
      </c>
      <c r="F449" s="208">
        <f t="shared" si="21"/>
        <v>20</v>
      </c>
      <c r="G449" s="207">
        <v>16</v>
      </c>
      <c r="H449" s="209">
        <f t="shared" si="22"/>
        <v>320</v>
      </c>
      <c r="I449" s="210"/>
      <c r="J449" s="210"/>
    </row>
    <row r="450" spans="1:10" s="211" customFormat="1" ht="18" customHeight="1" x14ac:dyDescent="0.35">
      <c r="A450" s="102">
        <v>7378</v>
      </c>
      <c r="B450" s="103">
        <v>44860</v>
      </c>
      <c r="C450" s="205" t="s">
        <v>163</v>
      </c>
      <c r="D450" s="206">
        <v>3</v>
      </c>
      <c r="E450" s="207">
        <v>10</v>
      </c>
      <c r="F450" s="208">
        <f t="shared" si="21"/>
        <v>30</v>
      </c>
      <c r="G450" s="207">
        <v>16</v>
      </c>
      <c r="H450" s="209">
        <f t="shared" si="22"/>
        <v>480</v>
      </c>
      <c r="I450" s="210"/>
      <c r="J450" s="210"/>
    </row>
    <row r="451" spans="1:10" s="211" customFormat="1" ht="18" customHeight="1" x14ac:dyDescent="0.35">
      <c r="A451" s="102">
        <v>7379</v>
      </c>
      <c r="B451" s="103">
        <v>44861</v>
      </c>
      <c r="C451" s="205" t="s">
        <v>163</v>
      </c>
      <c r="D451" s="206">
        <v>5</v>
      </c>
      <c r="E451" s="207">
        <v>10</v>
      </c>
      <c r="F451" s="208">
        <f t="shared" si="21"/>
        <v>50</v>
      </c>
      <c r="G451" s="207">
        <v>16</v>
      </c>
      <c r="H451" s="209">
        <f t="shared" si="22"/>
        <v>800</v>
      </c>
      <c r="I451" s="210"/>
      <c r="J451" s="210"/>
    </row>
    <row r="452" spans="1:10" s="211" customFormat="1" ht="18" customHeight="1" x14ac:dyDescent="0.35">
      <c r="A452" s="102">
        <v>7380</v>
      </c>
      <c r="B452" s="103">
        <v>44861</v>
      </c>
      <c r="C452" s="205" t="s">
        <v>163</v>
      </c>
      <c r="D452" s="206">
        <v>2</v>
      </c>
      <c r="E452" s="207">
        <v>10</v>
      </c>
      <c r="F452" s="208">
        <f t="shared" si="21"/>
        <v>20</v>
      </c>
      <c r="G452" s="207">
        <v>16</v>
      </c>
      <c r="H452" s="209">
        <f t="shared" si="22"/>
        <v>320</v>
      </c>
      <c r="I452" s="210"/>
      <c r="J452" s="210"/>
    </row>
    <row r="453" spans="1:10" s="211" customFormat="1" ht="18" customHeight="1" x14ac:dyDescent="0.35">
      <c r="A453" s="102">
        <v>7381</v>
      </c>
      <c r="B453" s="103">
        <v>44861</v>
      </c>
      <c r="C453" s="205" t="s">
        <v>163</v>
      </c>
      <c r="D453" s="206">
        <v>4</v>
      </c>
      <c r="E453" s="207">
        <v>10</v>
      </c>
      <c r="F453" s="208">
        <f t="shared" si="21"/>
        <v>40</v>
      </c>
      <c r="G453" s="207">
        <v>16</v>
      </c>
      <c r="H453" s="209">
        <f t="shared" si="22"/>
        <v>640</v>
      </c>
      <c r="I453" s="210"/>
      <c r="J453" s="210"/>
    </row>
    <row r="454" spans="1:10" s="211" customFormat="1" ht="18" customHeight="1" x14ac:dyDescent="0.35">
      <c r="A454" s="102">
        <v>7382</v>
      </c>
      <c r="B454" s="103">
        <v>44861</v>
      </c>
      <c r="C454" s="205" t="s">
        <v>163</v>
      </c>
      <c r="D454" s="206">
        <v>4</v>
      </c>
      <c r="E454" s="207">
        <v>10</v>
      </c>
      <c r="F454" s="208">
        <f t="shared" si="21"/>
        <v>40</v>
      </c>
      <c r="G454" s="207">
        <v>16</v>
      </c>
      <c r="H454" s="209">
        <f t="shared" si="22"/>
        <v>640</v>
      </c>
      <c r="I454" s="210"/>
      <c r="J454" s="210"/>
    </row>
    <row r="455" spans="1:10" s="211" customFormat="1" ht="18" customHeight="1" x14ac:dyDescent="0.35">
      <c r="A455" s="102">
        <v>7383</v>
      </c>
      <c r="B455" s="103">
        <v>44862</v>
      </c>
      <c r="C455" s="205" t="s">
        <v>163</v>
      </c>
      <c r="D455" s="206">
        <v>4</v>
      </c>
      <c r="E455" s="207">
        <v>10</v>
      </c>
      <c r="F455" s="208">
        <f t="shared" si="21"/>
        <v>40</v>
      </c>
      <c r="G455" s="207">
        <v>16</v>
      </c>
      <c r="H455" s="209">
        <f t="shared" si="22"/>
        <v>640</v>
      </c>
      <c r="I455" s="210"/>
      <c r="J455" s="210"/>
    </row>
    <row r="456" spans="1:10" s="211" customFormat="1" ht="18" customHeight="1" x14ac:dyDescent="0.35">
      <c r="A456" s="102">
        <v>7384</v>
      </c>
      <c r="B456" s="103">
        <v>44861</v>
      </c>
      <c r="C456" s="205" t="s">
        <v>163</v>
      </c>
      <c r="D456" s="206">
        <v>2</v>
      </c>
      <c r="E456" s="207">
        <v>10</v>
      </c>
      <c r="F456" s="208">
        <f t="shared" si="21"/>
        <v>20</v>
      </c>
      <c r="G456" s="207">
        <v>16</v>
      </c>
      <c r="H456" s="209">
        <f t="shared" si="22"/>
        <v>320</v>
      </c>
      <c r="I456" s="210"/>
      <c r="J456" s="210"/>
    </row>
    <row r="457" spans="1:10" s="211" customFormat="1" ht="18" customHeight="1" x14ac:dyDescent="0.35">
      <c r="A457" s="102">
        <v>7385</v>
      </c>
      <c r="B457" s="103">
        <v>44862</v>
      </c>
      <c r="C457" s="205" t="s">
        <v>163</v>
      </c>
      <c r="D457" s="206">
        <v>5</v>
      </c>
      <c r="E457" s="207">
        <v>10</v>
      </c>
      <c r="F457" s="208">
        <f t="shared" si="21"/>
        <v>50</v>
      </c>
      <c r="G457" s="207">
        <v>16</v>
      </c>
      <c r="H457" s="209">
        <f t="shared" si="22"/>
        <v>800</v>
      </c>
      <c r="I457" s="210"/>
      <c r="J457" s="210"/>
    </row>
    <row r="458" spans="1:10" s="211" customFormat="1" ht="18" customHeight="1" x14ac:dyDescent="0.35">
      <c r="A458" s="102">
        <v>7386</v>
      </c>
      <c r="B458" s="103">
        <v>44862</v>
      </c>
      <c r="C458" s="205" t="s">
        <v>163</v>
      </c>
      <c r="D458" s="206">
        <v>2</v>
      </c>
      <c r="E458" s="207">
        <v>10</v>
      </c>
      <c r="F458" s="208">
        <f t="shared" si="21"/>
        <v>20</v>
      </c>
      <c r="G458" s="207">
        <v>16</v>
      </c>
      <c r="H458" s="209">
        <f t="shared" si="22"/>
        <v>320</v>
      </c>
      <c r="I458" s="210"/>
      <c r="J458" s="210"/>
    </row>
    <row r="459" spans="1:10" s="211" customFormat="1" ht="18" customHeight="1" x14ac:dyDescent="0.35">
      <c r="A459" s="102">
        <v>7387</v>
      </c>
      <c r="B459" s="103">
        <v>44862</v>
      </c>
      <c r="C459" s="205" t="s">
        <v>163</v>
      </c>
      <c r="D459" s="206">
        <v>4</v>
      </c>
      <c r="E459" s="207">
        <v>10</v>
      </c>
      <c r="F459" s="208">
        <f t="shared" si="21"/>
        <v>40</v>
      </c>
      <c r="G459" s="207">
        <v>16</v>
      </c>
      <c r="H459" s="209">
        <f t="shared" si="22"/>
        <v>640</v>
      </c>
      <c r="I459" s="210"/>
      <c r="J459" s="210"/>
    </row>
    <row r="460" spans="1:10" s="211" customFormat="1" ht="18" customHeight="1" x14ac:dyDescent="0.35">
      <c r="A460" s="102">
        <v>7427</v>
      </c>
      <c r="B460" s="103">
        <v>44862</v>
      </c>
      <c r="C460" s="205" t="s">
        <v>163</v>
      </c>
      <c r="D460" s="206">
        <v>17</v>
      </c>
      <c r="E460" s="207">
        <v>10</v>
      </c>
      <c r="F460" s="208">
        <f t="shared" si="21"/>
        <v>170</v>
      </c>
      <c r="G460" s="207">
        <v>16</v>
      </c>
      <c r="H460" s="209">
        <f t="shared" si="22"/>
        <v>2720</v>
      </c>
      <c r="I460" s="210"/>
      <c r="J460" s="210"/>
    </row>
    <row r="461" spans="1:10" s="211" customFormat="1" ht="18" customHeight="1" x14ac:dyDescent="0.35">
      <c r="A461" s="102">
        <v>7388</v>
      </c>
      <c r="B461" s="103">
        <v>44862</v>
      </c>
      <c r="C461" s="205" t="s">
        <v>163</v>
      </c>
      <c r="D461" s="206">
        <v>2</v>
      </c>
      <c r="E461" s="207">
        <v>10</v>
      </c>
      <c r="F461" s="208">
        <f t="shared" si="21"/>
        <v>20</v>
      </c>
      <c r="G461" s="207">
        <v>16</v>
      </c>
      <c r="H461" s="209">
        <f t="shared" si="22"/>
        <v>320</v>
      </c>
      <c r="I461" s="210"/>
      <c r="J461" s="210"/>
    </row>
    <row r="462" spans="1:10" s="211" customFormat="1" ht="18" customHeight="1" x14ac:dyDescent="0.35">
      <c r="A462" s="102">
        <v>7389</v>
      </c>
      <c r="B462" s="103">
        <v>44863</v>
      </c>
      <c r="C462" s="205" t="s">
        <v>163</v>
      </c>
      <c r="D462" s="206">
        <v>4</v>
      </c>
      <c r="E462" s="207">
        <v>10</v>
      </c>
      <c r="F462" s="208">
        <f t="shared" si="21"/>
        <v>40</v>
      </c>
      <c r="G462" s="207">
        <v>16</v>
      </c>
      <c r="H462" s="209">
        <f t="shared" si="22"/>
        <v>640</v>
      </c>
      <c r="I462" s="210"/>
      <c r="J462" s="210"/>
    </row>
    <row r="463" spans="1:10" s="211" customFormat="1" ht="18" customHeight="1" x14ac:dyDescent="0.35">
      <c r="A463" s="102">
        <v>7390</v>
      </c>
      <c r="B463" s="103">
        <v>44863</v>
      </c>
      <c r="C463" s="205" t="s">
        <v>163</v>
      </c>
      <c r="D463" s="206">
        <v>2</v>
      </c>
      <c r="E463" s="207">
        <v>10</v>
      </c>
      <c r="F463" s="208">
        <f t="shared" si="21"/>
        <v>20</v>
      </c>
      <c r="G463" s="207">
        <v>16</v>
      </c>
      <c r="H463" s="209">
        <f t="shared" si="22"/>
        <v>320</v>
      </c>
      <c r="I463" s="210"/>
      <c r="J463" s="210"/>
    </row>
    <row r="464" spans="1:10" s="211" customFormat="1" ht="18" customHeight="1" x14ac:dyDescent="0.35">
      <c r="A464" s="102">
        <v>7393</v>
      </c>
      <c r="B464" s="103">
        <v>44863</v>
      </c>
      <c r="C464" s="205" t="s">
        <v>163</v>
      </c>
      <c r="D464" s="206">
        <v>3</v>
      </c>
      <c r="E464" s="207">
        <v>10</v>
      </c>
      <c r="F464" s="208">
        <f t="shared" si="21"/>
        <v>30</v>
      </c>
      <c r="G464" s="207">
        <v>16</v>
      </c>
      <c r="H464" s="209">
        <f t="shared" si="22"/>
        <v>480</v>
      </c>
      <c r="I464" s="210"/>
      <c r="J464" s="210"/>
    </row>
    <row r="465" spans="1:10" s="211" customFormat="1" ht="18" customHeight="1" x14ac:dyDescent="0.35">
      <c r="A465" s="102">
        <v>7428</v>
      </c>
      <c r="B465" s="103">
        <v>44863</v>
      </c>
      <c r="C465" s="205" t="s">
        <v>163</v>
      </c>
      <c r="D465" s="206">
        <v>10</v>
      </c>
      <c r="E465" s="207">
        <v>10</v>
      </c>
      <c r="F465" s="208">
        <f t="shared" si="21"/>
        <v>100</v>
      </c>
      <c r="G465" s="207">
        <v>16</v>
      </c>
      <c r="H465" s="209">
        <f t="shared" si="22"/>
        <v>1600</v>
      </c>
      <c r="I465" s="210"/>
      <c r="J465" s="210"/>
    </row>
    <row r="466" spans="1:10" s="211" customFormat="1" ht="18" customHeight="1" x14ac:dyDescent="0.35">
      <c r="A466" s="102">
        <v>7392</v>
      </c>
      <c r="B466" s="103">
        <v>44865</v>
      </c>
      <c r="C466" s="205" t="s">
        <v>163</v>
      </c>
      <c r="D466" s="206">
        <v>2</v>
      </c>
      <c r="E466" s="207">
        <v>10</v>
      </c>
      <c r="F466" s="208">
        <f t="shared" si="21"/>
        <v>20</v>
      </c>
      <c r="G466" s="207">
        <v>16</v>
      </c>
      <c r="H466" s="209">
        <f t="shared" si="22"/>
        <v>320</v>
      </c>
      <c r="I466" s="210"/>
      <c r="J466" s="210"/>
    </row>
    <row r="467" spans="1:10" s="211" customFormat="1" ht="18" customHeight="1" x14ac:dyDescent="0.35">
      <c r="A467" s="102">
        <v>7391</v>
      </c>
      <c r="B467" s="103">
        <v>44865</v>
      </c>
      <c r="C467" s="205" t="s">
        <v>163</v>
      </c>
      <c r="D467" s="206">
        <v>4</v>
      </c>
      <c r="E467" s="207">
        <v>10</v>
      </c>
      <c r="F467" s="208">
        <f t="shared" si="21"/>
        <v>40</v>
      </c>
      <c r="G467" s="207">
        <v>16</v>
      </c>
      <c r="H467" s="209">
        <f t="shared" si="22"/>
        <v>640</v>
      </c>
      <c r="I467" s="210"/>
      <c r="J467" s="210"/>
    </row>
    <row r="468" spans="1:10" s="211" customFormat="1" ht="18" customHeight="1" x14ac:dyDescent="0.35">
      <c r="A468" s="102">
        <v>7398</v>
      </c>
      <c r="B468" s="103">
        <v>44865</v>
      </c>
      <c r="C468" s="205" t="s">
        <v>163</v>
      </c>
      <c r="D468" s="206">
        <v>6</v>
      </c>
      <c r="E468" s="207">
        <v>10</v>
      </c>
      <c r="F468" s="208">
        <f t="shared" si="21"/>
        <v>60</v>
      </c>
      <c r="G468" s="207">
        <v>16</v>
      </c>
      <c r="H468" s="209">
        <f t="shared" si="22"/>
        <v>960</v>
      </c>
      <c r="I468" s="210"/>
      <c r="J468" s="210"/>
    </row>
    <row r="469" spans="1:10" s="211" customFormat="1" ht="18" customHeight="1" x14ac:dyDescent="0.35">
      <c r="A469" s="102">
        <v>7394</v>
      </c>
      <c r="B469" s="103">
        <v>44866</v>
      </c>
      <c r="C469" s="205" t="s">
        <v>163</v>
      </c>
      <c r="D469" s="206">
        <v>4</v>
      </c>
      <c r="E469" s="207">
        <v>10</v>
      </c>
      <c r="F469" s="208">
        <f t="shared" si="21"/>
        <v>40</v>
      </c>
      <c r="G469" s="207">
        <v>16</v>
      </c>
      <c r="H469" s="209">
        <f t="shared" si="22"/>
        <v>640</v>
      </c>
      <c r="I469" s="210"/>
      <c r="J469" s="210"/>
    </row>
    <row r="470" spans="1:10" s="211" customFormat="1" ht="18" customHeight="1" x14ac:dyDescent="0.35">
      <c r="A470" s="102">
        <v>7395</v>
      </c>
      <c r="B470" s="103">
        <v>44876</v>
      </c>
      <c r="C470" s="205" t="s">
        <v>163</v>
      </c>
      <c r="D470" s="206">
        <v>2</v>
      </c>
      <c r="E470" s="207">
        <v>10</v>
      </c>
      <c r="F470" s="208">
        <f t="shared" si="21"/>
        <v>20</v>
      </c>
      <c r="G470" s="207">
        <v>16</v>
      </c>
      <c r="H470" s="209">
        <f t="shared" si="22"/>
        <v>320</v>
      </c>
      <c r="I470" s="210"/>
      <c r="J470" s="210"/>
    </row>
    <row r="471" spans="1:10" s="211" customFormat="1" ht="18" customHeight="1" x14ac:dyDescent="0.35">
      <c r="A471" s="102">
        <v>7396</v>
      </c>
      <c r="B471" s="103">
        <v>44866</v>
      </c>
      <c r="C471" s="205" t="s">
        <v>163</v>
      </c>
      <c r="D471" s="206">
        <v>10</v>
      </c>
      <c r="E471" s="207">
        <v>10</v>
      </c>
      <c r="F471" s="208">
        <f t="shared" si="21"/>
        <v>100</v>
      </c>
      <c r="G471" s="207">
        <v>16</v>
      </c>
      <c r="H471" s="209">
        <f t="shared" si="22"/>
        <v>1600</v>
      </c>
      <c r="I471" s="210"/>
      <c r="J471" s="210"/>
    </row>
    <row r="472" spans="1:10" s="211" customFormat="1" ht="18" customHeight="1" x14ac:dyDescent="0.35">
      <c r="A472" s="102">
        <v>7397</v>
      </c>
      <c r="B472" s="103">
        <v>44866</v>
      </c>
      <c r="C472" s="205" t="s">
        <v>163</v>
      </c>
      <c r="D472" s="206">
        <v>3</v>
      </c>
      <c r="E472" s="207">
        <v>8</v>
      </c>
      <c r="F472" s="208">
        <f t="shared" si="21"/>
        <v>24</v>
      </c>
      <c r="G472" s="207">
        <v>16</v>
      </c>
      <c r="H472" s="209">
        <f t="shared" si="22"/>
        <v>384</v>
      </c>
      <c r="I472" s="210"/>
      <c r="J472" s="210"/>
    </row>
    <row r="473" spans="1:10" s="211" customFormat="1" ht="18" customHeight="1" x14ac:dyDescent="0.35">
      <c r="A473" s="102">
        <v>7399</v>
      </c>
      <c r="B473" s="103">
        <v>44867</v>
      </c>
      <c r="C473" s="205" t="s">
        <v>163</v>
      </c>
      <c r="D473" s="206">
        <v>4</v>
      </c>
      <c r="E473" s="207">
        <v>9</v>
      </c>
      <c r="F473" s="208">
        <f t="shared" si="21"/>
        <v>36</v>
      </c>
      <c r="G473" s="207">
        <v>16</v>
      </c>
      <c r="H473" s="209">
        <f t="shared" si="22"/>
        <v>576</v>
      </c>
      <c r="I473" s="210"/>
      <c r="J473" s="210"/>
    </row>
    <row r="474" spans="1:10" s="211" customFormat="1" ht="18" customHeight="1" x14ac:dyDescent="0.35">
      <c r="A474" s="102">
        <v>7401</v>
      </c>
      <c r="B474" s="103">
        <v>44867</v>
      </c>
      <c r="C474" s="205" t="s">
        <v>163</v>
      </c>
      <c r="D474" s="206">
        <v>10</v>
      </c>
      <c r="E474" s="207">
        <v>9</v>
      </c>
      <c r="F474" s="208">
        <f t="shared" si="21"/>
        <v>90</v>
      </c>
      <c r="G474" s="207">
        <v>16</v>
      </c>
      <c r="H474" s="209">
        <f t="shared" si="22"/>
        <v>1440</v>
      </c>
      <c r="I474" s="210"/>
      <c r="J474" s="210"/>
    </row>
    <row r="475" spans="1:10" s="211" customFormat="1" ht="18" customHeight="1" x14ac:dyDescent="0.35">
      <c r="A475" s="102">
        <v>7402</v>
      </c>
      <c r="B475" s="103">
        <v>44867</v>
      </c>
      <c r="C475" s="205" t="s">
        <v>163</v>
      </c>
      <c r="D475" s="206">
        <v>2</v>
      </c>
      <c r="E475" s="207">
        <v>10</v>
      </c>
      <c r="F475" s="208">
        <f t="shared" si="21"/>
        <v>20</v>
      </c>
      <c r="G475" s="207">
        <v>16</v>
      </c>
      <c r="H475" s="209">
        <f t="shared" si="22"/>
        <v>320</v>
      </c>
      <c r="I475" s="210"/>
      <c r="J475" s="210"/>
    </row>
    <row r="476" spans="1:10" s="211" customFormat="1" ht="18" customHeight="1" x14ac:dyDescent="0.35">
      <c r="A476" s="102">
        <v>7404</v>
      </c>
      <c r="B476" s="103">
        <v>44867</v>
      </c>
      <c r="C476" s="205" t="s">
        <v>163</v>
      </c>
      <c r="D476" s="206">
        <v>2</v>
      </c>
      <c r="E476" s="207">
        <v>10</v>
      </c>
      <c r="F476" s="208">
        <f t="shared" si="21"/>
        <v>20</v>
      </c>
      <c r="G476" s="207">
        <v>16</v>
      </c>
      <c r="H476" s="209">
        <f t="shared" si="22"/>
        <v>320</v>
      </c>
      <c r="I476" s="210"/>
      <c r="J476" s="210"/>
    </row>
    <row r="477" spans="1:10" s="211" customFormat="1" ht="18" customHeight="1" x14ac:dyDescent="0.35">
      <c r="A477" s="102">
        <v>7405</v>
      </c>
      <c r="B477" s="103">
        <v>44867</v>
      </c>
      <c r="C477" s="205" t="s">
        <v>163</v>
      </c>
      <c r="D477" s="206">
        <v>2</v>
      </c>
      <c r="E477" s="207">
        <v>8</v>
      </c>
      <c r="F477" s="208">
        <f t="shared" si="21"/>
        <v>16</v>
      </c>
      <c r="G477" s="207">
        <v>16</v>
      </c>
      <c r="H477" s="209">
        <f t="shared" si="22"/>
        <v>256</v>
      </c>
      <c r="I477" s="210"/>
      <c r="J477" s="210"/>
    </row>
    <row r="478" spans="1:10" s="211" customFormat="1" ht="18" customHeight="1" x14ac:dyDescent="0.35">
      <c r="A478" s="102">
        <v>7406</v>
      </c>
      <c r="B478" s="103">
        <v>44867</v>
      </c>
      <c r="C478" s="205" t="s">
        <v>163</v>
      </c>
      <c r="D478" s="206">
        <v>2</v>
      </c>
      <c r="E478" s="207">
        <v>10</v>
      </c>
      <c r="F478" s="208">
        <f t="shared" si="21"/>
        <v>20</v>
      </c>
      <c r="G478" s="207">
        <v>16</v>
      </c>
      <c r="H478" s="209">
        <f t="shared" si="22"/>
        <v>320</v>
      </c>
      <c r="I478" s="210"/>
      <c r="J478" s="210"/>
    </row>
    <row r="479" spans="1:10" s="211" customFormat="1" ht="18" customHeight="1" x14ac:dyDescent="0.35">
      <c r="A479" s="102">
        <v>7407</v>
      </c>
      <c r="B479" s="103">
        <v>44867</v>
      </c>
      <c r="C479" s="205" t="s">
        <v>163</v>
      </c>
      <c r="D479" s="206">
        <v>2</v>
      </c>
      <c r="E479" s="207">
        <v>8</v>
      </c>
      <c r="F479" s="208">
        <f t="shared" si="21"/>
        <v>16</v>
      </c>
      <c r="G479" s="207">
        <v>16</v>
      </c>
      <c r="H479" s="209">
        <f t="shared" si="22"/>
        <v>256</v>
      </c>
      <c r="I479" s="210"/>
      <c r="J479" s="210"/>
    </row>
    <row r="480" spans="1:10" s="211" customFormat="1" ht="18" customHeight="1" x14ac:dyDescent="0.35">
      <c r="A480" s="102">
        <v>7408</v>
      </c>
      <c r="B480" s="103">
        <v>44868</v>
      </c>
      <c r="C480" s="205" t="s">
        <v>163</v>
      </c>
      <c r="D480" s="206">
        <v>12</v>
      </c>
      <c r="E480" s="207">
        <v>10</v>
      </c>
      <c r="F480" s="208">
        <f t="shared" si="21"/>
        <v>120</v>
      </c>
      <c r="G480" s="207">
        <v>16</v>
      </c>
      <c r="H480" s="209">
        <f t="shared" si="22"/>
        <v>1920</v>
      </c>
      <c r="I480" s="210"/>
      <c r="J480" s="210"/>
    </row>
    <row r="481" spans="1:10" s="211" customFormat="1" ht="18" customHeight="1" x14ac:dyDescent="0.35">
      <c r="A481" s="102">
        <v>7409</v>
      </c>
      <c r="B481" s="103">
        <v>44868</v>
      </c>
      <c r="C481" s="205" t="s">
        <v>163</v>
      </c>
      <c r="D481" s="206">
        <v>2</v>
      </c>
      <c r="E481" s="207">
        <v>10</v>
      </c>
      <c r="F481" s="208">
        <f t="shared" si="21"/>
        <v>20</v>
      </c>
      <c r="G481" s="207">
        <v>16</v>
      </c>
      <c r="H481" s="209">
        <f t="shared" si="22"/>
        <v>320</v>
      </c>
      <c r="I481" s="210"/>
      <c r="J481" s="210"/>
    </row>
    <row r="482" spans="1:10" s="211" customFormat="1" ht="18" customHeight="1" x14ac:dyDescent="0.35">
      <c r="A482" s="102">
        <v>7410</v>
      </c>
      <c r="B482" s="103">
        <v>44868</v>
      </c>
      <c r="C482" s="205" t="s">
        <v>163</v>
      </c>
      <c r="D482" s="206">
        <v>4</v>
      </c>
      <c r="E482" s="207">
        <v>9</v>
      </c>
      <c r="F482" s="208">
        <f t="shared" si="21"/>
        <v>36</v>
      </c>
      <c r="G482" s="207">
        <v>16</v>
      </c>
      <c r="H482" s="209">
        <f t="shared" si="22"/>
        <v>576</v>
      </c>
      <c r="I482" s="210"/>
      <c r="J482" s="210"/>
    </row>
    <row r="483" spans="1:10" s="211" customFormat="1" ht="18" customHeight="1" x14ac:dyDescent="0.35">
      <c r="A483" s="102">
        <v>7411</v>
      </c>
      <c r="B483" s="103">
        <v>44868</v>
      </c>
      <c r="C483" s="205" t="s">
        <v>163</v>
      </c>
      <c r="D483" s="206">
        <v>4</v>
      </c>
      <c r="E483" s="207">
        <v>10</v>
      </c>
      <c r="F483" s="208">
        <f t="shared" si="21"/>
        <v>40</v>
      </c>
      <c r="G483" s="207">
        <v>16</v>
      </c>
      <c r="H483" s="209">
        <f t="shared" si="22"/>
        <v>640</v>
      </c>
      <c r="I483" s="210"/>
      <c r="J483" s="210"/>
    </row>
    <row r="484" spans="1:10" s="211" customFormat="1" ht="18" customHeight="1" x14ac:dyDescent="0.35">
      <c r="A484" s="102">
        <v>7412</v>
      </c>
      <c r="B484" s="103">
        <v>44869</v>
      </c>
      <c r="C484" s="205" t="s">
        <v>163</v>
      </c>
      <c r="D484" s="206">
        <v>3</v>
      </c>
      <c r="E484" s="207">
        <v>10</v>
      </c>
      <c r="F484" s="208">
        <f t="shared" si="21"/>
        <v>30</v>
      </c>
      <c r="G484" s="207">
        <v>16</v>
      </c>
      <c r="H484" s="209">
        <f t="shared" si="22"/>
        <v>480</v>
      </c>
      <c r="I484" s="210"/>
      <c r="J484" s="210"/>
    </row>
    <row r="485" spans="1:10" s="211" customFormat="1" ht="18" customHeight="1" x14ac:dyDescent="0.35">
      <c r="A485" s="102">
        <v>7413</v>
      </c>
      <c r="B485" s="103">
        <v>44869</v>
      </c>
      <c r="C485" s="205" t="s">
        <v>163</v>
      </c>
      <c r="D485" s="206">
        <v>2</v>
      </c>
      <c r="E485" s="207">
        <v>10</v>
      </c>
      <c r="F485" s="208">
        <f t="shared" si="21"/>
        <v>20</v>
      </c>
      <c r="G485" s="207">
        <v>16</v>
      </c>
      <c r="H485" s="209">
        <f t="shared" si="22"/>
        <v>320</v>
      </c>
      <c r="I485" s="210"/>
      <c r="J485" s="210"/>
    </row>
    <row r="486" spans="1:10" s="211" customFormat="1" ht="18" customHeight="1" x14ac:dyDescent="0.35">
      <c r="A486" s="102">
        <v>7414</v>
      </c>
      <c r="B486" s="103">
        <v>44869</v>
      </c>
      <c r="C486" s="205" t="s">
        <v>163</v>
      </c>
      <c r="D486" s="206">
        <v>3</v>
      </c>
      <c r="E486" s="207">
        <v>10</v>
      </c>
      <c r="F486" s="208">
        <f t="shared" si="21"/>
        <v>30</v>
      </c>
      <c r="G486" s="207">
        <v>16</v>
      </c>
      <c r="H486" s="209">
        <f t="shared" si="22"/>
        <v>480</v>
      </c>
      <c r="I486" s="210"/>
      <c r="J486" s="210"/>
    </row>
    <row r="487" spans="1:10" s="211" customFormat="1" ht="18" customHeight="1" x14ac:dyDescent="0.35">
      <c r="A487" s="102">
        <v>7415</v>
      </c>
      <c r="B487" s="103">
        <v>44869</v>
      </c>
      <c r="C487" s="205" t="s">
        <v>163</v>
      </c>
      <c r="D487" s="206">
        <v>13</v>
      </c>
      <c r="E487" s="207">
        <v>9</v>
      </c>
      <c r="F487" s="208">
        <f t="shared" si="21"/>
        <v>117</v>
      </c>
      <c r="G487" s="207">
        <v>16</v>
      </c>
      <c r="H487" s="209">
        <f t="shared" si="22"/>
        <v>1872</v>
      </c>
      <c r="I487" s="210"/>
      <c r="J487" s="210"/>
    </row>
    <row r="488" spans="1:10" s="211" customFormat="1" ht="18" customHeight="1" x14ac:dyDescent="0.35">
      <c r="A488" s="102">
        <v>7416</v>
      </c>
      <c r="B488" s="103">
        <v>44870</v>
      </c>
      <c r="C488" s="205" t="s">
        <v>163</v>
      </c>
      <c r="D488" s="206">
        <v>3</v>
      </c>
      <c r="E488" s="207">
        <v>10</v>
      </c>
      <c r="F488" s="208">
        <f t="shared" ref="F488:F514" si="23">D488*E488</f>
        <v>30</v>
      </c>
      <c r="G488" s="207">
        <v>16</v>
      </c>
      <c r="H488" s="209">
        <f t="shared" ref="H488:H514" si="24">F488*G488</f>
        <v>480</v>
      </c>
      <c r="I488" s="210"/>
      <c r="J488" s="210"/>
    </row>
    <row r="489" spans="1:10" s="211" customFormat="1" ht="18" customHeight="1" x14ac:dyDescent="0.35">
      <c r="A489" s="102">
        <v>7417</v>
      </c>
      <c r="B489" s="103">
        <v>44870</v>
      </c>
      <c r="C489" s="205" t="s">
        <v>163</v>
      </c>
      <c r="D489" s="206">
        <v>2</v>
      </c>
      <c r="E489" s="207">
        <v>10</v>
      </c>
      <c r="F489" s="208">
        <f t="shared" si="23"/>
        <v>20</v>
      </c>
      <c r="G489" s="207">
        <v>16</v>
      </c>
      <c r="H489" s="209">
        <f t="shared" si="24"/>
        <v>320</v>
      </c>
      <c r="I489" s="210"/>
      <c r="J489" s="210"/>
    </row>
    <row r="490" spans="1:10" s="211" customFormat="1" ht="18" customHeight="1" x14ac:dyDescent="0.35">
      <c r="A490" s="102">
        <v>7420</v>
      </c>
      <c r="B490" s="103">
        <v>44870</v>
      </c>
      <c r="C490" s="205" t="s">
        <v>163</v>
      </c>
      <c r="D490" s="206">
        <v>4</v>
      </c>
      <c r="E490" s="207">
        <v>10</v>
      </c>
      <c r="F490" s="208">
        <f t="shared" si="23"/>
        <v>40</v>
      </c>
      <c r="G490" s="207">
        <v>16</v>
      </c>
      <c r="H490" s="209">
        <f t="shared" si="24"/>
        <v>640</v>
      </c>
      <c r="I490" s="210"/>
      <c r="J490" s="210"/>
    </row>
    <row r="491" spans="1:10" s="211" customFormat="1" ht="18" customHeight="1" x14ac:dyDescent="0.35">
      <c r="A491" s="102">
        <v>7419</v>
      </c>
      <c r="B491" s="103">
        <v>44870</v>
      </c>
      <c r="C491" s="205" t="s">
        <v>163</v>
      </c>
      <c r="D491" s="206">
        <v>4</v>
      </c>
      <c r="E491" s="207">
        <v>10</v>
      </c>
      <c r="F491" s="208">
        <f t="shared" si="23"/>
        <v>40</v>
      </c>
      <c r="G491" s="207">
        <v>16</v>
      </c>
      <c r="H491" s="209">
        <f t="shared" si="24"/>
        <v>640</v>
      </c>
      <c r="I491" s="210"/>
      <c r="J491" s="210"/>
    </row>
    <row r="492" spans="1:10" s="211" customFormat="1" ht="18" customHeight="1" x14ac:dyDescent="0.35">
      <c r="A492" s="102">
        <v>7418</v>
      </c>
      <c r="B492" s="103">
        <v>44870</v>
      </c>
      <c r="C492" s="205" t="s">
        <v>163</v>
      </c>
      <c r="D492" s="206">
        <v>5</v>
      </c>
      <c r="E492" s="207">
        <v>10</v>
      </c>
      <c r="F492" s="208">
        <f t="shared" si="23"/>
        <v>50</v>
      </c>
      <c r="G492" s="207">
        <v>16</v>
      </c>
      <c r="H492" s="209">
        <f t="shared" si="24"/>
        <v>800</v>
      </c>
      <c r="I492" s="210"/>
      <c r="J492" s="210"/>
    </row>
    <row r="493" spans="1:10" s="211" customFormat="1" ht="18" customHeight="1" x14ac:dyDescent="0.35">
      <c r="A493" s="102">
        <v>7422</v>
      </c>
      <c r="B493" s="103">
        <v>44872</v>
      </c>
      <c r="C493" s="205" t="s">
        <v>163</v>
      </c>
      <c r="D493" s="206">
        <v>8</v>
      </c>
      <c r="E493" s="207">
        <v>10</v>
      </c>
      <c r="F493" s="208">
        <f t="shared" si="23"/>
        <v>80</v>
      </c>
      <c r="G493" s="207">
        <v>16</v>
      </c>
      <c r="H493" s="209">
        <f t="shared" si="24"/>
        <v>1280</v>
      </c>
      <c r="I493" s="210"/>
      <c r="J493" s="210"/>
    </row>
    <row r="494" spans="1:10" s="211" customFormat="1" ht="18" customHeight="1" x14ac:dyDescent="0.35">
      <c r="A494" s="102">
        <v>7423</v>
      </c>
      <c r="B494" s="103">
        <v>44872</v>
      </c>
      <c r="C494" s="205" t="s">
        <v>163</v>
      </c>
      <c r="D494" s="206">
        <v>3</v>
      </c>
      <c r="E494" s="207">
        <v>10</v>
      </c>
      <c r="F494" s="208">
        <f t="shared" si="23"/>
        <v>30</v>
      </c>
      <c r="G494" s="207">
        <v>16</v>
      </c>
      <c r="H494" s="209">
        <f t="shared" si="24"/>
        <v>480</v>
      </c>
      <c r="I494" s="210"/>
      <c r="J494" s="210"/>
    </row>
    <row r="495" spans="1:10" s="211" customFormat="1" ht="18" customHeight="1" x14ac:dyDescent="0.35">
      <c r="A495" s="102">
        <v>7421</v>
      </c>
      <c r="B495" s="103">
        <v>44872</v>
      </c>
      <c r="C495" s="205" t="s">
        <v>163</v>
      </c>
      <c r="D495" s="206">
        <v>4</v>
      </c>
      <c r="E495" s="207">
        <v>10</v>
      </c>
      <c r="F495" s="208">
        <f t="shared" si="23"/>
        <v>40</v>
      </c>
      <c r="G495" s="207">
        <v>16</v>
      </c>
      <c r="H495" s="209">
        <f t="shared" si="24"/>
        <v>640</v>
      </c>
      <c r="I495" s="210"/>
      <c r="J495" s="210"/>
    </row>
    <row r="496" spans="1:10" s="211" customFormat="1" ht="18" customHeight="1" x14ac:dyDescent="0.35">
      <c r="A496" s="102">
        <v>7426</v>
      </c>
      <c r="B496" s="103">
        <v>44873</v>
      </c>
      <c r="C496" s="205" t="s">
        <v>163</v>
      </c>
      <c r="D496" s="206">
        <v>2</v>
      </c>
      <c r="E496" s="207">
        <v>9</v>
      </c>
      <c r="F496" s="208">
        <f t="shared" si="23"/>
        <v>18</v>
      </c>
      <c r="G496" s="207">
        <v>16</v>
      </c>
      <c r="H496" s="209">
        <f t="shared" si="24"/>
        <v>288</v>
      </c>
      <c r="I496" s="210"/>
      <c r="J496" s="210"/>
    </row>
    <row r="497" spans="1:10" s="211" customFormat="1" ht="18" customHeight="1" x14ac:dyDescent="0.35">
      <c r="A497" s="102">
        <v>7425</v>
      </c>
      <c r="B497" s="103">
        <v>44873</v>
      </c>
      <c r="C497" s="205" t="s">
        <v>163</v>
      </c>
      <c r="D497" s="206">
        <v>4</v>
      </c>
      <c r="E497" s="207">
        <v>10</v>
      </c>
      <c r="F497" s="208">
        <f t="shared" si="23"/>
        <v>40</v>
      </c>
      <c r="G497" s="207">
        <v>16</v>
      </c>
      <c r="H497" s="209">
        <f t="shared" si="24"/>
        <v>640</v>
      </c>
      <c r="I497" s="210"/>
      <c r="J497" s="210"/>
    </row>
    <row r="498" spans="1:10" s="211" customFormat="1" ht="18" customHeight="1" x14ac:dyDescent="0.35">
      <c r="A498" s="102">
        <v>7424</v>
      </c>
      <c r="B498" s="103">
        <v>44873</v>
      </c>
      <c r="C498" s="205" t="s">
        <v>163</v>
      </c>
      <c r="D498" s="206">
        <v>9</v>
      </c>
      <c r="E498" s="207">
        <v>9</v>
      </c>
      <c r="F498" s="208">
        <f t="shared" si="23"/>
        <v>81</v>
      </c>
      <c r="G498" s="207">
        <v>16</v>
      </c>
      <c r="H498" s="209">
        <f t="shared" si="24"/>
        <v>1296</v>
      </c>
      <c r="I498" s="210"/>
      <c r="J498" s="210"/>
    </row>
    <row r="499" spans="1:10" s="211" customFormat="1" ht="18" customHeight="1" x14ac:dyDescent="0.35">
      <c r="A499" s="102">
        <v>7430</v>
      </c>
      <c r="B499" s="103">
        <v>44873</v>
      </c>
      <c r="C499" s="205" t="s">
        <v>163</v>
      </c>
      <c r="D499" s="206">
        <v>4</v>
      </c>
      <c r="E499" s="207">
        <v>10</v>
      </c>
      <c r="F499" s="208">
        <f t="shared" si="23"/>
        <v>40</v>
      </c>
      <c r="G499" s="207">
        <v>16</v>
      </c>
      <c r="H499" s="209">
        <f t="shared" si="24"/>
        <v>640</v>
      </c>
      <c r="I499" s="210"/>
      <c r="J499" s="210"/>
    </row>
    <row r="500" spans="1:10" s="211" customFormat="1" ht="18" customHeight="1" x14ac:dyDescent="0.35">
      <c r="A500" s="102">
        <v>7431</v>
      </c>
      <c r="B500" s="103">
        <v>44873</v>
      </c>
      <c r="C500" s="205" t="s">
        <v>163</v>
      </c>
      <c r="D500" s="206">
        <v>2</v>
      </c>
      <c r="E500" s="207">
        <v>10</v>
      </c>
      <c r="F500" s="208">
        <f t="shared" si="23"/>
        <v>20</v>
      </c>
      <c r="G500" s="207">
        <v>16</v>
      </c>
      <c r="H500" s="209">
        <f t="shared" si="24"/>
        <v>320</v>
      </c>
      <c r="I500" s="210"/>
      <c r="J500" s="210"/>
    </row>
    <row r="501" spans="1:10" s="211" customFormat="1" ht="18" customHeight="1" x14ac:dyDescent="0.35">
      <c r="A501" s="102">
        <v>7429</v>
      </c>
      <c r="B501" s="103">
        <v>44874</v>
      </c>
      <c r="C501" s="205" t="s">
        <v>163</v>
      </c>
      <c r="D501" s="206">
        <v>4</v>
      </c>
      <c r="E501" s="207">
        <v>10</v>
      </c>
      <c r="F501" s="208">
        <f t="shared" si="23"/>
        <v>40</v>
      </c>
      <c r="G501" s="207">
        <v>16</v>
      </c>
      <c r="H501" s="209">
        <f t="shared" si="24"/>
        <v>640</v>
      </c>
      <c r="I501" s="210"/>
      <c r="J501" s="210"/>
    </row>
    <row r="502" spans="1:10" s="211" customFormat="1" ht="18" customHeight="1" x14ac:dyDescent="0.35">
      <c r="A502" s="102">
        <v>7432</v>
      </c>
      <c r="B502" s="103">
        <v>44874</v>
      </c>
      <c r="C502" s="205" t="s">
        <v>163</v>
      </c>
      <c r="D502" s="206">
        <v>2</v>
      </c>
      <c r="E502" s="207">
        <v>10</v>
      </c>
      <c r="F502" s="208">
        <f t="shared" si="23"/>
        <v>20</v>
      </c>
      <c r="G502" s="207">
        <v>16</v>
      </c>
      <c r="H502" s="209">
        <f t="shared" si="24"/>
        <v>320</v>
      </c>
      <c r="I502" s="210"/>
      <c r="J502" s="210"/>
    </row>
    <row r="503" spans="1:10" s="211" customFormat="1" ht="18" customHeight="1" x14ac:dyDescent="0.35">
      <c r="A503" s="102">
        <v>7433</v>
      </c>
      <c r="B503" s="103">
        <v>44874</v>
      </c>
      <c r="C503" s="205" t="s">
        <v>163</v>
      </c>
      <c r="D503" s="206">
        <v>1</v>
      </c>
      <c r="E503" s="207">
        <v>10</v>
      </c>
      <c r="F503" s="208">
        <f t="shared" si="23"/>
        <v>10</v>
      </c>
      <c r="G503" s="207">
        <v>16</v>
      </c>
      <c r="H503" s="209">
        <f t="shared" si="24"/>
        <v>160</v>
      </c>
      <c r="I503" s="210"/>
      <c r="J503" s="210"/>
    </row>
    <row r="504" spans="1:10" s="211" customFormat="1" ht="18" customHeight="1" x14ac:dyDescent="0.35">
      <c r="A504" s="102">
        <v>7434</v>
      </c>
      <c r="B504" s="103">
        <v>44874</v>
      </c>
      <c r="C504" s="205" t="s">
        <v>163</v>
      </c>
      <c r="D504" s="206">
        <v>4</v>
      </c>
      <c r="E504" s="207">
        <v>10</v>
      </c>
      <c r="F504" s="208">
        <f t="shared" si="23"/>
        <v>40</v>
      </c>
      <c r="G504" s="207">
        <v>16</v>
      </c>
      <c r="H504" s="209">
        <f t="shared" si="24"/>
        <v>640</v>
      </c>
      <c r="I504" s="210"/>
      <c r="J504" s="210"/>
    </row>
    <row r="505" spans="1:10" s="211" customFormat="1" ht="18" customHeight="1" x14ac:dyDescent="0.35">
      <c r="A505" s="102">
        <v>7435</v>
      </c>
      <c r="B505" s="103">
        <v>44875</v>
      </c>
      <c r="C505" s="205" t="s">
        <v>163</v>
      </c>
      <c r="D505" s="206">
        <v>3</v>
      </c>
      <c r="E505" s="207">
        <v>10</v>
      </c>
      <c r="F505" s="208">
        <f t="shared" si="23"/>
        <v>30</v>
      </c>
      <c r="G505" s="207">
        <v>16</v>
      </c>
      <c r="H505" s="209">
        <f t="shared" si="24"/>
        <v>480</v>
      </c>
      <c r="I505" s="210"/>
      <c r="J505" s="210"/>
    </row>
    <row r="506" spans="1:10" s="211" customFormat="1" ht="18" customHeight="1" x14ac:dyDescent="0.35">
      <c r="A506" s="102">
        <v>7437</v>
      </c>
      <c r="B506" s="103">
        <v>44875</v>
      </c>
      <c r="C506" s="205" t="s">
        <v>163</v>
      </c>
      <c r="D506" s="206">
        <v>4</v>
      </c>
      <c r="E506" s="207">
        <v>10</v>
      </c>
      <c r="F506" s="208">
        <f t="shared" si="23"/>
        <v>40</v>
      </c>
      <c r="G506" s="207">
        <v>16</v>
      </c>
      <c r="H506" s="209">
        <f t="shared" si="24"/>
        <v>640</v>
      </c>
      <c r="I506" s="210"/>
      <c r="J506" s="210"/>
    </row>
    <row r="507" spans="1:10" s="211" customFormat="1" ht="18" customHeight="1" x14ac:dyDescent="0.35">
      <c r="A507" s="102">
        <v>7438</v>
      </c>
      <c r="B507" s="103">
        <v>44875</v>
      </c>
      <c r="C507" s="205" t="s">
        <v>163</v>
      </c>
      <c r="D507" s="206">
        <v>2</v>
      </c>
      <c r="E507" s="207">
        <v>8</v>
      </c>
      <c r="F507" s="208">
        <f t="shared" si="23"/>
        <v>16</v>
      </c>
      <c r="G507" s="207">
        <v>16</v>
      </c>
      <c r="H507" s="209">
        <f t="shared" si="24"/>
        <v>256</v>
      </c>
      <c r="I507" s="210"/>
      <c r="J507" s="210"/>
    </row>
    <row r="508" spans="1:10" s="211" customFormat="1" ht="18" customHeight="1" x14ac:dyDescent="0.35">
      <c r="A508" s="102">
        <v>7440</v>
      </c>
      <c r="B508" s="103">
        <v>44875</v>
      </c>
      <c r="C508" s="205" t="s">
        <v>163</v>
      </c>
      <c r="D508" s="206">
        <v>2</v>
      </c>
      <c r="E508" s="207">
        <v>10</v>
      </c>
      <c r="F508" s="208">
        <f t="shared" si="23"/>
        <v>20</v>
      </c>
      <c r="G508" s="207">
        <v>16</v>
      </c>
      <c r="H508" s="209">
        <f t="shared" si="24"/>
        <v>320</v>
      </c>
      <c r="I508" s="210"/>
      <c r="J508" s="210"/>
    </row>
    <row r="509" spans="1:10" s="211" customFormat="1" ht="18" customHeight="1" x14ac:dyDescent="0.35">
      <c r="A509" s="102">
        <v>7441</v>
      </c>
      <c r="B509" s="103">
        <v>44876</v>
      </c>
      <c r="C509" s="205" t="s">
        <v>163</v>
      </c>
      <c r="D509" s="206">
        <v>4</v>
      </c>
      <c r="E509" s="207">
        <v>10</v>
      </c>
      <c r="F509" s="208">
        <f t="shared" si="23"/>
        <v>40</v>
      </c>
      <c r="G509" s="207">
        <v>16</v>
      </c>
      <c r="H509" s="209">
        <f t="shared" si="24"/>
        <v>640</v>
      </c>
      <c r="I509" s="210"/>
      <c r="J509" s="210"/>
    </row>
    <row r="510" spans="1:10" s="211" customFormat="1" ht="18" customHeight="1" x14ac:dyDescent="0.35">
      <c r="A510" s="102">
        <v>7439</v>
      </c>
      <c r="B510" s="103">
        <v>44876</v>
      </c>
      <c r="C510" s="205" t="s">
        <v>163</v>
      </c>
      <c r="D510" s="206">
        <v>3</v>
      </c>
      <c r="E510" s="207">
        <v>10</v>
      </c>
      <c r="F510" s="208">
        <f t="shared" si="23"/>
        <v>30</v>
      </c>
      <c r="G510" s="207">
        <v>16</v>
      </c>
      <c r="H510" s="209">
        <f t="shared" si="24"/>
        <v>480</v>
      </c>
      <c r="I510" s="210"/>
      <c r="J510" s="210"/>
    </row>
    <row r="511" spans="1:10" s="211" customFormat="1" ht="18" customHeight="1" x14ac:dyDescent="0.35">
      <c r="A511" s="102">
        <v>7442</v>
      </c>
      <c r="B511" s="103">
        <v>44876</v>
      </c>
      <c r="C511" s="205" t="s">
        <v>163</v>
      </c>
      <c r="D511" s="206">
        <v>2</v>
      </c>
      <c r="E511" s="207">
        <v>10</v>
      </c>
      <c r="F511" s="208">
        <f t="shared" si="23"/>
        <v>20</v>
      </c>
      <c r="G511" s="207">
        <v>16</v>
      </c>
      <c r="H511" s="209">
        <f t="shared" si="24"/>
        <v>320</v>
      </c>
      <c r="I511" s="210"/>
      <c r="J511" s="210"/>
    </row>
    <row r="512" spans="1:10" s="211" customFormat="1" ht="18" customHeight="1" x14ac:dyDescent="0.35">
      <c r="A512" s="102">
        <v>7443</v>
      </c>
      <c r="B512" s="103">
        <v>44877</v>
      </c>
      <c r="C512" s="205" t="s">
        <v>163</v>
      </c>
      <c r="D512" s="206">
        <v>3</v>
      </c>
      <c r="E512" s="207">
        <v>10</v>
      </c>
      <c r="F512" s="208">
        <f t="shared" si="23"/>
        <v>30</v>
      </c>
      <c r="G512" s="207">
        <v>16</v>
      </c>
      <c r="H512" s="209">
        <f t="shared" si="24"/>
        <v>480</v>
      </c>
      <c r="I512" s="210"/>
      <c r="J512" s="210"/>
    </row>
    <row r="513" spans="1:10" s="211" customFormat="1" ht="18" customHeight="1" x14ac:dyDescent="0.35">
      <c r="A513" s="102">
        <v>7445</v>
      </c>
      <c r="B513" s="103">
        <v>44877</v>
      </c>
      <c r="C513" s="205" t="s">
        <v>163</v>
      </c>
      <c r="D513" s="206">
        <v>2</v>
      </c>
      <c r="E513" s="207">
        <v>10</v>
      </c>
      <c r="F513" s="208">
        <f t="shared" si="23"/>
        <v>20</v>
      </c>
      <c r="G513" s="207">
        <v>16</v>
      </c>
      <c r="H513" s="209">
        <f t="shared" si="24"/>
        <v>320</v>
      </c>
      <c r="I513" s="210"/>
      <c r="J513" s="210"/>
    </row>
    <row r="514" spans="1:10" s="211" customFormat="1" ht="18" customHeight="1" x14ac:dyDescent="0.35">
      <c r="A514" s="102">
        <v>7446</v>
      </c>
      <c r="B514" s="103">
        <v>44877</v>
      </c>
      <c r="C514" s="205" t="s">
        <v>163</v>
      </c>
      <c r="D514" s="206">
        <v>2</v>
      </c>
      <c r="E514" s="207">
        <v>10</v>
      </c>
      <c r="F514" s="208">
        <f t="shared" si="23"/>
        <v>20</v>
      </c>
      <c r="G514" s="207">
        <v>16</v>
      </c>
      <c r="H514" s="209">
        <f t="shared" si="24"/>
        <v>320</v>
      </c>
      <c r="I514" s="210"/>
      <c r="J514" s="210"/>
    </row>
    <row r="515" spans="1:10" s="211" customFormat="1" ht="18" customHeight="1" x14ac:dyDescent="0.35">
      <c r="A515" s="102">
        <v>7447</v>
      </c>
      <c r="B515" s="103">
        <v>44877</v>
      </c>
      <c r="C515" s="205" t="s">
        <v>163</v>
      </c>
      <c r="D515" s="206">
        <v>2</v>
      </c>
      <c r="E515" s="207">
        <v>9</v>
      </c>
      <c r="F515" s="208">
        <f t="shared" ref="F515:F531" si="25">D515*E515</f>
        <v>18</v>
      </c>
      <c r="G515" s="207">
        <v>16</v>
      </c>
      <c r="H515" s="209">
        <f t="shared" ref="H515:H531" si="26">F515*G515</f>
        <v>288</v>
      </c>
      <c r="I515" s="210"/>
      <c r="J515" s="210"/>
    </row>
    <row r="516" spans="1:10" s="211" customFormat="1" ht="18" customHeight="1" x14ac:dyDescent="0.35">
      <c r="A516" s="102">
        <v>7450</v>
      </c>
      <c r="B516" s="103">
        <v>44877</v>
      </c>
      <c r="C516" s="205" t="s">
        <v>163</v>
      </c>
      <c r="D516" s="206">
        <v>2</v>
      </c>
      <c r="E516" s="207">
        <v>10</v>
      </c>
      <c r="F516" s="208">
        <f t="shared" si="25"/>
        <v>20</v>
      </c>
      <c r="G516" s="207">
        <v>16</v>
      </c>
      <c r="H516" s="209">
        <f t="shared" si="26"/>
        <v>320</v>
      </c>
      <c r="I516" s="210"/>
      <c r="J516" s="210"/>
    </row>
    <row r="517" spans="1:10" s="211" customFormat="1" ht="18" customHeight="1" x14ac:dyDescent="0.35">
      <c r="A517" s="102">
        <v>7448</v>
      </c>
      <c r="B517" s="103">
        <v>44877</v>
      </c>
      <c r="C517" s="205" t="s">
        <v>163</v>
      </c>
      <c r="D517" s="206">
        <v>3</v>
      </c>
      <c r="E517" s="207">
        <v>10</v>
      </c>
      <c r="F517" s="208">
        <f t="shared" si="25"/>
        <v>30</v>
      </c>
      <c r="G517" s="207">
        <v>16</v>
      </c>
      <c r="H517" s="209">
        <f t="shared" si="26"/>
        <v>480</v>
      </c>
      <c r="I517" s="210"/>
      <c r="J517" s="210"/>
    </row>
    <row r="518" spans="1:10" s="211" customFormat="1" ht="18" customHeight="1" x14ac:dyDescent="0.35">
      <c r="A518" s="102">
        <v>7501</v>
      </c>
      <c r="B518" s="103">
        <v>44879</v>
      </c>
      <c r="C518" s="205" t="s">
        <v>163</v>
      </c>
      <c r="D518" s="206">
        <v>1</v>
      </c>
      <c r="E518" s="207">
        <v>10</v>
      </c>
      <c r="F518" s="208">
        <f t="shared" si="25"/>
        <v>10</v>
      </c>
      <c r="G518" s="207">
        <v>16</v>
      </c>
      <c r="H518" s="209">
        <f t="shared" si="26"/>
        <v>160</v>
      </c>
      <c r="I518" s="210"/>
      <c r="J518" s="210"/>
    </row>
    <row r="519" spans="1:10" s="211" customFormat="1" ht="18" customHeight="1" x14ac:dyDescent="0.35">
      <c r="A519" s="102">
        <v>7502</v>
      </c>
      <c r="B519" s="103">
        <v>44879</v>
      </c>
      <c r="C519" s="205" t="s">
        <v>163</v>
      </c>
      <c r="D519" s="206">
        <v>1</v>
      </c>
      <c r="E519" s="207">
        <v>5</v>
      </c>
      <c r="F519" s="208">
        <f t="shared" si="25"/>
        <v>5</v>
      </c>
      <c r="G519" s="207">
        <v>16</v>
      </c>
      <c r="H519" s="209">
        <f t="shared" si="26"/>
        <v>80</v>
      </c>
      <c r="I519" s="210"/>
      <c r="J519" s="210"/>
    </row>
    <row r="520" spans="1:10" s="211" customFormat="1" ht="18" customHeight="1" x14ac:dyDescent="0.35">
      <c r="A520" s="102">
        <v>7503</v>
      </c>
      <c r="B520" s="103">
        <v>44879</v>
      </c>
      <c r="C520" s="205" t="s">
        <v>163</v>
      </c>
      <c r="D520" s="206">
        <v>2</v>
      </c>
      <c r="E520" s="207">
        <v>10</v>
      </c>
      <c r="F520" s="208">
        <f t="shared" ref="F520" si="27">D520*E520</f>
        <v>20</v>
      </c>
      <c r="G520" s="207">
        <v>16</v>
      </c>
      <c r="H520" s="209">
        <f t="shared" ref="H520" si="28">F520*G520</f>
        <v>320</v>
      </c>
      <c r="I520" s="210"/>
      <c r="J520" s="210"/>
    </row>
    <row r="521" spans="1:10" s="211" customFormat="1" ht="18" customHeight="1" x14ac:dyDescent="0.35">
      <c r="A521" s="102">
        <v>7504</v>
      </c>
      <c r="B521" s="103">
        <v>44880</v>
      </c>
      <c r="C521" s="205" t="s">
        <v>163</v>
      </c>
      <c r="D521" s="206">
        <v>2</v>
      </c>
      <c r="E521" s="207">
        <v>4</v>
      </c>
      <c r="F521" s="208">
        <f t="shared" si="25"/>
        <v>8</v>
      </c>
      <c r="G521" s="207">
        <v>16</v>
      </c>
      <c r="H521" s="209">
        <f t="shared" si="26"/>
        <v>128</v>
      </c>
      <c r="I521" s="210"/>
      <c r="J521" s="210"/>
    </row>
    <row r="522" spans="1:10" s="211" customFormat="1" ht="18" customHeight="1" x14ac:dyDescent="0.35">
      <c r="A522" s="102">
        <v>7508</v>
      </c>
      <c r="B522" s="103">
        <v>44880</v>
      </c>
      <c r="C522" s="205" t="s">
        <v>163</v>
      </c>
      <c r="D522" s="206">
        <v>2</v>
      </c>
      <c r="E522" s="207">
        <v>10</v>
      </c>
      <c r="F522" s="208">
        <f t="shared" si="25"/>
        <v>20</v>
      </c>
      <c r="G522" s="207">
        <v>16</v>
      </c>
      <c r="H522" s="209">
        <f t="shared" si="26"/>
        <v>320</v>
      </c>
      <c r="I522" s="210"/>
      <c r="J522" s="210"/>
    </row>
    <row r="523" spans="1:10" s="211" customFormat="1" ht="18" customHeight="1" x14ac:dyDescent="0.35">
      <c r="A523" s="102">
        <v>7507</v>
      </c>
      <c r="B523" s="103">
        <v>44881</v>
      </c>
      <c r="C523" s="205" t="s">
        <v>163</v>
      </c>
      <c r="D523" s="206">
        <v>2</v>
      </c>
      <c r="E523" s="207">
        <v>6</v>
      </c>
      <c r="F523" s="208">
        <f t="shared" si="25"/>
        <v>12</v>
      </c>
      <c r="G523" s="207">
        <v>16</v>
      </c>
      <c r="H523" s="209">
        <f t="shared" si="26"/>
        <v>192</v>
      </c>
      <c r="I523" s="210"/>
      <c r="J523" s="210"/>
    </row>
    <row r="524" spans="1:10" s="211" customFormat="1" ht="18" customHeight="1" x14ac:dyDescent="0.35">
      <c r="A524" s="102">
        <v>7506</v>
      </c>
      <c r="B524" s="103">
        <v>44881</v>
      </c>
      <c r="C524" s="205" t="s">
        <v>163</v>
      </c>
      <c r="D524" s="206">
        <v>4</v>
      </c>
      <c r="E524" s="207">
        <v>8</v>
      </c>
      <c r="F524" s="208">
        <f t="shared" si="25"/>
        <v>32</v>
      </c>
      <c r="G524" s="207">
        <v>16</v>
      </c>
      <c r="H524" s="209">
        <f t="shared" si="26"/>
        <v>512</v>
      </c>
      <c r="I524" s="210"/>
      <c r="J524" s="210"/>
    </row>
    <row r="525" spans="1:10" s="211" customFormat="1" ht="18" customHeight="1" x14ac:dyDescent="0.35">
      <c r="A525" s="102">
        <v>7509</v>
      </c>
      <c r="B525" s="103">
        <v>44881</v>
      </c>
      <c r="C525" s="205" t="s">
        <v>163</v>
      </c>
      <c r="D525" s="206">
        <v>2</v>
      </c>
      <c r="E525" s="207">
        <v>10</v>
      </c>
      <c r="F525" s="208">
        <f t="shared" si="25"/>
        <v>20</v>
      </c>
      <c r="G525" s="207">
        <v>16</v>
      </c>
      <c r="H525" s="209">
        <f t="shared" si="26"/>
        <v>320</v>
      </c>
      <c r="I525" s="210"/>
      <c r="J525" s="210"/>
    </row>
    <row r="526" spans="1:10" s="211" customFormat="1" ht="18" customHeight="1" x14ac:dyDescent="0.35">
      <c r="A526" s="102">
        <v>7505</v>
      </c>
      <c r="B526" s="103">
        <v>44881</v>
      </c>
      <c r="C526" s="205" t="s">
        <v>163</v>
      </c>
      <c r="D526" s="206">
        <v>2</v>
      </c>
      <c r="E526" s="207">
        <v>10</v>
      </c>
      <c r="F526" s="208">
        <f t="shared" si="25"/>
        <v>20</v>
      </c>
      <c r="G526" s="207">
        <v>16</v>
      </c>
      <c r="H526" s="209">
        <f t="shared" si="26"/>
        <v>320</v>
      </c>
      <c r="I526" s="210"/>
      <c r="J526" s="210"/>
    </row>
    <row r="527" spans="1:10" s="211" customFormat="1" ht="18" customHeight="1" x14ac:dyDescent="0.35">
      <c r="A527" s="102">
        <v>7512</v>
      </c>
      <c r="B527" s="103">
        <v>44882</v>
      </c>
      <c r="C527" s="205" t="s">
        <v>163</v>
      </c>
      <c r="D527" s="206">
        <v>4</v>
      </c>
      <c r="E527" s="207">
        <v>8</v>
      </c>
      <c r="F527" s="208">
        <f t="shared" si="25"/>
        <v>32</v>
      </c>
      <c r="G527" s="207">
        <v>16</v>
      </c>
      <c r="H527" s="209">
        <f t="shared" si="26"/>
        <v>512</v>
      </c>
      <c r="I527" s="210"/>
      <c r="J527" s="210"/>
    </row>
    <row r="528" spans="1:10" s="211" customFormat="1" ht="18" customHeight="1" x14ac:dyDescent="0.35">
      <c r="A528" s="102">
        <v>7513</v>
      </c>
      <c r="B528" s="103">
        <v>44882</v>
      </c>
      <c r="C528" s="205" t="s">
        <v>163</v>
      </c>
      <c r="D528" s="206">
        <v>2</v>
      </c>
      <c r="E528" s="207">
        <v>8</v>
      </c>
      <c r="F528" s="208">
        <f t="shared" ref="F528" si="29">D528*E528</f>
        <v>16</v>
      </c>
      <c r="G528" s="207">
        <v>16</v>
      </c>
      <c r="H528" s="209">
        <f t="shared" ref="H528" si="30">F528*G528</f>
        <v>256</v>
      </c>
      <c r="I528" s="210"/>
      <c r="J528" s="210"/>
    </row>
    <row r="529" spans="1:10" s="211" customFormat="1" ht="18" customHeight="1" x14ac:dyDescent="0.35">
      <c r="A529" s="102">
        <v>7510</v>
      </c>
      <c r="B529" s="103">
        <v>44882</v>
      </c>
      <c r="C529" s="205" t="s">
        <v>163</v>
      </c>
      <c r="D529" s="206">
        <v>3</v>
      </c>
      <c r="E529" s="207">
        <v>10</v>
      </c>
      <c r="F529" s="208">
        <f t="shared" ref="F529" si="31">D529*E529</f>
        <v>30</v>
      </c>
      <c r="G529" s="207">
        <v>16</v>
      </c>
      <c r="H529" s="209">
        <f t="shared" ref="H529" si="32">F529*G529</f>
        <v>480</v>
      </c>
      <c r="I529" s="210"/>
      <c r="J529" s="210"/>
    </row>
    <row r="530" spans="1:10" s="211" customFormat="1" ht="18" customHeight="1" x14ac:dyDescent="0.35">
      <c r="A530" s="102">
        <v>7511</v>
      </c>
      <c r="B530" s="103">
        <v>44882</v>
      </c>
      <c r="C530" s="205" t="s">
        <v>163</v>
      </c>
      <c r="D530" s="206">
        <v>2</v>
      </c>
      <c r="E530" s="207">
        <v>10</v>
      </c>
      <c r="F530" s="208">
        <f t="shared" si="25"/>
        <v>20</v>
      </c>
      <c r="G530" s="207">
        <v>16</v>
      </c>
      <c r="H530" s="209">
        <f t="shared" si="26"/>
        <v>320</v>
      </c>
      <c r="I530" s="210"/>
      <c r="J530" s="210"/>
    </row>
    <row r="531" spans="1:10" s="211" customFormat="1" ht="18" customHeight="1" x14ac:dyDescent="0.35">
      <c r="A531" s="102">
        <v>7514</v>
      </c>
      <c r="B531" s="103">
        <v>44883</v>
      </c>
      <c r="C531" s="205" t="s">
        <v>163</v>
      </c>
      <c r="D531" s="206">
        <v>3</v>
      </c>
      <c r="E531" s="207">
        <v>10</v>
      </c>
      <c r="F531" s="208">
        <f t="shared" si="25"/>
        <v>30</v>
      </c>
      <c r="G531" s="207">
        <v>16</v>
      </c>
      <c r="H531" s="209">
        <f t="shared" si="26"/>
        <v>480</v>
      </c>
      <c r="I531" s="210"/>
      <c r="J531" s="210"/>
    </row>
    <row r="532" spans="1:10" s="211" customFormat="1" ht="18" customHeight="1" x14ac:dyDescent="0.35">
      <c r="A532" s="102">
        <v>7515</v>
      </c>
      <c r="B532" s="103">
        <v>44883</v>
      </c>
      <c r="C532" s="205" t="s">
        <v>163</v>
      </c>
      <c r="D532" s="206">
        <v>3</v>
      </c>
      <c r="E532" s="207">
        <v>8</v>
      </c>
      <c r="F532" s="208">
        <f t="shared" ref="F532" si="33">D532*E532</f>
        <v>24</v>
      </c>
      <c r="G532" s="207">
        <v>16</v>
      </c>
      <c r="H532" s="209">
        <f t="shared" ref="H532" si="34">F532*G532</f>
        <v>384</v>
      </c>
      <c r="I532" s="210"/>
      <c r="J532" s="210"/>
    </row>
    <row r="533" spans="1:10" s="211" customFormat="1" ht="18" customHeight="1" x14ac:dyDescent="0.35">
      <c r="A533" s="102">
        <v>7517</v>
      </c>
      <c r="B533" s="103">
        <v>44883</v>
      </c>
      <c r="C533" s="205" t="s">
        <v>163</v>
      </c>
      <c r="D533" s="206">
        <v>2</v>
      </c>
      <c r="E533" s="207">
        <v>10</v>
      </c>
      <c r="F533" s="208">
        <f t="shared" ref="F533" si="35">D533*E533</f>
        <v>20</v>
      </c>
      <c r="G533" s="207">
        <v>16</v>
      </c>
      <c r="H533" s="209">
        <f t="shared" ref="H533" si="36">F533*G533</f>
        <v>320</v>
      </c>
      <c r="I533" s="210"/>
      <c r="J533" s="210"/>
    </row>
    <row r="534" spans="1:10" s="211" customFormat="1" ht="18" customHeight="1" x14ac:dyDescent="0.35">
      <c r="A534" s="102">
        <v>7519</v>
      </c>
      <c r="B534" s="103">
        <v>44884</v>
      </c>
      <c r="C534" s="205" t="s">
        <v>163</v>
      </c>
      <c r="D534" s="206">
        <v>3</v>
      </c>
      <c r="E534" s="207">
        <v>10</v>
      </c>
      <c r="F534" s="208">
        <f t="shared" ref="F534:F535" si="37">D534*E534</f>
        <v>30</v>
      </c>
      <c r="G534" s="207">
        <v>16</v>
      </c>
      <c r="H534" s="209">
        <f t="shared" ref="H534:H535" si="38">F534*G534</f>
        <v>480</v>
      </c>
      <c r="I534" s="210"/>
      <c r="J534" s="210"/>
    </row>
    <row r="535" spans="1:10" s="211" customFormat="1" ht="18" customHeight="1" x14ac:dyDescent="0.35">
      <c r="A535" s="102">
        <v>7516</v>
      </c>
      <c r="B535" s="103">
        <v>44884</v>
      </c>
      <c r="C535" s="205" t="s">
        <v>163</v>
      </c>
      <c r="D535" s="206">
        <v>4</v>
      </c>
      <c r="E535" s="207">
        <v>10</v>
      </c>
      <c r="F535" s="208">
        <f t="shared" si="37"/>
        <v>40</v>
      </c>
      <c r="G535" s="207">
        <v>16</v>
      </c>
      <c r="H535" s="209">
        <f t="shared" si="38"/>
        <v>640</v>
      </c>
      <c r="I535" s="210"/>
      <c r="J535" s="210"/>
    </row>
    <row r="536" spans="1:10" s="211" customFormat="1" ht="18" customHeight="1" x14ac:dyDescent="0.35">
      <c r="A536" s="102">
        <v>7518</v>
      </c>
      <c r="B536" s="103">
        <v>44884</v>
      </c>
      <c r="C536" s="205" t="s">
        <v>163</v>
      </c>
      <c r="D536" s="206">
        <v>2</v>
      </c>
      <c r="E536" s="207">
        <v>10</v>
      </c>
      <c r="F536" s="208">
        <f t="shared" ref="F536:F538" si="39">D536*E536</f>
        <v>20</v>
      </c>
      <c r="G536" s="207">
        <v>16</v>
      </c>
      <c r="H536" s="209">
        <f t="shared" ref="H536:H538" si="40">F536*G536</f>
        <v>320</v>
      </c>
      <c r="I536" s="210"/>
      <c r="J536" s="210"/>
    </row>
    <row r="537" spans="1:10" s="211" customFormat="1" ht="18" customHeight="1" x14ac:dyDescent="0.35">
      <c r="A537" s="102">
        <v>7521</v>
      </c>
      <c r="B537" s="103">
        <v>44886</v>
      </c>
      <c r="C537" s="205" t="s">
        <v>163</v>
      </c>
      <c r="D537" s="206">
        <v>2</v>
      </c>
      <c r="E537" s="207">
        <v>10</v>
      </c>
      <c r="F537" s="208">
        <f t="shared" si="39"/>
        <v>20</v>
      </c>
      <c r="G537" s="207">
        <v>16</v>
      </c>
      <c r="H537" s="209">
        <f t="shared" si="40"/>
        <v>320</v>
      </c>
      <c r="I537" s="210"/>
      <c r="J537" s="210"/>
    </row>
    <row r="538" spans="1:10" s="211" customFormat="1" ht="18" customHeight="1" x14ac:dyDescent="0.35">
      <c r="A538" s="102">
        <v>7526</v>
      </c>
      <c r="B538" s="103">
        <v>44887</v>
      </c>
      <c r="C538" s="205" t="s">
        <v>163</v>
      </c>
      <c r="D538" s="206">
        <v>4</v>
      </c>
      <c r="E538" s="207">
        <v>10</v>
      </c>
      <c r="F538" s="208">
        <f t="shared" si="39"/>
        <v>40</v>
      </c>
      <c r="G538" s="207">
        <v>16</v>
      </c>
      <c r="H538" s="209">
        <f t="shared" si="40"/>
        <v>640</v>
      </c>
      <c r="I538" s="210"/>
      <c r="J538" s="210"/>
    </row>
    <row r="539" spans="1:10" s="211" customFormat="1" ht="18" customHeight="1" x14ac:dyDescent="0.35">
      <c r="A539" s="102">
        <v>7523</v>
      </c>
      <c r="B539" s="103">
        <v>44886</v>
      </c>
      <c r="C539" s="205" t="s">
        <v>163</v>
      </c>
      <c r="D539" s="206">
        <v>1</v>
      </c>
      <c r="E539" s="207">
        <v>9</v>
      </c>
      <c r="F539" s="208">
        <f t="shared" ref="F539:F550" si="41">D539*E539</f>
        <v>9</v>
      </c>
      <c r="G539" s="207">
        <v>16</v>
      </c>
      <c r="H539" s="209">
        <f t="shared" ref="H539:H550" si="42">F539*G539</f>
        <v>144</v>
      </c>
      <c r="I539" s="210"/>
      <c r="J539" s="210"/>
    </row>
    <row r="540" spans="1:10" s="211" customFormat="1" ht="18" customHeight="1" x14ac:dyDescent="0.35">
      <c r="A540" s="102">
        <v>7522</v>
      </c>
      <c r="B540" s="103">
        <v>44886</v>
      </c>
      <c r="C540" s="205" t="s">
        <v>163</v>
      </c>
      <c r="D540" s="206">
        <v>3</v>
      </c>
      <c r="E540" s="207">
        <v>10</v>
      </c>
      <c r="F540" s="208">
        <f t="shared" si="41"/>
        <v>30</v>
      </c>
      <c r="G540" s="207">
        <v>16</v>
      </c>
      <c r="H540" s="209">
        <f t="shared" si="42"/>
        <v>480</v>
      </c>
      <c r="I540" s="210"/>
      <c r="J540" s="210"/>
    </row>
    <row r="541" spans="1:10" s="211" customFormat="1" ht="18" customHeight="1" x14ac:dyDescent="0.35">
      <c r="A541" s="102">
        <v>7520</v>
      </c>
      <c r="B541" s="103">
        <v>44886</v>
      </c>
      <c r="C541" s="205" t="s">
        <v>163</v>
      </c>
      <c r="D541" s="206">
        <v>3</v>
      </c>
      <c r="E541" s="207">
        <v>10</v>
      </c>
      <c r="F541" s="208">
        <f t="shared" si="41"/>
        <v>30</v>
      </c>
      <c r="G541" s="207">
        <v>16</v>
      </c>
      <c r="H541" s="209">
        <f t="shared" si="42"/>
        <v>480</v>
      </c>
      <c r="I541" s="210"/>
      <c r="J541" s="210"/>
    </row>
    <row r="542" spans="1:10" s="211" customFormat="1" ht="18" customHeight="1" x14ac:dyDescent="0.35">
      <c r="A542" s="102">
        <v>7525</v>
      </c>
      <c r="B542" s="103">
        <v>44887</v>
      </c>
      <c r="C542" s="205" t="s">
        <v>163</v>
      </c>
      <c r="D542" s="206">
        <v>8</v>
      </c>
      <c r="E542" s="207">
        <v>10</v>
      </c>
      <c r="F542" s="208">
        <f t="shared" si="41"/>
        <v>80</v>
      </c>
      <c r="G542" s="207">
        <v>16</v>
      </c>
      <c r="H542" s="209">
        <f t="shared" si="42"/>
        <v>1280</v>
      </c>
      <c r="I542" s="210"/>
      <c r="J542" s="210"/>
    </row>
    <row r="543" spans="1:10" s="211" customFormat="1" ht="18" customHeight="1" x14ac:dyDescent="0.35">
      <c r="A543" s="102">
        <v>7524</v>
      </c>
      <c r="B543" s="103">
        <v>44887</v>
      </c>
      <c r="C543" s="205" t="s">
        <v>163</v>
      </c>
      <c r="D543" s="206">
        <v>3</v>
      </c>
      <c r="E543" s="207">
        <v>10</v>
      </c>
      <c r="F543" s="208">
        <f t="shared" si="41"/>
        <v>30</v>
      </c>
      <c r="G543" s="207">
        <v>16</v>
      </c>
      <c r="H543" s="209">
        <f t="shared" si="42"/>
        <v>480</v>
      </c>
      <c r="I543" s="210"/>
      <c r="J543" s="210"/>
    </row>
    <row r="544" spans="1:10" s="211" customFormat="1" ht="18" customHeight="1" x14ac:dyDescent="0.35">
      <c r="A544" s="102">
        <v>7527</v>
      </c>
      <c r="B544" s="103">
        <v>44888</v>
      </c>
      <c r="C544" s="205" t="s">
        <v>163</v>
      </c>
      <c r="D544" s="206">
        <v>2</v>
      </c>
      <c r="E544" s="207">
        <v>10</v>
      </c>
      <c r="F544" s="208">
        <f t="shared" si="41"/>
        <v>20</v>
      </c>
      <c r="G544" s="207">
        <v>16</v>
      </c>
      <c r="H544" s="209">
        <f t="shared" si="42"/>
        <v>320</v>
      </c>
      <c r="I544" s="210"/>
      <c r="J544" s="210"/>
    </row>
    <row r="545" spans="1:10" s="211" customFormat="1" ht="18" customHeight="1" x14ac:dyDescent="0.35">
      <c r="A545" s="102">
        <v>7528</v>
      </c>
      <c r="B545" s="103">
        <v>44888</v>
      </c>
      <c r="C545" s="205" t="s">
        <v>163</v>
      </c>
      <c r="D545" s="206">
        <v>4</v>
      </c>
      <c r="E545" s="207">
        <v>10</v>
      </c>
      <c r="F545" s="208">
        <f t="shared" si="41"/>
        <v>40</v>
      </c>
      <c r="G545" s="207">
        <v>16</v>
      </c>
      <c r="H545" s="209">
        <f t="shared" si="42"/>
        <v>640</v>
      </c>
      <c r="I545" s="210"/>
      <c r="J545" s="210"/>
    </row>
    <row r="546" spans="1:10" s="211" customFormat="1" ht="18" customHeight="1" x14ac:dyDescent="0.35">
      <c r="A546" s="102">
        <v>7529</v>
      </c>
      <c r="B546" s="103">
        <v>44888</v>
      </c>
      <c r="C546" s="205" t="s">
        <v>163</v>
      </c>
      <c r="D546" s="206">
        <v>6</v>
      </c>
      <c r="E546" s="207">
        <v>10</v>
      </c>
      <c r="F546" s="208">
        <f t="shared" si="41"/>
        <v>60</v>
      </c>
      <c r="G546" s="207">
        <v>16</v>
      </c>
      <c r="H546" s="209">
        <f t="shared" si="42"/>
        <v>960</v>
      </c>
      <c r="I546" s="210"/>
      <c r="J546" s="210"/>
    </row>
    <row r="547" spans="1:10" s="211" customFormat="1" ht="18" customHeight="1" x14ac:dyDescent="0.35">
      <c r="A547" s="102">
        <v>7531</v>
      </c>
      <c r="B547" s="103">
        <v>44888</v>
      </c>
      <c r="C547" s="205" t="s">
        <v>163</v>
      </c>
      <c r="D547" s="206">
        <v>3</v>
      </c>
      <c r="E547" s="207">
        <v>10</v>
      </c>
      <c r="F547" s="208">
        <f t="shared" si="41"/>
        <v>30</v>
      </c>
      <c r="G547" s="207">
        <v>16</v>
      </c>
      <c r="H547" s="209">
        <f t="shared" si="42"/>
        <v>480</v>
      </c>
      <c r="I547" s="210"/>
      <c r="J547" s="210"/>
    </row>
    <row r="548" spans="1:10" s="211" customFormat="1" ht="18" customHeight="1" x14ac:dyDescent="0.35">
      <c r="A548" s="102">
        <v>7532</v>
      </c>
      <c r="B548" s="103">
        <v>44889</v>
      </c>
      <c r="C548" s="205" t="s">
        <v>163</v>
      </c>
      <c r="D548" s="206">
        <v>6</v>
      </c>
      <c r="E548" s="207">
        <v>10</v>
      </c>
      <c r="F548" s="208">
        <f t="shared" si="41"/>
        <v>60</v>
      </c>
      <c r="G548" s="207">
        <v>16</v>
      </c>
      <c r="H548" s="209">
        <f t="shared" si="42"/>
        <v>960</v>
      </c>
      <c r="I548" s="210"/>
      <c r="J548" s="210"/>
    </row>
    <row r="549" spans="1:10" s="211" customFormat="1" ht="18" customHeight="1" x14ac:dyDescent="0.35">
      <c r="A549" s="102">
        <v>7533</v>
      </c>
      <c r="B549" s="103">
        <v>44889</v>
      </c>
      <c r="C549" s="205" t="s">
        <v>163</v>
      </c>
      <c r="D549" s="206">
        <v>10</v>
      </c>
      <c r="E549" s="207">
        <v>10</v>
      </c>
      <c r="F549" s="208">
        <f t="shared" si="41"/>
        <v>100</v>
      </c>
      <c r="G549" s="207">
        <v>16</v>
      </c>
      <c r="H549" s="209">
        <f t="shared" si="42"/>
        <v>1600</v>
      </c>
      <c r="I549" s="210"/>
      <c r="J549" s="210"/>
    </row>
    <row r="550" spans="1:10" s="211" customFormat="1" ht="18" customHeight="1" x14ac:dyDescent="0.35">
      <c r="A550" s="102">
        <v>7530</v>
      </c>
      <c r="B550" s="103">
        <v>44889</v>
      </c>
      <c r="C550" s="205" t="s">
        <v>163</v>
      </c>
      <c r="D550" s="206">
        <v>5</v>
      </c>
      <c r="E550" s="207">
        <v>10</v>
      </c>
      <c r="F550" s="208">
        <f t="shared" si="41"/>
        <v>50</v>
      </c>
      <c r="G550" s="207">
        <v>16</v>
      </c>
      <c r="H550" s="209">
        <f t="shared" si="42"/>
        <v>800</v>
      </c>
      <c r="I550" s="210"/>
      <c r="J550" s="210"/>
    </row>
    <row r="551" spans="1:10" s="211" customFormat="1" ht="18" customHeight="1" x14ac:dyDescent="0.35">
      <c r="A551" s="102">
        <v>7534</v>
      </c>
      <c r="B551" s="103">
        <v>44890</v>
      </c>
      <c r="C551" s="205" t="s">
        <v>163</v>
      </c>
      <c r="D551" s="206">
        <v>3</v>
      </c>
      <c r="E551" s="207">
        <v>10</v>
      </c>
      <c r="F551" s="208">
        <f t="shared" ref="F551:F554" si="43">D551*E551</f>
        <v>30</v>
      </c>
      <c r="G551" s="207">
        <v>16</v>
      </c>
      <c r="H551" s="209">
        <f t="shared" ref="H551:H554" si="44">F551*G551</f>
        <v>480</v>
      </c>
      <c r="I551" s="210"/>
      <c r="J551" s="210"/>
    </row>
    <row r="552" spans="1:10" s="211" customFormat="1" ht="18" customHeight="1" x14ac:dyDescent="0.35">
      <c r="A552" s="102">
        <v>7537</v>
      </c>
      <c r="B552" s="103">
        <v>44890</v>
      </c>
      <c r="C552" s="205" t="s">
        <v>163</v>
      </c>
      <c r="D552" s="206">
        <v>4</v>
      </c>
      <c r="E552" s="207">
        <v>10</v>
      </c>
      <c r="F552" s="208">
        <f t="shared" si="43"/>
        <v>40</v>
      </c>
      <c r="G552" s="207">
        <v>16</v>
      </c>
      <c r="H552" s="209">
        <f t="shared" si="44"/>
        <v>640</v>
      </c>
      <c r="I552" s="210"/>
      <c r="J552" s="210"/>
    </row>
    <row r="553" spans="1:10" s="211" customFormat="1" ht="18" customHeight="1" x14ac:dyDescent="0.35">
      <c r="A553" s="102">
        <v>7536</v>
      </c>
      <c r="B553" s="103">
        <v>44890</v>
      </c>
      <c r="C553" s="205" t="s">
        <v>163</v>
      </c>
      <c r="D553" s="206">
        <v>3</v>
      </c>
      <c r="E553" s="207">
        <v>10</v>
      </c>
      <c r="F553" s="208">
        <f t="shared" si="43"/>
        <v>30</v>
      </c>
      <c r="G553" s="207">
        <v>16</v>
      </c>
      <c r="H553" s="209">
        <f t="shared" si="44"/>
        <v>480</v>
      </c>
      <c r="I553" s="210"/>
      <c r="J553" s="210"/>
    </row>
    <row r="554" spans="1:10" s="211" customFormat="1" ht="18" customHeight="1" x14ac:dyDescent="0.35">
      <c r="A554" s="102">
        <v>7535</v>
      </c>
      <c r="B554" s="103">
        <v>44890</v>
      </c>
      <c r="C554" s="205" t="s">
        <v>163</v>
      </c>
      <c r="D554" s="206">
        <v>6</v>
      </c>
      <c r="E554" s="207">
        <v>10</v>
      </c>
      <c r="F554" s="208">
        <f t="shared" si="43"/>
        <v>60</v>
      </c>
      <c r="G554" s="207">
        <v>16</v>
      </c>
      <c r="H554" s="209">
        <f t="shared" si="44"/>
        <v>960</v>
      </c>
      <c r="I554" s="210"/>
      <c r="J554" s="210"/>
    </row>
    <row r="555" spans="1:10" s="211" customFormat="1" ht="18" customHeight="1" x14ac:dyDescent="0.35">
      <c r="A555" s="102">
        <v>7538</v>
      </c>
      <c r="B555" s="103">
        <v>44891</v>
      </c>
      <c r="C555" s="205" t="s">
        <v>163</v>
      </c>
      <c r="D555" s="206">
        <v>2</v>
      </c>
      <c r="E555" s="207">
        <v>10</v>
      </c>
      <c r="F555" s="208">
        <f t="shared" ref="F555:F612" si="45">D555*E555</f>
        <v>20</v>
      </c>
      <c r="G555" s="207">
        <v>16</v>
      </c>
      <c r="H555" s="209">
        <f t="shared" ref="H555:H618" si="46">F555*G555</f>
        <v>320</v>
      </c>
      <c r="I555" s="210"/>
      <c r="J555" s="210"/>
    </row>
    <row r="556" spans="1:10" s="211" customFormat="1" ht="18" customHeight="1" x14ac:dyDescent="0.35">
      <c r="A556" s="102">
        <v>7539</v>
      </c>
      <c r="B556" s="103">
        <v>44891</v>
      </c>
      <c r="C556" s="205" t="s">
        <v>163</v>
      </c>
      <c r="D556" s="206">
        <v>2</v>
      </c>
      <c r="E556" s="207">
        <v>10</v>
      </c>
      <c r="F556" s="208">
        <f t="shared" si="45"/>
        <v>20</v>
      </c>
      <c r="G556" s="207">
        <v>16</v>
      </c>
      <c r="H556" s="209">
        <f t="shared" si="46"/>
        <v>320</v>
      </c>
      <c r="I556" s="210"/>
      <c r="J556" s="210"/>
    </row>
    <row r="557" spans="1:10" s="211" customFormat="1" ht="18" customHeight="1" x14ac:dyDescent="0.35">
      <c r="A557" s="102">
        <v>7540</v>
      </c>
      <c r="B557" s="103">
        <v>44891</v>
      </c>
      <c r="C557" s="205" t="s">
        <v>163</v>
      </c>
      <c r="D557" s="206">
        <v>3</v>
      </c>
      <c r="E557" s="207">
        <v>10</v>
      </c>
      <c r="F557" s="208">
        <f t="shared" si="45"/>
        <v>30</v>
      </c>
      <c r="G557" s="207">
        <v>16</v>
      </c>
      <c r="H557" s="209">
        <f t="shared" si="46"/>
        <v>480</v>
      </c>
      <c r="I557" s="210"/>
      <c r="J557" s="210"/>
    </row>
    <row r="558" spans="1:10" s="211" customFormat="1" ht="18" customHeight="1" x14ac:dyDescent="0.35">
      <c r="A558" s="102">
        <v>7541</v>
      </c>
      <c r="B558" s="103">
        <v>44893</v>
      </c>
      <c r="C558" s="205" t="s">
        <v>163</v>
      </c>
      <c r="D558" s="206">
        <v>2</v>
      </c>
      <c r="E558" s="207">
        <v>9</v>
      </c>
      <c r="F558" s="208">
        <f t="shared" si="45"/>
        <v>18</v>
      </c>
      <c r="G558" s="207">
        <v>16</v>
      </c>
      <c r="H558" s="209">
        <f t="shared" si="46"/>
        <v>288</v>
      </c>
      <c r="I558" s="210"/>
      <c r="J558" s="210"/>
    </row>
    <row r="559" spans="1:10" s="211" customFormat="1" ht="18" customHeight="1" x14ac:dyDescent="0.35">
      <c r="A559" s="102">
        <v>7542</v>
      </c>
      <c r="B559" s="103">
        <v>44893</v>
      </c>
      <c r="C559" s="205" t="s">
        <v>163</v>
      </c>
      <c r="D559" s="206">
        <v>4</v>
      </c>
      <c r="E559" s="207">
        <v>10</v>
      </c>
      <c r="F559" s="208">
        <f t="shared" si="45"/>
        <v>40</v>
      </c>
      <c r="G559" s="207">
        <v>16</v>
      </c>
      <c r="H559" s="209">
        <f t="shared" si="46"/>
        <v>640</v>
      </c>
      <c r="I559" s="210"/>
      <c r="J559" s="210"/>
    </row>
    <row r="560" spans="1:10" s="211" customFormat="1" ht="18" customHeight="1" x14ac:dyDescent="0.35">
      <c r="A560" s="102">
        <v>7543</v>
      </c>
      <c r="B560" s="103">
        <v>44893</v>
      </c>
      <c r="C560" s="205" t="s">
        <v>163</v>
      </c>
      <c r="D560" s="206">
        <v>2</v>
      </c>
      <c r="E560" s="207">
        <v>10</v>
      </c>
      <c r="F560" s="208">
        <f t="shared" si="45"/>
        <v>20</v>
      </c>
      <c r="G560" s="207">
        <v>16</v>
      </c>
      <c r="H560" s="209">
        <f t="shared" si="46"/>
        <v>320</v>
      </c>
      <c r="I560" s="210"/>
      <c r="J560" s="210"/>
    </row>
    <row r="561" spans="1:10" s="211" customFormat="1" ht="18" customHeight="1" x14ac:dyDescent="0.35">
      <c r="A561" s="102">
        <v>7544</v>
      </c>
      <c r="B561" s="103">
        <v>44893</v>
      </c>
      <c r="C561" s="205" t="s">
        <v>163</v>
      </c>
      <c r="D561" s="206">
        <v>3</v>
      </c>
      <c r="E561" s="207">
        <v>4</v>
      </c>
      <c r="F561" s="208">
        <f t="shared" si="45"/>
        <v>12</v>
      </c>
      <c r="G561" s="207">
        <v>16</v>
      </c>
      <c r="H561" s="209">
        <f t="shared" si="46"/>
        <v>192</v>
      </c>
      <c r="I561" s="210"/>
      <c r="J561" s="210"/>
    </row>
    <row r="562" spans="1:10" s="211" customFormat="1" ht="18" customHeight="1" x14ac:dyDescent="0.35">
      <c r="A562" s="102">
        <v>7547</v>
      </c>
      <c r="B562" s="103">
        <v>44893</v>
      </c>
      <c r="C562" s="205" t="s">
        <v>163</v>
      </c>
      <c r="D562" s="206">
        <v>2</v>
      </c>
      <c r="E562" s="207">
        <v>10</v>
      </c>
      <c r="F562" s="208">
        <f t="shared" si="45"/>
        <v>20</v>
      </c>
      <c r="G562" s="207">
        <v>16</v>
      </c>
      <c r="H562" s="209">
        <f t="shared" si="46"/>
        <v>320</v>
      </c>
      <c r="I562" s="210"/>
      <c r="J562" s="210"/>
    </row>
    <row r="563" spans="1:10" s="211" customFormat="1" ht="18" customHeight="1" x14ac:dyDescent="0.35">
      <c r="A563" s="102">
        <v>7551</v>
      </c>
      <c r="B563" s="103">
        <v>44894</v>
      </c>
      <c r="C563" s="205" t="s">
        <v>163</v>
      </c>
      <c r="D563" s="206">
        <v>3</v>
      </c>
      <c r="E563" s="207">
        <v>10</v>
      </c>
      <c r="F563" s="208">
        <f t="shared" si="45"/>
        <v>30</v>
      </c>
      <c r="G563" s="207">
        <v>16</v>
      </c>
      <c r="H563" s="209">
        <f t="shared" si="46"/>
        <v>480</v>
      </c>
      <c r="I563" s="210"/>
      <c r="J563" s="210"/>
    </row>
    <row r="564" spans="1:10" s="211" customFormat="1" ht="18" customHeight="1" x14ac:dyDescent="0.35">
      <c r="A564" s="102">
        <v>7545</v>
      </c>
      <c r="B564" s="103">
        <v>44894</v>
      </c>
      <c r="C564" s="205" t="s">
        <v>163</v>
      </c>
      <c r="D564" s="206">
        <v>2</v>
      </c>
      <c r="E564" s="207">
        <v>10</v>
      </c>
      <c r="F564" s="208">
        <f t="shared" si="45"/>
        <v>20</v>
      </c>
      <c r="G564" s="207">
        <v>16</v>
      </c>
      <c r="H564" s="209">
        <f t="shared" si="46"/>
        <v>320</v>
      </c>
      <c r="I564" s="210"/>
      <c r="J564" s="210"/>
    </row>
    <row r="565" spans="1:10" s="211" customFormat="1" ht="18" customHeight="1" x14ac:dyDescent="0.35">
      <c r="A565" s="102">
        <v>7548</v>
      </c>
      <c r="B565" s="103">
        <v>44894</v>
      </c>
      <c r="C565" s="205" t="s">
        <v>163</v>
      </c>
      <c r="D565" s="206">
        <v>2</v>
      </c>
      <c r="E565" s="207">
        <v>9</v>
      </c>
      <c r="F565" s="208">
        <f t="shared" si="45"/>
        <v>18</v>
      </c>
      <c r="G565" s="207">
        <v>16</v>
      </c>
      <c r="H565" s="209">
        <f t="shared" si="46"/>
        <v>288</v>
      </c>
      <c r="I565" s="210"/>
      <c r="J565" s="210"/>
    </row>
    <row r="566" spans="1:10" s="211" customFormat="1" ht="18" customHeight="1" x14ac:dyDescent="0.35">
      <c r="A566" s="102">
        <v>7549</v>
      </c>
      <c r="B566" s="103">
        <v>44894</v>
      </c>
      <c r="C566" s="205" t="s">
        <v>163</v>
      </c>
      <c r="D566" s="206">
        <v>2</v>
      </c>
      <c r="E566" s="207">
        <v>10</v>
      </c>
      <c r="F566" s="208">
        <f t="shared" si="45"/>
        <v>20</v>
      </c>
      <c r="G566" s="207">
        <v>16</v>
      </c>
      <c r="H566" s="209">
        <f t="shared" si="46"/>
        <v>320</v>
      </c>
      <c r="I566" s="210"/>
      <c r="J566" s="210"/>
    </row>
    <row r="567" spans="1:10" s="211" customFormat="1" ht="18" customHeight="1" x14ac:dyDescent="0.35">
      <c r="A567" s="102">
        <v>7550</v>
      </c>
      <c r="B567" s="103">
        <v>44894</v>
      </c>
      <c r="C567" s="205" t="s">
        <v>163</v>
      </c>
      <c r="D567" s="206">
        <v>10</v>
      </c>
      <c r="E567" s="207">
        <v>10</v>
      </c>
      <c r="F567" s="208">
        <f t="shared" si="45"/>
        <v>100</v>
      </c>
      <c r="G567" s="207">
        <v>16</v>
      </c>
      <c r="H567" s="209">
        <f t="shared" si="46"/>
        <v>1600</v>
      </c>
      <c r="I567" s="210"/>
      <c r="J567" s="210"/>
    </row>
    <row r="568" spans="1:10" s="211" customFormat="1" ht="18" customHeight="1" x14ac:dyDescent="0.35">
      <c r="A568" s="102">
        <v>7552</v>
      </c>
      <c r="B568" s="103">
        <v>44894</v>
      </c>
      <c r="C568" s="205" t="s">
        <v>163</v>
      </c>
      <c r="D568" s="206">
        <v>2</v>
      </c>
      <c r="E568" s="207">
        <v>10</v>
      </c>
      <c r="F568" s="208">
        <f t="shared" si="45"/>
        <v>20</v>
      </c>
      <c r="G568" s="207">
        <v>16</v>
      </c>
      <c r="H568" s="209">
        <f t="shared" si="46"/>
        <v>320</v>
      </c>
      <c r="I568" s="210"/>
      <c r="J568" s="210"/>
    </row>
    <row r="569" spans="1:10" s="211" customFormat="1" ht="18" customHeight="1" x14ac:dyDescent="0.35">
      <c r="A569" s="102">
        <v>7553</v>
      </c>
      <c r="B569" s="103">
        <v>44894</v>
      </c>
      <c r="C569" s="205" t="s">
        <v>163</v>
      </c>
      <c r="D569" s="206">
        <v>5</v>
      </c>
      <c r="E569" s="207">
        <v>4</v>
      </c>
      <c r="F569" s="208">
        <f t="shared" si="45"/>
        <v>20</v>
      </c>
      <c r="G569" s="207">
        <v>16</v>
      </c>
      <c r="H569" s="209">
        <f t="shared" si="46"/>
        <v>320</v>
      </c>
      <c r="I569" s="210"/>
      <c r="J569" s="210"/>
    </row>
    <row r="570" spans="1:10" s="211" customFormat="1" ht="18" customHeight="1" x14ac:dyDescent="0.35">
      <c r="A570" s="102">
        <v>7554</v>
      </c>
      <c r="B570" s="103">
        <v>44895</v>
      </c>
      <c r="C570" s="205" t="s">
        <v>163</v>
      </c>
      <c r="D570" s="206">
        <v>5</v>
      </c>
      <c r="E570" s="207">
        <v>10</v>
      </c>
      <c r="F570" s="208">
        <f t="shared" si="45"/>
        <v>50</v>
      </c>
      <c r="G570" s="207">
        <v>16</v>
      </c>
      <c r="H570" s="209">
        <f t="shared" si="46"/>
        <v>800</v>
      </c>
      <c r="I570" s="210"/>
      <c r="J570" s="210"/>
    </row>
    <row r="571" spans="1:10" s="211" customFormat="1" ht="18" customHeight="1" x14ac:dyDescent="0.35">
      <c r="A571" s="102">
        <v>7555</v>
      </c>
      <c r="B571" s="103">
        <v>44895</v>
      </c>
      <c r="C571" s="205" t="s">
        <v>163</v>
      </c>
      <c r="D571" s="206">
        <v>2</v>
      </c>
      <c r="E571" s="207">
        <v>9</v>
      </c>
      <c r="F571" s="208">
        <f t="shared" si="45"/>
        <v>18</v>
      </c>
      <c r="G571" s="207">
        <v>16</v>
      </c>
      <c r="H571" s="209">
        <f t="shared" si="46"/>
        <v>288</v>
      </c>
      <c r="I571" s="210"/>
      <c r="J571" s="210"/>
    </row>
    <row r="572" spans="1:10" s="211" customFormat="1" ht="18" customHeight="1" x14ac:dyDescent="0.35">
      <c r="A572" s="102">
        <v>7556</v>
      </c>
      <c r="B572" s="103">
        <v>44895</v>
      </c>
      <c r="C572" s="205" t="s">
        <v>163</v>
      </c>
      <c r="D572" s="206">
        <v>3</v>
      </c>
      <c r="E572" s="207">
        <v>10</v>
      </c>
      <c r="F572" s="208">
        <f t="shared" si="45"/>
        <v>30</v>
      </c>
      <c r="G572" s="207">
        <v>16</v>
      </c>
      <c r="H572" s="209">
        <f t="shared" si="46"/>
        <v>480</v>
      </c>
      <c r="I572" s="210"/>
      <c r="J572" s="210"/>
    </row>
    <row r="573" spans="1:10" s="211" customFormat="1" ht="18" customHeight="1" x14ac:dyDescent="0.35">
      <c r="A573" s="102">
        <v>7557</v>
      </c>
      <c r="B573" s="103">
        <v>44895</v>
      </c>
      <c r="C573" s="205" t="s">
        <v>163</v>
      </c>
      <c r="D573" s="206">
        <v>3</v>
      </c>
      <c r="E573" s="207">
        <v>10</v>
      </c>
      <c r="F573" s="208">
        <f t="shared" si="45"/>
        <v>30</v>
      </c>
      <c r="G573" s="207">
        <v>16</v>
      </c>
      <c r="H573" s="209">
        <f t="shared" si="46"/>
        <v>480</v>
      </c>
      <c r="I573" s="210"/>
      <c r="J573" s="210"/>
    </row>
    <row r="574" spans="1:10" s="211" customFormat="1" ht="18" customHeight="1" x14ac:dyDescent="0.35">
      <c r="A574" s="102">
        <v>7558</v>
      </c>
      <c r="B574" s="103">
        <v>44895</v>
      </c>
      <c r="C574" s="205" t="s">
        <v>163</v>
      </c>
      <c r="D574" s="206">
        <v>2</v>
      </c>
      <c r="E574" s="207">
        <v>10</v>
      </c>
      <c r="F574" s="208">
        <f t="shared" si="45"/>
        <v>20</v>
      </c>
      <c r="G574" s="207">
        <v>16</v>
      </c>
      <c r="H574" s="209">
        <f t="shared" si="46"/>
        <v>320</v>
      </c>
      <c r="I574" s="210"/>
      <c r="J574" s="210"/>
    </row>
    <row r="575" spans="1:10" s="211" customFormat="1" ht="18" customHeight="1" x14ac:dyDescent="0.35">
      <c r="A575" s="102">
        <v>7559</v>
      </c>
      <c r="B575" s="103">
        <v>44895</v>
      </c>
      <c r="C575" s="205" t="s">
        <v>163</v>
      </c>
      <c r="D575" s="206">
        <v>2</v>
      </c>
      <c r="E575" s="207">
        <v>10</v>
      </c>
      <c r="F575" s="208">
        <f t="shared" si="45"/>
        <v>20</v>
      </c>
      <c r="G575" s="207">
        <v>16</v>
      </c>
      <c r="H575" s="209">
        <f t="shared" si="46"/>
        <v>320</v>
      </c>
      <c r="I575" s="210"/>
      <c r="J575" s="210"/>
    </row>
    <row r="576" spans="1:10" s="211" customFormat="1" ht="18" customHeight="1" x14ac:dyDescent="0.35">
      <c r="A576" s="102">
        <v>7560</v>
      </c>
      <c r="B576" s="103">
        <v>44898</v>
      </c>
      <c r="C576" s="205" t="s">
        <v>163</v>
      </c>
      <c r="D576" s="206">
        <v>3</v>
      </c>
      <c r="E576" s="207">
        <v>10</v>
      </c>
      <c r="F576" s="208">
        <f t="shared" si="45"/>
        <v>30</v>
      </c>
      <c r="G576" s="207">
        <v>16</v>
      </c>
      <c r="H576" s="209">
        <f t="shared" si="46"/>
        <v>480</v>
      </c>
      <c r="I576" s="210"/>
      <c r="J576" s="210"/>
    </row>
    <row r="577" spans="1:10" s="211" customFormat="1" ht="18" customHeight="1" x14ac:dyDescent="0.35">
      <c r="A577" s="102">
        <v>7564</v>
      </c>
      <c r="B577" s="103">
        <v>44900</v>
      </c>
      <c r="C577" s="205" t="s">
        <v>163</v>
      </c>
      <c r="D577" s="206">
        <v>4</v>
      </c>
      <c r="E577" s="207">
        <v>10</v>
      </c>
      <c r="F577" s="208">
        <f t="shared" si="45"/>
        <v>40</v>
      </c>
      <c r="G577" s="207">
        <v>16</v>
      </c>
      <c r="H577" s="209">
        <f t="shared" si="46"/>
        <v>640</v>
      </c>
      <c r="I577" s="210"/>
      <c r="J577" s="210"/>
    </row>
    <row r="578" spans="1:10" s="211" customFormat="1" ht="18" customHeight="1" x14ac:dyDescent="0.35">
      <c r="A578" s="102">
        <v>7563</v>
      </c>
      <c r="B578" s="103">
        <v>44900</v>
      </c>
      <c r="C578" s="205" t="s">
        <v>163</v>
      </c>
      <c r="D578" s="206">
        <v>2</v>
      </c>
      <c r="E578" s="207">
        <v>10</v>
      </c>
      <c r="F578" s="208">
        <f t="shared" si="45"/>
        <v>20</v>
      </c>
      <c r="G578" s="207">
        <v>16</v>
      </c>
      <c r="H578" s="209">
        <f t="shared" si="46"/>
        <v>320</v>
      </c>
      <c r="I578" s="210"/>
      <c r="J578" s="210"/>
    </row>
    <row r="579" spans="1:10" s="211" customFormat="1" ht="18" customHeight="1" x14ac:dyDescent="0.35">
      <c r="A579" s="102">
        <v>7562</v>
      </c>
      <c r="B579" s="103">
        <v>44900</v>
      </c>
      <c r="C579" s="205" t="s">
        <v>163</v>
      </c>
      <c r="D579" s="206">
        <v>4</v>
      </c>
      <c r="E579" s="207">
        <v>10</v>
      </c>
      <c r="F579" s="208">
        <f t="shared" si="45"/>
        <v>40</v>
      </c>
      <c r="G579" s="207">
        <v>16</v>
      </c>
      <c r="H579" s="209">
        <f t="shared" si="46"/>
        <v>640</v>
      </c>
      <c r="I579" s="210"/>
      <c r="J579" s="210"/>
    </row>
    <row r="580" spans="1:10" s="211" customFormat="1" ht="18" customHeight="1" x14ac:dyDescent="0.35">
      <c r="A580" s="102">
        <v>7561</v>
      </c>
      <c r="B580" s="103">
        <v>44900</v>
      </c>
      <c r="C580" s="205" t="s">
        <v>163</v>
      </c>
      <c r="D580" s="206">
        <v>5</v>
      </c>
      <c r="E580" s="207">
        <v>10</v>
      </c>
      <c r="F580" s="208">
        <f t="shared" si="45"/>
        <v>50</v>
      </c>
      <c r="G580" s="207">
        <v>16</v>
      </c>
      <c r="H580" s="209">
        <f t="shared" si="46"/>
        <v>800</v>
      </c>
      <c r="I580" s="210"/>
      <c r="J580" s="210"/>
    </row>
    <row r="581" spans="1:10" s="211" customFormat="1" ht="18" customHeight="1" x14ac:dyDescent="0.35">
      <c r="A581" s="102">
        <v>7565</v>
      </c>
      <c r="B581" s="103">
        <v>44900</v>
      </c>
      <c r="C581" s="205" t="s">
        <v>163</v>
      </c>
      <c r="D581" s="206">
        <v>3</v>
      </c>
      <c r="E581" s="207">
        <v>10</v>
      </c>
      <c r="F581" s="208">
        <f t="shared" si="45"/>
        <v>30</v>
      </c>
      <c r="G581" s="207">
        <v>16</v>
      </c>
      <c r="H581" s="209">
        <f t="shared" si="46"/>
        <v>480</v>
      </c>
      <c r="I581" s="210"/>
      <c r="J581" s="210"/>
    </row>
    <row r="582" spans="1:10" s="211" customFormat="1" ht="18" customHeight="1" x14ac:dyDescent="0.35">
      <c r="A582" s="102">
        <v>7567</v>
      </c>
      <c r="B582" s="103">
        <v>44901</v>
      </c>
      <c r="C582" s="205" t="s">
        <v>163</v>
      </c>
      <c r="D582" s="206">
        <v>2</v>
      </c>
      <c r="E582" s="207">
        <v>10</v>
      </c>
      <c r="F582" s="208">
        <f t="shared" si="45"/>
        <v>20</v>
      </c>
      <c r="G582" s="207">
        <v>16</v>
      </c>
      <c r="H582" s="209">
        <f t="shared" si="46"/>
        <v>320</v>
      </c>
      <c r="I582" s="210"/>
      <c r="J582" s="210"/>
    </row>
    <row r="583" spans="1:10" s="211" customFormat="1" ht="18" customHeight="1" x14ac:dyDescent="0.35">
      <c r="A583" s="102">
        <v>7568</v>
      </c>
      <c r="B583" s="103">
        <v>44901</v>
      </c>
      <c r="C583" s="205" t="s">
        <v>163</v>
      </c>
      <c r="D583" s="206">
        <v>3</v>
      </c>
      <c r="E583" s="207">
        <v>10</v>
      </c>
      <c r="F583" s="208">
        <f t="shared" si="45"/>
        <v>30</v>
      </c>
      <c r="G583" s="207">
        <v>16</v>
      </c>
      <c r="H583" s="209">
        <f t="shared" si="46"/>
        <v>480</v>
      </c>
      <c r="I583" s="210"/>
      <c r="J583" s="210"/>
    </row>
    <row r="584" spans="1:10" s="211" customFormat="1" ht="18" customHeight="1" x14ac:dyDescent="0.35">
      <c r="A584" s="102">
        <v>7569</v>
      </c>
      <c r="B584" s="103">
        <v>44901</v>
      </c>
      <c r="C584" s="205" t="s">
        <v>163</v>
      </c>
      <c r="D584" s="206">
        <v>4</v>
      </c>
      <c r="E584" s="207">
        <v>10</v>
      </c>
      <c r="F584" s="208">
        <f t="shared" si="45"/>
        <v>40</v>
      </c>
      <c r="G584" s="207">
        <v>16</v>
      </c>
      <c r="H584" s="209">
        <f t="shared" si="46"/>
        <v>640</v>
      </c>
      <c r="I584" s="210"/>
      <c r="J584" s="210"/>
    </row>
    <row r="585" spans="1:10" s="211" customFormat="1" ht="18" customHeight="1" x14ac:dyDescent="0.35">
      <c r="A585" s="102">
        <v>7572</v>
      </c>
      <c r="B585" s="103">
        <v>44902</v>
      </c>
      <c r="C585" s="205" t="s">
        <v>163</v>
      </c>
      <c r="D585" s="206">
        <v>2</v>
      </c>
      <c r="E585" s="207">
        <v>10</v>
      </c>
      <c r="F585" s="208">
        <f t="shared" si="45"/>
        <v>20</v>
      </c>
      <c r="G585" s="207">
        <v>16</v>
      </c>
      <c r="H585" s="209">
        <f t="shared" si="46"/>
        <v>320</v>
      </c>
      <c r="I585" s="210"/>
      <c r="J585" s="210"/>
    </row>
    <row r="586" spans="1:10" s="211" customFormat="1" ht="18" customHeight="1" x14ac:dyDescent="0.35">
      <c r="A586" s="102">
        <v>7570</v>
      </c>
      <c r="B586" s="103">
        <v>44902</v>
      </c>
      <c r="C586" s="205" t="s">
        <v>163</v>
      </c>
      <c r="D586" s="206">
        <v>4</v>
      </c>
      <c r="E586" s="207">
        <v>10</v>
      </c>
      <c r="F586" s="208">
        <f t="shared" si="45"/>
        <v>40</v>
      </c>
      <c r="G586" s="207">
        <v>16</v>
      </c>
      <c r="H586" s="209">
        <f t="shared" si="46"/>
        <v>640</v>
      </c>
      <c r="I586" s="210"/>
      <c r="J586" s="210"/>
    </row>
    <row r="587" spans="1:10" s="211" customFormat="1" ht="18" customHeight="1" x14ac:dyDescent="0.35">
      <c r="A587" s="102">
        <v>7571</v>
      </c>
      <c r="B587" s="103">
        <v>44902</v>
      </c>
      <c r="C587" s="205" t="s">
        <v>163</v>
      </c>
      <c r="D587" s="206">
        <v>3</v>
      </c>
      <c r="E587" s="207">
        <v>10</v>
      </c>
      <c r="F587" s="208">
        <f t="shared" si="45"/>
        <v>30</v>
      </c>
      <c r="G587" s="207">
        <v>16</v>
      </c>
      <c r="H587" s="209">
        <f t="shared" si="46"/>
        <v>480</v>
      </c>
      <c r="I587" s="210"/>
      <c r="J587" s="210"/>
    </row>
    <row r="588" spans="1:10" s="211" customFormat="1" ht="18" customHeight="1" x14ac:dyDescent="0.35">
      <c r="A588" s="102">
        <v>7573</v>
      </c>
      <c r="B588" s="103">
        <v>44902</v>
      </c>
      <c r="C588" s="205" t="s">
        <v>163</v>
      </c>
      <c r="D588" s="206">
        <v>3</v>
      </c>
      <c r="E588" s="207">
        <v>10</v>
      </c>
      <c r="F588" s="208">
        <f t="shared" si="45"/>
        <v>30</v>
      </c>
      <c r="G588" s="207">
        <v>16</v>
      </c>
      <c r="H588" s="209">
        <f t="shared" si="46"/>
        <v>480</v>
      </c>
      <c r="I588" s="210"/>
      <c r="J588" s="210"/>
    </row>
    <row r="589" spans="1:10" s="211" customFormat="1" ht="18" customHeight="1" x14ac:dyDescent="0.35">
      <c r="A589" s="102">
        <v>7574</v>
      </c>
      <c r="B589" s="103">
        <v>44903</v>
      </c>
      <c r="C589" s="205" t="s">
        <v>163</v>
      </c>
      <c r="D589" s="206">
        <v>2</v>
      </c>
      <c r="E589" s="207">
        <v>10</v>
      </c>
      <c r="F589" s="208">
        <f t="shared" si="45"/>
        <v>20</v>
      </c>
      <c r="G589" s="207">
        <v>16</v>
      </c>
      <c r="H589" s="209">
        <f t="shared" si="46"/>
        <v>320</v>
      </c>
      <c r="I589" s="210"/>
      <c r="J589" s="210"/>
    </row>
    <row r="590" spans="1:10" s="211" customFormat="1" ht="18" customHeight="1" x14ac:dyDescent="0.35">
      <c r="A590" s="102">
        <v>7575</v>
      </c>
      <c r="B590" s="103">
        <v>44903</v>
      </c>
      <c r="C590" s="205" t="s">
        <v>163</v>
      </c>
      <c r="D590" s="206">
        <v>2</v>
      </c>
      <c r="E590" s="207">
        <v>10</v>
      </c>
      <c r="F590" s="208">
        <f t="shared" si="45"/>
        <v>20</v>
      </c>
      <c r="G590" s="207">
        <v>16</v>
      </c>
      <c r="H590" s="209">
        <f t="shared" si="46"/>
        <v>320</v>
      </c>
      <c r="I590" s="210"/>
      <c r="J590" s="210"/>
    </row>
    <row r="591" spans="1:10" s="211" customFormat="1" ht="18" customHeight="1" x14ac:dyDescent="0.35">
      <c r="A591" s="102">
        <v>7581</v>
      </c>
      <c r="B591" s="103">
        <v>44904</v>
      </c>
      <c r="C591" s="205" t="s">
        <v>163</v>
      </c>
      <c r="D591" s="206">
        <v>2</v>
      </c>
      <c r="E591" s="207">
        <v>10</v>
      </c>
      <c r="F591" s="208">
        <f t="shared" si="45"/>
        <v>20</v>
      </c>
      <c r="G591" s="207">
        <v>16</v>
      </c>
      <c r="H591" s="209">
        <f t="shared" si="46"/>
        <v>320</v>
      </c>
      <c r="I591" s="210"/>
      <c r="J591" s="210"/>
    </row>
    <row r="592" spans="1:10" s="211" customFormat="1" ht="18" customHeight="1" x14ac:dyDescent="0.35">
      <c r="A592" s="102">
        <v>7576</v>
      </c>
      <c r="B592" s="103">
        <v>44904</v>
      </c>
      <c r="C592" s="205" t="s">
        <v>163</v>
      </c>
      <c r="D592" s="206">
        <v>3</v>
      </c>
      <c r="E592" s="207">
        <v>10</v>
      </c>
      <c r="F592" s="208">
        <f t="shared" si="45"/>
        <v>30</v>
      </c>
      <c r="G592" s="207">
        <v>16</v>
      </c>
      <c r="H592" s="209">
        <f t="shared" si="46"/>
        <v>480</v>
      </c>
      <c r="I592" s="210"/>
      <c r="J592" s="210"/>
    </row>
    <row r="593" spans="1:10" s="211" customFormat="1" ht="18" customHeight="1" x14ac:dyDescent="0.35">
      <c r="A593" s="102">
        <v>7577</v>
      </c>
      <c r="B593" s="103">
        <v>44904</v>
      </c>
      <c r="C593" s="205" t="s">
        <v>163</v>
      </c>
      <c r="D593" s="206">
        <v>2</v>
      </c>
      <c r="E593" s="207">
        <v>10</v>
      </c>
      <c r="F593" s="208">
        <f t="shared" si="45"/>
        <v>20</v>
      </c>
      <c r="G593" s="207">
        <v>16</v>
      </c>
      <c r="H593" s="209">
        <f t="shared" si="46"/>
        <v>320</v>
      </c>
      <c r="I593" s="210"/>
      <c r="J593" s="210"/>
    </row>
    <row r="594" spans="1:10" s="211" customFormat="1" ht="18" customHeight="1" x14ac:dyDescent="0.35">
      <c r="A594" s="102">
        <v>7579</v>
      </c>
      <c r="B594" s="103">
        <v>44904</v>
      </c>
      <c r="C594" s="205" t="s">
        <v>163</v>
      </c>
      <c r="D594" s="206">
        <v>4</v>
      </c>
      <c r="E594" s="207">
        <v>10</v>
      </c>
      <c r="F594" s="208">
        <f t="shared" si="45"/>
        <v>40</v>
      </c>
      <c r="G594" s="207">
        <v>16</v>
      </c>
      <c r="H594" s="209">
        <f t="shared" si="46"/>
        <v>640</v>
      </c>
      <c r="I594" s="210"/>
      <c r="J594" s="210"/>
    </row>
    <row r="595" spans="1:10" s="211" customFormat="1" ht="18" customHeight="1" x14ac:dyDescent="0.35">
      <c r="A595" s="102">
        <v>7588</v>
      </c>
      <c r="B595" s="103">
        <v>44904</v>
      </c>
      <c r="C595" s="205" t="s">
        <v>163</v>
      </c>
      <c r="D595" s="206">
        <v>2</v>
      </c>
      <c r="E595" s="207">
        <v>10</v>
      </c>
      <c r="F595" s="208">
        <f t="shared" si="45"/>
        <v>20</v>
      </c>
      <c r="G595" s="207">
        <v>16</v>
      </c>
      <c r="H595" s="209">
        <f t="shared" si="46"/>
        <v>320</v>
      </c>
      <c r="I595" s="210"/>
      <c r="J595" s="210"/>
    </row>
    <row r="596" spans="1:10" s="211" customFormat="1" ht="18" customHeight="1" x14ac:dyDescent="0.35">
      <c r="A596" s="102">
        <v>7578</v>
      </c>
      <c r="B596" s="103">
        <v>44904</v>
      </c>
      <c r="C596" s="205" t="s">
        <v>163</v>
      </c>
      <c r="D596" s="206">
        <v>5</v>
      </c>
      <c r="E596" s="207">
        <v>10</v>
      </c>
      <c r="F596" s="208">
        <f t="shared" si="45"/>
        <v>50</v>
      </c>
      <c r="G596" s="207">
        <v>16</v>
      </c>
      <c r="H596" s="209">
        <f t="shared" si="46"/>
        <v>800</v>
      </c>
      <c r="I596" s="210"/>
      <c r="J596" s="210"/>
    </row>
    <row r="597" spans="1:10" s="211" customFormat="1" ht="18" customHeight="1" x14ac:dyDescent="0.35">
      <c r="A597" s="102">
        <v>7585</v>
      </c>
      <c r="B597" s="103">
        <v>44904</v>
      </c>
      <c r="C597" s="205" t="s">
        <v>163</v>
      </c>
      <c r="D597" s="206">
        <v>4</v>
      </c>
      <c r="E597" s="207">
        <v>4</v>
      </c>
      <c r="F597" s="208">
        <f t="shared" si="45"/>
        <v>16</v>
      </c>
      <c r="G597" s="207">
        <v>16</v>
      </c>
      <c r="H597" s="209">
        <f t="shared" si="46"/>
        <v>256</v>
      </c>
      <c r="I597" s="210"/>
      <c r="J597" s="210"/>
    </row>
    <row r="598" spans="1:10" s="211" customFormat="1" ht="18" customHeight="1" x14ac:dyDescent="0.35">
      <c r="A598" s="102">
        <v>7586</v>
      </c>
      <c r="B598" s="103">
        <v>44905</v>
      </c>
      <c r="C598" s="205" t="s">
        <v>163</v>
      </c>
      <c r="D598" s="206">
        <v>7</v>
      </c>
      <c r="E598" s="207">
        <v>10</v>
      </c>
      <c r="F598" s="208">
        <f t="shared" si="45"/>
        <v>70</v>
      </c>
      <c r="G598" s="207">
        <v>16</v>
      </c>
      <c r="H598" s="209">
        <f t="shared" si="46"/>
        <v>1120</v>
      </c>
      <c r="I598" s="210"/>
      <c r="J598" s="210"/>
    </row>
    <row r="599" spans="1:10" s="211" customFormat="1" ht="18" customHeight="1" x14ac:dyDescent="0.35">
      <c r="A599" s="102">
        <v>7593</v>
      </c>
      <c r="B599" s="103">
        <v>44905</v>
      </c>
      <c r="C599" s="205" t="s">
        <v>163</v>
      </c>
      <c r="D599" s="206">
        <v>2</v>
      </c>
      <c r="E599" s="207">
        <v>10</v>
      </c>
      <c r="F599" s="208">
        <f t="shared" si="45"/>
        <v>20</v>
      </c>
      <c r="G599" s="207">
        <v>16</v>
      </c>
      <c r="H599" s="209">
        <f t="shared" si="46"/>
        <v>320</v>
      </c>
      <c r="I599" s="210"/>
      <c r="J599" s="210"/>
    </row>
    <row r="600" spans="1:10" s="211" customFormat="1" ht="18" customHeight="1" x14ac:dyDescent="0.35">
      <c r="A600" s="102">
        <v>7583</v>
      </c>
      <c r="B600" s="103">
        <v>44905</v>
      </c>
      <c r="C600" s="205" t="s">
        <v>163</v>
      </c>
      <c r="D600" s="206">
        <v>2</v>
      </c>
      <c r="E600" s="207">
        <v>10</v>
      </c>
      <c r="F600" s="208">
        <f t="shared" si="45"/>
        <v>20</v>
      </c>
      <c r="G600" s="207">
        <v>16</v>
      </c>
      <c r="H600" s="209">
        <f t="shared" si="46"/>
        <v>320</v>
      </c>
      <c r="I600" s="210"/>
      <c r="J600" s="210"/>
    </row>
    <row r="601" spans="1:10" s="211" customFormat="1" ht="18" customHeight="1" x14ac:dyDescent="0.35">
      <c r="A601" s="102">
        <v>7583</v>
      </c>
      <c r="B601" s="103">
        <v>44905</v>
      </c>
      <c r="C601" s="205" t="s">
        <v>163</v>
      </c>
      <c r="D601" s="206">
        <v>2</v>
      </c>
      <c r="E601" s="207">
        <v>10</v>
      </c>
      <c r="F601" s="208">
        <f t="shared" ref="F601" si="47">D601*E601</f>
        <v>20</v>
      </c>
      <c r="G601" s="207">
        <v>16</v>
      </c>
      <c r="H601" s="209">
        <f t="shared" si="46"/>
        <v>320</v>
      </c>
      <c r="I601" s="210"/>
      <c r="J601" s="210"/>
    </row>
    <row r="602" spans="1:10" s="211" customFormat="1" ht="18" customHeight="1" x14ac:dyDescent="0.35">
      <c r="A602" s="102">
        <v>7594</v>
      </c>
      <c r="B602" s="103">
        <v>44907</v>
      </c>
      <c r="C602" s="205" t="s">
        <v>163</v>
      </c>
      <c r="D602" s="206">
        <v>6</v>
      </c>
      <c r="E602" s="207">
        <v>10</v>
      </c>
      <c r="F602" s="208">
        <f t="shared" si="45"/>
        <v>60</v>
      </c>
      <c r="G602" s="207">
        <v>16</v>
      </c>
      <c r="H602" s="209">
        <f t="shared" si="46"/>
        <v>960</v>
      </c>
      <c r="I602" s="210"/>
      <c r="J602" s="210"/>
    </row>
    <row r="603" spans="1:10" s="211" customFormat="1" ht="18" customHeight="1" x14ac:dyDescent="0.35">
      <c r="A603" s="102">
        <v>7595</v>
      </c>
      <c r="B603" s="103">
        <v>44907</v>
      </c>
      <c r="C603" s="205" t="s">
        <v>163</v>
      </c>
      <c r="D603" s="206">
        <v>3</v>
      </c>
      <c r="E603" s="207">
        <v>10</v>
      </c>
      <c r="F603" s="208">
        <f t="shared" si="45"/>
        <v>30</v>
      </c>
      <c r="G603" s="207">
        <v>16</v>
      </c>
      <c r="H603" s="209">
        <f t="shared" si="46"/>
        <v>480</v>
      </c>
      <c r="I603" s="210"/>
      <c r="J603" s="210"/>
    </row>
    <row r="604" spans="1:10" s="211" customFormat="1" ht="18" customHeight="1" x14ac:dyDescent="0.35">
      <c r="A604" s="102">
        <v>7592</v>
      </c>
      <c r="B604" s="103">
        <v>44907</v>
      </c>
      <c r="C604" s="205" t="s">
        <v>163</v>
      </c>
      <c r="D604" s="206">
        <v>3</v>
      </c>
      <c r="E604" s="207">
        <v>10</v>
      </c>
      <c r="F604" s="208">
        <f t="shared" si="45"/>
        <v>30</v>
      </c>
      <c r="G604" s="207">
        <v>16</v>
      </c>
      <c r="H604" s="209">
        <f t="shared" si="46"/>
        <v>480</v>
      </c>
      <c r="I604" s="210"/>
      <c r="J604" s="210"/>
    </row>
    <row r="605" spans="1:10" s="211" customFormat="1" ht="18" customHeight="1" x14ac:dyDescent="0.35">
      <c r="A605" s="102">
        <v>7590</v>
      </c>
      <c r="B605" s="103">
        <v>44907</v>
      </c>
      <c r="C605" s="205" t="s">
        <v>163</v>
      </c>
      <c r="D605" s="206">
        <v>2</v>
      </c>
      <c r="E605" s="207">
        <v>10</v>
      </c>
      <c r="F605" s="208">
        <f t="shared" si="45"/>
        <v>20</v>
      </c>
      <c r="G605" s="207">
        <v>16</v>
      </c>
      <c r="H605" s="209">
        <f t="shared" si="46"/>
        <v>320</v>
      </c>
      <c r="I605" s="210"/>
      <c r="J605" s="210"/>
    </row>
    <row r="606" spans="1:10" s="211" customFormat="1" ht="18" customHeight="1" x14ac:dyDescent="0.35">
      <c r="A606" s="102">
        <v>7591</v>
      </c>
      <c r="B606" s="103">
        <v>44907</v>
      </c>
      <c r="C606" s="205" t="s">
        <v>163</v>
      </c>
      <c r="D606" s="206">
        <v>3</v>
      </c>
      <c r="E606" s="207">
        <v>10</v>
      </c>
      <c r="F606" s="208">
        <f t="shared" si="45"/>
        <v>30</v>
      </c>
      <c r="G606" s="207">
        <v>16</v>
      </c>
      <c r="H606" s="209">
        <f t="shared" si="46"/>
        <v>480</v>
      </c>
      <c r="I606" s="210"/>
      <c r="J606" s="210"/>
    </row>
    <row r="607" spans="1:10" s="211" customFormat="1" ht="18" customHeight="1" x14ac:dyDescent="0.35">
      <c r="A607" s="102">
        <v>7566</v>
      </c>
      <c r="B607" s="103">
        <v>44908</v>
      </c>
      <c r="C607" s="205" t="s">
        <v>163</v>
      </c>
      <c r="D607" s="206">
        <v>3</v>
      </c>
      <c r="E607" s="207">
        <v>10</v>
      </c>
      <c r="F607" s="208">
        <f t="shared" si="45"/>
        <v>30</v>
      </c>
      <c r="G607" s="207">
        <v>16</v>
      </c>
      <c r="H607" s="209">
        <f t="shared" si="46"/>
        <v>480</v>
      </c>
      <c r="I607" s="210"/>
      <c r="J607" s="210"/>
    </row>
    <row r="608" spans="1:10" s="211" customFormat="1" ht="18" customHeight="1" x14ac:dyDescent="0.35">
      <c r="A608" s="102">
        <v>7599</v>
      </c>
      <c r="B608" s="103">
        <v>44908</v>
      </c>
      <c r="C608" s="205" t="s">
        <v>163</v>
      </c>
      <c r="D608" s="206">
        <v>2</v>
      </c>
      <c r="E608" s="207">
        <v>4</v>
      </c>
      <c r="F608" s="208">
        <f t="shared" si="45"/>
        <v>8</v>
      </c>
      <c r="G608" s="207">
        <v>16</v>
      </c>
      <c r="H608" s="209">
        <f t="shared" si="46"/>
        <v>128</v>
      </c>
      <c r="I608" s="210"/>
      <c r="J608" s="210"/>
    </row>
    <row r="609" spans="1:10" s="211" customFormat="1" ht="18" customHeight="1" x14ac:dyDescent="0.35">
      <c r="A609" s="102">
        <v>7596</v>
      </c>
      <c r="B609" s="103">
        <v>44908</v>
      </c>
      <c r="C609" s="205" t="s">
        <v>163</v>
      </c>
      <c r="D609" s="206">
        <v>4</v>
      </c>
      <c r="E609" s="207">
        <v>10</v>
      </c>
      <c r="F609" s="208">
        <f t="shared" si="45"/>
        <v>40</v>
      </c>
      <c r="G609" s="207">
        <v>16</v>
      </c>
      <c r="H609" s="209">
        <f t="shared" si="46"/>
        <v>640</v>
      </c>
      <c r="I609" s="210"/>
      <c r="J609" s="210"/>
    </row>
    <row r="610" spans="1:10" s="211" customFormat="1" ht="18" customHeight="1" x14ac:dyDescent="0.35">
      <c r="A610" s="102">
        <v>7597</v>
      </c>
      <c r="B610" s="103">
        <v>44908</v>
      </c>
      <c r="C610" s="205" t="s">
        <v>163</v>
      </c>
      <c r="D610" s="206">
        <v>2</v>
      </c>
      <c r="E610" s="207">
        <v>10</v>
      </c>
      <c r="F610" s="208">
        <f t="shared" si="45"/>
        <v>20</v>
      </c>
      <c r="G610" s="207">
        <v>16</v>
      </c>
      <c r="H610" s="209">
        <f t="shared" si="46"/>
        <v>320</v>
      </c>
      <c r="I610" s="210"/>
      <c r="J610" s="210"/>
    </row>
    <row r="611" spans="1:10" s="211" customFormat="1" ht="18" customHeight="1" x14ac:dyDescent="0.35">
      <c r="A611" s="102">
        <v>7598</v>
      </c>
      <c r="B611" s="103">
        <v>44908</v>
      </c>
      <c r="C611" s="205" t="s">
        <v>163</v>
      </c>
      <c r="D611" s="206">
        <v>2</v>
      </c>
      <c r="E611" s="207">
        <v>10</v>
      </c>
      <c r="F611" s="208">
        <f t="shared" si="45"/>
        <v>20</v>
      </c>
      <c r="G611" s="207">
        <v>16</v>
      </c>
      <c r="H611" s="209">
        <f t="shared" si="46"/>
        <v>320</v>
      </c>
      <c r="I611" s="210"/>
      <c r="J611" s="210"/>
    </row>
    <row r="612" spans="1:10" s="211" customFormat="1" ht="18" customHeight="1" x14ac:dyDescent="0.35">
      <c r="A612" s="102">
        <v>7708</v>
      </c>
      <c r="B612" s="103">
        <v>44909</v>
      </c>
      <c r="C612" s="205" t="s">
        <v>163</v>
      </c>
      <c r="D612" s="206">
        <v>6</v>
      </c>
      <c r="E612" s="207">
        <v>10</v>
      </c>
      <c r="F612" s="208">
        <f t="shared" si="45"/>
        <v>60</v>
      </c>
      <c r="G612" s="207">
        <v>16</v>
      </c>
      <c r="H612" s="209">
        <f t="shared" si="46"/>
        <v>960</v>
      </c>
      <c r="I612" s="210"/>
      <c r="J612" s="210"/>
    </row>
    <row r="613" spans="1:10" s="211" customFormat="1" ht="18" customHeight="1" x14ac:dyDescent="0.35">
      <c r="A613" s="102">
        <v>7707</v>
      </c>
      <c r="B613" s="103">
        <v>44909</v>
      </c>
      <c r="C613" s="205" t="s">
        <v>163</v>
      </c>
      <c r="D613" s="206">
        <v>8</v>
      </c>
      <c r="E613" s="207">
        <v>10</v>
      </c>
      <c r="F613" s="208">
        <f t="shared" ref="F613:F628" si="48">D613*E613</f>
        <v>80</v>
      </c>
      <c r="G613" s="207">
        <v>16</v>
      </c>
      <c r="H613" s="209">
        <f t="shared" si="46"/>
        <v>1280</v>
      </c>
      <c r="I613" s="210"/>
      <c r="J613" s="210"/>
    </row>
    <row r="614" spans="1:10" s="211" customFormat="1" ht="18" customHeight="1" x14ac:dyDescent="0.35">
      <c r="A614" s="102">
        <v>7705</v>
      </c>
      <c r="B614" s="103">
        <v>44909</v>
      </c>
      <c r="C614" s="205" t="s">
        <v>163</v>
      </c>
      <c r="D614" s="206">
        <v>4</v>
      </c>
      <c r="E614" s="207">
        <v>10</v>
      </c>
      <c r="F614" s="208">
        <f t="shared" si="48"/>
        <v>40</v>
      </c>
      <c r="G614" s="207">
        <v>16</v>
      </c>
      <c r="H614" s="209">
        <f t="shared" si="46"/>
        <v>640</v>
      </c>
      <c r="I614" s="210"/>
      <c r="J614" s="210"/>
    </row>
    <row r="615" spans="1:10" s="211" customFormat="1" ht="18" customHeight="1" x14ac:dyDescent="0.35">
      <c r="A615" s="102">
        <v>7704</v>
      </c>
      <c r="B615" s="103">
        <v>44909</v>
      </c>
      <c r="C615" s="205" t="s">
        <v>163</v>
      </c>
      <c r="D615" s="206">
        <v>4</v>
      </c>
      <c r="E615" s="207">
        <v>10</v>
      </c>
      <c r="F615" s="208">
        <f t="shared" si="48"/>
        <v>40</v>
      </c>
      <c r="G615" s="207">
        <v>16</v>
      </c>
      <c r="H615" s="209">
        <f t="shared" si="46"/>
        <v>640</v>
      </c>
      <c r="I615" s="210"/>
      <c r="J615" s="210"/>
    </row>
    <row r="616" spans="1:10" s="211" customFormat="1" ht="18" customHeight="1" x14ac:dyDescent="0.35">
      <c r="A616" s="102">
        <v>7709</v>
      </c>
      <c r="B616" s="103">
        <v>44910</v>
      </c>
      <c r="C616" s="205" t="s">
        <v>163</v>
      </c>
      <c r="D616" s="206">
        <v>11</v>
      </c>
      <c r="E616" s="207">
        <v>10</v>
      </c>
      <c r="F616" s="208">
        <f t="shared" si="48"/>
        <v>110</v>
      </c>
      <c r="G616" s="207">
        <v>16</v>
      </c>
      <c r="H616" s="209">
        <f t="shared" si="46"/>
        <v>1760</v>
      </c>
      <c r="I616" s="210"/>
      <c r="J616" s="210"/>
    </row>
    <row r="617" spans="1:10" s="211" customFormat="1" ht="18" customHeight="1" x14ac:dyDescent="0.35">
      <c r="A617" s="102">
        <v>7718</v>
      </c>
      <c r="B617" s="103">
        <v>44910</v>
      </c>
      <c r="C617" s="205" t="s">
        <v>163</v>
      </c>
      <c r="D617" s="206">
        <v>3</v>
      </c>
      <c r="E617" s="207">
        <v>10</v>
      </c>
      <c r="F617" s="208">
        <f t="shared" si="48"/>
        <v>30</v>
      </c>
      <c r="G617" s="207">
        <v>16</v>
      </c>
      <c r="H617" s="209">
        <f t="shared" si="46"/>
        <v>480</v>
      </c>
      <c r="I617" s="210"/>
      <c r="J617" s="210"/>
    </row>
    <row r="618" spans="1:10" s="211" customFormat="1" ht="18" customHeight="1" x14ac:dyDescent="0.35">
      <c r="A618" s="102">
        <v>7712</v>
      </c>
      <c r="B618" s="103">
        <v>44910</v>
      </c>
      <c r="C618" s="205" t="s">
        <v>163</v>
      </c>
      <c r="D618" s="206">
        <v>2</v>
      </c>
      <c r="E618" s="207">
        <v>10</v>
      </c>
      <c r="F618" s="208">
        <f t="shared" si="48"/>
        <v>20</v>
      </c>
      <c r="G618" s="207">
        <v>16</v>
      </c>
      <c r="H618" s="209">
        <f t="shared" si="46"/>
        <v>320</v>
      </c>
      <c r="I618" s="210"/>
      <c r="J618" s="210"/>
    </row>
    <row r="619" spans="1:10" s="211" customFormat="1" ht="18" customHeight="1" x14ac:dyDescent="0.35">
      <c r="A619" s="102">
        <v>7711</v>
      </c>
      <c r="B619" s="103">
        <v>44910</v>
      </c>
      <c r="C619" s="205" t="s">
        <v>163</v>
      </c>
      <c r="D619" s="206">
        <v>6</v>
      </c>
      <c r="E619" s="207">
        <v>10</v>
      </c>
      <c r="F619" s="208">
        <f t="shared" si="48"/>
        <v>60</v>
      </c>
      <c r="G619" s="207">
        <v>16</v>
      </c>
      <c r="H619" s="209">
        <f t="shared" ref="H619:H660" si="49">F619*G619</f>
        <v>960</v>
      </c>
      <c r="I619" s="210"/>
      <c r="J619" s="210"/>
    </row>
    <row r="620" spans="1:10" s="211" customFormat="1" ht="18" customHeight="1" x14ac:dyDescent="0.35">
      <c r="A620" s="102">
        <v>7710</v>
      </c>
      <c r="B620" s="103">
        <v>44910</v>
      </c>
      <c r="C620" s="205" t="s">
        <v>163</v>
      </c>
      <c r="D620" s="206">
        <v>2</v>
      </c>
      <c r="E620" s="207">
        <v>10</v>
      </c>
      <c r="F620" s="208">
        <f t="shared" si="48"/>
        <v>20</v>
      </c>
      <c r="G620" s="207">
        <v>16</v>
      </c>
      <c r="H620" s="209">
        <f t="shared" si="49"/>
        <v>320</v>
      </c>
      <c r="I620" s="210"/>
      <c r="J620" s="210"/>
    </row>
    <row r="621" spans="1:10" s="211" customFormat="1" ht="18" customHeight="1" x14ac:dyDescent="0.35">
      <c r="A621" s="102">
        <v>7717</v>
      </c>
      <c r="B621" s="103">
        <v>44911</v>
      </c>
      <c r="C621" s="205" t="s">
        <v>163</v>
      </c>
      <c r="D621" s="206">
        <v>3</v>
      </c>
      <c r="E621" s="207">
        <v>10</v>
      </c>
      <c r="F621" s="208">
        <f t="shared" si="48"/>
        <v>30</v>
      </c>
      <c r="G621" s="207">
        <v>16</v>
      </c>
      <c r="H621" s="209">
        <f t="shared" si="49"/>
        <v>480</v>
      </c>
      <c r="I621" s="210"/>
      <c r="J621" s="210"/>
    </row>
    <row r="622" spans="1:10" s="211" customFormat="1" ht="18" customHeight="1" x14ac:dyDescent="0.35">
      <c r="A622" s="102">
        <v>7716</v>
      </c>
      <c r="B622" s="103">
        <v>44911</v>
      </c>
      <c r="C622" s="205" t="s">
        <v>163</v>
      </c>
      <c r="D622" s="206">
        <v>3</v>
      </c>
      <c r="E622" s="207">
        <v>10</v>
      </c>
      <c r="F622" s="208">
        <f t="shared" si="48"/>
        <v>30</v>
      </c>
      <c r="G622" s="207">
        <v>16</v>
      </c>
      <c r="H622" s="209">
        <f t="shared" si="49"/>
        <v>480</v>
      </c>
      <c r="I622" s="210"/>
      <c r="J622" s="210"/>
    </row>
    <row r="623" spans="1:10" s="211" customFormat="1" ht="18" customHeight="1" x14ac:dyDescent="0.35">
      <c r="A623" s="102">
        <v>7714</v>
      </c>
      <c r="B623" s="103">
        <v>44911</v>
      </c>
      <c r="C623" s="205" t="s">
        <v>163</v>
      </c>
      <c r="D623" s="206">
        <v>2</v>
      </c>
      <c r="E623" s="207">
        <v>10</v>
      </c>
      <c r="F623" s="208">
        <f t="shared" si="48"/>
        <v>20</v>
      </c>
      <c r="G623" s="207">
        <v>16</v>
      </c>
      <c r="H623" s="209">
        <f t="shared" si="49"/>
        <v>320</v>
      </c>
      <c r="I623" s="210"/>
      <c r="J623" s="210"/>
    </row>
    <row r="624" spans="1:10" s="211" customFormat="1" ht="18" customHeight="1" x14ac:dyDescent="0.35">
      <c r="A624" s="102">
        <v>7715</v>
      </c>
      <c r="B624" s="103">
        <v>44911</v>
      </c>
      <c r="C624" s="205" t="s">
        <v>163</v>
      </c>
      <c r="D624" s="206">
        <v>2</v>
      </c>
      <c r="E624" s="207">
        <v>10</v>
      </c>
      <c r="F624" s="208">
        <f t="shared" si="48"/>
        <v>20</v>
      </c>
      <c r="G624" s="207">
        <v>16</v>
      </c>
      <c r="H624" s="209">
        <f t="shared" si="49"/>
        <v>320</v>
      </c>
      <c r="I624" s="210"/>
      <c r="J624" s="210"/>
    </row>
    <row r="625" spans="1:10" s="211" customFormat="1" ht="18" customHeight="1" x14ac:dyDescent="0.35">
      <c r="A625" s="102">
        <v>7713</v>
      </c>
      <c r="B625" s="103">
        <v>44911</v>
      </c>
      <c r="C625" s="205" t="s">
        <v>163</v>
      </c>
      <c r="D625" s="206">
        <v>9</v>
      </c>
      <c r="E625" s="207">
        <v>10</v>
      </c>
      <c r="F625" s="208">
        <f t="shared" si="48"/>
        <v>90</v>
      </c>
      <c r="G625" s="207">
        <v>16</v>
      </c>
      <c r="H625" s="209">
        <f t="shared" si="49"/>
        <v>1440</v>
      </c>
      <c r="I625" s="210"/>
      <c r="J625" s="210"/>
    </row>
    <row r="626" spans="1:10" s="211" customFormat="1" ht="18" customHeight="1" x14ac:dyDescent="0.35">
      <c r="A626" s="102">
        <v>7720</v>
      </c>
      <c r="B626" s="103">
        <v>44912</v>
      </c>
      <c r="C626" s="205" t="s">
        <v>163</v>
      </c>
      <c r="D626" s="206">
        <v>10</v>
      </c>
      <c r="E626" s="207">
        <v>10</v>
      </c>
      <c r="F626" s="208">
        <f t="shared" si="48"/>
        <v>100</v>
      </c>
      <c r="G626" s="207">
        <v>16</v>
      </c>
      <c r="H626" s="209">
        <f t="shared" si="49"/>
        <v>1600</v>
      </c>
      <c r="I626" s="210"/>
      <c r="J626" s="210"/>
    </row>
    <row r="627" spans="1:10" s="211" customFormat="1" ht="18" customHeight="1" x14ac:dyDescent="0.35">
      <c r="A627" s="102">
        <v>7719</v>
      </c>
      <c r="B627" s="103">
        <v>44912</v>
      </c>
      <c r="C627" s="205" t="s">
        <v>163</v>
      </c>
      <c r="D627" s="206">
        <v>2</v>
      </c>
      <c r="E627" s="207">
        <v>10</v>
      </c>
      <c r="F627" s="208">
        <f t="shared" si="48"/>
        <v>20</v>
      </c>
      <c r="G627" s="207">
        <v>16</v>
      </c>
      <c r="H627" s="209">
        <f t="shared" si="49"/>
        <v>320</v>
      </c>
      <c r="I627" s="210"/>
      <c r="J627" s="210"/>
    </row>
    <row r="628" spans="1:10" s="211" customFormat="1" ht="18" customHeight="1" x14ac:dyDescent="0.35">
      <c r="A628" s="102">
        <v>7723</v>
      </c>
      <c r="B628" s="103">
        <v>44912</v>
      </c>
      <c r="C628" s="205" t="s">
        <v>163</v>
      </c>
      <c r="D628" s="206">
        <v>2</v>
      </c>
      <c r="E628" s="207">
        <v>10</v>
      </c>
      <c r="F628" s="208">
        <f t="shared" si="48"/>
        <v>20</v>
      </c>
      <c r="G628" s="207">
        <v>16</v>
      </c>
      <c r="H628" s="209">
        <f t="shared" si="49"/>
        <v>320</v>
      </c>
      <c r="I628" s="210"/>
      <c r="J628" s="210"/>
    </row>
    <row r="629" spans="1:10" s="211" customFormat="1" ht="18" customHeight="1" x14ac:dyDescent="0.35">
      <c r="A629" s="102">
        <v>7722</v>
      </c>
      <c r="B629" s="103">
        <v>44912</v>
      </c>
      <c r="C629" s="205" t="s">
        <v>163</v>
      </c>
      <c r="D629" s="206">
        <v>2</v>
      </c>
      <c r="E629" s="207">
        <v>10</v>
      </c>
      <c r="F629" s="208">
        <f t="shared" ref="F629:F636" si="50">D629*E629</f>
        <v>20</v>
      </c>
      <c r="G629" s="207">
        <v>16</v>
      </c>
      <c r="H629" s="209">
        <f t="shared" si="49"/>
        <v>320</v>
      </c>
      <c r="I629" s="210"/>
      <c r="J629" s="210"/>
    </row>
    <row r="630" spans="1:10" s="211" customFormat="1" ht="18" customHeight="1" x14ac:dyDescent="0.35">
      <c r="A630" s="102">
        <v>7721</v>
      </c>
      <c r="B630" s="103">
        <v>44912</v>
      </c>
      <c r="C630" s="205" t="s">
        <v>163</v>
      </c>
      <c r="D630" s="206">
        <v>4</v>
      </c>
      <c r="E630" s="207">
        <v>10</v>
      </c>
      <c r="F630" s="208">
        <f t="shared" si="50"/>
        <v>40</v>
      </c>
      <c r="G630" s="207">
        <v>16</v>
      </c>
      <c r="H630" s="209">
        <f t="shared" si="49"/>
        <v>640</v>
      </c>
      <c r="I630" s="210"/>
      <c r="J630" s="210"/>
    </row>
    <row r="631" spans="1:10" s="211" customFormat="1" ht="18" customHeight="1" x14ac:dyDescent="0.35">
      <c r="A631" s="102">
        <v>7724</v>
      </c>
      <c r="B631" s="103">
        <v>44914</v>
      </c>
      <c r="C631" s="205" t="s">
        <v>163</v>
      </c>
      <c r="D631" s="206">
        <v>4</v>
      </c>
      <c r="E631" s="207">
        <v>10</v>
      </c>
      <c r="F631" s="208">
        <f t="shared" si="50"/>
        <v>40</v>
      </c>
      <c r="G631" s="207">
        <v>16</v>
      </c>
      <c r="H631" s="209">
        <f t="shared" si="49"/>
        <v>640</v>
      </c>
      <c r="I631" s="210"/>
      <c r="J631" s="210"/>
    </row>
    <row r="632" spans="1:10" s="211" customFormat="1" ht="18" customHeight="1" x14ac:dyDescent="0.35">
      <c r="A632" s="102">
        <v>7725</v>
      </c>
      <c r="B632" s="103">
        <v>44914</v>
      </c>
      <c r="C632" s="205" t="s">
        <v>163</v>
      </c>
      <c r="D632" s="206">
        <v>2</v>
      </c>
      <c r="E632" s="207">
        <v>10</v>
      </c>
      <c r="F632" s="208">
        <f t="shared" si="50"/>
        <v>20</v>
      </c>
      <c r="G632" s="207">
        <v>16</v>
      </c>
      <c r="H632" s="209">
        <f t="shared" si="49"/>
        <v>320</v>
      </c>
      <c r="I632" s="210"/>
      <c r="J632" s="210"/>
    </row>
    <row r="633" spans="1:10" s="211" customFormat="1" ht="18" customHeight="1" x14ac:dyDescent="0.35">
      <c r="A633" s="102">
        <v>7726</v>
      </c>
      <c r="B633" s="103">
        <v>44914</v>
      </c>
      <c r="C633" s="205" t="s">
        <v>163</v>
      </c>
      <c r="D633" s="206">
        <v>6</v>
      </c>
      <c r="E633" s="207">
        <v>10</v>
      </c>
      <c r="F633" s="208">
        <f t="shared" si="50"/>
        <v>60</v>
      </c>
      <c r="G633" s="207">
        <v>16</v>
      </c>
      <c r="H633" s="209">
        <f t="shared" si="49"/>
        <v>960</v>
      </c>
      <c r="I633" s="210"/>
      <c r="J633" s="210"/>
    </row>
    <row r="634" spans="1:10" s="211" customFormat="1" ht="18" customHeight="1" x14ac:dyDescent="0.35">
      <c r="A634" s="102">
        <v>7727</v>
      </c>
      <c r="B634" s="103">
        <v>44914</v>
      </c>
      <c r="C634" s="205" t="s">
        <v>163</v>
      </c>
      <c r="D634" s="206">
        <v>2</v>
      </c>
      <c r="E634" s="207">
        <v>10</v>
      </c>
      <c r="F634" s="208">
        <f t="shared" si="50"/>
        <v>20</v>
      </c>
      <c r="G634" s="207">
        <v>16</v>
      </c>
      <c r="H634" s="209">
        <f t="shared" si="49"/>
        <v>320</v>
      </c>
      <c r="I634" s="210"/>
      <c r="J634" s="210"/>
    </row>
    <row r="635" spans="1:10" s="211" customFormat="1" ht="18" customHeight="1" x14ac:dyDescent="0.35">
      <c r="A635" s="102">
        <v>7728</v>
      </c>
      <c r="B635" s="103">
        <v>44914</v>
      </c>
      <c r="C635" s="205" t="s">
        <v>163</v>
      </c>
      <c r="D635" s="206">
        <v>2</v>
      </c>
      <c r="E635" s="207">
        <v>10</v>
      </c>
      <c r="F635" s="208">
        <f t="shared" si="50"/>
        <v>20</v>
      </c>
      <c r="G635" s="207">
        <v>16</v>
      </c>
      <c r="H635" s="209">
        <f t="shared" si="49"/>
        <v>320</v>
      </c>
      <c r="I635" s="210"/>
      <c r="J635" s="210"/>
    </row>
    <row r="636" spans="1:10" s="211" customFormat="1" ht="18" customHeight="1" x14ac:dyDescent="0.35">
      <c r="A636" s="102">
        <v>7732</v>
      </c>
      <c r="B636" s="103">
        <v>44914</v>
      </c>
      <c r="C636" s="205" t="s">
        <v>163</v>
      </c>
      <c r="D636" s="206">
        <v>2</v>
      </c>
      <c r="E636" s="207">
        <v>10</v>
      </c>
      <c r="F636" s="208">
        <f t="shared" si="50"/>
        <v>20</v>
      </c>
      <c r="G636" s="207">
        <v>16</v>
      </c>
      <c r="H636" s="209">
        <f t="shared" si="49"/>
        <v>320</v>
      </c>
      <c r="I636" s="210"/>
      <c r="J636" s="210"/>
    </row>
    <row r="637" spans="1:10" s="211" customFormat="1" ht="18" customHeight="1" x14ac:dyDescent="0.35">
      <c r="A637" s="102">
        <v>7731</v>
      </c>
      <c r="B637" s="103">
        <v>44915</v>
      </c>
      <c r="C637" s="205" t="s">
        <v>163</v>
      </c>
      <c r="D637" s="206">
        <v>2</v>
      </c>
      <c r="E637" s="207">
        <v>10</v>
      </c>
      <c r="F637" s="208">
        <f t="shared" ref="F637:F642" si="51">D637*E637</f>
        <v>20</v>
      </c>
      <c r="G637" s="207">
        <v>16</v>
      </c>
      <c r="H637" s="209">
        <f t="shared" si="49"/>
        <v>320</v>
      </c>
      <c r="I637" s="210"/>
      <c r="J637" s="210"/>
    </row>
    <row r="638" spans="1:10" s="211" customFormat="1" ht="18" customHeight="1" x14ac:dyDescent="0.35">
      <c r="A638" s="102">
        <v>7729</v>
      </c>
      <c r="B638" s="103">
        <v>44915</v>
      </c>
      <c r="C638" s="205" t="s">
        <v>163</v>
      </c>
      <c r="D638" s="206">
        <v>4</v>
      </c>
      <c r="E638" s="207">
        <v>10</v>
      </c>
      <c r="F638" s="208">
        <f t="shared" si="51"/>
        <v>40</v>
      </c>
      <c r="G638" s="207">
        <v>16</v>
      </c>
      <c r="H638" s="209">
        <f t="shared" si="49"/>
        <v>640</v>
      </c>
      <c r="I638" s="210"/>
      <c r="J638" s="210"/>
    </row>
    <row r="639" spans="1:10" s="211" customFormat="1" ht="18" customHeight="1" x14ac:dyDescent="0.35">
      <c r="A639" s="102">
        <v>7730</v>
      </c>
      <c r="B639" s="103">
        <v>44915</v>
      </c>
      <c r="C639" s="205" t="s">
        <v>163</v>
      </c>
      <c r="D639" s="206">
        <v>4</v>
      </c>
      <c r="E639" s="207">
        <v>10</v>
      </c>
      <c r="F639" s="208">
        <f t="shared" si="51"/>
        <v>40</v>
      </c>
      <c r="G639" s="207">
        <v>16</v>
      </c>
      <c r="H639" s="209">
        <f t="shared" si="49"/>
        <v>640</v>
      </c>
      <c r="I639" s="210"/>
      <c r="J639" s="210"/>
    </row>
    <row r="640" spans="1:10" s="211" customFormat="1" ht="18" customHeight="1" x14ac:dyDescent="0.35">
      <c r="A640" s="102">
        <v>7733</v>
      </c>
      <c r="B640" s="103">
        <v>44916</v>
      </c>
      <c r="C640" s="205" t="s">
        <v>163</v>
      </c>
      <c r="D640" s="206">
        <v>2</v>
      </c>
      <c r="E640" s="207">
        <v>10</v>
      </c>
      <c r="F640" s="208">
        <f t="shared" si="51"/>
        <v>20</v>
      </c>
      <c r="G640" s="207">
        <v>16</v>
      </c>
      <c r="H640" s="209">
        <f t="shared" si="49"/>
        <v>320</v>
      </c>
      <c r="I640" s="210"/>
      <c r="J640" s="210"/>
    </row>
    <row r="641" spans="1:10" s="211" customFormat="1" ht="18" customHeight="1" x14ac:dyDescent="0.35">
      <c r="A641" s="102">
        <v>7734</v>
      </c>
      <c r="B641" s="103">
        <v>44916</v>
      </c>
      <c r="C641" s="205" t="s">
        <v>163</v>
      </c>
      <c r="D641" s="206">
        <v>2</v>
      </c>
      <c r="E641" s="207">
        <v>10</v>
      </c>
      <c r="F641" s="208">
        <f t="shared" si="51"/>
        <v>20</v>
      </c>
      <c r="G641" s="207">
        <v>16</v>
      </c>
      <c r="H641" s="209">
        <f t="shared" si="49"/>
        <v>320</v>
      </c>
      <c r="I641" s="210"/>
      <c r="J641" s="210"/>
    </row>
    <row r="642" spans="1:10" s="211" customFormat="1" ht="18" customHeight="1" x14ac:dyDescent="0.35">
      <c r="A642" s="102">
        <v>7734</v>
      </c>
      <c r="B642" s="103">
        <v>44916</v>
      </c>
      <c r="C642" s="205" t="s">
        <v>163</v>
      </c>
      <c r="D642" s="206">
        <v>1</v>
      </c>
      <c r="E642" s="207">
        <v>5</v>
      </c>
      <c r="F642" s="208">
        <f t="shared" si="51"/>
        <v>5</v>
      </c>
      <c r="G642" s="207">
        <v>16</v>
      </c>
      <c r="H642" s="209">
        <f t="shared" si="49"/>
        <v>80</v>
      </c>
      <c r="I642" s="210"/>
      <c r="J642" s="210"/>
    </row>
    <row r="643" spans="1:10" s="211" customFormat="1" ht="18" customHeight="1" x14ac:dyDescent="0.35">
      <c r="A643" s="102">
        <v>7735</v>
      </c>
      <c r="B643" s="103">
        <v>44917</v>
      </c>
      <c r="C643" s="205" t="s">
        <v>163</v>
      </c>
      <c r="D643" s="206">
        <v>2</v>
      </c>
      <c r="E643" s="207">
        <v>10</v>
      </c>
      <c r="F643" s="208">
        <f t="shared" ref="F643:F645" si="52">D643*E643</f>
        <v>20</v>
      </c>
      <c r="G643" s="207">
        <v>16</v>
      </c>
      <c r="H643" s="209">
        <f t="shared" si="49"/>
        <v>320</v>
      </c>
      <c r="I643" s="210"/>
      <c r="J643" s="210"/>
    </row>
    <row r="644" spans="1:10" s="211" customFormat="1" ht="18" customHeight="1" x14ac:dyDescent="0.35">
      <c r="A644" s="102">
        <v>7736</v>
      </c>
      <c r="B644" s="103">
        <v>44917</v>
      </c>
      <c r="C644" s="205" t="s">
        <v>163</v>
      </c>
      <c r="D644" s="206">
        <v>11</v>
      </c>
      <c r="E644" s="207">
        <v>10</v>
      </c>
      <c r="F644" s="208">
        <f t="shared" si="52"/>
        <v>110</v>
      </c>
      <c r="G644" s="207">
        <v>16</v>
      </c>
      <c r="H644" s="209">
        <f t="shared" si="49"/>
        <v>1760</v>
      </c>
      <c r="I644" s="210"/>
      <c r="J644" s="210"/>
    </row>
    <row r="645" spans="1:10" s="211" customFormat="1" ht="18" customHeight="1" x14ac:dyDescent="0.35">
      <c r="A645" s="102">
        <v>7737</v>
      </c>
      <c r="B645" s="103">
        <v>44918</v>
      </c>
      <c r="C645" s="205" t="s">
        <v>163</v>
      </c>
      <c r="D645" s="206">
        <v>5</v>
      </c>
      <c r="E645" s="207">
        <v>10</v>
      </c>
      <c r="F645" s="208">
        <f t="shared" si="52"/>
        <v>50</v>
      </c>
      <c r="G645" s="207">
        <v>16</v>
      </c>
      <c r="H645" s="209">
        <f t="shared" si="49"/>
        <v>800</v>
      </c>
      <c r="I645" s="210"/>
      <c r="J645" s="210"/>
    </row>
    <row r="646" spans="1:10" s="211" customFormat="1" ht="18" customHeight="1" x14ac:dyDescent="0.35">
      <c r="A646" s="102">
        <v>7738</v>
      </c>
      <c r="B646" s="103">
        <v>44919</v>
      </c>
      <c r="C646" s="205" t="s">
        <v>163</v>
      </c>
      <c r="D646" s="206">
        <v>3</v>
      </c>
      <c r="E646" s="207">
        <v>10</v>
      </c>
      <c r="F646" s="208">
        <f t="shared" ref="F646:F650" si="53">D646*E646</f>
        <v>30</v>
      </c>
      <c r="G646" s="207">
        <v>16</v>
      </c>
      <c r="H646" s="209">
        <f t="shared" si="49"/>
        <v>480</v>
      </c>
      <c r="I646" s="210"/>
      <c r="J646" s="210"/>
    </row>
    <row r="647" spans="1:10" s="211" customFormat="1" ht="18" customHeight="1" x14ac:dyDescent="0.35">
      <c r="A647" s="102">
        <v>7739</v>
      </c>
      <c r="B647" s="103">
        <v>44919</v>
      </c>
      <c r="C647" s="205" t="s">
        <v>163</v>
      </c>
      <c r="D647" s="206">
        <v>2</v>
      </c>
      <c r="E647" s="207">
        <v>10</v>
      </c>
      <c r="F647" s="208">
        <f t="shared" si="53"/>
        <v>20</v>
      </c>
      <c r="G647" s="207">
        <v>16</v>
      </c>
      <c r="H647" s="209">
        <f t="shared" si="49"/>
        <v>320</v>
      </c>
      <c r="I647" s="210"/>
      <c r="J647" s="210"/>
    </row>
    <row r="648" spans="1:10" s="211" customFormat="1" ht="18" customHeight="1" x14ac:dyDescent="0.35">
      <c r="A648" s="102">
        <v>7740</v>
      </c>
      <c r="B648" s="103">
        <v>44919</v>
      </c>
      <c r="C648" s="205" t="s">
        <v>163</v>
      </c>
      <c r="D648" s="206">
        <v>2</v>
      </c>
      <c r="E648" s="207">
        <v>10</v>
      </c>
      <c r="F648" s="208">
        <f t="shared" si="53"/>
        <v>20</v>
      </c>
      <c r="G648" s="207">
        <v>16</v>
      </c>
      <c r="H648" s="209">
        <f t="shared" si="49"/>
        <v>320</v>
      </c>
      <c r="I648" s="210"/>
      <c r="J648" s="210"/>
    </row>
    <row r="649" spans="1:10" s="211" customFormat="1" ht="18" customHeight="1" x14ac:dyDescent="0.35">
      <c r="A649" s="102">
        <v>7741</v>
      </c>
      <c r="B649" s="103">
        <v>44919</v>
      </c>
      <c r="C649" s="205" t="s">
        <v>163</v>
      </c>
      <c r="D649" s="206">
        <v>2</v>
      </c>
      <c r="E649" s="207">
        <v>10</v>
      </c>
      <c r="F649" s="208">
        <f t="shared" si="53"/>
        <v>20</v>
      </c>
      <c r="G649" s="207">
        <v>16</v>
      </c>
      <c r="H649" s="209">
        <f t="shared" si="49"/>
        <v>320</v>
      </c>
      <c r="I649" s="210"/>
      <c r="J649" s="210"/>
    </row>
    <row r="650" spans="1:10" s="211" customFormat="1" ht="18" customHeight="1" x14ac:dyDescent="0.35">
      <c r="A650" s="102">
        <v>7742</v>
      </c>
      <c r="B650" s="103">
        <v>44919</v>
      </c>
      <c r="C650" s="205" t="s">
        <v>163</v>
      </c>
      <c r="D650" s="206">
        <v>5</v>
      </c>
      <c r="E650" s="207">
        <v>10</v>
      </c>
      <c r="F650" s="208">
        <f t="shared" si="53"/>
        <v>50</v>
      </c>
      <c r="G650" s="207">
        <v>16</v>
      </c>
      <c r="H650" s="209">
        <f t="shared" si="49"/>
        <v>800</v>
      </c>
      <c r="I650" s="210"/>
      <c r="J650" s="210"/>
    </row>
    <row r="651" spans="1:10" s="211" customFormat="1" ht="18" customHeight="1" x14ac:dyDescent="0.35">
      <c r="A651" s="102">
        <v>7743</v>
      </c>
      <c r="B651" s="103">
        <v>44921</v>
      </c>
      <c r="C651" s="205" t="s">
        <v>163</v>
      </c>
      <c r="D651" s="206">
        <v>2</v>
      </c>
      <c r="E651" s="207">
        <v>10</v>
      </c>
      <c r="F651" s="208">
        <f t="shared" ref="F651:F657" si="54">D651*E651</f>
        <v>20</v>
      </c>
      <c r="G651" s="207">
        <v>16</v>
      </c>
      <c r="H651" s="209">
        <f t="shared" si="49"/>
        <v>320</v>
      </c>
      <c r="I651" s="210"/>
      <c r="J651" s="210"/>
    </row>
    <row r="652" spans="1:10" s="211" customFormat="1" ht="18" customHeight="1" x14ac:dyDescent="0.35">
      <c r="A652" s="102">
        <v>7744</v>
      </c>
      <c r="B652" s="103">
        <v>44921</v>
      </c>
      <c r="C652" s="205" t="s">
        <v>163</v>
      </c>
      <c r="D652" s="206">
        <v>3</v>
      </c>
      <c r="E652" s="207">
        <v>10</v>
      </c>
      <c r="F652" s="208">
        <f t="shared" si="54"/>
        <v>30</v>
      </c>
      <c r="G652" s="207">
        <v>16</v>
      </c>
      <c r="H652" s="209">
        <f t="shared" si="49"/>
        <v>480</v>
      </c>
      <c r="I652" s="210"/>
      <c r="J652" s="210"/>
    </row>
    <row r="653" spans="1:10" s="211" customFormat="1" ht="18" customHeight="1" x14ac:dyDescent="0.35">
      <c r="A653" s="102">
        <v>7745</v>
      </c>
      <c r="B653" s="103">
        <v>44921</v>
      </c>
      <c r="C653" s="205" t="s">
        <v>163</v>
      </c>
      <c r="D653" s="206">
        <v>2</v>
      </c>
      <c r="E653" s="207">
        <v>10</v>
      </c>
      <c r="F653" s="208">
        <f t="shared" si="54"/>
        <v>20</v>
      </c>
      <c r="G653" s="207">
        <v>16</v>
      </c>
      <c r="H653" s="209">
        <f t="shared" si="49"/>
        <v>320</v>
      </c>
      <c r="I653" s="210"/>
      <c r="J653" s="210"/>
    </row>
    <row r="654" spans="1:10" s="211" customFormat="1" ht="18" customHeight="1" x14ac:dyDescent="0.35">
      <c r="A654" s="102">
        <v>7746</v>
      </c>
      <c r="B654" s="103">
        <v>44921</v>
      </c>
      <c r="C654" s="205" t="s">
        <v>163</v>
      </c>
      <c r="D654" s="206">
        <v>2</v>
      </c>
      <c r="E654" s="207">
        <v>10</v>
      </c>
      <c r="F654" s="208">
        <f t="shared" si="54"/>
        <v>20</v>
      </c>
      <c r="G654" s="207">
        <v>16</v>
      </c>
      <c r="H654" s="209">
        <f t="shared" si="49"/>
        <v>320</v>
      </c>
      <c r="I654" s="210"/>
      <c r="J654" s="210"/>
    </row>
    <row r="655" spans="1:10" s="211" customFormat="1" ht="18" customHeight="1" x14ac:dyDescent="0.35">
      <c r="A655" s="102">
        <v>7605</v>
      </c>
      <c r="B655" s="103">
        <v>44921</v>
      </c>
      <c r="C655" s="205" t="s">
        <v>163</v>
      </c>
      <c r="D655" s="206">
        <v>2</v>
      </c>
      <c r="E655" s="207">
        <v>10</v>
      </c>
      <c r="F655" s="208">
        <f t="shared" si="54"/>
        <v>20</v>
      </c>
      <c r="G655" s="207">
        <v>16</v>
      </c>
      <c r="H655" s="209">
        <f t="shared" si="49"/>
        <v>320</v>
      </c>
      <c r="I655" s="210"/>
      <c r="J655" s="210"/>
    </row>
    <row r="656" spans="1:10" s="211" customFormat="1" ht="18" customHeight="1" x14ac:dyDescent="0.35">
      <c r="A656" s="102">
        <v>7750</v>
      </c>
      <c r="B656" s="103">
        <v>44922</v>
      </c>
      <c r="C656" s="205" t="s">
        <v>163</v>
      </c>
      <c r="D656" s="206">
        <v>2</v>
      </c>
      <c r="E656" s="207">
        <v>10</v>
      </c>
      <c r="F656" s="208">
        <f t="shared" si="54"/>
        <v>20</v>
      </c>
      <c r="G656" s="207">
        <v>16</v>
      </c>
      <c r="H656" s="209">
        <f t="shared" si="49"/>
        <v>320</v>
      </c>
      <c r="I656" s="210"/>
      <c r="J656" s="210"/>
    </row>
    <row r="657" spans="1:10" s="211" customFormat="1" ht="18" customHeight="1" x14ac:dyDescent="0.35">
      <c r="A657" s="102">
        <v>7749</v>
      </c>
      <c r="B657" s="103">
        <v>44861</v>
      </c>
      <c r="C657" s="205" t="s">
        <v>163</v>
      </c>
      <c r="D657" s="206">
        <v>2</v>
      </c>
      <c r="E657" s="207">
        <v>10</v>
      </c>
      <c r="F657" s="208">
        <f t="shared" si="54"/>
        <v>20</v>
      </c>
      <c r="G657" s="207">
        <v>16</v>
      </c>
      <c r="H657" s="209">
        <f t="shared" si="49"/>
        <v>320</v>
      </c>
      <c r="I657" s="210"/>
      <c r="J657" s="210"/>
    </row>
    <row r="658" spans="1:10" s="211" customFormat="1" ht="18" customHeight="1" x14ac:dyDescent="0.35">
      <c r="A658" s="102">
        <v>7748</v>
      </c>
      <c r="B658" s="103">
        <v>44922</v>
      </c>
      <c r="C658" s="205" t="s">
        <v>163</v>
      </c>
      <c r="D658" s="206">
        <v>11</v>
      </c>
      <c r="E658" s="207">
        <v>10</v>
      </c>
      <c r="F658" s="208">
        <f t="shared" ref="F658:F660" si="55">D658*E658</f>
        <v>110</v>
      </c>
      <c r="G658" s="207">
        <v>16</v>
      </c>
      <c r="H658" s="209">
        <f t="shared" si="49"/>
        <v>1760</v>
      </c>
      <c r="I658" s="210"/>
      <c r="J658" s="210"/>
    </row>
    <row r="659" spans="1:10" s="211" customFormat="1" ht="18" customHeight="1" x14ac:dyDescent="0.35">
      <c r="A659" s="102">
        <v>7603</v>
      </c>
      <c r="B659" s="103">
        <v>44922</v>
      </c>
      <c r="C659" s="205" t="s">
        <v>163</v>
      </c>
      <c r="D659" s="206">
        <v>2</v>
      </c>
      <c r="E659" s="207">
        <v>10</v>
      </c>
      <c r="F659" s="208">
        <f t="shared" si="55"/>
        <v>20</v>
      </c>
      <c r="G659" s="207">
        <v>16</v>
      </c>
      <c r="H659" s="209">
        <f t="shared" si="49"/>
        <v>320</v>
      </c>
      <c r="I659" s="210"/>
      <c r="J659" s="210"/>
    </row>
    <row r="660" spans="1:10" s="211" customFormat="1" ht="18" customHeight="1" x14ac:dyDescent="0.35">
      <c r="A660" s="102">
        <v>7602</v>
      </c>
      <c r="B660" s="103">
        <v>44922</v>
      </c>
      <c r="C660" s="205" t="s">
        <v>163</v>
      </c>
      <c r="D660" s="206">
        <v>2</v>
      </c>
      <c r="E660" s="207">
        <v>10</v>
      </c>
      <c r="F660" s="208">
        <f t="shared" si="55"/>
        <v>20</v>
      </c>
      <c r="G660" s="207">
        <v>16</v>
      </c>
      <c r="H660" s="209">
        <f t="shared" si="49"/>
        <v>320</v>
      </c>
      <c r="I660" s="210"/>
      <c r="J660" s="210"/>
    </row>
    <row r="661" spans="1:10" s="211" customFormat="1" ht="18" customHeight="1" x14ac:dyDescent="0.35">
      <c r="A661" s="102">
        <v>7747</v>
      </c>
      <c r="B661" s="103">
        <v>44921</v>
      </c>
      <c r="C661" s="205" t="s">
        <v>163</v>
      </c>
      <c r="D661" s="206">
        <v>3</v>
      </c>
      <c r="E661" s="207">
        <v>10</v>
      </c>
      <c r="F661" s="208">
        <f t="shared" ref="F661:F689" si="56">D661*E661</f>
        <v>30</v>
      </c>
      <c r="G661" s="207">
        <v>16</v>
      </c>
      <c r="H661" s="209">
        <f t="shared" ref="H661:H689" si="57">F661*G661</f>
        <v>480</v>
      </c>
      <c r="I661" s="210"/>
      <c r="J661" s="210"/>
    </row>
    <row r="662" spans="1:10" s="211" customFormat="1" ht="18" customHeight="1" x14ac:dyDescent="0.35">
      <c r="A662" s="102">
        <v>7604</v>
      </c>
      <c r="B662" s="103">
        <v>44922</v>
      </c>
      <c r="C662" s="205" t="s">
        <v>163</v>
      </c>
      <c r="D662" s="206">
        <v>2</v>
      </c>
      <c r="E662" s="207">
        <v>10</v>
      </c>
      <c r="F662" s="208">
        <f t="shared" si="56"/>
        <v>20</v>
      </c>
      <c r="G662" s="207">
        <v>16</v>
      </c>
      <c r="H662" s="209">
        <f t="shared" si="57"/>
        <v>320</v>
      </c>
      <c r="I662" s="210"/>
      <c r="J662" s="210"/>
    </row>
    <row r="663" spans="1:10" s="211" customFormat="1" ht="18" customHeight="1" x14ac:dyDescent="0.35">
      <c r="A663" s="102">
        <v>7609</v>
      </c>
      <c r="B663" s="103">
        <v>44923</v>
      </c>
      <c r="C663" s="205" t="s">
        <v>163</v>
      </c>
      <c r="D663" s="206">
        <v>3</v>
      </c>
      <c r="E663" s="207">
        <v>10</v>
      </c>
      <c r="F663" s="208">
        <f t="shared" si="56"/>
        <v>30</v>
      </c>
      <c r="G663" s="207">
        <v>16</v>
      </c>
      <c r="H663" s="209">
        <f t="shared" si="57"/>
        <v>480</v>
      </c>
      <c r="I663" s="210"/>
      <c r="J663" s="210"/>
    </row>
    <row r="664" spans="1:10" s="211" customFormat="1" ht="18" customHeight="1" x14ac:dyDescent="0.35">
      <c r="A664" s="102">
        <v>7608</v>
      </c>
      <c r="B664" s="103">
        <v>45288</v>
      </c>
      <c r="C664" s="205" t="s">
        <v>163</v>
      </c>
      <c r="D664" s="206">
        <v>3</v>
      </c>
      <c r="E664" s="207">
        <v>10</v>
      </c>
      <c r="F664" s="208">
        <f t="shared" si="56"/>
        <v>30</v>
      </c>
      <c r="G664" s="207">
        <v>16</v>
      </c>
      <c r="H664" s="209">
        <f t="shared" si="57"/>
        <v>480</v>
      </c>
      <c r="I664" s="210"/>
      <c r="J664" s="210"/>
    </row>
    <row r="665" spans="1:10" s="211" customFormat="1" ht="18" customHeight="1" x14ac:dyDescent="0.35">
      <c r="A665" s="102">
        <v>7607</v>
      </c>
      <c r="B665" s="103">
        <v>45288</v>
      </c>
      <c r="C665" s="205" t="s">
        <v>163</v>
      </c>
      <c r="D665" s="206">
        <v>10</v>
      </c>
      <c r="E665" s="207">
        <v>10</v>
      </c>
      <c r="F665" s="208">
        <f t="shared" si="56"/>
        <v>100</v>
      </c>
      <c r="G665" s="207">
        <v>16</v>
      </c>
      <c r="H665" s="209">
        <f t="shared" si="57"/>
        <v>1600</v>
      </c>
      <c r="I665" s="210"/>
      <c r="J665" s="210"/>
    </row>
    <row r="666" spans="1:10" s="211" customFormat="1" ht="18" customHeight="1" x14ac:dyDescent="0.35">
      <c r="A666" s="102">
        <v>7606</v>
      </c>
      <c r="B666" s="103">
        <v>44923</v>
      </c>
      <c r="C666" s="205" t="s">
        <v>163</v>
      </c>
      <c r="D666" s="206">
        <v>2</v>
      </c>
      <c r="E666" s="207">
        <v>10</v>
      </c>
      <c r="F666" s="208">
        <f t="shared" si="56"/>
        <v>20</v>
      </c>
      <c r="G666" s="207">
        <v>16</v>
      </c>
      <c r="H666" s="209">
        <f t="shared" si="57"/>
        <v>320</v>
      </c>
      <c r="I666" s="210"/>
      <c r="J666" s="210"/>
    </row>
    <row r="667" spans="1:10" s="211" customFormat="1" ht="18" customHeight="1" x14ac:dyDescent="0.35">
      <c r="A667" s="102">
        <v>7611</v>
      </c>
      <c r="B667" s="103">
        <v>44924</v>
      </c>
      <c r="C667" s="205" t="s">
        <v>163</v>
      </c>
      <c r="D667" s="206">
        <v>2</v>
      </c>
      <c r="E667" s="207">
        <v>10</v>
      </c>
      <c r="F667" s="208">
        <f t="shared" si="56"/>
        <v>20</v>
      </c>
      <c r="G667" s="207">
        <v>16</v>
      </c>
      <c r="H667" s="209">
        <f t="shared" si="57"/>
        <v>320</v>
      </c>
      <c r="I667" s="210"/>
      <c r="J667" s="210"/>
    </row>
    <row r="668" spans="1:10" s="211" customFormat="1" ht="18" customHeight="1" x14ac:dyDescent="0.35">
      <c r="A668" s="102">
        <v>7610</v>
      </c>
      <c r="B668" s="103">
        <v>44924</v>
      </c>
      <c r="C668" s="205" t="s">
        <v>163</v>
      </c>
      <c r="D668" s="206">
        <v>4</v>
      </c>
      <c r="E668" s="207">
        <v>10</v>
      </c>
      <c r="F668" s="208">
        <f t="shared" si="56"/>
        <v>40</v>
      </c>
      <c r="G668" s="207">
        <v>16</v>
      </c>
      <c r="H668" s="209">
        <f t="shared" si="57"/>
        <v>640</v>
      </c>
      <c r="I668" s="210"/>
      <c r="J668" s="210"/>
    </row>
    <row r="669" spans="1:10" s="211" customFormat="1" ht="18" customHeight="1" x14ac:dyDescent="0.35">
      <c r="A669" s="102">
        <v>7612</v>
      </c>
      <c r="B669" s="103">
        <v>44924</v>
      </c>
      <c r="C669" s="205" t="s">
        <v>163</v>
      </c>
      <c r="D669" s="206">
        <v>2</v>
      </c>
      <c r="E669" s="207">
        <v>10</v>
      </c>
      <c r="F669" s="208">
        <f t="shared" si="56"/>
        <v>20</v>
      </c>
      <c r="G669" s="207">
        <v>16</v>
      </c>
      <c r="H669" s="209">
        <f t="shared" si="57"/>
        <v>320</v>
      </c>
      <c r="I669" s="210"/>
      <c r="J669" s="210"/>
    </row>
    <row r="670" spans="1:10" s="211" customFormat="1" ht="18" customHeight="1" x14ac:dyDescent="0.35">
      <c r="A670" s="102">
        <v>7614</v>
      </c>
      <c r="B670" s="103">
        <v>44925</v>
      </c>
      <c r="C670" s="205" t="s">
        <v>163</v>
      </c>
      <c r="D670" s="206">
        <v>2</v>
      </c>
      <c r="E670" s="207">
        <v>10</v>
      </c>
      <c r="F670" s="208">
        <f t="shared" si="56"/>
        <v>20</v>
      </c>
      <c r="G670" s="207">
        <v>16</v>
      </c>
      <c r="H670" s="209">
        <f t="shared" si="57"/>
        <v>320</v>
      </c>
      <c r="I670" s="210"/>
      <c r="J670" s="210"/>
    </row>
    <row r="671" spans="1:10" s="211" customFormat="1" ht="18" customHeight="1" x14ac:dyDescent="0.35">
      <c r="A671" s="102">
        <v>7613</v>
      </c>
      <c r="B671" s="103">
        <v>44925</v>
      </c>
      <c r="C671" s="205" t="s">
        <v>163</v>
      </c>
      <c r="D671" s="206">
        <v>4</v>
      </c>
      <c r="E671" s="207">
        <v>10</v>
      </c>
      <c r="F671" s="208">
        <f t="shared" si="56"/>
        <v>40</v>
      </c>
      <c r="G671" s="207">
        <v>16</v>
      </c>
      <c r="H671" s="209">
        <f t="shared" si="57"/>
        <v>640</v>
      </c>
      <c r="I671" s="210"/>
      <c r="J671" s="210"/>
    </row>
    <row r="672" spans="1:10" s="211" customFormat="1" ht="18" customHeight="1" x14ac:dyDescent="0.35">
      <c r="A672" s="102">
        <v>7616</v>
      </c>
      <c r="B672" s="103">
        <v>44926</v>
      </c>
      <c r="C672" s="205" t="s">
        <v>163</v>
      </c>
      <c r="D672" s="206">
        <v>2</v>
      </c>
      <c r="E672" s="207">
        <v>10</v>
      </c>
      <c r="F672" s="208">
        <f t="shared" si="56"/>
        <v>20</v>
      </c>
      <c r="G672" s="207">
        <v>16</v>
      </c>
      <c r="H672" s="209">
        <f t="shared" si="57"/>
        <v>320</v>
      </c>
      <c r="I672" s="210"/>
      <c r="J672" s="210"/>
    </row>
    <row r="673" spans="1:10" s="211" customFormat="1" ht="18" customHeight="1" x14ac:dyDescent="0.35">
      <c r="A673" s="102">
        <v>7623</v>
      </c>
      <c r="B673" s="103">
        <v>44926</v>
      </c>
      <c r="C673" s="205" t="s">
        <v>163</v>
      </c>
      <c r="D673" s="206">
        <v>4</v>
      </c>
      <c r="E673" s="207">
        <v>10</v>
      </c>
      <c r="F673" s="208">
        <f t="shared" si="56"/>
        <v>40</v>
      </c>
      <c r="G673" s="207">
        <v>16</v>
      </c>
      <c r="H673" s="209">
        <f t="shared" si="57"/>
        <v>640</v>
      </c>
      <c r="I673" s="210"/>
      <c r="J673" s="210"/>
    </row>
    <row r="674" spans="1:10" s="211" customFormat="1" ht="18" customHeight="1" x14ac:dyDescent="0.35">
      <c r="A674" s="102">
        <v>7617</v>
      </c>
      <c r="B674" s="103">
        <v>44926</v>
      </c>
      <c r="C674" s="205" t="s">
        <v>163</v>
      </c>
      <c r="D674" s="206">
        <v>2</v>
      </c>
      <c r="E674" s="207">
        <v>10</v>
      </c>
      <c r="F674" s="208">
        <f t="shared" si="56"/>
        <v>20</v>
      </c>
      <c r="G674" s="207">
        <v>16</v>
      </c>
      <c r="H674" s="209">
        <f t="shared" si="57"/>
        <v>320</v>
      </c>
      <c r="I674" s="210"/>
      <c r="J674" s="210"/>
    </row>
    <row r="675" spans="1:10" s="211" customFormat="1" ht="18" customHeight="1" x14ac:dyDescent="0.35">
      <c r="A675" s="102">
        <v>7618</v>
      </c>
      <c r="B675" s="103">
        <v>44926</v>
      </c>
      <c r="C675" s="205" t="s">
        <v>163</v>
      </c>
      <c r="D675" s="206">
        <v>2</v>
      </c>
      <c r="E675" s="207">
        <v>8</v>
      </c>
      <c r="F675" s="208">
        <f t="shared" si="56"/>
        <v>16</v>
      </c>
      <c r="G675" s="207">
        <v>16</v>
      </c>
      <c r="H675" s="209">
        <f t="shared" si="57"/>
        <v>256</v>
      </c>
      <c r="I675" s="210"/>
      <c r="J675" s="210"/>
    </row>
    <row r="676" spans="1:10" s="211" customFormat="1" ht="18" customHeight="1" x14ac:dyDescent="0.35">
      <c r="A676" s="102">
        <v>7615</v>
      </c>
      <c r="B676" s="103">
        <v>44926</v>
      </c>
      <c r="C676" s="205" t="s">
        <v>163</v>
      </c>
      <c r="D676" s="206">
        <v>4</v>
      </c>
      <c r="E676" s="207">
        <v>8</v>
      </c>
      <c r="F676" s="208">
        <f t="shared" si="56"/>
        <v>32</v>
      </c>
      <c r="G676" s="207">
        <v>16</v>
      </c>
      <c r="H676" s="209">
        <f t="shared" si="57"/>
        <v>512</v>
      </c>
      <c r="I676" s="210"/>
      <c r="J676" s="210"/>
    </row>
    <row r="677" spans="1:10" s="211" customFormat="1" ht="18" customHeight="1" x14ac:dyDescent="0.35">
      <c r="A677" s="102">
        <v>7621</v>
      </c>
      <c r="B677" s="103">
        <v>44928</v>
      </c>
      <c r="C677" s="205" t="s">
        <v>163</v>
      </c>
      <c r="D677" s="206">
        <v>3</v>
      </c>
      <c r="E677" s="207">
        <v>10</v>
      </c>
      <c r="F677" s="208">
        <f t="shared" si="56"/>
        <v>30</v>
      </c>
      <c r="G677" s="207">
        <v>16</v>
      </c>
      <c r="H677" s="209">
        <f t="shared" si="57"/>
        <v>480</v>
      </c>
      <c r="I677" s="210"/>
      <c r="J677" s="210"/>
    </row>
    <row r="678" spans="1:10" s="211" customFormat="1" ht="18" customHeight="1" x14ac:dyDescent="0.35">
      <c r="A678" s="102">
        <v>7619</v>
      </c>
      <c r="B678" s="103">
        <v>44928</v>
      </c>
      <c r="C678" s="205" t="s">
        <v>163</v>
      </c>
      <c r="D678" s="206">
        <v>2</v>
      </c>
      <c r="E678" s="207">
        <v>10</v>
      </c>
      <c r="F678" s="208">
        <f t="shared" si="56"/>
        <v>20</v>
      </c>
      <c r="G678" s="207">
        <v>16</v>
      </c>
      <c r="H678" s="209">
        <f t="shared" si="57"/>
        <v>320</v>
      </c>
      <c r="I678" s="210"/>
      <c r="J678" s="210"/>
    </row>
    <row r="679" spans="1:10" s="211" customFormat="1" ht="18" customHeight="1" x14ac:dyDescent="0.35">
      <c r="A679" s="102">
        <v>7620</v>
      </c>
      <c r="B679" s="103">
        <v>44928</v>
      </c>
      <c r="C679" s="205" t="s">
        <v>163</v>
      </c>
      <c r="D679" s="206">
        <v>2</v>
      </c>
      <c r="E679" s="207">
        <v>10</v>
      </c>
      <c r="F679" s="208">
        <f t="shared" si="56"/>
        <v>20</v>
      </c>
      <c r="G679" s="207">
        <v>16</v>
      </c>
      <c r="H679" s="209">
        <f t="shared" si="57"/>
        <v>320</v>
      </c>
      <c r="I679" s="210"/>
      <c r="J679" s="210"/>
    </row>
    <row r="680" spans="1:10" s="211" customFormat="1" ht="18" customHeight="1" x14ac:dyDescent="0.35">
      <c r="A680" s="102">
        <v>7622</v>
      </c>
      <c r="B680" s="103">
        <v>44928</v>
      </c>
      <c r="C680" s="205" t="s">
        <v>163</v>
      </c>
      <c r="D680" s="206">
        <v>5</v>
      </c>
      <c r="E680" s="207">
        <v>10</v>
      </c>
      <c r="F680" s="208">
        <f t="shared" si="56"/>
        <v>50</v>
      </c>
      <c r="G680" s="207">
        <v>16</v>
      </c>
      <c r="H680" s="209">
        <f t="shared" si="57"/>
        <v>800</v>
      </c>
      <c r="I680" s="210"/>
      <c r="J680" s="210"/>
    </row>
    <row r="681" spans="1:10" s="211" customFormat="1" ht="18" customHeight="1" x14ac:dyDescent="0.35">
      <c r="A681" s="102">
        <v>7626</v>
      </c>
      <c r="B681" s="103">
        <v>44929</v>
      </c>
      <c r="C681" s="205" t="s">
        <v>163</v>
      </c>
      <c r="D681" s="206">
        <v>2</v>
      </c>
      <c r="E681" s="207">
        <v>10</v>
      </c>
      <c r="F681" s="208">
        <f t="shared" si="56"/>
        <v>20</v>
      </c>
      <c r="G681" s="207">
        <v>16</v>
      </c>
      <c r="H681" s="209">
        <f t="shared" si="57"/>
        <v>320</v>
      </c>
      <c r="I681" s="210"/>
      <c r="J681" s="210"/>
    </row>
    <row r="682" spans="1:10" s="211" customFormat="1" ht="18" customHeight="1" x14ac:dyDescent="0.35">
      <c r="A682" s="102">
        <v>7624</v>
      </c>
      <c r="B682" s="103">
        <v>44929</v>
      </c>
      <c r="C682" s="205" t="s">
        <v>163</v>
      </c>
      <c r="D682" s="206">
        <v>3</v>
      </c>
      <c r="E682" s="207">
        <v>10</v>
      </c>
      <c r="F682" s="208">
        <f t="shared" si="56"/>
        <v>30</v>
      </c>
      <c r="G682" s="207">
        <v>16</v>
      </c>
      <c r="H682" s="209">
        <f t="shared" si="57"/>
        <v>480</v>
      </c>
      <c r="I682" s="210"/>
      <c r="J682" s="210"/>
    </row>
    <row r="683" spans="1:10" s="211" customFormat="1" ht="18" customHeight="1" x14ac:dyDescent="0.35">
      <c r="A683" s="102">
        <v>7627</v>
      </c>
      <c r="B683" s="103">
        <v>44929</v>
      </c>
      <c r="C683" s="205" t="s">
        <v>163</v>
      </c>
      <c r="D683" s="206">
        <v>2</v>
      </c>
      <c r="E683" s="207">
        <v>10</v>
      </c>
      <c r="F683" s="208">
        <f t="shared" si="56"/>
        <v>20</v>
      </c>
      <c r="G683" s="207">
        <v>16</v>
      </c>
      <c r="H683" s="209">
        <f t="shared" si="57"/>
        <v>320</v>
      </c>
      <c r="I683" s="210"/>
      <c r="J683" s="210"/>
    </row>
    <row r="684" spans="1:10" s="211" customFormat="1" ht="18" customHeight="1" x14ac:dyDescent="0.35">
      <c r="A684" s="102">
        <v>7625</v>
      </c>
      <c r="B684" s="103">
        <v>44929</v>
      </c>
      <c r="C684" s="205" t="s">
        <v>163</v>
      </c>
      <c r="D684" s="206">
        <v>3</v>
      </c>
      <c r="E684" s="207">
        <v>10</v>
      </c>
      <c r="F684" s="208">
        <f t="shared" si="56"/>
        <v>30</v>
      </c>
      <c r="G684" s="207">
        <v>16</v>
      </c>
      <c r="H684" s="209">
        <f t="shared" si="57"/>
        <v>480</v>
      </c>
      <c r="I684" s="210"/>
      <c r="J684" s="210"/>
    </row>
    <row r="685" spans="1:10" s="211" customFormat="1" ht="18" customHeight="1" x14ac:dyDescent="0.35">
      <c r="A685" s="102">
        <v>7634</v>
      </c>
      <c r="B685" s="103">
        <v>44930</v>
      </c>
      <c r="C685" s="205" t="s">
        <v>163</v>
      </c>
      <c r="D685" s="206">
        <v>4</v>
      </c>
      <c r="E685" s="207">
        <v>10</v>
      </c>
      <c r="F685" s="208">
        <f t="shared" si="56"/>
        <v>40</v>
      </c>
      <c r="G685" s="207">
        <v>16</v>
      </c>
      <c r="H685" s="209">
        <f t="shared" si="57"/>
        <v>640</v>
      </c>
      <c r="I685" s="210"/>
      <c r="J685" s="210"/>
    </row>
    <row r="686" spans="1:10" s="211" customFormat="1" ht="18" customHeight="1" x14ac:dyDescent="0.35">
      <c r="A686" s="102">
        <v>7632</v>
      </c>
      <c r="B686" s="103">
        <v>44930</v>
      </c>
      <c r="C686" s="205" t="s">
        <v>163</v>
      </c>
      <c r="D686" s="206">
        <v>4</v>
      </c>
      <c r="E686" s="207">
        <v>10</v>
      </c>
      <c r="F686" s="208">
        <f t="shared" si="56"/>
        <v>40</v>
      </c>
      <c r="G686" s="207">
        <v>16</v>
      </c>
      <c r="H686" s="209">
        <f t="shared" si="57"/>
        <v>640</v>
      </c>
      <c r="I686" s="210"/>
      <c r="J686" s="210"/>
    </row>
    <row r="687" spans="1:10" s="211" customFormat="1" ht="18" customHeight="1" x14ac:dyDescent="0.35">
      <c r="A687" s="102">
        <v>7631</v>
      </c>
      <c r="B687" s="103">
        <v>44930</v>
      </c>
      <c r="C687" s="205" t="s">
        <v>163</v>
      </c>
      <c r="D687" s="206">
        <v>2</v>
      </c>
      <c r="E687" s="207">
        <v>8</v>
      </c>
      <c r="F687" s="208">
        <f t="shared" si="56"/>
        <v>16</v>
      </c>
      <c r="G687" s="207">
        <v>16</v>
      </c>
      <c r="H687" s="209">
        <f t="shared" si="57"/>
        <v>256</v>
      </c>
      <c r="I687" s="210"/>
      <c r="J687" s="210"/>
    </row>
    <row r="688" spans="1:10" s="211" customFormat="1" ht="18" customHeight="1" x14ac:dyDescent="0.35">
      <c r="A688" s="102">
        <v>7630</v>
      </c>
      <c r="B688" s="103">
        <v>44930</v>
      </c>
      <c r="C688" s="205" t="s">
        <v>163</v>
      </c>
      <c r="D688" s="206">
        <v>2</v>
      </c>
      <c r="E688" s="207">
        <v>10</v>
      </c>
      <c r="F688" s="208">
        <f t="shared" si="56"/>
        <v>20</v>
      </c>
      <c r="G688" s="207">
        <v>16</v>
      </c>
      <c r="H688" s="209">
        <f t="shared" si="57"/>
        <v>320</v>
      </c>
      <c r="I688" s="210"/>
      <c r="J688" s="210"/>
    </row>
    <row r="689" spans="1:10" s="211" customFormat="1" ht="18" customHeight="1" x14ac:dyDescent="0.35">
      <c r="A689" s="102">
        <v>7629</v>
      </c>
      <c r="B689" s="103">
        <v>44930</v>
      </c>
      <c r="C689" s="205" t="s">
        <v>163</v>
      </c>
      <c r="D689" s="206">
        <v>3</v>
      </c>
      <c r="E689" s="207">
        <v>10</v>
      </c>
      <c r="F689" s="208">
        <f t="shared" si="56"/>
        <v>30</v>
      </c>
      <c r="G689" s="207">
        <v>16</v>
      </c>
      <c r="H689" s="209">
        <f t="shared" si="57"/>
        <v>480</v>
      </c>
      <c r="I689" s="210"/>
      <c r="J689" s="210"/>
    </row>
    <row r="690" spans="1:10" s="211" customFormat="1" ht="18" customHeight="1" x14ac:dyDescent="0.35">
      <c r="A690" s="102">
        <v>7637</v>
      </c>
      <c r="B690" s="103">
        <v>44931</v>
      </c>
      <c r="C690" s="205" t="s">
        <v>163</v>
      </c>
      <c r="D690" s="206">
        <v>2</v>
      </c>
      <c r="E690" s="207">
        <v>10</v>
      </c>
      <c r="F690" s="208">
        <f t="shared" ref="F690:F704" si="58">D690*E690</f>
        <v>20</v>
      </c>
      <c r="G690" s="207">
        <v>16</v>
      </c>
      <c r="H690" s="209">
        <f t="shared" ref="H690:H704" si="59">F690*G690</f>
        <v>320</v>
      </c>
      <c r="I690" s="210"/>
      <c r="J690" s="210"/>
    </row>
    <row r="691" spans="1:10" s="211" customFormat="1" ht="18" customHeight="1" x14ac:dyDescent="0.35">
      <c r="A691" s="102">
        <v>7635</v>
      </c>
      <c r="B691" s="103">
        <v>44931</v>
      </c>
      <c r="C691" s="205" t="s">
        <v>163</v>
      </c>
      <c r="D691" s="206">
        <v>4</v>
      </c>
      <c r="E691" s="207">
        <v>10</v>
      </c>
      <c r="F691" s="208">
        <f t="shared" si="58"/>
        <v>40</v>
      </c>
      <c r="G691" s="207">
        <v>16</v>
      </c>
      <c r="H691" s="209">
        <f t="shared" si="59"/>
        <v>640</v>
      </c>
      <c r="I691" s="210"/>
      <c r="J691" s="210"/>
    </row>
    <row r="692" spans="1:10" s="211" customFormat="1" ht="18" customHeight="1" x14ac:dyDescent="0.35">
      <c r="A692" s="102">
        <v>7640</v>
      </c>
      <c r="B692" s="103">
        <v>44932</v>
      </c>
      <c r="C692" s="205" t="s">
        <v>163</v>
      </c>
      <c r="D692" s="206">
        <v>3</v>
      </c>
      <c r="E692" s="207">
        <v>10</v>
      </c>
      <c r="F692" s="208">
        <f t="shared" si="58"/>
        <v>30</v>
      </c>
      <c r="G692" s="207">
        <v>16</v>
      </c>
      <c r="H692" s="209">
        <f t="shared" si="59"/>
        <v>480</v>
      </c>
      <c r="I692" s="210"/>
      <c r="J692" s="210"/>
    </row>
    <row r="693" spans="1:10" s="211" customFormat="1" ht="18" customHeight="1" x14ac:dyDescent="0.35">
      <c r="A693" s="102">
        <v>7638</v>
      </c>
      <c r="B693" s="103">
        <v>44931</v>
      </c>
      <c r="C693" s="205" t="s">
        <v>163</v>
      </c>
      <c r="D693" s="206">
        <v>2</v>
      </c>
      <c r="E693" s="207">
        <v>10</v>
      </c>
      <c r="F693" s="208">
        <f t="shared" si="58"/>
        <v>20</v>
      </c>
      <c r="G693" s="207">
        <v>16</v>
      </c>
      <c r="H693" s="209">
        <f t="shared" si="59"/>
        <v>320</v>
      </c>
      <c r="I693" s="210"/>
      <c r="J693" s="210"/>
    </row>
    <row r="694" spans="1:10" s="211" customFormat="1" ht="18" customHeight="1" x14ac:dyDescent="0.35">
      <c r="A694" s="102">
        <v>7636</v>
      </c>
      <c r="B694" s="103">
        <v>44931</v>
      </c>
      <c r="C694" s="205" t="s">
        <v>163</v>
      </c>
      <c r="D694" s="206">
        <v>3</v>
      </c>
      <c r="E694" s="207">
        <v>10</v>
      </c>
      <c r="F694" s="208">
        <f t="shared" si="58"/>
        <v>30</v>
      </c>
      <c r="G694" s="207">
        <v>16</v>
      </c>
      <c r="H694" s="209">
        <f t="shared" si="59"/>
        <v>480</v>
      </c>
      <c r="I694" s="210"/>
      <c r="J694" s="210"/>
    </row>
    <row r="695" spans="1:10" s="211" customFormat="1" ht="18" customHeight="1" x14ac:dyDescent="0.35">
      <c r="A695" s="102">
        <v>7644</v>
      </c>
      <c r="B695" s="103">
        <v>44932</v>
      </c>
      <c r="C695" s="205" t="s">
        <v>163</v>
      </c>
      <c r="D695" s="206">
        <v>2</v>
      </c>
      <c r="E695" s="207">
        <v>10</v>
      </c>
      <c r="F695" s="208">
        <f t="shared" si="58"/>
        <v>20</v>
      </c>
      <c r="G695" s="207">
        <v>16</v>
      </c>
      <c r="H695" s="209">
        <f t="shared" si="59"/>
        <v>320</v>
      </c>
      <c r="I695" s="210"/>
      <c r="J695" s="210"/>
    </row>
    <row r="696" spans="1:10" s="211" customFormat="1" ht="18" customHeight="1" x14ac:dyDescent="0.35">
      <c r="A696" s="102">
        <v>7643</v>
      </c>
      <c r="B696" s="103">
        <v>44932</v>
      </c>
      <c r="C696" s="205" t="s">
        <v>163</v>
      </c>
      <c r="D696" s="206">
        <v>2</v>
      </c>
      <c r="E696" s="207">
        <v>10</v>
      </c>
      <c r="F696" s="208">
        <f t="shared" si="58"/>
        <v>20</v>
      </c>
      <c r="G696" s="207">
        <v>16</v>
      </c>
      <c r="H696" s="209">
        <f t="shared" si="59"/>
        <v>320</v>
      </c>
      <c r="I696" s="210"/>
      <c r="J696" s="210"/>
    </row>
    <row r="697" spans="1:10" s="211" customFormat="1" ht="18" customHeight="1" x14ac:dyDescent="0.35">
      <c r="A697" s="102">
        <v>7642</v>
      </c>
      <c r="B697" s="103">
        <v>44932</v>
      </c>
      <c r="C697" s="205" t="s">
        <v>163</v>
      </c>
      <c r="D697" s="206">
        <v>2</v>
      </c>
      <c r="E697" s="207">
        <v>10</v>
      </c>
      <c r="F697" s="208">
        <f t="shared" si="58"/>
        <v>20</v>
      </c>
      <c r="G697" s="207">
        <v>16</v>
      </c>
      <c r="H697" s="209">
        <f t="shared" si="59"/>
        <v>320</v>
      </c>
      <c r="I697" s="210"/>
      <c r="J697" s="210"/>
    </row>
    <row r="698" spans="1:10" s="211" customFormat="1" ht="18" customHeight="1" x14ac:dyDescent="0.35">
      <c r="A698" s="102">
        <v>7641</v>
      </c>
      <c r="B698" s="103">
        <v>44932</v>
      </c>
      <c r="C698" s="205" t="s">
        <v>163</v>
      </c>
      <c r="D698" s="206">
        <v>4</v>
      </c>
      <c r="E698" s="207">
        <v>10</v>
      </c>
      <c r="F698" s="208">
        <f t="shared" si="58"/>
        <v>40</v>
      </c>
      <c r="G698" s="207">
        <v>16</v>
      </c>
      <c r="H698" s="209">
        <f t="shared" si="59"/>
        <v>640</v>
      </c>
      <c r="I698" s="210"/>
      <c r="J698" s="210"/>
    </row>
    <row r="699" spans="1:10" s="211" customFormat="1" ht="18" customHeight="1" x14ac:dyDescent="0.35">
      <c r="A699" s="102">
        <v>7639</v>
      </c>
      <c r="B699" s="103">
        <v>44932</v>
      </c>
      <c r="C699" s="205" t="s">
        <v>163</v>
      </c>
      <c r="D699" s="206">
        <v>2</v>
      </c>
      <c r="E699" s="207">
        <v>10</v>
      </c>
      <c r="F699" s="208">
        <f t="shared" si="58"/>
        <v>20</v>
      </c>
      <c r="G699" s="207">
        <v>16</v>
      </c>
      <c r="H699" s="209">
        <f t="shared" si="59"/>
        <v>320</v>
      </c>
      <c r="I699" s="210"/>
      <c r="J699" s="210"/>
    </row>
    <row r="700" spans="1:10" s="211" customFormat="1" ht="18" customHeight="1" x14ac:dyDescent="0.35">
      <c r="A700" s="102">
        <v>7646</v>
      </c>
      <c r="B700" s="103">
        <v>44933</v>
      </c>
      <c r="C700" s="205" t="s">
        <v>163</v>
      </c>
      <c r="D700" s="206">
        <v>2</v>
      </c>
      <c r="E700" s="207">
        <v>10</v>
      </c>
      <c r="F700" s="208">
        <f t="shared" si="58"/>
        <v>20</v>
      </c>
      <c r="G700" s="207">
        <v>16</v>
      </c>
      <c r="H700" s="209">
        <f t="shared" si="59"/>
        <v>320</v>
      </c>
      <c r="I700" s="210"/>
      <c r="J700" s="210"/>
    </row>
    <row r="701" spans="1:10" s="211" customFormat="1" ht="18" customHeight="1" x14ac:dyDescent="0.35">
      <c r="A701" s="102">
        <v>7645</v>
      </c>
      <c r="B701" s="103">
        <v>44933</v>
      </c>
      <c r="C701" s="205" t="s">
        <v>163</v>
      </c>
      <c r="D701" s="206">
        <v>4</v>
      </c>
      <c r="E701" s="207">
        <v>10</v>
      </c>
      <c r="F701" s="208">
        <f t="shared" si="58"/>
        <v>40</v>
      </c>
      <c r="G701" s="207">
        <v>16</v>
      </c>
      <c r="H701" s="209">
        <f t="shared" si="59"/>
        <v>640</v>
      </c>
      <c r="I701" s="210"/>
      <c r="J701" s="210"/>
    </row>
    <row r="702" spans="1:10" s="211" customFormat="1" ht="18" customHeight="1" x14ac:dyDescent="0.35">
      <c r="A702" s="102">
        <v>7647</v>
      </c>
      <c r="B702" s="103">
        <v>44933</v>
      </c>
      <c r="C702" s="205" t="s">
        <v>163</v>
      </c>
      <c r="D702" s="206">
        <v>3</v>
      </c>
      <c r="E702" s="207">
        <v>10</v>
      </c>
      <c r="F702" s="208">
        <f t="shared" si="58"/>
        <v>30</v>
      </c>
      <c r="G702" s="207">
        <v>16</v>
      </c>
      <c r="H702" s="209">
        <f t="shared" si="59"/>
        <v>480</v>
      </c>
      <c r="I702" s="210"/>
      <c r="J702" s="210"/>
    </row>
    <row r="703" spans="1:10" s="211" customFormat="1" ht="18" customHeight="1" x14ac:dyDescent="0.35">
      <c r="A703" s="102">
        <v>7649</v>
      </c>
      <c r="B703" s="103">
        <v>44933</v>
      </c>
      <c r="C703" s="205" t="s">
        <v>163</v>
      </c>
      <c r="D703" s="206">
        <v>3</v>
      </c>
      <c r="E703" s="207">
        <v>10</v>
      </c>
      <c r="F703" s="208">
        <f t="shared" si="58"/>
        <v>30</v>
      </c>
      <c r="G703" s="207">
        <v>16</v>
      </c>
      <c r="H703" s="209">
        <f t="shared" si="59"/>
        <v>480</v>
      </c>
      <c r="I703" s="210"/>
      <c r="J703" s="210"/>
    </row>
    <row r="704" spans="1:10" s="211" customFormat="1" ht="18" customHeight="1" x14ac:dyDescent="0.35">
      <c r="A704" s="102">
        <v>7657</v>
      </c>
      <c r="B704" s="103">
        <v>44933</v>
      </c>
      <c r="C704" s="205" t="s">
        <v>163</v>
      </c>
      <c r="D704" s="206">
        <v>2</v>
      </c>
      <c r="E704" s="207">
        <v>10</v>
      </c>
      <c r="F704" s="208">
        <f t="shared" si="58"/>
        <v>20</v>
      </c>
      <c r="G704" s="207">
        <v>16</v>
      </c>
      <c r="H704" s="209">
        <f t="shared" si="59"/>
        <v>320</v>
      </c>
      <c r="I704" s="210"/>
      <c r="J704" s="210"/>
    </row>
    <row r="705" spans="1:10" s="211" customFormat="1" ht="18" customHeight="1" x14ac:dyDescent="0.35">
      <c r="A705" s="102">
        <v>7656</v>
      </c>
      <c r="B705" s="103">
        <v>44933</v>
      </c>
      <c r="C705" s="205" t="s">
        <v>163</v>
      </c>
      <c r="D705" s="206">
        <v>1</v>
      </c>
      <c r="E705" s="207">
        <v>10</v>
      </c>
      <c r="F705" s="208">
        <f t="shared" ref="F705:F714" si="60">D705*E705</f>
        <v>10</v>
      </c>
      <c r="G705" s="207">
        <v>16</v>
      </c>
      <c r="H705" s="209">
        <f t="shared" ref="H705:H714" si="61">F705*G705</f>
        <v>160</v>
      </c>
      <c r="I705" s="210"/>
      <c r="J705" s="210"/>
    </row>
    <row r="706" spans="1:10" s="211" customFormat="1" ht="18" customHeight="1" x14ac:dyDescent="0.35">
      <c r="A706" s="102">
        <v>7652</v>
      </c>
      <c r="B706" s="103">
        <v>44934</v>
      </c>
      <c r="C706" s="205" t="s">
        <v>163</v>
      </c>
      <c r="D706" s="206">
        <v>2</v>
      </c>
      <c r="E706" s="207">
        <v>8</v>
      </c>
      <c r="F706" s="208">
        <f t="shared" si="60"/>
        <v>16</v>
      </c>
      <c r="G706" s="207">
        <v>16</v>
      </c>
      <c r="H706" s="209">
        <f t="shared" si="61"/>
        <v>256</v>
      </c>
      <c r="I706" s="210"/>
      <c r="J706" s="210"/>
    </row>
    <row r="707" spans="1:10" s="211" customFormat="1" ht="18" customHeight="1" x14ac:dyDescent="0.35">
      <c r="A707" s="102">
        <v>7650</v>
      </c>
      <c r="B707" s="103">
        <v>44934</v>
      </c>
      <c r="C707" s="205" t="s">
        <v>163</v>
      </c>
      <c r="D707" s="206">
        <v>5</v>
      </c>
      <c r="E707" s="207">
        <v>10</v>
      </c>
      <c r="F707" s="208">
        <f t="shared" si="60"/>
        <v>50</v>
      </c>
      <c r="G707" s="207">
        <v>16</v>
      </c>
      <c r="H707" s="209">
        <f t="shared" si="61"/>
        <v>800</v>
      </c>
      <c r="I707" s="210"/>
      <c r="J707" s="210"/>
    </row>
    <row r="708" spans="1:10" s="211" customFormat="1" ht="18" customHeight="1" x14ac:dyDescent="0.35">
      <c r="A708" s="102">
        <v>7655</v>
      </c>
      <c r="B708" s="103">
        <v>44935</v>
      </c>
      <c r="C708" s="205" t="s">
        <v>163</v>
      </c>
      <c r="D708" s="206">
        <v>4</v>
      </c>
      <c r="E708" s="207">
        <v>10</v>
      </c>
      <c r="F708" s="208">
        <f t="shared" si="60"/>
        <v>40</v>
      </c>
      <c r="G708" s="207">
        <v>16</v>
      </c>
      <c r="H708" s="209">
        <f t="shared" si="61"/>
        <v>640</v>
      </c>
      <c r="I708" s="210"/>
      <c r="J708" s="210"/>
    </row>
    <row r="709" spans="1:10" s="211" customFormat="1" ht="18" customHeight="1" x14ac:dyDescent="0.35">
      <c r="A709" s="102">
        <v>7654</v>
      </c>
      <c r="B709" s="103">
        <v>44935</v>
      </c>
      <c r="C709" s="205" t="s">
        <v>163</v>
      </c>
      <c r="D709" s="206">
        <v>2</v>
      </c>
      <c r="E709" s="207">
        <v>6</v>
      </c>
      <c r="F709" s="208">
        <f t="shared" si="60"/>
        <v>12</v>
      </c>
      <c r="G709" s="207">
        <v>16</v>
      </c>
      <c r="H709" s="209">
        <f t="shared" si="61"/>
        <v>192</v>
      </c>
      <c r="I709" s="210"/>
      <c r="J709" s="210"/>
    </row>
    <row r="710" spans="1:10" s="211" customFormat="1" ht="18" customHeight="1" x14ac:dyDescent="0.35">
      <c r="A710" s="102">
        <v>7663</v>
      </c>
      <c r="B710" s="103">
        <v>44935</v>
      </c>
      <c r="C710" s="205" t="s">
        <v>163</v>
      </c>
      <c r="D710" s="206">
        <v>2</v>
      </c>
      <c r="E710" s="207">
        <v>10</v>
      </c>
      <c r="F710" s="208">
        <f t="shared" si="60"/>
        <v>20</v>
      </c>
      <c r="G710" s="207">
        <v>16</v>
      </c>
      <c r="H710" s="209">
        <f t="shared" si="61"/>
        <v>320</v>
      </c>
      <c r="I710" s="210"/>
      <c r="J710" s="210"/>
    </row>
    <row r="711" spans="1:10" s="211" customFormat="1" ht="18" customHeight="1" x14ac:dyDescent="0.35">
      <c r="A711" s="102">
        <v>7653</v>
      </c>
      <c r="B711" s="103">
        <v>44935</v>
      </c>
      <c r="C711" s="205" t="s">
        <v>163</v>
      </c>
      <c r="D711" s="206">
        <v>6</v>
      </c>
      <c r="E711" s="207">
        <v>10</v>
      </c>
      <c r="F711" s="208">
        <f t="shared" si="60"/>
        <v>60</v>
      </c>
      <c r="G711" s="207">
        <v>16</v>
      </c>
      <c r="H711" s="209">
        <f t="shared" si="61"/>
        <v>960</v>
      </c>
      <c r="I711" s="210"/>
      <c r="J711" s="210"/>
    </row>
    <row r="712" spans="1:10" s="211" customFormat="1" ht="18" customHeight="1" x14ac:dyDescent="0.35">
      <c r="A712" s="102">
        <v>7659</v>
      </c>
      <c r="B712" s="103">
        <v>44936</v>
      </c>
      <c r="C712" s="205" t="s">
        <v>163</v>
      </c>
      <c r="D712" s="206">
        <v>4</v>
      </c>
      <c r="E712" s="207">
        <v>10</v>
      </c>
      <c r="F712" s="208">
        <f t="shared" si="60"/>
        <v>40</v>
      </c>
      <c r="G712" s="207">
        <v>16</v>
      </c>
      <c r="H712" s="209">
        <f t="shared" si="61"/>
        <v>640</v>
      </c>
      <c r="I712" s="210"/>
      <c r="J712" s="210"/>
    </row>
    <row r="713" spans="1:10" s="211" customFormat="1" ht="18" customHeight="1" x14ac:dyDescent="0.35">
      <c r="A713" s="102">
        <v>7660</v>
      </c>
      <c r="B713" s="103">
        <v>44936</v>
      </c>
      <c r="C713" s="205" t="s">
        <v>163</v>
      </c>
      <c r="D713" s="206">
        <v>2</v>
      </c>
      <c r="E713" s="207">
        <v>10</v>
      </c>
      <c r="F713" s="208">
        <f t="shared" si="60"/>
        <v>20</v>
      </c>
      <c r="G713" s="207">
        <v>16</v>
      </c>
      <c r="H713" s="209">
        <f t="shared" si="61"/>
        <v>320</v>
      </c>
      <c r="I713" s="210"/>
      <c r="J713" s="210"/>
    </row>
    <row r="714" spans="1:10" s="211" customFormat="1" ht="18" customHeight="1" x14ac:dyDescent="0.35">
      <c r="A714" s="102">
        <v>7661</v>
      </c>
      <c r="B714" s="103">
        <v>44936</v>
      </c>
      <c r="C714" s="205" t="s">
        <v>163</v>
      </c>
      <c r="D714" s="206">
        <v>3</v>
      </c>
      <c r="E714" s="207">
        <v>10</v>
      </c>
      <c r="F714" s="208">
        <f t="shared" si="60"/>
        <v>30</v>
      </c>
      <c r="G714" s="207">
        <v>16</v>
      </c>
      <c r="H714" s="209">
        <f t="shared" si="61"/>
        <v>480</v>
      </c>
      <c r="I714" s="210"/>
      <c r="J714" s="210"/>
    </row>
    <row r="715" spans="1:10" s="211" customFormat="1" ht="18" customHeight="1" x14ac:dyDescent="0.35">
      <c r="A715" s="102">
        <v>7662</v>
      </c>
      <c r="B715" s="103">
        <v>44936</v>
      </c>
      <c r="C715" s="205" t="s">
        <v>163</v>
      </c>
      <c r="D715" s="206">
        <v>1</v>
      </c>
      <c r="E715" s="207">
        <v>10</v>
      </c>
      <c r="F715" s="208">
        <f t="shared" ref="F715:F727" si="62">D715*E715</f>
        <v>10</v>
      </c>
      <c r="G715" s="207">
        <v>16</v>
      </c>
      <c r="H715" s="209">
        <f t="shared" ref="H715:H727" si="63">F715*G715</f>
        <v>160</v>
      </c>
      <c r="I715" s="210"/>
      <c r="J715" s="210"/>
    </row>
    <row r="716" spans="1:10" s="211" customFormat="1" ht="18" customHeight="1" x14ac:dyDescent="0.35">
      <c r="A716" s="102">
        <v>7664</v>
      </c>
      <c r="B716" s="103">
        <v>44936</v>
      </c>
      <c r="C716" s="205" t="s">
        <v>163</v>
      </c>
      <c r="D716" s="206">
        <v>2</v>
      </c>
      <c r="E716" s="207">
        <v>10</v>
      </c>
      <c r="F716" s="208">
        <f t="shared" si="62"/>
        <v>20</v>
      </c>
      <c r="G716" s="207">
        <v>16</v>
      </c>
      <c r="H716" s="209">
        <f t="shared" si="63"/>
        <v>320</v>
      </c>
      <c r="I716" s="210"/>
      <c r="J716" s="210"/>
    </row>
    <row r="717" spans="1:10" s="211" customFormat="1" ht="18" customHeight="1" x14ac:dyDescent="0.35">
      <c r="A717" s="102">
        <v>7668</v>
      </c>
      <c r="B717" s="103">
        <v>44937</v>
      </c>
      <c r="C717" s="205" t="s">
        <v>163</v>
      </c>
      <c r="D717" s="206">
        <v>4</v>
      </c>
      <c r="E717" s="207">
        <v>10</v>
      </c>
      <c r="F717" s="208">
        <f t="shared" si="62"/>
        <v>40</v>
      </c>
      <c r="G717" s="207">
        <v>16</v>
      </c>
      <c r="H717" s="209">
        <f t="shared" si="63"/>
        <v>640</v>
      </c>
      <c r="I717" s="210"/>
      <c r="J717" s="210"/>
    </row>
    <row r="718" spans="1:10" s="211" customFormat="1" ht="18" customHeight="1" x14ac:dyDescent="0.35">
      <c r="A718" s="102">
        <v>7665</v>
      </c>
      <c r="B718" s="103">
        <v>44937</v>
      </c>
      <c r="C718" s="205" t="s">
        <v>163</v>
      </c>
      <c r="D718" s="206">
        <v>8</v>
      </c>
      <c r="E718" s="207">
        <v>10</v>
      </c>
      <c r="F718" s="208">
        <f t="shared" si="62"/>
        <v>80</v>
      </c>
      <c r="G718" s="207">
        <v>16</v>
      </c>
      <c r="H718" s="209">
        <f t="shared" si="63"/>
        <v>1280</v>
      </c>
      <c r="I718" s="210"/>
      <c r="J718" s="210"/>
    </row>
    <row r="719" spans="1:10" s="211" customFormat="1" ht="18" customHeight="1" x14ac:dyDescent="0.35">
      <c r="A719" s="102">
        <v>7666</v>
      </c>
      <c r="B719" s="103">
        <v>44937</v>
      </c>
      <c r="C719" s="205" t="s">
        <v>163</v>
      </c>
      <c r="D719" s="206">
        <v>2</v>
      </c>
      <c r="E719" s="207">
        <v>10</v>
      </c>
      <c r="F719" s="208">
        <f t="shared" si="62"/>
        <v>20</v>
      </c>
      <c r="G719" s="207">
        <v>16</v>
      </c>
      <c r="H719" s="209">
        <f t="shared" si="63"/>
        <v>320</v>
      </c>
      <c r="I719" s="210"/>
      <c r="J719" s="210"/>
    </row>
    <row r="720" spans="1:10" s="211" customFormat="1" ht="18" customHeight="1" x14ac:dyDescent="0.35">
      <c r="A720" s="102">
        <v>7670</v>
      </c>
      <c r="B720" s="103">
        <v>44937</v>
      </c>
      <c r="C720" s="205" t="s">
        <v>163</v>
      </c>
      <c r="D720" s="206">
        <v>2</v>
      </c>
      <c r="E720" s="207">
        <v>10</v>
      </c>
      <c r="F720" s="208">
        <f t="shared" si="62"/>
        <v>20</v>
      </c>
      <c r="G720" s="207">
        <v>16</v>
      </c>
      <c r="H720" s="209">
        <f t="shared" si="63"/>
        <v>320</v>
      </c>
      <c r="I720" s="210"/>
      <c r="J720" s="210"/>
    </row>
    <row r="721" spans="1:10" s="211" customFormat="1" ht="18" customHeight="1" x14ac:dyDescent="0.35">
      <c r="A721" s="102">
        <v>7669</v>
      </c>
      <c r="B721" s="103">
        <v>44937</v>
      </c>
      <c r="C721" s="205" t="s">
        <v>163</v>
      </c>
      <c r="D721" s="206">
        <v>2</v>
      </c>
      <c r="E721" s="207">
        <v>10</v>
      </c>
      <c r="F721" s="208">
        <f t="shared" si="62"/>
        <v>20</v>
      </c>
      <c r="G721" s="207">
        <v>16</v>
      </c>
      <c r="H721" s="209">
        <f t="shared" si="63"/>
        <v>320</v>
      </c>
      <c r="I721" s="210"/>
      <c r="J721" s="210"/>
    </row>
    <row r="722" spans="1:10" s="211" customFormat="1" ht="18" customHeight="1" x14ac:dyDescent="0.35">
      <c r="A722" s="102">
        <v>7667</v>
      </c>
      <c r="B722" s="103">
        <v>44937</v>
      </c>
      <c r="C722" s="205" t="s">
        <v>163</v>
      </c>
      <c r="D722" s="206">
        <v>2</v>
      </c>
      <c r="E722" s="207">
        <v>10</v>
      </c>
      <c r="F722" s="208">
        <f t="shared" si="62"/>
        <v>20</v>
      </c>
      <c r="G722" s="207">
        <v>16</v>
      </c>
      <c r="H722" s="209">
        <f t="shared" si="63"/>
        <v>320</v>
      </c>
      <c r="I722" s="210"/>
      <c r="J722" s="210"/>
    </row>
    <row r="723" spans="1:10" s="211" customFormat="1" ht="18" customHeight="1" x14ac:dyDescent="0.35">
      <c r="A723" s="102">
        <v>7671</v>
      </c>
      <c r="B723" s="103">
        <v>44938</v>
      </c>
      <c r="C723" s="205" t="s">
        <v>163</v>
      </c>
      <c r="D723" s="206">
        <v>8</v>
      </c>
      <c r="E723" s="207">
        <v>10</v>
      </c>
      <c r="F723" s="208">
        <f t="shared" si="62"/>
        <v>80</v>
      </c>
      <c r="G723" s="207">
        <v>16</v>
      </c>
      <c r="H723" s="209">
        <f t="shared" si="63"/>
        <v>1280</v>
      </c>
      <c r="I723" s="210"/>
      <c r="J723" s="210"/>
    </row>
    <row r="724" spans="1:10" s="211" customFormat="1" ht="18" customHeight="1" x14ac:dyDescent="0.35">
      <c r="A724" s="102">
        <v>7673</v>
      </c>
      <c r="B724" s="103">
        <v>44938</v>
      </c>
      <c r="C724" s="205" t="s">
        <v>163</v>
      </c>
      <c r="D724" s="206">
        <v>2</v>
      </c>
      <c r="E724" s="207">
        <v>10</v>
      </c>
      <c r="F724" s="208">
        <f t="shared" si="62"/>
        <v>20</v>
      </c>
      <c r="G724" s="207">
        <v>16</v>
      </c>
      <c r="H724" s="209">
        <f t="shared" si="63"/>
        <v>320</v>
      </c>
      <c r="I724" s="210"/>
      <c r="J724" s="210"/>
    </row>
    <row r="725" spans="1:10" s="211" customFormat="1" ht="18" customHeight="1" x14ac:dyDescent="0.35">
      <c r="A725" s="102">
        <v>7672</v>
      </c>
      <c r="B725" s="103">
        <v>44938</v>
      </c>
      <c r="C725" s="205" t="s">
        <v>163</v>
      </c>
      <c r="D725" s="206">
        <v>6</v>
      </c>
      <c r="E725" s="207">
        <v>10</v>
      </c>
      <c r="F725" s="208">
        <f t="shared" si="62"/>
        <v>60</v>
      </c>
      <c r="G725" s="207">
        <v>16</v>
      </c>
      <c r="H725" s="209">
        <f t="shared" si="63"/>
        <v>960</v>
      </c>
      <c r="I725" s="210"/>
      <c r="J725" s="210"/>
    </row>
    <row r="726" spans="1:10" s="211" customFormat="1" ht="18" customHeight="1" x14ac:dyDescent="0.35">
      <c r="A726" s="102">
        <v>7674</v>
      </c>
      <c r="B726" s="103">
        <v>44938</v>
      </c>
      <c r="C726" s="205" t="s">
        <v>163</v>
      </c>
      <c r="D726" s="206">
        <v>2</v>
      </c>
      <c r="E726" s="207">
        <v>10</v>
      </c>
      <c r="F726" s="208">
        <f t="shared" si="62"/>
        <v>20</v>
      </c>
      <c r="G726" s="207">
        <v>16</v>
      </c>
      <c r="H726" s="209">
        <f t="shared" si="63"/>
        <v>320</v>
      </c>
      <c r="I726" s="210"/>
      <c r="J726" s="210"/>
    </row>
    <row r="727" spans="1:10" s="211" customFormat="1" ht="18" customHeight="1" x14ac:dyDescent="0.35">
      <c r="A727" s="102">
        <v>7675</v>
      </c>
      <c r="B727" s="103">
        <v>44938</v>
      </c>
      <c r="C727" s="205" t="s">
        <v>163</v>
      </c>
      <c r="D727" s="206">
        <v>4</v>
      </c>
      <c r="E727" s="207">
        <v>10</v>
      </c>
      <c r="F727" s="208">
        <f t="shared" si="62"/>
        <v>40</v>
      </c>
      <c r="G727" s="207">
        <v>16</v>
      </c>
      <c r="H727" s="209">
        <f t="shared" si="63"/>
        <v>640</v>
      </c>
      <c r="I727" s="210"/>
      <c r="J727" s="210"/>
    </row>
    <row r="728" spans="1:10" s="211" customFormat="1" ht="18" customHeight="1" x14ac:dyDescent="0.35">
      <c r="A728" s="102">
        <v>7680</v>
      </c>
      <c r="B728" s="103">
        <v>44939</v>
      </c>
      <c r="C728" s="205" t="s">
        <v>163</v>
      </c>
      <c r="D728" s="206">
        <v>12</v>
      </c>
      <c r="E728" s="207">
        <v>6</v>
      </c>
      <c r="F728" s="208">
        <f t="shared" ref="F728:F745" si="64">D728*E728</f>
        <v>72</v>
      </c>
      <c r="G728" s="207">
        <v>16</v>
      </c>
      <c r="H728" s="209">
        <f t="shared" ref="H728:H745" si="65">F728*G728</f>
        <v>1152</v>
      </c>
      <c r="I728" s="210"/>
      <c r="J728" s="210"/>
    </row>
    <row r="729" spans="1:10" s="211" customFormat="1" ht="18" customHeight="1" x14ac:dyDescent="0.35">
      <c r="A729" s="102">
        <v>7678</v>
      </c>
      <c r="B729" s="103">
        <v>44939</v>
      </c>
      <c r="C729" s="205" t="s">
        <v>163</v>
      </c>
      <c r="D729" s="206">
        <v>4</v>
      </c>
      <c r="E729" s="207">
        <v>10</v>
      </c>
      <c r="F729" s="208">
        <f t="shared" si="64"/>
        <v>40</v>
      </c>
      <c r="G729" s="207">
        <v>16</v>
      </c>
      <c r="H729" s="209">
        <f t="shared" si="65"/>
        <v>640</v>
      </c>
      <c r="I729" s="210"/>
      <c r="J729" s="210"/>
    </row>
    <row r="730" spans="1:10" s="211" customFormat="1" ht="18" customHeight="1" x14ac:dyDescent="0.35">
      <c r="A730" s="102">
        <v>7677</v>
      </c>
      <c r="B730" s="103">
        <v>44939</v>
      </c>
      <c r="C730" s="205" t="s">
        <v>163</v>
      </c>
      <c r="D730" s="206">
        <v>8</v>
      </c>
      <c r="E730" s="207">
        <v>10</v>
      </c>
      <c r="F730" s="208">
        <f t="shared" si="64"/>
        <v>80</v>
      </c>
      <c r="G730" s="207">
        <v>16</v>
      </c>
      <c r="H730" s="209">
        <f t="shared" si="65"/>
        <v>1280</v>
      </c>
      <c r="I730" s="210"/>
      <c r="J730" s="210"/>
    </row>
    <row r="731" spans="1:10" s="211" customFormat="1" ht="18" customHeight="1" x14ac:dyDescent="0.35">
      <c r="A731" s="102">
        <v>7676</v>
      </c>
      <c r="B731" s="103">
        <v>44939</v>
      </c>
      <c r="C731" s="205" t="s">
        <v>163</v>
      </c>
      <c r="D731" s="206">
        <v>3</v>
      </c>
      <c r="E731" s="207">
        <v>10</v>
      </c>
      <c r="F731" s="208">
        <f t="shared" si="64"/>
        <v>30</v>
      </c>
      <c r="G731" s="207">
        <v>16</v>
      </c>
      <c r="H731" s="209">
        <f t="shared" si="65"/>
        <v>480</v>
      </c>
      <c r="I731" s="210"/>
      <c r="J731" s="210"/>
    </row>
    <row r="732" spans="1:10" s="211" customFormat="1" ht="18" customHeight="1" x14ac:dyDescent="0.35">
      <c r="A732" s="102">
        <v>7679</v>
      </c>
      <c r="B732" s="103">
        <v>44939</v>
      </c>
      <c r="C732" s="205" t="s">
        <v>163</v>
      </c>
      <c r="D732" s="206">
        <v>2</v>
      </c>
      <c r="E732" s="207">
        <v>10</v>
      </c>
      <c r="F732" s="208">
        <f t="shared" ref="F732" si="66">D732*E732</f>
        <v>20</v>
      </c>
      <c r="G732" s="207">
        <v>16</v>
      </c>
      <c r="H732" s="209">
        <f t="shared" ref="H732" si="67">F732*G732</f>
        <v>320</v>
      </c>
      <c r="I732" s="210"/>
      <c r="J732" s="210"/>
    </row>
    <row r="733" spans="1:10" s="211" customFormat="1" ht="18" customHeight="1" x14ac:dyDescent="0.35">
      <c r="A733" s="102">
        <v>7687</v>
      </c>
      <c r="B733" s="103">
        <v>44940</v>
      </c>
      <c r="C733" s="205" t="s">
        <v>163</v>
      </c>
      <c r="D733" s="206">
        <v>2</v>
      </c>
      <c r="E733" s="207">
        <v>10</v>
      </c>
      <c r="F733" s="208">
        <f t="shared" ref="F733" si="68">D733*E733</f>
        <v>20</v>
      </c>
      <c r="G733" s="207">
        <v>16</v>
      </c>
      <c r="H733" s="209">
        <f t="shared" ref="H733" si="69">F733*G733</f>
        <v>320</v>
      </c>
      <c r="I733" s="210"/>
      <c r="J733" s="210"/>
    </row>
    <row r="734" spans="1:10" s="211" customFormat="1" ht="18" customHeight="1" x14ac:dyDescent="0.35">
      <c r="A734" s="102">
        <v>7686</v>
      </c>
      <c r="B734" s="103">
        <v>44940</v>
      </c>
      <c r="C734" s="205" t="s">
        <v>163</v>
      </c>
      <c r="D734" s="206">
        <v>1</v>
      </c>
      <c r="E734" s="207">
        <v>10</v>
      </c>
      <c r="F734" s="208">
        <f t="shared" si="64"/>
        <v>10</v>
      </c>
      <c r="G734" s="207">
        <v>16</v>
      </c>
      <c r="H734" s="209">
        <f t="shared" si="65"/>
        <v>160</v>
      </c>
      <c r="I734" s="210"/>
      <c r="J734" s="210"/>
    </row>
    <row r="735" spans="1:10" s="211" customFormat="1" ht="18" customHeight="1" x14ac:dyDescent="0.35">
      <c r="A735" s="102">
        <v>7685</v>
      </c>
      <c r="B735" s="103">
        <v>44940</v>
      </c>
      <c r="C735" s="205" t="s">
        <v>163</v>
      </c>
      <c r="D735" s="206">
        <v>6</v>
      </c>
      <c r="E735" s="207">
        <v>10</v>
      </c>
      <c r="F735" s="208">
        <f t="shared" si="64"/>
        <v>60</v>
      </c>
      <c r="G735" s="207">
        <v>16</v>
      </c>
      <c r="H735" s="209">
        <f t="shared" si="65"/>
        <v>960</v>
      </c>
      <c r="I735" s="210"/>
      <c r="J735" s="210"/>
    </row>
    <row r="736" spans="1:10" s="211" customFormat="1" ht="18" customHeight="1" x14ac:dyDescent="0.35">
      <c r="A736" s="102">
        <v>7684</v>
      </c>
      <c r="B736" s="103">
        <v>44940</v>
      </c>
      <c r="C736" s="205" t="s">
        <v>163</v>
      </c>
      <c r="D736" s="206">
        <v>4</v>
      </c>
      <c r="E736" s="207">
        <v>10</v>
      </c>
      <c r="F736" s="208">
        <f t="shared" si="64"/>
        <v>40</v>
      </c>
      <c r="G736" s="207">
        <v>16</v>
      </c>
      <c r="H736" s="209">
        <f t="shared" si="65"/>
        <v>640</v>
      </c>
      <c r="I736" s="210"/>
      <c r="J736" s="210"/>
    </row>
    <row r="737" spans="1:10" s="211" customFormat="1" ht="18" customHeight="1" x14ac:dyDescent="0.35">
      <c r="A737" s="102">
        <v>7682</v>
      </c>
      <c r="B737" s="103">
        <v>44940</v>
      </c>
      <c r="C737" s="205" t="s">
        <v>163</v>
      </c>
      <c r="D737" s="206">
        <v>2</v>
      </c>
      <c r="E737" s="207">
        <v>8</v>
      </c>
      <c r="F737" s="208">
        <f t="shared" si="64"/>
        <v>16</v>
      </c>
      <c r="G737" s="207">
        <v>16</v>
      </c>
      <c r="H737" s="209">
        <f t="shared" si="65"/>
        <v>256</v>
      </c>
      <c r="I737" s="210"/>
      <c r="J737" s="210"/>
    </row>
    <row r="738" spans="1:10" s="211" customFormat="1" ht="18" customHeight="1" x14ac:dyDescent="0.35">
      <c r="A738" s="102">
        <v>7683</v>
      </c>
      <c r="B738" s="103">
        <v>44940</v>
      </c>
      <c r="C738" s="205" t="s">
        <v>163</v>
      </c>
      <c r="D738" s="206">
        <v>2</v>
      </c>
      <c r="E738" s="207">
        <v>10</v>
      </c>
      <c r="F738" s="208">
        <f t="shared" si="64"/>
        <v>20</v>
      </c>
      <c r="G738" s="207">
        <v>16</v>
      </c>
      <c r="H738" s="209">
        <f t="shared" si="65"/>
        <v>320</v>
      </c>
      <c r="I738" s="210"/>
      <c r="J738" s="210"/>
    </row>
    <row r="739" spans="1:10" s="211" customFormat="1" ht="18" customHeight="1" x14ac:dyDescent="0.35">
      <c r="A739" s="102">
        <v>7681</v>
      </c>
      <c r="B739" s="103">
        <v>44940</v>
      </c>
      <c r="C739" s="205" t="s">
        <v>163</v>
      </c>
      <c r="D739" s="206">
        <v>2</v>
      </c>
      <c r="E739" s="207">
        <v>10</v>
      </c>
      <c r="F739" s="208">
        <f t="shared" si="64"/>
        <v>20</v>
      </c>
      <c r="G739" s="207">
        <v>16</v>
      </c>
      <c r="H739" s="209">
        <f t="shared" si="65"/>
        <v>320</v>
      </c>
      <c r="I739" s="210"/>
      <c r="J739" s="210"/>
    </row>
    <row r="740" spans="1:10" s="211" customFormat="1" ht="18" customHeight="1" x14ac:dyDescent="0.35">
      <c r="A740" s="102">
        <v>7688</v>
      </c>
      <c r="B740" s="103">
        <v>44941</v>
      </c>
      <c r="C740" s="205" t="s">
        <v>163</v>
      </c>
      <c r="D740" s="206">
        <v>10</v>
      </c>
      <c r="E740" s="207">
        <v>10</v>
      </c>
      <c r="F740" s="208">
        <f t="shared" si="64"/>
        <v>100</v>
      </c>
      <c r="G740" s="207">
        <v>16</v>
      </c>
      <c r="H740" s="209">
        <f t="shared" si="65"/>
        <v>1600</v>
      </c>
      <c r="I740" s="210"/>
      <c r="J740" s="210"/>
    </row>
    <row r="741" spans="1:10" s="211" customFormat="1" ht="18" customHeight="1" x14ac:dyDescent="0.35">
      <c r="A741" s="102">
        <v>7690</v>
      </c>
      <c r="B741" s="103">
        <v>44942</v>
      </c>
      <c r="C741" s="205" t="s">
        <v>163</v>
      </c>
      <c r="D741" s="206">
        <v>4</v>
      </c>
      <c r="E741" s="207">
        <v>10</v>
      </c>
      <c r="F741" s="208">
        <f t="shared" si="64"/>
        <v>40</v>
      </c>
      <c r="G741" s="207">
        <v>16</v>
      </c>
      <c r="H741" s="209">
        <f t="shared" si="65"/>
        <v>640</v>
      </c>
      <c r="I741" s="210"/>
      <c r="J741" s="210"/>
    </row>
    <row r="742" spans="1:10" s="211" customFormat="1" ht="18" customHeight="1" x14ac:dyDescent="0.35">
      <c r="A742" s="102">
        <v>7691</v>
      </c>
      <c r="B742" s="103">
        <v>44942</v>
      </c>
      <c r="C742" s="205" t="s">
        <v>163</v>
      </c>
      <c r="D742" s="206">
        <v>2</v>
      </c>
      <c r="E742" s="207">
        <v>10</v>
      </c>
      <c r="F742" s="208">
        <f t="shared" si="64"/>
        <v>20</v>
      </c>
      <c r="G742" s="207">
        <v>16</v>
      </c>
      <c r="H742" s="209">
        <f t="shared" si="65"/>
        <v>320</v>
      </c>
      <c r="I742" s="210"/>
      <c r="J742" s="210"/>
    </row>
    <row r="743" spans="1:10" s="211" customFormat="1" ht="18" customHeight="1" x14ac:dyDescent="0.35">
      <c r="A743" s="102">
        <v>7692</v>
      </c>
      <c r="B743" s="103">
        <v>44942</v>
      </c>
      <c r="C743" s="205" t="s">
        <v>163</v>
      </c>
      <c r="D743" s="206">
        <v>2</v>
      </c>
      <c r="E743" s="207">
        <v>10</v>
      </c>
      <c r="F743" s="208">
        <f t="shared" ref="F743:F744" si="70">D743*E743</f>
        <v>20</v>
      </c>
      <c r="G743" s="207">
        <v>16</v>
      </c>
      <c r="H743" s="209">
        <f t="shared" ref="H743:H744" si="71">F743*G743</f>
        <v>320</v>
      </c>
      <c r="I743" s="210"/>
      <c r="J743" s="210"/>
    </row>
    <row r="744" spans="1:10" s="211" customFormat="1" ht="18" customHeight="1" x14ac:dyDescent="0.35">
      <c r="A744" s="102">
        <v>7689</v>
      </c>
      <c r="B744" s="103">
        <v>44942</v>
      </c>
      <c r="C744" s="205" t="s">
        <v>163</v>
      </c>
      <c r="D744" s="206">
        <v>2</v>
      </c>
      <c r="E744" s="207">
        <v>10</v>
      </c>
      <c r="F744" s="208">
        <f t="shared" si="70"/>
        <v>20</v>
      </c>
      <c r="G744" s="207">
        <v>16</v>
      </c>
      <c r="H744" s="209">
        <f t="shared" si="71"/>
        <v>320</v>
      </c>
      <c r="I744" s="210"/>
      <c r="J744" s="210"/>
    </row>
    <row r="745" spans="1:10" s="211" customFormat="1" ht="18" customHeight="1" x14ac:dyDescent="0.35">
      <c r="A745" s="102">
        <v>7693</v>
      </c>
      <c r="B745" s="103">
        <v>44943</v>
      </c>
      <c r="C745" s="205" t="s">
        <v>163</v>
      </c>
      <c r="D745" s="206">
        <v>4</v>
      </c>
      <c r="E745" s="207">
        <v>10</v>
      </c>
      <c r="F745" s="208">
        <f t="shared" si="64"/>
        <v>40</v>
      </c>
      <c r="G745" s="207">
        <v>16</v>
      </c>
      <c r="H745" s="209">
        <f t="shared" si="65"/>
        <v>640</v>
      </c>
      <c r="I745" s="210"/>
      <c r="J745" s="210"/>
    </row>
    <row r="746" spans="1:10" s="211" customFormat="1" ht="18" customHeight="1" x14ac:dyDescent="0.35">
      <c r="A746" s="102">
        <v>7694</v>
      </c>
      <c r="B746" s="103">
        <v>44943</v>
      </c>
      <c r="C746" s="205" t="s">
        <v>163</v>
      </c>
      <c r="D746" s="206">
        <v>3</v>
      </c>
      <c r="E746" s="207">
        <v>10</v>
      </c>
      <c r="F746" s="208">
        <f t="shared" ref="F746:F769" si="72">D746*E746</f>
        <v>30</v>
      </c>
      <c r="G746" s="207">
        <v>16</v>
      </c>
      <c r="H746" s="209">
        <f t="shared" ref="H746:H769" si="73">F746*G746</f>
        <v>480</v>
      </c>
      <c r="I746" s="210"/>
      <c r="J746" s="210"/>
    </row>
    <row r="747" spans="1:10" s="211" customFormat="1" ht="18" customHeight="1" x14ac:dyDescent="0.35">
      <c r="A747" s="102">
        <v>7695</v>
      </c>
      <c r="B747" s="103">
        <v>44943</v>
      </c>
      <c r="C747" s="205" t="s">
        <v>163</v>
      </c>
      <c r="D747" s="206">
        <v>2</v>
      </c>
      <c r="E747" s="207">
        <v>10</v>
      </c>
      <c r="F747" s="208">
        <f t="shared" si="72"/>
        <v>20</v>
      </c>
      <c r="G747" s="207">
        <v>16</v>
      </c>
      <c r="H747" s="209">
        <f t="shared" si="73"/>
        <v>320</v>
      </c>
      <c r="I747" s="210"/>
      <c r="J747" s="210"/>
    </row>
    <row r="748" spans="1:10" s="211" customFormat="1" ht="18" customHeight="1" x14ac:dyDescent="0.35">
      <c r="A748" s="102">
        <v>7696</v>
      </c>
      <c r="B748" s="103">
        <v>44943</v>
      </c>
      <c r="C748" s="205" t="s">
        <v>163</v>
      </c>
      <c r="D748" s="206">
        <v>3</v>
      </c>
      <c r="E748" s="207">
        <v>10</v>
      </c>
      <c r="F748" s="208">
        <f t="shared" si="72"/>
        <v>30</v>
      </c>
      <c r="G748" s="207">
        <v>16</v>
      </c>
      <c r="H748" s="209">
        <f t="shared" si="73"/>
        <v>480</v>
      </c>
      <c r="I748" s="210"/>
      <c r="J748" s="210"/>
    </row>
    <row r="749" spans="1:10" s="211" customFormat="1" ht="18" customHeight="1" x14ac:dyDescent="0.35">
      <c r="A749" s="102">
        <v>7700</v>
      </c>
      <c r="B749" s="103">
        <v>44944</v>
      </c>
      <c r="C749" s="205" t="s">
        <v>163</v>
      </c>
      <c r="D749" s="206">
        <v>4</v>
      </c>
      <c r="E749" s="207">
        <v>10</v>
      </c>
      <c r="F749" s="208">
        <f t="shared" si="72"/>
        <v>40</v>
      </c>
      <c r="G749" s="207">
        <v>16</v>
      </c>
      <c r="H749" s="209">
        <f t="shared" si="73"/>
        <v>640</v>
      </c>
      <c r="I749" s="210"/>
      <c r="J749" s="210"/>
    </row>
    <row r="750" spans="1:10" s="211" customFormat="1" ht="18" customHeight="1" x14ac:dyDescent="0.35">
      <c r="A750" s="102">
        <v>7801</v>
      </c>
      <c r="B750" s="103">
        <v>44944</v>
      </c>
      <c r="C750" s="205" t="s">
        <v>163</v>
      </c>
      <c r="D750" s="206">
        <v>4</v>
      </c>
      <c r="E750" s="207">
        <v>10</v>
      </c>
      <c r="F750" s="208">
        <f t="shared" si="72"/>
        <v>40</v>
      </c>
      <c r="G750" s="207">
        <v>16</v>
      </c>
      <c r="H750" s="209">
        <f t="shared" si="73"/>
        <v>640</v>
      </c>
      <c r="I750" s="210"/>
      <c r="J750" s="210"/>
    </row>
    <row r="751" spans="1:10" s="211" customFormat="1" ht="18" customHeight="1" x14ac:dyDescent="0.35">
      <c r="A751" s="102">
        <v>7698</v>
      </c>
      <c r="B751" s="103">
        <v>44944</v>
      </c>
      <c r="C751" s="205" t="s">
        <v>163</v>
      </c>
      <c r="D751" s="206">
        <v>2</v>
      </c>
      <c r="E751" s="207">
        <v>10</v>
      </c>
      <c r="F751" s="208">
        <f t="shared" si="72"/>
        <v>20</v>
      </c>
      <c r="G751" s="207">
        <v>16</v>
      </c>
      <c r="H751" s="209">
        <f t="shared" si="73"/>
        <v>320</v>
      </c>
      <c r="I751" s="210"/>
      <c r="J751" s="210"/>
    </row>
    <row r="752" spans="1:10" s="211" customFormat="1" ht="18" customHeight="1" x14ac:dyDescent="0.35">
      <c r="A752" s="102">
        <v>7697</v>
      </c>
      <c r="B752" s="103">
        <v>44944</v>
      </c>
      <c r="C752" s="205" t="s">
        <v>163</v>
      </c>
      <c r="D752" s="206">
        <v>5</v>
      </c>
      <c r="E752" s="207">
        <v>10</v>
      </c>
      <c r="F752" s="208">
        <f t="shared" si="72"/>
        <v>50</v>
      </c>
      <c r="G752" s="207">
        <v>16</v>
      </c>
      <c r="H752" s="209">
        <f t="shared" si="73"/>
        <v>800</v>
      </c>
      <c r="I752" s="210"/>
      <c r="J752" s="210"/>
    </row>
    <row r="753" spans="1:10" s="211" customFormat="1" ht="18" customHeight="1" x14ac:dyDescent="0.35">
      <c r="A753" s="102">
        <v>7699</v>
      </c>
      <c r="B753" s="103">
        <v>44944</v>
      </c>
      <c r="C753" s="205" t="s">
        <v>163</v>
      </c>
      <c r="D753" s="206">
        <v>2</v>
      </c>
      <c r="E753" s="207">
        <v>10</v>
      </c>
      <c r="F753" s="208">
        <f t="shared" si="72"/>
        <v>20</v>
      </c>
      <c r="G753" s="207">
        <v>16</v>
      </c>
      <c r="H753" s="209">
        <f t="shared" si="73"/>
        <v>320</v>
      </c>
      <c r="I753" s="210"/>
      <c r="J753" s="210"/>
    </row>
    <row r="754" spans="1:10" s="211" customFormat="1" ht="18" customHeight="1" x14ac:dyDescent="0.35">
      <c r="A754" s="102">
        <v>7802</v>
      </c>
      <c r="B754" s="103">
        <v>44945</v>
      </c>
      <c r="C754" s="205" t="s">
        <v>163</v>
      </c>
      <c r="D754" s="206">
        <v>3</v>
      </c>
      <c r="E754" s="207">
        <v>10</v>
      </c>
      <c r="F754" s="208">
        <f t="shared" si="72"/>
        <v>30</v>
      </c>
      <c r="G754" s="207">
        <v>16</v>
      </c>
      <c r="H754" s="209">
        <f t="shared" si="73"/>
        <v>480</v>
      </c>
      <c r="I754" s="210"/>
      <c r="J754" s="210"/>
    </row>
    <row r="755" spans="1:10" s="211" customFormat="1" ht="18" customHeight="1" x14ac:dyDescent="0.35">
      <c r="A755" s="102">
        <v>7806</v>
      </c>
      <c r="B755" s="103">
        <v>44945</v>
      </c>
      <c r="C755" s="205" t="s">
        <v>163</v>
      </c>
      <c r="D755" s="206">
        <v>2</v>
      </c>
      <c r="E755" s="207">
        <v>10</v>
      </c>
      <c r="F755" s="208">
        <f t="shared" si="72"/>
        <v>20</v>
      </c>
      <c r="G755" s="207">
        <v>16</v>
      </c>
      <c r="H755" s="209">
        <f t="shared" si="73"/>
        <v>320</v>
      </c>
      <c r="I755" s="210"/>
      <c r="J755" s="210"/>
    </row>
    <row r="756" spans="1:10" s="211" customFormat="1" ht="18" customHeight="1" x14ac:dyDescent="0.35">
      <c r="A756" s="102">
        <v>7804</v>
      </c>
      <c r="B756" s="103">
        <v>44945</v>
      </c>
      <c r="C756" s="205" t="s">
        <v>163</v>
      </c>
      <c r="D756" s="206">
        <v>5</v>
      </c>
      <c r="E756" s="207">
        <v>10</v>
      </c>
      <c r="F756" s="208">
        <f t="shared" si="72"/>
        <v>50</v>
      </c>
      <c r="G756" s="207">
        <v>16</v>
      </c>
      <c r="H756" s="209">
        <f t="shared" si="73"/>
        <v>800</v>
      </c>
      <c r="I756" s="210"/>
      <c r="J756" s="210"/>
    </row>
    <row r="757" spans="1:10" s="211" customFormat="1" ht="18" customHeight="1" x14ac:dyDescent="0.35">
      <c r="A757" s="102">
        <v>7803</v>
      </c>
      <c r="B757" s="103">
        <v>44945</v>
      </c>
      <c r="C757" s="205" t="s">
        <v>163</v>
      </c>
      <c r="D757" s="206">
        <v>2</v>
      </c>
      <c r="E757" s="207">
        <v>10</v>
      </c>
      <c r="F757" s="208">
        <f t="shared" si="72"/>
        <v>20</v>
      </c>
      <c r="G757" s="207">
        <v>16</v>
      </c>
      <c r="H757" s="209">
        <f t="shared" si="73"/>
        <v>320</v>
      </c>
      <c r="I757" s="210"/>
      <c r="J757" s="210"/>
    </row>
    <row r="758" spans="1:10" s="211" customFormat="1" ht="18" customHeight="1" x14ac:dyDescent="0.35">
      <c r="A758" s="102">
        <v>7811</v>
      </c>
      <c r="B758" s="103">
        <v>44946</v>
      </c>
      <c r="C758" s="205" t="s">
        <v>163</v>
      </c>
      <c r="D758" s="206">
        <v>3</v>
      </c>
      <c r="E758" s="207">
        <v>10</v>
      </c>
      <c r="F758" s="208">
        <f t="shared" si="72"/>
        <v>30</v>
      </c>
      <c r="G758" s="207">
        <v>16</v>
      </c>
      <c r="H758" s="209">
        <f t="shared" si="73"/>
        <v>480</v>
      </c>
      <c r="I758" s="210"/>
      <c r="J758" s="210"/>
    </row>
    <row r="759" spans="1:10" s="211" customFormat="1" ht="18" customHeight="1" x14ac:dyDescent="0.35">
      <c r="A759" s="102">
        <v>7807</v>
      </c>
      <c r="B759" s="103">
        <v>44946</v>
      </c>
      <c r="C759" s="205" t="s">
        <v>163</v>
      </c>
      <c r="D759" s="206">
        <v>2</v>
      </c>
      <c r="E759" s="207">
        <v>10</v>
      </c>
      <c r="F759" s="208">
        <f t="shared" si="72"/>
        <v>20</v>
      </c>
      <c r="G759" s="207">
        <v>16</v>
      </c>
      <c r="H759" s="209">
        <f t="shared" si="73"/>
        <v>320</v>
      </c>
      <c r="I759" s="210"/>
      <c r="J759" s="210"/>
    </row>
    <row r="760" spans="1:10" s="211" customFormat="1" ht="18" customHeight="1" x14ac:dyDescent="0.35">
      <c r="A760" s="102">
        <v>7810</v>
      </c>
      <c r="B760" s="103">
        <v>44946</v>
      </c>
      <c r="C760" s="205" t="s">
        <v>163</v>
      </c>
      <c r="D760" s="206">
        <v>3</v>
      </c>
      <c r="E760" s="207">
        <v>10</v>
      </c>
      <c r="F760" s="208">
        <f t="shared" si="72"/>
        <v>30</v>
      </c>
      <c r="G760" s="207">
        <v>16</v>
      </c>
      <c r="H760" s="209">
        <f t="shared" si="73"/>
        <v>480</v>
      </c>
      <c r="I760" s="210"/>
      <c r="J760" s="210"/>
    </row>
    <row r="761" spans="1:10" s="211" customFormat="1" ht="18" customHeight="1" x14ac:dyDescent="0.35">
      <c r="A761" s="102">
        <v>7808</v>
      </c>
      <c r="B761" s="103">
        <v>44946</v>
      </c>
      <c r="C761" s="205" t="s">
        <v>163</v>
      </c>
      <c r="D761" s="206">
        <v>5</v>
      </c>
      <c r="E761" s="207">
        <v>10</v>
      </c>
      <c r="F761" s="208">
        <f t="shared" si="72"/>
        <v>50</v>
      </c>
      <c r="G761" s="207">
        <v>16</v>
      </c>
      <c r="H761" s="209">
        <f t="shared" si="73"/>
        <v>800</v>
      </c>
      <c r="I761" s="210"/>
      <c r="J761" s="210"/>
    </row>
    <row r="762" spans="1:10" s="211" customFormat="1" ht="18" customHeight="1" x14ac:dyDescent="0.35">
      <c r="A762" s="102">
        <v>7809</v>
      </c>
      <c r="B762" s="103">
        <v>44946</v>
      </c>
      <c r="C762" s="205" t="s">
        <v>163</v>
      </c>
      <c r="D762" s="206">
        <v>5</v>
      </c>
      <c r="E762" s="207">
        <v>10</v>
      </c>
      <c r="F762" s="208">
        <f t="shared" si="72"/>
        <v>50</v>
      </c>
      <c r="G762" s="207">
        <v>16</v>
      </c>
      <c r="H762" s="209">
        <f t="shared" si="73"/>
        <v>800</v>
      </c>
      <c r="I762" s="210"/>
      <c r="J762" s="210"/>
    </row>
    <row r="763" spans="1:10" s="211" customFormat="1" ht="18" customHeight="1" x14ac:dyDescent="0.35">
      <c r="A763" s="102">
        <v>7816</v>
      </c>
      <c r="B763" s="103">
        <v>44947</v>
      </c>
      <c r="C763" s="205" t="s">
        <v>163</v>
      </c>
      <c r="D763" s="206">
        <v>2</v>
      </c>
      <c r="E763" s="207">
        <v>10</v>
      </c>
      <c r="F763" s="208">
        <f t="shared" si="72"/>
        <v>20</v>
      </c>
      <c r="G763" s="207">
        <v>16</v>
      </c>
      <c r="H763" s="209">
        <f t="shared" si="73"/>
        <v>320</v>
      </c>
      <c r="I763" s="210"/>
      <c r="J763" s="210"/>
    </row>
    <row r="764" spans="1:10" s="211" customFormat="1" ht="18" customHeight="1" x14ac:dyDescent="0.35">
      <c r="A764" s="102">
        <v>7815</v>
      </c>
      <c r="B764" s="103">
        <v>44947</v>
      </c>
      <c r="C764" s="205" t="s">
        <v>163</v>
      </c>
      <c r="D764" s="206">
        <v>6</v>
      </c>
      <c r="E764" s="207">
        <v>10</v>
      </c>
      <c r="F764" s="208">
        <f t="shared" si="72"/>
        <v>60</v>
      </c>
      <c r="G764" s="207">
        <v>16</v>
      </c>
      <c r="H764" s="209">
        <f t="shared" si="73"/>
        <v>960</v>
      </c>
      <c r="I764" s="210"/>
      <c r="J764" s="210"/>
    </row>
    <row r="765" spans="1:10" s="211" customFormat="1" ht="18" customHeight="1" x14ac:dyDescent="0.35">
      <c r="A765" s="102">
        <v>7814</v>
      </c>
      <c r="B765" s="103">
        <v>44947</v>
      </c>
      <c r="C765" s="205" t="s">
        <v>163</v>
      </c>
      <c r="D765" s="206">
        <v>2</v>
      </c>
      <c r="E765" s="207">
        <v>10</v>
      </c>
      <c r="F765" s="208">
        <f t="shared" si="72"/>
        <v>20</v>
      </c>
      <c r="G765" s="207">
        <v>16</v>
      </c>
      <c r="H765" s="209">
        <f t="shared" si="73"/>
        <v>320</v>
      </c>
      <c r="I765" s="210"/>
      <c r="J765" s="210"/>
    </row>
    <row r="766" spans="1:10" s="211" customFormat="1" ht="18" customHeight="1" x14ac:dyDescent="0.35">
      <c r="A766" s="102">
        <v>7813</v>
      </c>
      <c r="B766" s="103">
        <v>44947</v>
      </c>
      <c r="C766" s="205" t="s">
        <v>163</v>
      </c>
      <c r="D766" s="206">
        <v>3</v>
      </c>
      <c r="E766" s="207">
        <v>10</v>
      </c>
      <c r="F766" s="208">
        <f t="shared" si="72"/>
        <v>30</v>
      </c>
      <c r="G766" s="207">
        <v>16</v>
      </c>
      <c r="H766" s="209">
        <f t="shared" si="73"/>
        <v>480</v>
      </c>
      <c r="I766" s="210"/>
      <c r="J766" s="210"/>
    </row>
    <row r="767" spans="1:10" s="211" customFormat="1" ht="18" customHeight="1" x14ac:dyDescent="0.35">
      <c r="A767" s="102">
        <v>7812</v>
      </c>
      <c r="B767" s="103">
        <v>44947</v>
      </c>
      <c r="C767" s="205" t="s">
        <v>163</v>
      </c>
      <c r="D767" s="206">
        <v>3</v>
      </c>
      <c r="E767" s="207">
        <v>10</v>
      </c>
      <c r="F767" s="208">
        <f t="shared" si="72"/>
        <v>30</v>
      </c>
      <c r="G767" s="207">
        <v>16</v>
      </c>
      <c r="H767" s="209">
        <f t="shared" si="73"/>
        <v>480</v>
      </c>
      <c r="I767" s="210"/>
      <c r="J767" s="210"/>
    </row>
    <row r="768" spans="1:10" s="211" customFormat="1" ht="18" customHeight="1" x14ac:dyDescent="0.35">
      <c r="A768" s="102">
        <v>7820</v>
      </c>
      <c r="B768" s="103">
        <v>44949</v>
      </c>
      <c r="C768" s="205" t="s">
        <v>163</v>
      </c>
      <c r="D768" s="206">
        <v>3</v>
      </c>
      <c r="E768" s="207">
        <v>10</v>
      </c>
      <c r="F768" s="208">
        <f t="shared" si="72"/>
        <v>30</v>
      </c>
      <c r="G768" s="207">
        <v>16</v>
      </c>
      <c r="H768" s="209">
        <f t="shared" si="73"/>
        <v>480</v>
      </c>
      <c r="I768" s="210"/>
      <c r="J768" s="210"/>
    </row>
    <row r="769" spans="1:10" s="211" customFormat="1" ht="18" customHeight="1" x14ac:dyDescent="0.35">
      <c r="A769" s="102">
        <v>7817</v>
      </c>
      <c r="B769" s="103">
        <v>44949</v>
      </c>
      <c r="C769" s="205" t="s">
        <v>163</v>
      </c>
      <c r="D769" s="206">
        <v>8</v>
      </c>
      <c r="E769" s="207">
        <v>10</v>
      </c>
      <c r="F769" s="208">
        <f t="shared" si="72"/>
        <v>80</v>
      </c>
      <c r="G769" s="207">
        <v>16</v>
      </c>
      <c r="H769" s="209">
        <f t="shared" si="73"/>
        <v>1280</v>
      </c>
      <c r="I769" s="210"/>
      <c r="J769" s="210"/>
    </row>
    <row r="770" spans="1:10" s="211" customFormat="1" ht="18" customHeight="1" x14ac:dyDescent="0.35">
      <c r="A770" s="102">
        <v>7818</v>
      </c>
      <c r="B770" s="103">
        <v>44949</v>
      </c>
      <c r="C770" s="205" t="s">
        <v>163</v>
      </c>
      <c r="D770" s="206">
        <v>7</v>
      </c>
      <c r="E770" s="207">
        <v>10</v>
      </c>
      <c r="F770" s="208">
        <f t="shared" ref="F770:F778" si="74">D770*E770</f>
        <v>70</v>
      </c>
      <c r="G770" s="207">
        <v>16</v>
      </c>
      <c r="H770" s="209">
        <f t="shared" ref="H770:H778" si="75">F770*G770</f>
        <v>1120</v>
      </c>
      <c r="I770" s="210"/>
      <c r="J770" s="210"/>
    </row>
    <row r="771" spans="1:10" s="211" customFormat="1" ht="18" customHeight="1" x14ac:dyDescent="0.35">
      <c r="A771" s="102">
        <v>7819</v>
      </c>
      <c r="B771" s="103">
        <v>44949</v>
      </c>
      <c r="C771" s="205" t="s">
        <v>163</v>
      </c>
      <c r="D771" s="206">
        <v>4</v>
      </c>
      <c r="E771" s="207">
        <v>10</v>
      </c>
      <c r="F771" s="208">
        <f t="shared" si="74"/>
        <v>40</v>
      </c>
      <c r="G771" s="207">
        <v>16</v>
      </c>
      <c r="H771" s="209">
        <f t="shared" si="75"/>
        <v>640</v>
      </c>
      <c r="I771" s="210"/>
      <c r="J771" s="210"/>
    </row>
    <row r="772" spans="1:10" s="211" customFormat="1" ht="18" customHeight="1" x14ac:dyDescent="0.35">
      <c r="A772" s="102">
        <v>7821</v>
      </c>
      <c r="B772" s="103">
        <v>44949</v>
      </c>
      <c r="C772" s="205" t="s">
        <v>163</v>
      </c>
      <c r="D772" s="206">
        <v>2</v>
      </c>
      <c r="E772" s="207">
        <v>10</v>
      </c>
      <c r="F772" s="208">
        <f t="shared" si="74"/>
        <v>20</v>
      </c>
      <c r="G772" s="207">
        <v>16</v>
      </c>
      <c r="H772" s="209">
        <f t="shared" si="75"/>
        <v>320</v>
      </c>
      <c r="I772" s="210"/>
      <c r="J772" s="210"/>
    </row>
    <row r="773" spans="1:10" s="211" customFormat="1" ht="18" customHeight="1" x14ac:dyDescent="0.35">
      <c r="A773" s="102">
        <v>7822</v>
      </c>
      <c r="B773" s="103">
        <v>44950</v>
      </c>
      <c r="C773" s="205" t="s">
        <v>163</v>
      </c>
      <c r="D773" s="206">
        <v>5</v>
      </c>
      <c r="E773" s="207">
        <v>10</v>
      </c>
      <c r="F773" s="208">
        <f t="shared" si="74"/>
        <v>50</v>
      </c>
      <c r="G773" s="207">
        <v>16</v>
      </c>
      <c r="H773" s="209">
        <f t="shared" si="75"/>
        <v>800</v>
      </c>
      <c r="I773" s="210"/>
      <c r="J773" s="210"/>
    </row>
    <row r="774" spans="1:10" s="211" customFormat="1" ht="18" customHeight="1" x14ac:dyDescent="0.35">
      <c r="A774" s="102">
        <v>7825</v>
      </c>
      <c r="B774" s="103">
        <v>44950</v>
      </c>
      <c r="C774" s="205" t="s">
        <v>163</v>
      </c>
      <c r="D774" s="206">
        <v>3</v>
      </c>
      <c r="E774" s="207">
        <v>10</v>
      </c>
      <c r="F774" s="208">
        <f t="shared" si="74"/>
        <v>30</v>
      </c>
      <c r="G774" s="207">
        <v>16</v>
      </c>
      <c r="H774" s="209">
        <f t="shared" si="75"/>
        <v>480</v>
      </c>
      <c r="I774" s="210"/>
      <c r="J774" s="210"/>
    </row>
    <row r="775" spans="1:10" s="211" customFormat="1" ht="18" customHeight="1" x14ac:dyDescent="0.35">
      <c r="A775" s="102">
        <v>7824</v>
      </c>
      <c r="B775" s="103">
        <v>44950</v>
      </c>
      <c r="C775" s="205" t="s">
        <v>163</v>
      </c>
      <c r="D775" s="206">
        <v>3</v>
      </c>
      <c r="E775" s="207">
        <v>10</v>
      </c>
      <c r="F775" s="208">
        <f t="shared" si="74"/>
        <v>30</v>
      </c>
      <c r="G775" s="207">
        <v>16</v>
      </c>
      <c r="H775" s="209">
        <f t="shared" si="75"/>
        <v>480</v>
      </c>
      <c r="I775" s="210"/>
      <c r="J775" s="210"/>
    </row>
    <row r="776" spans="1:10" s="211" customFormat="1" ht="18" customHeight="1" x14ac:dyDescent="0.35">
      <c r="A776" s="102">
        <v>7823</v>
      </c>
      <c r="B776" s="103">
        <v>44950</v>
      </c>
      <c r="C776" s="205" t="s">
        <v>163</v>
      </c>
      <c r="D776" s="206">
        <v>4</v>
      </c>
      <c r="E776" s="207">
        <v>10</v>
      </c>
      <c r="F776" s="208">
        <f t="shared" si="74"/>
        <v>40</v>
      </c>
      <c r="G776" s="207">
        <v>16</v>
      </c>
      <c r="H776" s="209">
        <f t="shared" si="75"/>
        <v>640</v>
      </c>
      <c r="I776" s="210"/>
      <c r="J776" s="210"/>
    </row>
    <row r="777" spans="1:10" s="211" customFormat="1" ht="18" customHeight="1" x14ac:dyDescent="0.35">
      <c r="A777" s="102">
        <v>7831</v>
      </c>
      <c r="B777" s="103">
        <v>44951</v>
      </c>
      <c r="C777" s="205" t="s">
        <v>163</v>
      </c>
      <c r="D777" s="206">
        <v>1</v>
      </c>
      <c r="E777" s="207">
        <v>10</v>
      </c>
      <c r="F777" s="208">
        <f t="shared" si="74"/>
        <v>10</v>
      </c>
      <c r="G777" s="207">
        <v>16</v>
      </c>
      <c r="H777" s="209">
        <f t="shared" si="75"/>
        <v>160</v>
      </c>
      <c r="I777" s="210"/>
      <c r="J777" s="210"/>
    </row>
    <row r="778" spans="1:10" s="211" customFormat="1" ht="18" customHeight="1" x14ac:dyDescent="0.35">
      <c r="A778" s="102">
        <v>7830</v>
      </c>
      <c r="B778" s="103">
        <v>44951</v>
      </c>
      <c r="C778" s="205" t="s">
        <v>163</v>
      </c>
      <c r="D778" s="206">
        <v>1</v>
      </c>
      <c r="E778" s="207">
        <v>10</v>
      </c>
      <c r="F778" s="208">
        <f t="shared" si="74"/>
        <v>10</v>
      </c>
      <c r="G778" s="207">
        <v>16</v>
      </c>
      <c r="H778" s="209">
        <f t="shared" si="75"/>
        <v>160</v>
      </c>
      <c r="I778" s="210"/>
      <c r="J778" s="210"/>
    </row>
    <row r="779" spans="1:10" s="211" customFormat="1" ht="18" customHeight="1" x14ac:dyDescent="0.35">
      <c r="A779" s="102">
        <v>7829</v>
      </c>
      <c r="B779" s="103">
        <v>44951</v>
      </c>
      <c r="C779" s="205" t="s">
        <v>163</v>
      </c>
      <c r="D779" s="206">
        <v>2</v>
      </c>
      <c r="E779" s="207">
        <v>10</v>
      </c>
      <c r="F779" s="208">
        <f t="shared" ref="F779:F782" si="76">D779*E779</f>
        <v>20</v>
      </c>
      <c r="G779" s="207">
        <v>16</v>
      </c>
      <c r="H779" s="209">
        <f t="shared" ref="H779:H782" si="77">F779*G779</f>
        <v>320</v>
      </c>
      <c r="I779" s="210"/>
      <c r="J779" s="210"/>
    </row>
    <row r="780" spans="1:10" s="211" customFormat="1" ht="18" customHeight="1" x14ac:dyDescent="0.35">
      <c r="A780" s="102">
        <v>7828</v>
      </c>
      <c r="B780" s="103">
        <v>44951</v>
      </c>
      <c r="C780" s="205" t="s">
        <v>163</v>
      </c>
      <c r="D780" s="206">
        <v>2</v>
      </c>
      <c r="E780" s="207">
        <v>10</v>
      </c>
      <c r="F780" s="208">
        <f t="shared" si="76"/>
        <v>20</v>
      </c>
      <c r="G780" s="207">
        <v>16</v>
      </c>
      <c r="H780" s="209">
        <f t="shared" si="77"/>
        <v>320</v>
      </c>
      <c r="I780" s="210"/>
      <c r="J780" s="210"/>
    </row>
    <row r="781" spans="1:10" s="211" customFormat="1" ht="18" customHeight="1" x14ac:dyDescent="0.35">
      <c r="A781" s="102">
        <v>7827</v>
      </c>
      <c r="B781" s="103">
        <v>44951</v>
      </c>
      <c r="C781" s="205" t="s">
        <v>163</v>
      </c>
      <c r="D781" s="206">
        <v>2</v>
      </c>
      <c r="E781" s="207">
        <v>10</v>
      </c>
      <c r="F781" s="208">
        <f t="shared" si="76"/>
        <v>20</v>
      </c>
      <c r="G781" s="207">
        <v>16</v>
      </c>
      <c r="H781" s="209">
        <f t="shared" si="77"/>
        <v>320</v>
      </c>
      <c r="I781" s="210"/>
      <c r="J781" s="210"/>
    </row>
    <row r="782" spans="1:10" s="211" customFormat="1" ht="18" customHeight="1" x14ac:dyDescent="0.35">
      <c r="A782" s="102">
        <v>7826</v>
      </c>
      <c r="B782" s="103">
        <v>44951</v>
      </c>
      <c r="C782" s="205" t="s">
        <v>163</v>
      </c>
      <c r="D782" s="206">
        <v>3</v>
      </c>
      <c r="E782" s="207">
        <v>10</v>
      </c>
      <c r="F782" s="208">
        <f t="shared" si="76"/>
        <v>30</v>
      </c>
      <c r="G782" s="207">
        <v>16</v>
      </c>
      <c r="H782" s="209">
        <f t="shared" si="77"/>
        <v>480</v>
      </c>
      <c r="I782" s="210"/>
      <c r="J782" s="210"/>
    </row>
    <row r="783" spans="1:10" s="211" customFormat="1" ht="18" customHeight="1" x14ac:dyDescent="0.35">
      <c r="A783" s="102">
        <v>7835</v>
      </c>
      <c r="B783" s="103">
        <v>44952</v>
      </c>
      <c r="C783" s="205" t="s">
        <v>163</v>
      </c>
      <c r="D783" s="206">
        <v>2</v>
      </c>
      <c r="E783" s="207">
        <v>10</v>
      </c>
      <c r="F783" s="208">
        <f t="shared" ref="F783:F794" si="78">D783*E783</f>
        <v>20</v>
      </c>
      <c r="G783" s="207">
        <v>16</v>
      </c>
      <c r="H783" s="209">
        <f t="shared" ref="H783:H794" si="79">F783*G783</f>
        <v>320</v>
      </c>
      <c r="I783" s="210"/>
      <c r="J783" s="210"/>
    </row>
    <row r="784" spans="1:10" s="211" customFormat="1" ht="18" customHeight="1" x14ac:dyDescent="0.35">
      <c r="A784" s="102">
        <v>7836</v>
      </c>
      <c r="B784" s="103">
        <v>44952</v>
      </c>
      <c r="C784" s="205" t="s">
        <v>163</v>
      </c>
      <c r="D784" s="206">
        <v>3</v>
      </c>
      <c r="E784" s="207">
        <v>10</v>
      </c>
      <c r="F784" s="208">
        <f t="shared" si="78"/>
        <v>30</v>
      </c>
      <c r="G784" s="207">
        <v>16</v>
      </c>
      <c r="H784" s="209">
        <f t="shared" si="79"/>
        <v>480</v>
      </c>
      <c r="I784" s="210"/>
      <c r="J784" s="210"/>
    </row>
    <row r="785" spans="1:10" s="211" customFormat="1" ht="18" customHeight="1" x14ac:dyDescent="0.35">
      <c r="A785" s="102">
        <v>7834</v>
      </c>
      <c r="B785" s="103">
        <v>44952</v>
      </c>
      <c r="C785" s="205" t="s">
        <v>163</v>
      </c>
      <c r="D785" s="206">
        <v>4</v>
      </c>
      <c r="E785" s="207">
        <v>10</v>
      </c>
      <c r="F785" s="208">
        <f t="shared" si="78"/>
        <v>40</v>
      </c>
      <c r="G785" s="207">
        <v>16</v>
      </c>
      <c r="H785" s="209">
        <f t="shared" si="79"/>
        <v>640</v>
      </c>
      <c r="I785" s="210"/>
      <c r="J785" s="210"/>
    </row>
    <row r="786" spans="1:10" s="211" customFormat="1" ht="18" customHeight="1" x14ac:dyDescent="0.35">
      <c r="A786" s="102">
        <v>7833</v>
      </c>
      <c r="B786" s="103">
        <v>44952</v>
      </c>
      <c r="C786" s="205" t="s">
        <v>163</v>
      </c>
      <c r="D786" s="206">
        <v>3</v>
      </c>
      <c r="E786" s="207">
        <v>10</v>
      </c>
      <c r="F786" s="208">
        <f t="shared" si="78"/>
        <v>30</v>
      </c>
      <c r="G786" s="207">
        <v>16</v>
      </c>
      <c r="H786" s="209">
        <f t="shared" si="79"/>
        <v>480</v>
      </c>
      <c r="I786" s="210"/>
      <c r="J786" s="210"/>
    </row>
    <row r="787" spans="1:10" s="211" customFormat="1" ht="18" customHeight="1" x14ac:dyDescent="0.35">
      <c r="A787" s="102">
        <v>7832</v>
      </c>
      <c r="B787" s="103">
        <v>44952</v>
      </c>
      <c r="C787" s="205" t="s">
        <v>163</v>
      </c>
      <c r="D787" s="206">
        <v>4</v>
      </c>
      <c r="E787" s="207">
        <v>10</v>
      </c>
      <c r="F787" s="208">
        <f t="shared" si="78"/>
        <v>40</v>
      </c>
      <c r="G787" s="207">
        <v>16</v>
      </c>
      <c r="H787" s="209">
        <f t="shared" si="79"/>
        <v>640</v>
      </c>
      <c r="I787" s="210"/>
      <c r="J787" s="210"/>
    </row>
    <row r="788" spans="1:10" s="211" customFormat="1" ht="18" customHeight="1" x14ac:dyDescent="0.35">
      <c r="A788" s="102">
        <v>7837</v>
      </c>
      <c r="B788" s="103">
        <v>44953</v>
      </c>
      <c r="C788" s="205" t="s">
        <v>163</v>
      </c>
      <c r="D788" s="206">
        <v>3</v>
      </c>
      <c r="E788" s="207">
        <v>10</v>
      </c>
      <c r="F788" s="208">
        <f t="shared" si="78"/>
        <v>30</v>
      </c>
      <c r="G788" s="207">
        <v>16</v>
      </c>
      <c r="H788" s="209">
        <f t="shared" si="79"/>
        <v>480</v>
      </c>
      <c r="I788" s="210"/>
      <c r="J788" s="210"/>
    </row>
    <row r="789" spans="1:10" s="211" customFormat="1" ht="18" customHeight="1" x14ac:dyDescent="0.35">
      <c r="A789" s="102">
        <v>7839</v>
      </c>
      <c r="B789" s="103">
        <v>44953</v>
      </c>
      <c r="C789" s="205" t="s">
        <v>163</v>
      </c>
      <c r="D789" s="206">
        <v>2</v>
      </c>
      <c r="E789" s="207">
        <v>10</v>
      </c>
      <c r="F789" s="208">
        <f t="shared" si="78"/>
        <v>20</v>
      </c>
      <c r="G789" s="207">
        <v>16</v>
      </c>
      <c r="H789" s="209">
        <f t="shared" si="79"/>
        <v>320</v>
      </c>
      <c r="I789" s="210"/>
      <c r="J789" s="210"/>
    </row>
    <row r="790" spans="1:10" s="211" customFormat="1" ht="18" customHeight="1" x14ac:dyDescent="0.35">
      <c r="A790" s="102">
        <v>7838</v>
      </c>
      <c r="B790" s="103">
        <v>44953</v>
      </c>
      <c r="C790" s="205" t="s">
        <v>163</v>
      </c>
      <c r="D790" s="206">
        <v>2</v>
      </c>
      <c r="E790" s="207">
        <v>10</v>
      </c>
      <c r="F790" s="208">
        <f t="shared" si="78"/>
        <v>20</v>
      </c>
      <c r="G790" s="207">
        <v>16</v>
      </c>
      <c r="H790" s="209">
        <f t="shared" si="79"/>
        <v>320</v>
      </c>
      <c r="I790" s="210"/>
      <c r="J790" s="210"/>
    </row>
    <row r="791" spans="1:10" s="211" customFormat="1" ht="18" customHeight="1" x14ac:dyDescent="0.35">
      <c r="A791" s="102">
        <v>7842</v>
      </c>
      <c r="B791" s="103">
        <v>44954</v>
      </c>
      <c r="C791" s="205" t="s">
        <v>163</v>
      </c>
      <c r="D791" s="206">
        <v>2</v>
      </c>
      <c r="E791" s="207">
        <v>10</v>
      </c>
      <c r="F791" s="208">
        <f t="shared" si="78"/>
        <v>20</v>
      </c>
      <c r="G791" s="207">
        <v>16</v>
      </c>
      <c r="H791" s="209">
        <f t="shared" si="79"/>
        <v>320</v>
      </c>
      <c r="I791" s="210"/>
      <c r="J791" s="210"/>
    </row>
    <row r="792" spans="1:10" s="211" customFormat="1" ht="18" customHeight="1" x14ac:dyDescent="0.35">
      <c r="A792" s="102">
        <v>7849</v>
      </c>
      <c r="B792" s="103">
        <v>44954</v>
      </c>
      <c r="C792" s="205" t="s">
        <v>163</v>
      </c>
      <c r="D792" s="206">
        <v>1</v>
      </c>
      <c r="E792" s="207">
        <v>10</v>
      </c>
      <c r="F792" s="208">
        <f t="shared" si="78"/>
        <v>10</v>
      </c>
      <c r="G792" s="207">
        <v>16</v>
      </c>
      <c r="H792" s="209">
        <f t="shared" si="79"/>
        <v>160</v>
      </c>
      <c r="I792" s="210"/>
      <c r="J792" s="210"/>
    </row>
    <row r="793" spans="1:10" s="211" customFormat="1" ht="18" customHeight="1" x14ac:dyDescent="0.35">
      <c r="A793" s="102">
        <v>7848</v>
      </c>
      <c r="B793" s="103">
        <v>44954</v>
      </c>
      <c r="C793" s="205" t="s">
        <v>163</v>
      </c>
      <c r="D793" s="206">
        <v>3</v>
      </c>
      <c r="E793" s="207">
        <v>10</v>
      </c>
      <c r="F793" s="208">
        <f t="shared" si="78"/>
        <v>30</v>
      </c>
      <c r="G793" s="207">
        <v>16</v>
      </c>
      <c r="H793" s="209">
        <f t="shared" si="79"/>
        <v>480</v>
      </c>
      <c r="I793" s="210"/>
      <c r="J793" s="210"/>
    </row>
    <row r="794" spans="1:10" s="211" customFormat="1" ht="18" customHeight="1" x14ac:dyDescent="0.35">
      <c r="A794" s="102">
        <v>7847</v>
      </c>
      <c r="B794" s="103">
        <v>44954</v>
      </c>
      <c r="C794" s="205" t="s">
        <v>163</v>
      </c>
      <c r="D794" s="206">
        <v>3</v>
      </c>
      <c r="E794" s="207">
        <v>10</v>
      </c>
      <c r="F794" s="208">
        <f t="shared" si="78"/>
        <v>30</v>
      </c>
      <c r="G794" s="207">
        <v>16</v>
      </c>
      <c r="H794" s="209">
        <f t="shared" si="79"/>
        <v>480</v>
      </c>
      <c r="I794" s="210"/>
      <c r="J794" s="210"/>
    </row>
    <row r="795" spans="1:10" s="211" customFormat="1" ht="18" customHeight="1" x14ac:dyDescent="0.35">
      <c r="A795" s="102">
        <v>7844</v>
      </c>
      <c r="B795" s="103">
        <v>44954</v>
      </c>
      <c r="C795" s="205" t="s">
        <v>163</v>
      </c>
      <c r="D795" s="206">
        <v>2</v>
      </c>
      <c r="E795" s="207">
        <v>10</v>
      </c>
      <c r="F795" s="208">
        <f t="shared" ref="F795" si="80">D795*E795</f>
        <v>20</v>
      </c>
      <c r="G795" s="207">
        <v>16</v>
      </c>
      <c r="H795" s="209">
        <f t="shared" ref="H795" si="81">F795*G795</f>
        <v>320</v>
      </c>
      <c r="I795" s="210"/>
      <c r="J795" s="210"/>
    </row>
    <row r="796" spans="1:10" s="211" customFormat="1" ht="18" customHeight="1" x14ac:dyDescent="0.35">
      <c r="A796" s="102">
        <v>7841</v>
      </c>
      <c r="B796" s="103">
        <v>44953</v>
      </c>
      <c r="C796" s="205" t="s">
        <v>163</v>
      </c>
      <c r="D796" s="206">
        <v>1</v>
      </c>
      <c r="E796" s="207">
        <v>10</v>
      </c>
      <c r="F796" s="208">
        <f t="shared" ref="F796:F859" si="82">D796*E796</f>
        <v>10</v>
      </c>
      <c r="G796" s="207">
        <v>16</v>
      </c>
      <c r="H796" s="209">
        <f t="shared" ref="H796:H859" si="83">F796*G796</f>
        <v>160</v>
      </c>
      <c r="I796" s="210"/>
      <c r="J796" s="210"/>
    </row>
    <row r="797" spans="1:10" s="211" customFormat="1" ht="18" customHeight="1" x14ac:dyDescent="0.35">
      <c r="A797" s="102">
        <v>7840</v>
      </c>
      <c r="B797" s="103">
        <v>44953</v>
      </c>
      <c r="C797" s="205" t="s">
        <v>163</v>
      </c>
      <c r="D797" s="206">
        <v>1</v>
      </c>
      <c r="E797" s="207">
        <v>10</v>
      </c>
      <c r="F797" s="208">
        <f t="shared" si="82"/>
        <v>10</v>
      </c>
      <c r="G797" s="207">
        <v>16</v>
      </c>
      <c r="H797" s="209">
        <f t="shared" si="83"/>
        <v>160</v>
      </c>
      <c r="I797" s="210"/>
      <c r="J797" s="210"/>
    </row>
    <row r="798" spans="1:10" s="211" customFormat="1" ht="18" customHeight="1" x14ac:dyDescent="0.35">
      <c r="A798" s="102">
        <v>7845</v>
      </c>
      <c r="B798" s="103">
        <v>44954</v>
      </c>
      <c r="C798" s="205" t="s">
        <v>163</v>
      </c>
      <c r="D798" s="206">
        <v>4</v>
      </c>
      <c r="E798" s="207">
        <v>10</v>
      </c>
      <c r="F798" s="208">
        <f t="shared" si="82"/>
        <v>40</v>
      </c>
      <c r="G798" s="207">
        <v>16</v>
      </c>
      <c r="H798" s="209">
        <f t="shared" si="83"/>
        <v>640</v>
      </c>
      <c r="I798" s="210"/>
      <c r="J798" s="210"/>
    </row>
    <row r="799" spans="1:10" s="211" customFormat="1" ht="18" customHeight="1" x14ac:dyDescent="0.35">
      <c r="A799" s="102">
        <v>7846</v>
      </c>
      <c r="B799" s="103">
        <v>44954</v>
      </c>
      <c r="C799" s="205" t="s">
        <v>163</v>
      </c>
      <c r="D799" s="206">
        <v>6</v>
      </c>
      <c r="E799" s="207">
        <v>10</v>
      </c>
      <c r="F799" s="208">
        <f t="shared" si="82"/>
        <v>60</v>
      </c>
      <c r="G799" s="207">
        <v>16</v>
      </c>
      <c r="H799" s="209">
        <f t="shared" si="83"/>
        <v>960</v>
      </c>
      <c r="I799" s="210"/>
      <c r="J799" s="210"/>
    </row>
    <row r="800" spans="1:10" s="211" customFormat="1" ht="18" customHeight="1" x14ac:dyDescent="0.35">
      <c r="A800" s="102">
        <v>7843</v>
      </c>
      <c r="B800" s="103">
        <v>44954</v>
      </c>
      <c r="C800" s="205" t="s">
        <v>163</v>
      </c>
      <c r="D800" s="206">
        <v>2</v>
      </c>
      <c r="E800" s="207">
        <v>10</v>
      </c>
      <c r="F800" s="208">
        <f t="shared" si="82"/>
        <v>20</v>
      </c>
      <c r="G800" s="207">
        <v>16</v>
      </c>
      <c r="H800" s="209">
        <f t="shared" si="83"/>
        <v>320</v>
      </c>
      <c r="I800" s="210"/>
      <c r="J800" s="210"/>
    </row>
    <row r="801" spans="1:10" s="211" customFormat="1" ht="18" customHeight="1" x14ac:dyDescent="0.35">
      <c r="A801" s="102">
        <v>7853</v>
      </c>
      <c r="B801" s="103">
        <v>44956</v>
      </c>
      <c r="C801" s="205" t="s">
        <v>163</v>
      </c>
      <c r="D801" s="206">
        <v>1</v>
      </c>
      <c r="E801" s="207">
        <v>10</v>
      </c>
      <c r="F801" s="208">
        <f t="shared" si="82"/>
        <v>10</v>
      </c>
      <c r="G801" s="207">
        <v>16</v>
      </c>
      <c r="H801" s="209">
        <f t="shared" si="83"/>
        <v>160</v>
      </c>
      <c r="I801" s="210"/>
      <c r="J801" s="210"/>
    </row>
    <row r="802" spans="1:10" s="211" customFormat="1" ht="18" customHeight="1" x14ac:dyDescent="0.35">
      <c r="A802" s="102">
        <v>7851</v>
      </c>
      <c r="B802" s="103">
        <v>44956</v>
      </c>
      <c r="C802" s="205" t="s">
        <v>163</v>
      </c>
      <c r="D802" s="206">
        <v>2</v>
      </c>
      <c r="E802" s="207">
        <v>10</v>
      </c>
      <c r="F802" s="208">
        <f t="shared" si="82"/>
        <v>20</v>
      </c>
      <c r="G802" s="207">
        <v>16</v>
      </c>
      <c r="H802" s="209">
        <f t="shared" si="83"/>
        <v>320</v>
      </c>
      <c r="I802" s="210"/>
      <c r="J802" s="210"/>
    </row>
    <row r="803" spans="1:10" s="211" customFormat="1" ht="18" customHeight="1" x14ac:dyDescent="0.35">
      <c r="A803" s="102">
        <v>7851</v>
      </c>
      <c r="B803" s="103">
        <v>44956</v>
      </c>
      <c r="C803" s="205" t="s">
        <v>163</v>
      </c>
      <c r="D803" s="206">
        <v>1</v>
      </c>
      <c r="E803" s="207">
        <v>5</v>
      </c>
      <c r="F803" s="208">
        <f t="shared" si="82"/>
        <v>5</v>
      </c>
      <c r="G803" s="207">
        <v>16</v>
      </c>
      <c r="H803" s="209">
        <f t="shared" si="83"/>
        <v>80</v>
      </c>
      <c r="I803" s="210"/>
      <c r="J803" s="210"/>
    </row>
    <row r="804" spans="1:10" s="211" customFormat="1" ht="18" customHeight="1" x14ac:dyDescent="0.35">
      <c r="A804" s="102">
        <v>7854</v>
      </c>
      <c r="B804" s="103">
        <v>44956</v>
      </c>
      <c r="C804" s="205" t="s">
        <v>163</v>
      </c>
      <c r="D804" s="206">
        <v>3</v>
      </c>
      <c r="E804" s="207">
        <v>10</v>
      </c>
      <c r="F804" s="208">
        <f t="shared" si="82"/>
        <v>30</v>
      </c>
      <c r="G804" s="207">
        <v>16</v>
      </c>
      <c r="H804" s="209">
        <f t="shared" si="83"/>
        <v>480</v>
      </c>
      <c r="I804" s="210"/>
      <c r="J804" s="210"/>
    </row>
    <row r="805" spans="1:10" s="211" customFormat="1" ht="18" customHeight="1" x14ac:dyDescent="0.35">
      <c r="A805" s="102">
        <v>7852</v>
      </c>
      <c r="B805" s="103">
        <v>44956</v>
      </c>
      <c r="C805" s="205" t="s">
        <v>163</v>
      </c>
      <c r="D805" s="206">
        <v>2</v>
      </c>
      <c r="E805" s="207">
        <v>10</v>
      </c>
      <c r="F805" s="208">
        <f t="shared" si="82"/>
        <v>20</v>
      </c>
      <c r="G805" s="207">
        <v>16</v>
      </c>
      <c r="H805" s="209">
        <f t="shared" si="83"/>
        <v>320</v>
      </c>
      <c r="I805" s="210"/>
      <c r="J805" s="210"/>
    </row>
    <row r="806" spans="1:10" s="211" customFormat="1" ht="18" customHeight="1" x14ac:dyDescent="0.35">
      <c r="A806" s="102">
        <v>7857</v>
      </c>
      <c r="B806" s="103">
        <v>44957</v>
      </c>
      <c r="C806" s="205" t="s">
        <v>163</v>
      </c>
      <c r="D806" s="206">
        <v>4</v>
      </c>
      <c r="E806" s="207">
        <v>10</v>
      </c>
      <c r="F806" s="208">
        <f t="shared" si="82"/>
        <v>40</v>
      </c>
      <c r="G806" s="207">
        <v>16</v>
      </c>
      <c r="H806" s="209">
        <f t="shared" si="83"/>
        <v>640</v>
      </c>
      <c r="I806" s="210"/>
      <c r="J806" s="210"/>
    </row>
    <row r="807" spans="1:10" s="211" customFormat="1" ht="18" customHeight="1" x14ac:dyDescent="0.35">
      <c r="A807" s="102">
        <v>7856</v>
      </c>
      <c r="B807" s="103">
        <v>44957</v>
      </c>
      <c r="C807" s="205" t="s">
        <v>163</v>
      </c>
      <c r="D807" s="206">
        <v>3</v>
      </c>
      <c r="E807" s="207">
        <v>10</v>
      </c>
      <c r="F807" s="208">
        <f t="shared" si="82"/>
        <v>30</v>
      </c>
      <c r="G807" s="207">
        <v>16</v>
      </c>
      <c r="H807" s="209">
        <f t="shared" si="83"/>
        <v>480</v>
      </c>
      <c r="I807" s="210"/>
      <c r="J807" s="210"/>
    </row>
    <row r="808" spans="1:10" s="211" customFormat="1" ht="18" customHeight="1" x14ac:dyDescent="0.35">
      <c r="A808" s="102">
        <v>7855</v>
      </c>
      <c r="B808" s="103">
        <v>44957</v>
      </c>
      <c r="C808" s="205" t="s">
        <v>163</v>
      </c>
      <c r="D808" s="206">
        <v>3</v>
      </c>
      <c r="E808" s="207">
        <v>10</v>
      </c>
      <c r="F808" s="208">
        <f t="shared" si="82"/>
        <v>30</v>
      </c>
      <c r="G808" s="207">
        <v>16</v>
      </c>
      <c r="H808" s="209">
        <f t="shared" si="83"/>
        <v>480</v>
      </c>
      <c r="I808" s="210"/>
      <c r="J808" s="210"/>
    </row>
    <row r="809" spans="1:10" s="211" customFormat="1" ht="18" customHeight="1" x14ac:dyDescent="0.35">
      <c r="A809" s="102">
        <v>7859</v>
      </c>
      <c r="B809" s="103">
        <v>44957</v>
      </c>
      <c r="C809" s="205" t="s">
        <v>163</v>
      </c>
      <c r="D809" s="206">
        <v>2</v>
      </c>
      <c r="E809" s="207">
        <v>10</v>
      </c>
      <c r="F809" s="208">
        <f t="shared" si="82"/>
        <v>20</v>
      </c>
      <c r="G809" s="207">
        <v>16</v>
      </c>
      <c r="H809" s="209">
        <f t="shared" si="83"/>
        <v>320</v>
      </c>
      <c r="I809" s="210"/>
      <c r="J809" s="210"/>
    </row>
    <row r="810" spans="1:10" s="211" customFormat="1" ht="18" customHeight="1" x14ac:dyDescent="0.35">
      <c r="A810" s="102">
        <v>7858</v>
      </c>
      <c r="B810" s="103">
        <v>44957</v>
      </c>
      <c r="C810" s="205" t="s">
        <v>163</v>
      </c>
      <c r="D810" s="206">
        <v>2</v>
      </c>
      <c r="E810" s="207">
        <v>10</v>
      </c>
      <c r="F810" s="208">
        <f t="shared" si="82"/>
        <v>20</v>
      </c>
      <c r="G810" s="207">
        <v>16</v>
      </c>
      <c r="H810" s="209">
        <f t="shared" si="83"/>
        <v>320</v>
      </c>
      <c r="I810" s="210"/>
      <c r="J810" s="210"/>
    </row>
    <row r="811" spans="1:10" s="211" customFormat="1" ht="18" customHeight="1" x14ac:dyDescent="0.35">
      <c r="A811" s="102">
        <v>7860</v>
      </c>
      <c r="B811" s="103">
        <v>44958</v>
      </c>
      <c r="C811" s="205" t="s">
        <v>163</v>
      </c>
      <c r="D811" s="206">
        <v>2</v>
      </c>
      <c r="E811" s="207">
        <v>10</v>
      </c>
      <c r="F811" s="208">
        <f t="shared" si="82"/>
        <v>20</v>
      </c>
      <c r="G811" s="207">
        <v>16</v>
      </c>
      <c r="H811" s="209">
        <f t="shared" si="83"/>
        <v>320</v>
      </c>
      <c r="I811" s="210"/>
      <c r="J811" s="210"/>
    </row>
    <row r="812" spans="1:10" s="211" customFormat="1" ht="18" customHeight="1" x14ac:dyDescent="0.35">
      <c r="A812" s="102">
        <v>7861</v>
      </c>
      <c r="B812" s="103">
        <v>44958</v>
      </c>
      <c r="C812" s="205" t="s">
        <v>163</v>
      </c>
      <c r="D812" s="206">
        <v>2</v>
      </c>
      <c r="E812" s="207">
        <v>10</v>
      </c>
      <c r="F812" s="208">
        <f t="shared" si="82"/>
        <v>20</v>
      </c>
      <c r="G812" s="207">
        <v>16</v>
      </c>
      <c r="H812" s="209">
        <f t="shared" si="83"/>
        <v>320</v>
      </c>
      <c r="I812" s="210"/>
      <c r="J812" s="210"/>
    </row>
    <row r="813" spans="1:10" s="211" customFormat="1" ht="18" customHeight="1" x14ac:dyDescent="0.35">
      <c r="A813" s="102">
        <v>7862</v>
      </c>
      <c r="B813" s="103">
        <v>44958</v>
      </c>
      <c r="C813" s="205" t="s">
        <v>163</v>
      </c>
      <c r="D813" s="206">
        <v>2</v>
      </c>
      <c r="E813" s="207">
        <v>10</v>
      </c>
      <c r="F813" s="208">
        <f t="shared" si="82"/>
        <v>20</v>
      </c>
      <c r="G813" s="207">
        <v>16</v>
      </c>
      <c r="H813" s="209">
        <f t="shared" si="83"/>
        <v>320</v>
      </c>
      <c r="I813" s="210"/>
      <c r="J813" s="210"/>
    </row>
    <row r="814" spans="1:10" s="211" customFormat="1" ht="18" customHeight="1" x14ac:dyDescent="0.35">
      <c r="A814" s="102">
        <v>7863</v>
      </c>
      <c r="B814" s="103">
        <v>44958</v>
      </c>
      <c r="C814" s="205" t="s">
        <v>163</v>
      </c>
      <c r="D814" s="206">
        <v>3</v>
      </c>
      <c r="E814" s="207">
        <v>10</v>
      </c>
      <c r="F814" s="208">
        <f t="shared" si="82"/>
        <v>30</v>
      </c>
      <c r="G814" s="207">
        <v>16</v>
      </c>
      <c r="H814" s="209">
        <f t="shared" si="83"/>
        <v>480</v>
      </c>
      <c r="I814" s="210"/>
      <c r="J814" s="210"/>
    </row>
    <row r="815" spans="1:10" s="211" customFormat="1" ht="18" customHeight="1" x14ac:dyDescent="0.35">
      <c r="A815" s="102">
        <v>7864</v>
      </c>
      <c r="B815" s="103">
        <v>44959</v>
      </c>
      <c r="C815" s="205" t="s">
        <v>163</v>
      </c>
      <c r="D815" s="206">
        <v>3</v>
      </c>
      <c r="E815" s="207">
        <v>10</v>
      </c>
      <c r="F815" s="208">
        <f t="shared" si="82"/>
        <v>30</v>
      </c>
      <c r="G815" s="207">
        <v>16</v>
      </c>
      <c r="H815" s="209">
        <f t="shared" si="83"/>
        <v>480</v>
      </c>
      <c r="I815" s="210"/>
      <c r="J815" s="210"/>
    </row>
    <row r="816" spans="1:10" s="211" customFormat="1" ht="18" customHeight="1" x14ac:dyDescent="0.35">
      <c r="A816" s="102">
        <v>7867</v>
      </c>
      <c r="B816" s="103">
        <v>44959</v>
      </c>
      <c r="C816" s="205" t="s">
        <v>163</v>
      </c>
      <c r="D816" s="206">
        <v>3</v>
      </c>
      <c r="E816" s="207">
        <v>10</v>
      </c>
      <c r="F816" s="208">
        <f t="shared" si="82"/>
        <v>30</v>
      </c>
      <c r="G816" s="207">
        <v>16</v>
      </c>
      <c r="H816" s="209">
        <f t="shared" si="83"/>
        <v>480</v>
      </c>
      <c r="I816" s="210"/>
      <c r="J816" s="210"/>
    </row>
    <row r="817" spans="1:10" s="211" customFormat="1" ht="18" customHeight="1" x14ac:dyDescent="0.35">
      <c r="A817" s="102">
        <v>7873</v>
      </c>
      <c r="B817" s="103">
        <v>44959</v>
      </c>
      <c r="C817" s="205" t="s">
        <v>163</v>
      </c>
      <c r="D817" s="206">
        <v>2</v>
      </c>
      <c r="E817" s="207">
        <v>10</v>
      </c>
      <c r="F817" s="208">
        <f t="shared" si="82"/>
        <v>20</v>
      </c>
      <c r="G817" s="207">
        <v>16</v>
      </c>
      <c r="H817" s="209">
        <f t="shared" si="83"/>
        <v>320</v>
      </c>
      <c r="I817" s="210"/>
      <c r="J817" s="210"/>
    </row>
    <row r="818" spans="1:10" s="211" customFormat="1" ht="18" customHeight="1" x14ac:dyDescent="0.35">
      <c r="A818" s="102">
        <v>7868</v>
      </c>
      <c r="B818" s="103">
        <v>44959</v>
      </c>
      <c r="C818" s="205" t="s">
        <v>163</v>
      </c>
      <c r="D818" s="206">
        <v>1</v>
      </c>
      <c r="E818" s="207">
        <v>10</v>
      </c>
      <c r="F818" s="208">
        <f t="shared" si="82"/>
        <v>10</v>
      </c>
      <c r="G818" s="207">
        <v>16</v>
      </c>
      <c r="H818" s="209">
        <f t="shared" si="83"/>
        <v>160</v>
      </c>
      <c r="I818" s="210"/>
      <c r="J818" s="210"/>
    </row>
    <row r="819" spans="1:10" s="211" customFormat="1" ht="18" customHeight="1" x14ac:dyDescent="0.35">
      <c r="A819" s="102">
        <v>7866</v>
      </c>
      <c r="B819" s="103">
        <v>44959</v>
      </c>
      <c r="C819" s="205" t="s">
        <v>163</v>
      </c>
      <c r="D819" s="206">
        <v>7</v>
      </c>
      <c r="E819" s="207">
        <v>10</v>
      </c>
      <c r="F819" s="208">
        <f t="shared" si="82"/>
        <v>70</v>
      </c>
      <c r="G819" s="207">
        <v>16</v>
      </c>
      <c r="H819" s="209">
        <f t="shared" si="83"/>
        <v>1120</v>
      </c>
      <c r="I819" s="210"/>
      <c r="J819" s="210"/>
    </row>
    <row r="820" spans="1:10" s="211" customFormat="1" ht="18" customHeight="1" x14ac:dyDescent="0.35">
      <c r="A820" s="102">
        <v>7865</v>
      </c>
      <c r="B820" s="103">
        <v>44959</v>
      </c>
      <c r="C820" s="205" t="s">
        <v>163</v>
      </c>
      <c r="D820" s="206">
        <v>3</v>
      </c>
      <c r="E820" s="207">
        <v>10</v>
      </c>
      <c r="F820" s="208">
        <f t="shared" si="82"/>
        <v>30</v>
      </c>
      <c r="G820" s="207">
        <v>16</v>
      </c>
      <c r="H820" s="209">
        <f t="shared" si="83"/>
        <v>480</v>
      </c>
      <c r="I820" s="210"/>
      <c r="J820" s="210"/>
    </row>
    <row r="821" spans="1:10" s="211" customFormat="1" ht="18" customHeight="1" x14ac:dyDescent="0.35">
      <c r="A821" s="102">
        <v>7875</v>
      </c>
      <c r="B821" s="103">
        <v>44959</v>
      </c>
      <c r="C821" s="205" t="s">
        <v>163</v>
      </c>
      <c r="D821" s="206">
        <v>6</v>
      </c>
      <c r="E821" s="207">
        <v>6</v>
      </c>
      <c r="F821" s="208">
        <f t="shared" si="82"/>
        <v>36</v>
      </c>
      <c r="G821" s="207">
        <v>16</v>
      </c>
      <c r="H821" s="209">
        <f t="shared" si="83"/>
        <v>576</v>
      </c>
      <c r="I821" s="210"/>
      <c r="J821" s="210"/>
    </row>
    <row r="822" spans="1:10" s="211" customFormat="1" ht="18" customHeight="1" x14ac:dyDescent="0.35">
      <c r="A822" s="102">
        <v>7872</v>
      </c>
      <c r="B822" s="103">
        <v>44960</v>
      </c>
      <c r="C822" s="205" t="s">
        <v>163</v>
      </c>
      <c r="D822" s="206">
        <v>3</v>
      </c>
      <c r="E822" s="207">
        <v>10</v>
      </c>
      <c r="F822" s="208">
        <f t="shared" si="82"/>
        <v>30</v>
      </c>
      <c r="G822" s="207">
        <v>16</v>
      </c>
      <c r="H822" s="209">
        <f t="shared" si="83"/>
        <v>480</v>
      </c>
      <c r="I822" s="210"/>
      <c r="J822" s="210"/>
    </row>
    <row r="823" spans="1:10" s="211" customFormat="1" ht="18" customHeight="1" x14ac:dyDescent="0.35">
      <c r="A823" s="102">
        <v>7871</v>
      </c>
      <c r="B823" s="103">
        <v>44960</v>
      </c>
      <c r="C823" s="205" t="s">
        <v>163</v>
      </c>
      <c r="D823" s="206">
        <v>1</v>
      </c>
      <c r="E823" s="207">
        <v>10</v>
      </c>
      <c r="F823" s="208">
        <f t="shared" si="82"/>
        <v>10</v>
      </c>
      <c r="G823" s="207">
        <v>16</v>
      </c>
      <c r="H823" s="209">
        <f t="shared" si="83"/>
        <v>160</v>
      </c>
      <c r="I823" s="210"/>
      <c r="J823" s="210"/>
    </row>
    <row r="824" spans="1:10" s="211" customFormat="1" ht="18" customHeight="1" x14ac:dyDescent="0.35">
      <c r="A824" s="102">
        <v>7870</v>
      </c>
      <c r="B824" s="103">
        <v>44960</v>
      </c>
      <c r="C824" s="205" t="s">
        <v>163</v>
      </c>
      <c r="D824" s="206">
        <v>2</v>
      </c>
      <c r="E824" s="207">
        <v>10</v>
      </c>
      <c r="F824" s="208">
        <f t="shared" si="82"/>
        <v>20</v>
      </c>
      <c r="G824" s="207">
        <v>16</v>
      </c>
      <c r="H824" s="209">
        <f t="shared" si="83"/>
        <v>320</v>
      </c>
      <c r="I824" s="210"/>
      <c r="J824" s="210"/>
    </row>
    <row r="825" spans="1:10" s="211" customFormat="1" ht="18" customHeight="1" x14ac:dyDescent="0.35">
      <c r="A825" s="102">
        <v>7869</v>
      </c>
      <c r="B825" s="103">
        <v>44960</v>
      </c>
      <c r="C825" s="205" t="s">
        <v>163</v>
      </c>
      <c r="D825" s="206">
        <v>4</v>
      </c>
      <c r="E825" s="207">
        <v>10</v>
      </c>
      <c r="F825" s="208">
        <f t="shared" si="82"/>
        <v>40</v>
      </c>
      <c r="G825" s="207">
        <v>16</v>
      </c>
      <c r="H825" s="209">
        <f t="shared" si="83"/>
        <v>640</v>
      </c>
      <c r="I825" s="210"/>
      <c r="J825" s="210"/>
    </row>
    <row r="826" spans="1:10" s="211" customFormat="1" ht="18" customHeight="1" x14ac:dyDescent="0.35">
      <c r="A826" s="102">
        <v>7876</v>
      </c>
      <c r="B826" s="103">
        <v>44960</v>
      </c>
      <c r="C826" s="205" t="s">
        <v>163</v>
      </c>
      <c r="D826" s="206">
        <v>3</v>
      </c>
      <c r="E826" s="207">
        <v>10</v>
      </c>
      <c r="F826" s="208">
        <f t="shared" si="82"/>
        <v>30</v>
      </c>
      <c r="G826" s="207">
        <v>16</v>
      </c>
      <c r="H826" s="209">
        <f t="shared" si="83"/>
        <v>480</v>
      </c>
      <c r="I826" s="210"/>
      <c r="J826" s="210"/>
    </row>
    <row r="827" spans="1:10" s="211" customFormat="1" ht="18" customHeight="1" x14ac:dyDescent="0.35">
      <c r="A827" s="102">
        <v>7877</v>
      </c>
      <c r="B827" s="103">
        <v>44960</v>
      </c>
      <c r="C827" s="205" t="s">
        <v>163</v>
      </c>
      <c r="D827" s="206">
        <v>3</v>
      </c>
      <c r="E827" s="207">
        <v>10</v>
      </c>
      <c r="F827" s="208">
        <f t="shared" si="82"/>
        <v>30</v>
      </c>
      <c r="G827" s="207">
        <v>16</v>
      </c>
      <c r="H827" s="209">
        <f t="shared" si="83"/>
        <v>480</v>
      </c>
      <c r="I827" s="210"/>
      <c r="J827" s="210"/>
    </row>
    <row r="828" spans="1:10" s="211" customFormat="1" ht="18" customHeight="1" x14ac:dyDescent="0.35">
      <c r="A828" s="102">
        <v>7884</v>
      </c>
      <c r="B828" s="103">
        <v>44960</v>
      </c>
      <c r="C828" s="205" t="s">
        <v>163</v>
      </c>
      <c r="D828" s="206">
        <v>5</v>
      </c>
      <c r="E828" s="207">
        <v>3</v>
      </c>
      <c r="F828" s="208">
        <f t="shared" si="82"/>
        <v>15</v>
      </c>
      <c r="G828" s="207">
        <v>16</v>
      </c>
      <c r="H828" s="209">
        <f t="shared" si="83"/>
        <v>240</v>
      </c>
      <c r="I828" s="210"/>
      <c r="J828" s="210"/>
    </row>
    <row r="829" spans="1:10" s="211" customFormat="1" ht="18" customHeight="1" x14ac:dyDescent="0.35">
      <c r="A829" s="102">
        <v>7883</v>
      </c>
      <c r="B829" s="103">
        <v>44960</v>
      </c>
      <c r="C829" s="205" t="s">
        <v>163</v>
      </c>
      <c r="D829" s="206">
        <v>2</v>
      </c>
      <c r="E829" s="207">
        <v>10</v>
      </c>
      <c r="F829" s="208">
        <f t="shared" si="82"/>
        <v>20</v>
      </c>
      <c r="G829" s="207">
        <v>16</v>
      </c>
      <c r="H829" s="209">
        <f t="shared" si="83"/>
        <v>320</v>
      </c>
      <c r="I829" s="210"/>
      <c r="J829" s="210"/>
    </row>
    <row r="830" spans="1:10" s="211" customFormat="1" ht="18" customHeight="1" x14ac:dyDescent="0.35">
      <c r="A830" s="102">
        <v>7882</v>
      </c>
      <c r="B830" s="103">
        <v>44961</v>
      </c>
      <c r="C830" s="205" t="s">
        <v>163</v>
      </c>
      <c r="D830" s="206">
        <v>3</v>
      </c>
      <c r="E830" s="207">
        <v>10</v>
      </c>
      <c r="F830" s="208">
        <f t="shared" si="82"/>
        <v>30</v>
      </c>
      <c r="G830" s="207">
        <v>16</v>
      </c>
      <c r="H830" s="209">
        <f t="shared" si="83"/>
        <v>480</v>
      </c>
      <c r="I830" s="210"/>
      <c r="J830" s="210"/>
    </row>
    <row r="831" spans="1:10" s="211" customFormat="1" ht="18" customHeight="1" x14ac:dyDescent="0.35">
      <c r="A831" s="102">
        <v>7881</v>
      </c>
      <c r="B831" s="103">
        <v>44961</v>
      </c>
      <c r="C831" s="205" t="s">
        <v>163</v>
      </c>
      <c r="D831" s="206">
        <v>2</v>
      </c>
      <c r="E831" s="207">
        <v>10</v>
      </c>
      <c r="F831" s="208">
        <f t="shared" si="82"/>
        <v>20</v>
      </c>
      <c r="G831" s="207">
        <v>16</v>
      </c>
      <c r="H831" s="209">
        <f t="shared" si="83"/>
        <v>320</v>
      </c>
      <c r="I831" s="210"/>
      <c r="J831" s="210"/>
    </row>
    <row r="832" spans="1:10" s="211" customFormat="1" ht="18" customHeight="1" x14ac:dyDescent="0.35">
      <c r="A832" s="102">
        <v>7879</v>
      </c>
      <c r="B832" s="103">
        <v>44961</v>
      </c>
      <c r="C832" s="205" t="s">
        <v>163</v>
      </c>
      <c r="D832" s="206">
        <v>3</v>
      </c>
      <c r="E832" s="207">
        <v>10</v>
      </c>
      <c r="F832" s="208">
        <f t="shared" si="82"/>
        <v>30</v>
      </c>
      <c r="G832" s="207">
        <v>16</v>
      </c>
      <c r="H832" s="209">
        <f t="shared" si="83"/>
        <v>480</v>
      </c>
      <c r="I832" s="210"/>
      <c r="J832" s="210"/>
    </row>
    <row r="833" spans="1:10" s="211" customFormat="1" ht="18" customHeight="1" x14ac:dyDescent="0.35">
      <c r="A833" s="102">
        <v>7878</v>
      </c>
      <c r="B833" s="103">
        <v>44961</v>
      </c>
      <c r="C833" s="205" t="s">
        <v>163</v>
      </c>
      <c r="D833" s="206">
        <v>3</v>
      </c>
      <c r="E833" s="207">
        <v>10</v>
      </c>
      <c r="F833" s="208">
        <f t="shared" si="82"/>
        <v>30</v>
      </c>
      <c r="G833" s="207">
        <v>16</v>
      </c>
      <c r="H833" s="209">
        <f t="shared" si="83"/>
        <v>480</v>
      </c>
      <c r="I833" s="210"/>
      <c r="J833" s="210"/>
    </row>
    <row r="834" spans="1:10" s="211" customFormat="1" ht="18" customHeight="1" x14ac:dyDescent="0.35">
      <c r="A834" s="102">
        <v>7880</v>
      </c>
      <c r="B834" s="103">
        <v>44961</v>
      </c>
      <c r="C834" s="205" t="s">
        <v>163</v>
      </c>
      <c r="D834" s="206">
        <v>2</v>
      </c>
      <c r="E834" s="207">
        <v>10</v>
      </c>
      <c r="F834" s="208">
        <f t="shared" si="82"/>
        <v>20</v>
      </c>
      <c r="G834" s="207">
        <v>16</v>
      </c>
      <c r="H834" s="209">
        <f t="shared" si="83"/>
        <v>320</v>
      </c>
      <c r="I834" s="210"/>
      <c r="J834" s="210"/>
    </row>
    <row r="835" spans="1:10" s="211" customFormat="1" ht="18" customHeight="1" x14ac:dyDescent="0.35">
      <c r="A835" s="102">
        <v>7887</v>
      </c>
      <c r="B835" s="103">
        <v>44963</v>
      </c>
      <c r="C835" s="205" t="s">
        <v>163</v>
      </c>
      <c r="D835" s="206">
        <v>3</v>
      </c>
      <c r="E835" s="207">
        <v>10</v>
      </c>
      <c r="F835" s="208">
        <f t="shared" si="82"/>
        <v>30</v>
      </c>
      <c r="G835" s="207">
        <v>16</v>
      </c>
      <c r="H835" s="209">
        <f t="shared" si="83"/>
        <v>480</v>
      </c>
      <c r="I835" s="210"/>
      <c r="J835" s="210"/>
    </row>
    <row r="836" spans="1:10" s="211" customFormat="1" ht="18" customHeight="1" x14ac:dyDescent="0.35">
      <c r="A836" s="102">
        <v>7890</v>
      </c>
      <c r="B836" s="103">
        <v>44963</v>
      </c>
      <c r="C836" s="205" t="s">
        <v>163</v>
      </c>
      <c r="D836" s="206">
        <v>2</v>
      </c>
      <c r="E836" s="207">
        <v>10</v>
      </c>
      <c r="F836" s="208">
        <f t="shared" si="82"/>
        <v>20</v>
      </c>
      <c r="G836" s="207">
        <v>16</v>
      </c>
      <c r="H836" s="209">
        <f t="shared" si="83"/>
        <v>320</v>
      </c>
      <c r="I836" s="210"/>
      <c r="J836" s="210"/>
    </row>
    <row r="837" spans="1:10" s="211" customFormat="1" ht="18" customHeight="1" x14ac:dyDescent="0.35">
      <c r="A837" s="102">
        <v>7889</v>
      </c>
      <c r="B837" s="103">
        <v>44963</v>
      </c>
      <c r="C837" s="205" t="s">
        <v>163</v>
      </c>
      <c r="D837" s="206">
        <v>3</v>
      </c>
      <c r="E837" s="207">
        <v>10</v>
      </c>
      <c r="F837" s="208">
        <f t="shared" si="82"/>
        <v>30</v>
      </c>
      <c r="G837" s="207">
        <v>16</v>
      </c>
      <c r="H837" s="209">
        <f t="shared" si="83"/>
        <v>480</v>
      </c>
      <c r="I837" s="210"/>
      <c r="J837" s="210"/>
    </row>
    <row r="838" spans="1:10" s="211" customFormat="1" ht="18" customHeight="1" x14ac:dyDescent="0.35">
      <c r="A838" s="102">
        <v>7886</v>
      </c>
      <c r="B838" s="103">
        <v>44963</v>
      </c>
      <c r="C838" s="205" t="s">
        <v>163</v>
      </c>
      <c r="D838" s="206">
        <v>5</v>
      </c>
      <c r="E838" s="207">
        <v>8</v>
      </c>
      <c r="F838" s="208">
        <f t="shared" si="82"/>
        <v>40</v>
      </c>
      <c r="G838" s="207">
        <v>16</v>
      </c>
      <c r="H838" s="209">
        <f t="shared" si="83"/>
        <v>640</v>
      </c>
      <c r="I838" s="210"/>
      <c r="J838" s="210"/>
    </row>
    <row r="839" spans="1:10" s="211" customFormat="1" ht="18" customHeight="1" x14ac:dyDescent="0.35">
      <c r="A839" s="102">
        <v>7885</v>
      </c>
      <c r="B839" s="103">
        <v>44963</v>
      </c>
      <c r="C839" s="205" t="s">
        <v>163</v>
      </c>
      <c r="D839" s="206">
        <v>2</v>
      </c>
      <c r="E839" s="207">
        <v>10</v>
      </c>
      <c r="F839" s="208">
        <f t="shared" si="82"/>
        <v>20</v>
      </c>
      <c r="G839" s="207">
        <v>16</v>
      </c>
      <c r="H839" s="209">
        <f t="shared" si="83"/>
        <v>320</v>
      </c>
      <c r="I839" s="210"/>
      <c r="J839" s="210"/>
    </row>
    <row r="840" spans="1:10" s="211" customFormat="1" ht="18" customHeight="1" x14ac:dyDescent="0.35">
      <c r="A840" s="102">
        <v>7898</v>
      </c>
      <c r="B840" s="103">
        <v>44964</v>
      </c>
      <c r="C840" s="205" t="s">
        <v>163</v>
      </c>
      <c r="D840" s="206">
        <v>4</v>
      </c>
      <c r="E840" s="207">
        <v>5</v>
      </c>
      <c r="F840" s="208">
        <f t="shared" si="82"/>
        <v>20</v>
      </c>
      <c r="G840" s="207">
        <v>16</v>
      </c>
      <c r="H840" s="209">
        <f t="shared" si="83"/>
        <v>320</v>
      </c>
      <c r="I840" s="210"/>
      <c r="J840" s="210"/>
    </row>
    <row r="841" spans="1:10" s="211" customFormat="1" ht="18" customHeight="1" x14ac:dyDescent="0.35">
      <c r="A841" s="102">
        <v>7897</v>
      </c>
      <c r="B841" s="103">
        <v>44964</v>
      </c>
      <c r="C841" s="205" t="s">
        <v>163</v>
      </c>
      <c r="D841" s="206">
        <v>3</v>
      </c>
      <c r="E841" s="207">
        <v>10</v>
      </c>
      <c r="F841" s="208">
        <f t="shared" si="82"/>
        <v>30</v>
      </c>
      <c r="G841" s="207">
        <v>16</v>
      </c>
      <c r="H841" s="209">
        <f t="shared" si="83"/>
        <v>480</v>
      </c>
      <c r="I841" s="210"/>
      <c r="J841" s="210"/>
    </row>
    <row r="842" spans="1:10" s="211" customFormat="1" ht="18" customHeight="1" x14ac:dyDescent="0.35">
      <c r="A842" s="102">
        <v>7896</v>
      </c>
      <c r="B842" s="103">
        <v>44964</v>
      </c>
      <c r="C842" s="205" t="s">
        <v>163</v>
      </c>
      <c r="D842" s="206">
        <v>3</v>
      </c>
      <c r="E842" s="207">
        <v>10</v>
      </c>
      <c r="F842" s="208">
        <f t="shared" si="82"/>
        <v>30</v>
      </c>
      <c r="G842" s="207">
        <v>16</v>
      </c>
      <c r="H842" s="209">
        <f t="shared" si="83"/>
        <v>480</v>
      </c>
      <c r="I842" s="210"/>
      <c r="J842" s="210"/>
    </row>
    <row r="843" spans="1:10" s="211" customFormat="1" ht="18" customHeight="1" x14ac:dyDescent="0.35">
      <c r="A843" s="102">
        <v>7893</v>
      </c>
      <c r="B843" s="103">
        <v>44964</v>
      </c>
      <c r="C843" s="205" t="s">
        <v>163</v>
      </c>
      <c r="D843" s="206">
        <v>4</v>
      </c>
      <c r="E843" s="207">
        <v>4</v>
      </c>
      <c r="F843" s="208">
        <f t="shared" si="82"/>
        <v>16</v>
      </c>
      <c r="G843" s="207">
        <v>16</v>
      </c>
      <c r="H843" s="209">
        <f t="shared" si="83"/>
        <v>256</v>
      </c>
      <c r="I843" s="210"/>
      <c r="J843" s="210"/>
    </row>
    <row r="844" spans="1:10" s="211" customFormat="1" ht="18" customHeight="1" x14ac:dyDescent="0.35">
      <c r="A844" s="102">
        <v>7895</v>
      </c>
      <c r="B844" s="103">
        <v>44964</v>
      </c>
      <c r="C844" s="205" t="s">
        <v>163</v>
      </c>
      <c r="D844" s="206">
        <v>1</v>
      </c>
      <c r="E844" s="207">
        <v>10</v>
      </c>
      <c r="F844" s="208">
        <f t="shared" si="82"/>
        <v>10</v>
      </c>
      <c r="G844" s="207">
        <v>16</v>
      </c>
      <c r="H844" s="209">
        <f t="shared" si="83"/>
        <v>160</v>
      </c>
      <c r="I844" s="210"/>
      <c r="J844" s="210"/>
    </row>
    <row r="845" spans="1:10" s="211" customFormat="1" ht="18" customHeight="1" x14ac:dyDescent="0.35">
      <c r="A845" s="102">
        <v>7894</v>
      </c>
      <c r="B845" s="103">
        <v>44964</v>
      </c>
      <c r="C845" s="205" t="s">
        <v>163</v>
      </c>
      <c r="D845" s="206">
        <v>2</v>
      </c>
      <c r="E845" s="207">
        <v>10</v>
      </c>
      <c r="F845" s="208">
        <f t="shared" si="82"/>
        <v>20</v>
      </c>
      <c r="G845" s="207">
        <v>16</v>
      </c>
      <c r="H845" s="209">
        <f t="shared" si="83"/>
        <v>320</v>
      </c>
      <c r="I845" s="210"/>
      <c r="J845" s="210"/>
    </row>
    <row r="846" spans="1:10" s="211" customFormat="1" ht="18" customHeight="1" x14ac:dyDescent="0.35">
      <c r="A846" s="102">
        <v>7891</v>
      </c>
      <c r="B846" s="103">
        <v>44964</v>
      </c>
      <c r="C846" s="205" t="s">
        <v>163</v>
      </c>
      <c r="D846" s="206">
        <v>4</v>
      </c>
      <c r="E846" s="207">
        <v>10</v>
      </c>
      <c r="F846" s="208">
        <f t="shared" si="82"/>
        <v>40</v>
      </c>
      <c r="G846" s="207">
        <v>16</v>
      </c>
      <c r="H846" s="209">
        <f t="shared" si="83"/>
        <v>640</v>
      </c>
      <c r="I846" s="210"/>
      <c r="J846" s="210"/>
    </row>
    <row r="847" spans="1:10" s="211" customFormat="1" ht="18" customHeight="1" x14ac:dyDescent="0.35">
      <c r="A847" s="102">
        <v>7892</v>
      </c>
      <c r="B847" s="103">
        <v>44964</v>
      </c>
      <c r="C847" s="205" t="s">
        <v>163</v>
      </c>
      <c r="D847" s="206">
        <v>2</v>
      </c>
      <c r="E847" s="207">
        <v>10</v>
      </c>
      <c r="F847" s="208">
        <f t="shared" si="82"/>
        <v>20</v>
      </c>
      <c r="G847" s="207">
        <v>16</v>
      </c>
      <c r="H847" s="209">
        <f t="shared" si="83"/>
        <v>320</v>
      </c>
      <c r="I847" s="210"/>
      <c r="J847" s="210"/>
    </row>
    <row r="848" spans="1:10" s="211" customFormat="1" ht="18" customHeight="1" x14ac:dyDescent="0.35">
      <c r="A848" s="102">
        <v>7901</v>
      </c>
      <c r="B848" s="103">
        <v>44965</v>
      </c>
      <c r="C848" s="205" t="s">
        <v>163</v>
      </c>
      <c r="D848" s="206">
        <v>4</v>
      </c>
      <c r="E848" s="207">
        <v>10</v>
      </c>
      <c r="F848" s="208">
        <f t="shared" si="82"/>
        <v>40</v>
      </c>
      <c r="G848" s="207">
        <v>16</v>
      </c>
      <c r="H848" s="209">
        <f t="shared" si="83"/>
        <v>640</v>
      </c>
      <c r="I848" s="210"/>
      <c r="J848" s="210"/>
    </row>
    <row r="849" spans="1:10" s="211" customFormat="1" ht="18" customHeight="1" x14ac:dyDescent="0.35">
      <c r="A849" s="102">
        <v>7903</v>
      </c>
      <c r="B849" s="103">
        <v>44965</v>
      </c>
      <c r="C849" s="205" t="s">
        <v>163</v>
      </c>
      <c r="D849" s="206">
        <v>4</v>
      </c>
      <c r="E849" s="207">
        <v>5</v>
      </c>
      <c r="F849" s="208">
        <f t="shared" si="82"/>
        <v>20</v>
      </c>
      <c r="G849" s="207">
        <v>16</v>
      </c>
      <c r="H849" s="209">
        <f t="shared" si="83"/>
        <v>320</v>
      </c>
      <c r="I849" s="210"/>
      <c r="J849" s="210"/>
    </row>
    <row r="850" spans="1:10" s="211" customFormat="1" ht="18" customHeight="1" x14ac:dyDescent="0.35">
      <c r="A850" s="102">
        <v>7904</v>
      </c>
      <c r="B850" s="103">
        <v>44965</v>
      </c>
      <c r="C850" s="205" t="s">
        <v>163</v>
      </c>
      <c r="D850" s="206">
        <v>4</v>
      </c>
      <c r="E850" s="207">
        <v>10</v>
      </c>
      <c r="F850" s="208">
        <f t="shared" si="82"/>
        <v>40</v>
      </c>
      <c r="G850" s="207">
        <v>16</v>
      </c>
      <c r="H850" s="209">
        <f t="shared" si="83"/>
        <v>640</v>
      </c>
      <c r="I850" s="210"/>
      <c r="J850" s="210"/>
    </row>
    <row r="851" spans="1:10" s="211" customFormat="1" ht="18" customHeight="1" x14ac:dyDescent="0.35">
      <c r="A851" s="102">
        <v>7900</v>
      </c>
      <c r="B851" s="103">
        <v>44965</v>
      </c>
      <c r="C851" s="205" t="s">
        <v>163</v>
      </c>
      <c r="D851" s="206">
        <v>2</v>
      </c>
      <c r="E851" s="207">
        <v>10</v>
      </c>
      <c r="F851" s="208">
        <f t="shared" si="82"/>
        <v>20</v>
      </c>
      <c r="G851" s="207">
        <v>16</v>
      </c>
      <c r="H851" s="209">
        <f t="shared" si="83"/>
        <v>320</v>
      </c>
      <c r="I851" s="210"/>
      <c r="J851" s="210"/>
    </row>
    <row r="852" spans="1:10" s="211" customFormat="1" ht="18" customHeight="1" x14ac:dyDescent="0.35">
      <c r="A852" s="102">
        <v>7899</v>
      </c>
      <c r="B852" s="103">
        <v>44965</v>
      </c>
      <c r="C852" s="205" t="s">
        <v>163</v>
      </c>
      <c r="D852" s="206">
        <v>5</v>
      </c>
      <c r="E852" s="207">
        <v>10</v>
      </c>
      <c r="F852" s="208">
        <f t="shared" si="82"/>
        <v>50</v>
      </c>
      <c r="G852" s="207">
        <v>16</v>
      </c>
      <c r="H852" s="209">
        <f t="shared" si="83"/>
        <v>800</v>
      </c>
      <c r="I852" s="210"/>
      <c r="J852" s="210"/>
    </row>
    <row r="853" spans="1:10" s="211" customFormat="1" ht="18" customHeight="1" x14ac:dyDescent="0.35">
      <c r="A853" s="102">
        <v>7905</v>
      </c>
      <c r="B853" s="103">
        <v>44965</v>
      </c>
      <c r="C853" s="205" t="s">
        <v>163</v>
      </c>
      <c r="D853" s="206">
        <v>3</v>
      </c>
      <c r="E853" s="207">
        <v>10</v>
      </c>
      <c r="F853" s="208">
        <f t="shared" si="82"/>
        <v>30</v>
      </c>
      <c r="G853" s="207">
        <v>16</v>
      </c>
      <c r="H853" s="209">
        <f t="shared" si="83"/>
        <v>480</v>
      </c>
      <c r="I853" s="210"/>
      <c r="J853" s="210"/>
    </row>
    <row r="854" spans="1:10" s="211" customFormat="1" ht="18" customHeight="1" x14ac:dyDescent="0.35">
      <c r="A854" s="102">
        <v>7906</v>
      </c>
      <c r="B854" s="103">
        <v>44965</v>
      </c>
      <c r="C854" s="205" t="s">
        <v>163</v>
      </c>
      <c r="D854" s="206">
        <v>2</v>
      </c>
      <c r="E854" s="207">
        <v>10</v>
      </c>
      <c r="F854" s="208">
        <f t="shared" si="82"/>
        <v>20</v>
      </c>
      <c r="G854" s="207">
        <v>16</v>
      </c>
      <c r="H854" s="209">
        <f t="shared" si="83"/>
        <v>320</v>
      </c>
      <c r="I854" s="210"/>
      <c r="J854" s="210"/>
    </row>
    <row r="855" spans="1:10" s="211" customFormat="1" ht="18" customHeight="1" x14ac:dyDescent="0.35">
      <c r="A855" s="102">
        <v>7917</v>
      </c>
      <c r="B855" s="103">
        <v>44966</v>
      </c>
      <c r="C855" s="205" t="s">
        <v>163</v>
      </c>
      <c r="D855" s="206">
        <v>4</v>
      </c>
      <c r="E855" s="207">
        <v>10</v>
      </c>
      <c r="F855" s="208">
        <f t="shared" si="82"/>
        <v>40</v>
      </c>
      <c r="G855" s="207">
        <v>16</v>
      </c>
      <c r="H855" s="209">
        <f t="shared" si="83"/>
        <v>640</v>
      </c>
      <c r="I855" s="210"/>
      <c r="J855" s="210"/>
    </row>
    <row r="856" spans="1:10" s="211" customFormat="1" ht="18" customHeight="1" x14ac:dyDescent="0.35">
      <c r="A856" s="102">
        <v>7907</v>
      </c>
      <c r="B856" s="103">
        <v>44966</v>
      </c>
      <c r="C856" s="205" t="s">
        <v>163</v>
      </c>
      <c r="D856" s="206">
        <v>3</v>
      </c>
      <c r="E856" s="207">
        <v>10</v>
      </c>
      <c r="F856" s="208">
        <f t="shared" si="82"/>
        <v>30</v>
      </c>
      <c r="G856" s="207">
        <v>16</v>
      </c>
      <c r="H856" s="209">
        <f t="shared" si="83"/>
        <v>480</v>
      </c>
      <c r="I856" s="210"/>
      <c r="J856" s="210"/>
    </row>
    <row r="857" spans="1:10" s="211" customFormat="1" ht="18" customHeight="1" x14ac:dyDescent="0.35">
      <c r="A857" s="102">
        <v>7908</v>
      </c>
      <c r="B857" s="103">
        <v>44966</v>
      </c>
      <c r="C857" s="205" t="s">
        <v>163</v>
      </c>
      <c r="D857" s="206">
        <v>4</v>
      </c>
      <c r="E857" s="207">
        <v>10</v>
      </c>
      <c r="F857" s="208">
        <f t="shared" si="82"/>
        <v>40</v>
      </c>
      <c r="G857" s="207">
        <v>16</v>
      </c>
      <c r="H857" s="209">
        <f t="shared" si="83"/>
        <v>640</v>
      </c>
      <c r="I857" s="210"/>
      <c r="J857" s="210"/>
    </row>
    <row r="858" spans="1:10" s="211" customFormat="1" ht="18" customHeight="1" x14ac:dyDescent="0.35">
      <c r="A858" s="102">
        <v>7909</v>
      </c>
      <c r="B858" s="103">
        <v>44966</v>
      </c>
      <c r="C858" s="205" t="s">
        <v>163</v>
      </c>
      <c r="D858" s="206">
        <v>2</v>
      </c>
      <c r="E858" s="207">
        <v>10</v>
      </c>
      <c r="F858" s="208">
        <f t="shared" si="82"/>
        <v>20</v>
      </c>
      <c r="G858" s="207">
        <v>16</v>
      </c>
      <c r="H858" s="209">
        <f t="shared" si="83"/>
        <v>320</v>
      </c>
      <c r="I858" s="210"/>
      <c r="J858" s="210"/>
    </row>
    <row r="859" spans="1:10" s="211" customFormat="1" ht="18" customHeight="1" x14ac:dyDescent="0.35">
      <c r="A859" s="102">
        <v>7911</v>
      </c>
      <c r="B859" s="103">
        <v>44966</v>
      </c>
      <c r="C859" s="205" t="s">
        <v>163</v>
      </c>
      <c r="D859" s="206">
        <v>1</v>
      </c>
      <c r="E859" s="207">
        <v>10</v>
      </c>
      <c r="F859" s="208">
        <f t="shared" si="82"/>
        <v>10</v>
      </c>
      <c r="G859" s="207">
        <v>16</v>
      </c>
      <c r="H859" s="209">
        <f t="shared" si="83"/>
        <v>160</v>
      </c>
      <c r="I859" s="210"/>
      <c r="J859" s="210"/>
    </row>
    <row r="860" spans="1:10" s="211" customFormat="1" ht="18" customHeight="1" x14ac:dyDescent="0.35">
      <c r="A860" s="102">
        <v>7913</v>
      </c>
      <c r="B860" s="103">
        <v>44967</v>
      </c>
      <c r="C860" s="205" t="s">
        <v>163</v>
      </c>
      <c r="D860" s="206">
        <v>3</v>
      </c>
      <c r="E860" s="207">
        <v>10</v>
      </c>
      <c r="F860" s="208">
        <f t="shared" ref="F860:F872" si="84">D860*E860</f>
        <v>30</v>
      </c>
      <c r="G860" s="207">
        <v>16</v>
      </c>
      <c r="H860" s="209">
        <f t="shared" ref="H860:H872" si="85">F860*G860</f>
        <v>480</v>
      </c>
      <c r="I860" s="210"/>
      <c r="J860" s="210"/>
    </row>
    <row r="861" spans="1:10" s="211" customFormat="1" ht="18" customHeight="1" x14ac:dyDescent="0.35">
      <c r="A861" s="102">
        <v>7914</v>
      </c>
      <c r="B861" s="103">
        <v>44967</v>
      </c>
      <c r="C861" s="205" t="s">
        <v>163</v>
      </c>
      <c r="D861" s="206">
        <v>2</v>
      </c>
      <c r="E861" s="207">
        <v>10</v>
      </c>
      <c r="F861" s="208">
        <f t="shared" si="84"/>
        <v>20</v>
      </c>
      <c r="G861" s="207">
        <v>16</v>
      </c>
      <c r="H861" s="209">
        <f t="shared" si="85"/>
        <v>320</v>
      </c>
      <c r="I861" s="210"/>
      <c r="J861" s="210"/>
    </row>
    <row r="862" spans="1:10" s="211" customFormat="1" ht="18" customHeight="1" x14ac:dyDescent="0.35">
      <c r="A862" s="102">
        <v>7915</v>
      </c>
      <c r="B862" s="103">
        <v>44967</v>
      </c>
      <c r="C862" s="205" t="s">
        <v>163</v>
      </c>
      <c r="D862" s="206">
        <v>1</v>
      </c>
      <c r="E862" s="207">
        <v>10</v>
      </c>
      <c r="F862" s="208">
        <f t="shared" si="84"/>
        <v>10</v>
      </c>
      <c r="G862" s="207">
        <v>16</v>
      </c>
      <c r="H862" s="209">
        <f t="shared" si="85"/>
        <v>160</v>
      </c>
      <c r="I862" s="210"/>
      <c r="J862" s="210"/>
    </row>
    <row r="863" spans="1:10" s="211" customFormat="1" ht="18" customHeight="1" x14ac:dyDescent="0.35">
      <c r="A863" s="102">
        <v>7916</v>
      </c>
      <c r="B863" s="103">
        <v>44967</v>
      </c>
      <c r="C863" s="205" t="s">
        <v>163</v>
      </c>
      <c r="D863" s="206">
        <v>4</v>
      </c>
      <c r="E863" s="207">
        <v>5</v>
      </c>
      <c r="F863" s="208">
        <f t="shared" si="84"/>
        <v>20</v>
      </c>
      <c r="G863" s="207">
        <v>16</v>
      </c>
      <c r="H863" s="209">
        <f t="shared" si="85"/>
        <v>320</v>
      </c>
      <c r="I863" s="210"/>
      <c r="J863" s="210"/>
    </row>
    <row r="864" spans="1:10" s="211" customFormat="1" ht="18" customHeight="1" x14ac:dyDescent="0.35">
      <c r="A864" s="102">
        <v>7918</v>
      </c>
      <c r="B864" s="103">
        <v>44967</v>
      </c>
      <c r="C864" s="205" t="s">
        <v>163</v>
      </c>
      <c r="D864" s="206">
        <v>3</v>
      </c>
      <c r="E864" s="207">
        <v>10</v>
      </c>
      <c r="F864" s="208">
        <f t="shared" si="84"/>
        <v>30</v>
      </c>
      <c r="G864" s="207">
        <v>16</v>
      </c>
      <c r="H864" s="209">
        <f t="shared" si="85"/>
        <v>480</v>
      </c>
      <c r="I864" s="210"/>
      <c r="J864" s="210"/>
    </row>
    <row r="865" spans="1:10" s="211" customFormat="1" ht="18" customHeight="1" x14ac:dyDescent="0.35">
      <c r="A865" s="102">
        <v>7922</v>
      </c>
      <c r="B865" s="103">
        <v>44968</v>
      </c>
      <c r="C865" s="205" t="s">
        <v>163</v>
      </c>
      <c r="D865" s="206">
        <v>2</v>
      </c>
      <c r="E865" s="207">
        <v>10</v>
      </c>
      <c r="F865" s="208">
        <f t="shared" si="84"/>
        <v>20</v>
      </c>
      <c r="G865" s="207">
        <v>16</v>
      </c>
      <c r="H865" s="209">
        <f t="shared" si="85"/>
        <v>320</v>
      </c>
      <c r="I865" s="210"/>
      <c r="J865" s="210"/>
    </row>
    <row r="866" spans="1:10" s="211" customFormat="1" ht="18" customHeight="1" x14ac:dyDescent="0.35">
      <c r="A866" s="102">
        <v>7923</v>
      </c>
      <c r="B866" s="103">
        <v>44968</v>
      </c>
      <c r="C866" s="205" t="s">
        <v>163</v>
      </c>
      <c r="D866" s="206">
        <v>1</v>
      </c>
      <c r="E866" s="207">
        <v>10</v>
      </c>
      <c r="F866" s="208">
        <f t="shared" si="84"/>
        <v>10</v>
      </c>
      <c r="G866" s="207">
        <v>16</v>
      </c>
      <c r="H866" s="209">
        <f t="shared" si="85"/>
        <v>160</v>
      </c>
      <c r="I866" s="210"/>
      <c r="J866" s="210"/>
    </row>
    <row r="867" spans="1:10" s="211" customFormat="1" ht="18" customHeight="1" x14ac:dyDescent="0.35">
      <c r="A867" s="102">
        <v>7927</v>
      </c>
      <c r="B867" s="103">
        <v>44968</v>
      </c>
      <c r="C867" s="205" t="s">
        <v>163</v>
      </c>
      <c r="D867" s="206">
        <v>1</v>
      </c>
      <c r="E867" s="207">
        <v>10</v>
      </c>
      <c r="F867" s="208">
        <f t="shared" si="84"/>
        <v>10</v>
      </c>
      <c r="G867" s="207">
        <v>16</v>
      </c>
      <c r="H867" s="209">
        <f t="shared" si="85"/>
        <v>160</v>
      </c>
      <c r="I867" s="210"/>
      <c r="J867" s="210"/>
    </row>
    <row r="868" spans="1:10" s="211" customFormat="1" ht="18" customHeight="1" x14ac:dyDescent="0.35">
      <c r="A868" s="102">
        <v>7921</v>
      </c>
      <c r="B868" s="103">
        <v>44968</v>
      </c>
      <c r="C868" s="205" t="s">
        <v>163</v>
      </c>
      <c r="D868" s="206">
        <v>2</v>
      </c>
      <c r="E868" s="207">
        <v>10</v>
      </c>
      <c r="F868" s="208">
        <f t="shared" si="84"/>
        <v>20</v>
      </c>
      <c r="G868" s="207">
        <v>16</v>
      </c>
      <c r="H868" s="209">
        <f t="shared" si="85"/>
        <v>320</v>
      </c>
      <c r="I868" s="210"/>
      <c r="J868" s="210"/>
    </row>
    <row r="869" spans="1:10" s="211" customFormat="1" ht="18" customHeight="1" x14ac:dyDescent="0.35">
      <c r="A869" s="102">
        <v>7920</v>
      </c>
      <c r="B869" s="103">
        <v>44968</v>
      </c>
      <c r="C869" s="205" t="s">
        <v>163</v>
      </c>
      <c r="D869" s="206">
        <v>3</v>
      </c>
      <c r="E869" s="207">
        <v>10</v>
      </c>
      <c r="F869" s="208">
        <f t="shared" si="84"/>
        <v>30</v>
      </c>
      <c r="G869" s="207">
        <v>16</v>
      </c>
      <c r="H869" s="209">
        <f t="shared" si="85"/>
        <v>480</v>
      </c>
      <c r="I869" s="210"/>
      <c r="J869" s="210"/>
    </row>
    <row r="870" spans="1:10" s="211" customFormat="1" ht="18" customHeight="1" x14ac:dyDescent="0.35">
      <c r="A870" s="102">
        <v>7925</v>
      </c>
      <c r="B870" s="103">
        <v>44969</v>
      </c>
      <c r="C870" s="205" t="s">
        <v>163</v>
      </c>
      <c r="D870" s="206">
        <v>3</v>
      </c>
      <c r="E870" s="207">
        <v>10</v>
      </c>
      <c r="F870" s="208">
        <f t="shared" si="84"/>
        <v>30</v>
      </c>
      <c r="G870" s="207">
        <v>16</v>
      </c>
      <c r="H870" s="209">
        <f t="shared" si="85"/>
        <v>480</v>
      </c>
      <c r="I870" s="210"/>
      <c r="J870" s="210"/>
    </row>
    <row r="871" spans="1:10" s="211" customFormat="1" ht="18" customHeight="1" x14ac:dyDescent="0.35">
      <c r="A871" s="102">
        <v>7932</v>
      </c>
      <c r="B871" s="103">
        <v>44970</v>
      </c>
      <c r="C871" s="205" t="s">
        <v>163</v>
      </c>
      <c r="D871" s="206">
        <v>2</v>
      </c>
      <c r="E871" s="207">
        <v>10</v>
      </c>
      <c r="F871" s="208">
        <f t="shared" si="84"/>
        <v>20</v>
      </c>
      <c r="G871" s="207">
        <v>16</v>
      </c>
      <c r="H871" s="209">
        <f t="shared" si="85"/>
        <v>320</v>
      </c>
      <c r="I871" s="210"/>
      <c r="J871" s="210"/>
    </row>
    <row r="872" spans="1:10" s="211" customFormat="1" ht="18" customHeight="1" x14ac:dyDescent="0.35">
      <c r="A872" s="102">
        <v>7902</v>
      </c>
      <c r="B872" s="103">
        <v>44965</v>
      </c>
      <c r="C872" s="205" t="s">
        <v>163</v>
      </c>
      <c r="D872" s="206">
        <v>3</v>
      </c>
      <c r="E872" s="207">
        <v>10</v>
      </c>
      <c r="F872" s="208">
        <f t="shared" si="84"/>
        <v>30</v>
      </c>
      <c r="G872" s="207">
        <v>16</v>
      </c>
      <c r="H872" s="209">
        <f t="shared" si="85"/>
        <v>480</v>
      </c>
      <c r="I872" s="210"/>
      <c r="J872" s="210"/>
    </row>
    <row r="873" spans="1:10" s="211" customFormat="1" ht="18" customHeight="1" x14ac:dyDescent="0.35">
      <c r="A873" s="102">
        <v>7912</v>
      </c>
      <c r="B873" s="103">
        <v>44967</v>
      </c>
      <c r="C873" s="205" t="s">
        <v>163</v>
      </c>
      <c r="D873" s="206">
        <v>3</v>
      </c>
      <c r="E873" s="207">
        <v>10</v>
      </c>
      <c r="F873" s="208">
        <f t="shared" ref="F873:F891" si="86">D873*E873</f>
        <v>30</v>
      </c>
      <c r="G873" s="207">
        <v>16</v>
      </c>
      <c r="H873" s="209">
        <f t="shared" ref="H873:H891" si="87">F873*G873</f>
        <v>480</v>
      </c>
      <c r="I873" s="210"/>
      <c r="J873" s="210"/>
    </row>
    <row r="874" spans="1:10" s="211" customFormat="1" ht="18" customHeight="1" x14ac:dyDescent="0.35">
      <c r="A874" s="102">
        <v>7926</v>
      </c>
      <c r="B874" s="103">
        <v>44968</v>
      </c>
      <c r="C874" s="205" t="s">
        <v>163</v>
      </c>
      <c r="D874" s="206">
        <v>7</v>
      </c>
      <c r="E874" s="207">
        <v>10</v>
      </c>
      <c r="F874" s="208">
        <f t="shared" si="86"/>
        <v>70</v>
      </c>
      <c r="G874" s="207">
        <v>16</v>
      </c>
      <c r="H874" s="209">
        <f t="shared" si="87"/>
        <v>1120</v>
      </c>
      <c r="I874" s="210"/>
      <c r="J874" s="210"/>
    </row>
    <row r="875" spans="1:10" s="211" customFormat="1" ht="18" customHeight="1" x14ac:dyDescent="0.35">
      <c r="A875" s="102">
        <v>7919</v>
      </c>
      <c r="B875" s="103">
        <v>44968</v>
      </c>
      <c r="C875" s="205" t="s">
        <v>163</v>
      </c>
      <c r="D875" s="206">
        <v>3</v>
      </c>
      <c r="E875" s="207">
        <v>10</v>
      </c>
      <c r="F875" s="208">
        <f t="shared" si="86"/>
        <v>30</v>
      </c>
      <c r="G875" s="207">
        <v>16</v>
      </c>
      <c r="H875" s="209">
        <f t="shared" si="87"/>
        <v>480</v>
      </c>
      <c r="I875" s="210"/>
      <c r="J875" s="210"/>
    </row>
    <row r="876" spans="1:10" s="211" customFormat="1" ht="18" customHeight="1" x14ac:dyDescent="0.35">
      <c r="A876" s="102">
        <v>7933</v>
      </c>
      <c r="B876" s="103">
        <v>44970</v>
      </c>
      <c r="C876" s="205" t="s">
        <v>163</v>
      </c>
      <c r="D876" s="206">
        <v>3</v>
      </c>
      <c r="E876" s="207">
        <v>10</v>
      </c>
      <c r="F876" s="208">
        <f t="shared" si="86"/>
        <v>30</v>
      </c>
      <c r="G876" s="207">
        <v>16</v>
      </c>
      <c r="H876" s="209">
        <f t="shared" si="87"/>
        <v>480</v>
      </c>
      <c r="I876" s="210"/>
      <c r="J876" s="210"/>
    </row>
    <row r="877" spans="1:10" s="211" customFormat="1" ht="18" customHeight="1" x14ac:dyDescent="0.35">
      <c r="A877" s="102">
        <v>7931</v>
      </c>
      <c r="B877" s="103">
        <v>44970</v>
      </c>
      <c r="C877" s="205" t="s">
        <v>163</v>
      </c>
      <c r="D877" s="206">
        <v>3</v>
      </c>
      <c r="E877" s="207">
        <v>10</v>
      </c>
      <c r="F877" s="208">
        <f t="shared" si="86"/>
        <v>30</v>
      </c>
      <c r="G877" s="207">
        <v>16</v>
      </c>
      <c r="H877" s="209">
        <f t="shared" si="87"/>
        <v>480</v>
      </c>
      <c r="I877" s="210"/>
      <c r="J877" s="210"/>
    </row>
    <row r="878" spans="1:10" s="211" customFormat="1" ht="18" customHeight="1" x14ac:dyDescent="0.35">
      <c r="A878" s="102">
        <v>7930</v>
      </c>
      <c r="B878" s="103">
        <v>44970</v>
      </c>
      <c r="C878" s="205" t="s">
        <v>163</v>
      </c>
      <c r="D878" s="206">
        <v>2</v>
      </c>
      <c r="E878" s="207">
        <v>10</v>
      </c>
      <c r="F878" s="208">
        <f t="shared" si="86"/>
        <v>20</v>
      </c>
      <c r="G878" s="207">
        <v>16</v>
      </c>
      <c r="H878" s="209">
        <f t="shared" si="87"/>
        <v>320</v>
      </c>
      <c r="I878" s="210"/>
      <c r="J878" s="210"/>
    </row>
    <row r="879" spans="1:10" s="211" customFormat="1" ht="18" customHeight="1" x14ac:dyDescent="0.35">
      <c r="A879" s="102">
        <v>7929</v>
      </c>
      <c r="B879" s="103">
        <v>44970</v>
      </c>
      <c r="C879" s="205" t="s">
        <v>163</v>
      </c>
      <c r="D879" s="206">
        <v>4</v>
      </c>
      <c r="E879" s="207">
        <v>10</v>
      </c>
      <c r="F879" s="208">
        <f t="shared" si="86"/>
        <v>40</v>
      </c>
      <c r="G879" s="207">
        <v>16</v>
      </c>
      <c r="H879" s="209">
        <f t="shared" si="87"/>
        <v>640</v>
      </c>
      <c r="I879" s="210"/>
      <c r="J879" s="210"/>
    </row>
    <row r="880" spans="1:10" s="211" customFormat="1" ht="18" customHeight="1" x14ac:dyDescent="0.35">
      <c r="A880" s="102">
        <v>7928</v>
      </c>
      <c r="B880" s="103">
        <v>44970</v>
      </c>
      <c r="C880" s="205" t="s">
        <v>163</v>
      </c>
      <c r="D880" s="206">
        <v>4</v>
      </c>
      <c r="E880" s="207">
        <v>10</v>
      </c>
      <c r="F880" s="208">
        <f t="shared" si="86"/>
        <v>40</v>
      </c>
      <c r="G880" s="207">
        <v>16</v>
      </c>
      <c r="H880" s="209">
        <f t="shared" si="87"/>
        <v>640</v>
      </c>
      <c r="I880" s="210"/>
      <c r="J880" s="210"/>
    </row>
    <row r="881" spans="1:10" s="211" customFormat="1" ht="18" customHeight="1" x14ac:dyDescent="0.35">
      <c r="A881" s="102">
        <v>7942</v>
      </c>
      <c r="B881" s="103">
        <v>44971</v>
      </c>
      <c r="C881" s="205" t="s">
        <v>163</v>
      </c>
      <c r="D881" s="206">
        <v>4</v>
      </c>
      <c r="E881" s="207">
        <v>6</v>
      </c>
      <c r="F881" s="208">
        <f t="shared" si="86"/>
        <v>24</v>
      </c>
      <c r="G881" s="207">
        <v>16</v>
      </c>
      <c r="H881" s="209">
        <f t="shared" si="87"/>
        <v>384</v>
      </c>
      <c r="I881" s="210"/>
      <c r="J881" s="210"/>
    </row>
    <row r="882" spans="1:10" s="211" customFormat="1" ht="18" customHeight="1" x14ac:dyDescent="0.35">
      <c r="A882" s="102">
        <v>7940</v>
      </c>
      <c r="B882" s="103">
        <v>44971</v>
      </c>
      <c r="C882" s="205" t="s">
        <v>163</v>
      </c>
      <c r="D882" s="206">
        <v>2</v>
      </c>
      <c r="E882" s="207">
        <v>10</v>
      </c>
      <c r="F882" s="208">
        <f t="shared" si="86"/>
        <v>20</v>
      </c>
      <c r="G882" s="207">
        <v>16</v>
      </c>
      <c r="H882" s="209">
        <f t="shared" si="87"/>
        <v>320</v>
      </c>
      <c r="I882" s="210"/>
      <c r="J882" s="210"/>
    </row>
    <row r="883" spans="1:10" s="211" customFormat="1" ht="18" customHeight="1" x14ac:dyDescent="0.35">
      <c r="A883" s="102">
        <v>7935</v>
      </c>
      <c r="B883" s="103">
        <v>44971</v>
      </c>
      <c r="C883" s="205" t="s">
        <v>163</v>
      </c>
      <c r="D883" s="206">
        <v>4</v>
      </c>
      <c r="E883" s="207">
        <v>10</v>
      </c>
      <c r="F883" s="208">
        <f t="shared" si="86"/>
        <v>40</v>
      </c>
      <c r="G883" s="207">
        <v>16</v>
      </c>
      <c r="H883" s="209">
        <f t="shared" si="87"/>
        <v>640</v>
      </c>
      <c r="I883" s="210"/>
      <c r="J883" s="210"/>
    </row>
    <row r="884" spans="1:10" s="211" customFormat="1" ht="18" customHeight="1" x14ac:dyDescent="0.35">
      <c r="A884" s="102">
        <v>7938</v>
      </c>
      <c r="B884" s="103">
        <v>44971</v>
      </c>
      <c r="C884" s="205" t="s">
        <v>163</v>
      </c>
      <c r="D884" s="206">
        <v>3</v>
      </c>
      <c r="E884" s="207">
        <v>10</v>
      </c>
      <c r="F884" s="208">
        <f t="shared" si="86"/>
        <v>30</v>
      </c>
      <c r="G884" s="207">
        <v>16</v>
      </c>
      <c r="H884" s="209">
        <f t="shared" si="87"/>
        <v>480</v>
      </c>
      <c r="I884" s="210"/>
      <c r="J884" s="210"/>
    </row>
    <row r="885" spans="1:10" s="211" customFormat="1" ht="18" customHeight="1" x14ac:dyDescent="0.35">
      <c r="A885" s="102">
        <v>7941</v>
      </c>
      <c r="B885" s="103">
        <v>44971</v>
      </c>
      <c r="C885" s="205" t="s">
        <v>163</v>
      </c>
      <c r="D885" s="206">
        <v>2</v>
      </c>
      <c r="E885" s="207">
        <v>10</v>
      </c>
      <c r="F885" s="208">
        <f t="shared" si="86"/>
        <v>20</v>
      </c>
      <c r="G885" s="207">
        <v>16</v>
      </c>
      <c r="H885" s="209">
        <f t="shared" si="87"/>
        <v>320</v>
      </c>
      <c r="I885" s="210"/>
      <c r="J885" s="210"/>
    </row>
    <row r="886" spans="1:10" s="211" customFormat="1" ht="18" customHeight="1" x14ac:dyDescent="0.35">
      <c r="A886" s="102">
        <v>7937</v>
      </c>
      <c r="B886" s="103">
        <v>44971</v>
      </c>
      <c r="C886" s="205" t="s">
        <v>163</v>
      </c>
      <c r="D886" s="206">
        <v>2</v>
      </c>
      <c r="E886" s="207">
        <v>10</v>
      </c>
      <c r="F886" s="208">
        <f t="shared" si="86"/>
        <v>20</v>
      </c>
      <c r="G886" s="207">
        <v>16</v>
      </c>
      <c r="H886" s="209">
        <f t="shared" si="87"/>
        <v>320</v>
      </c>
      <c r="I886" s="210"/>
      <c r="J886" s="210"/>
    </row>
    <row r="887" spans="1:10" s="211" customFormat="1" ht="18" customHeight="1" x14ac:dyDescent="0.35">
      <c r="A887" s="102">
        <v>7936</v>
      </c>
      <c r="B887" s="103">
        <v>44971</v>
      </c>
      <c r="C887" s="205" t="s">
        <v>163</v>
      </c>
      <c r="D887" s="206">
        <v>2</v>
      </c>
      <c r="E887" s="207">
        <v>10</v>
      </c>
      <c r="F887" s="208">
        <f t="shared" si="86"/>
        <v>20</v>
      </c>
      <c r="G887" s="207">
        <v>16</v>
      </c>
      <c r="H887" s="209">
        <f t="shared" si="87"/>
        <v>320</v>
      </c>
      <c r="I887" s="210"/>
      <c r="J887" s="210"/>
    </row>
    <row r="888" spans="1:10" s="211" customFormat="1" ht="18" customHeight="1" x14ac:dyDescent="0.35">
      <c r="A888" s="102">
        <v>7934</v>
      </c>
      <c r="B888" s="103">
        <v>44971</v>
      </c>
      <c r="C888" s="205" t="s">
        <v>163</v>
      </c>
      <c r="D888" s="206">
        <v>3</v>
      </c>
      <c r="E888" s="207">
        <v>10</v>
      </c>
      <c r="F888" s="208">
        <f t="shared" si="86"/>
        <v>30</v>
      </c>
      <c r="G888" s="207">
        <v>16</v>
      </c>
      <c r="H888" s="209">
        <f t="shared" si="87"/>
        <v>480</v>
      </c>
      <c r="I888" s="210"/>
      <c r="J888" s="210"/>
    </row>
    <row r="889" spans="1:10" s="211" customFormat="1" ht="18" customHeight="1" x14ac:dyDescent="0.35">
      <c r="A889" s="102">
        <v>7949</v>
      </c>
      <c r="B889" s="103">
        <v>44972</v>
      </c>
      <c r="C889" s="205" t="s">
        <v>163</v>
      </c>
      <c r="D889" s="206">
        <v>4</v>
      </c>
      <c r="E889" s="207">
        <v>8</v>
      </c>
      <c r="F889" s="208">
        <f t="shared" si="86"/>
        <v>32</v>
      </c>
      <c r="G889" s="207">
        <v>16</v>
      </c>
      <c r="H889" s="209">
        <f t="shared" si="87"/>
        <v>512</v>
      </c>
      <c r="I889" s="210"/>
      <c r="J889" s="210"/>
    </row>
    <row r="890" spans="1:10" s="211" customFormat="1" ht="18" customHeight="1" x14ac:dyDescent="0.35">
      <c r="A890" s="102">
        <v>7947</v>
      </c>
      <c r="B890" s="103">
        <v>44972</v>
      </c>
      <c r="C890" s="205" t="s">
        <v>163</v>
      </c>
      <c r="D890" s="206">
        <v>4</v>
      </c>
      <c r="E890" s="207">
        <v>10</v>
      </c>
      <c r="F890" s="208">
        <f t="shared" si="86"/>
        <v>40</v>
      </c>
      <c r="G890" s="207">
        <v>16</v>
      </c>
      <c r="H890" s="209">
        <f t="shared" si="87"/>
        <v>640</v>
      </c>
      <c r="I890" s="210"/>
      <c r="J890" s="210"/>
    </row>
    <row r="891" spans="1:10" s="211" customFormat="1" ht="18" customHeight="1" x14ac:dyDescent="0.35">
      <c r="A891" s="102">
        <v>7945</v>
      </c>
      <c r="B891" s="103">
        <v>44972</v>
      </c>
      <c r="C891" s="205" t="s">
        <v>163</v>
      </c>
      <c r="D891" s="206">
        <v>4</v>
      </c>
      <c r="E891" s="207">
        <v>10</v>
      </c>
      <c r="F891" s="208">
        <f t="shared" si="86"/>
        <v>40</v>
      </c>
      <c r="G891" s="207">
        <v>16</v>
      </c>
      <c r="H891" s="209">
        <f t="shared" si="87"/>
        <v>640</v>
      </c>
      <c r="I891" s="210"/>
      <c r="J891" s="210"/>
    </row>
    <row r="892" spans="1:10" s="211" customFormat="1" ht="18" customHeight="1" x14ac:dyDescent="0.35">
      <c r="A892" s="102">
        <v>7950</v>
      </c>
      <c r="B892" s="103">
        <v>44972</v>
      </c>
      <c r="C892" s="205" t="s">
        <v>163</v>
      </c>
      <c r="D892" s="206">
        <v>2</v>
      </c>
      <c r="E892" s="207">
        <v>10</v>
      </c>
      <c r="F892" s="208">
        <f t="shared" ref="F892:F907" si="88">D892*E892</f>
        <v>20</v>
      </c>
      <c r="G892" s="207">
        <v>16</v>
      </c>
      <c r="H892" s="209">
        <f t="shared" ref="H892:H907" si="89">F892*G892</f>
        <v>320</v>
      </c>
      <c r="I892" s="210"/>
      <c r="J892" s="210"/>
    </row>
    <row r="893" spans="1:10" s="211" customFormat="1" ht="18" customHeight="1" x14ac:dyDescent="0.35">
      <c r="A893" s="102">
        <v>7948</v>
      </c>
      <c r="B893" s="103">
        <v>44972</v>
      </c>
      <c r="C893" s="205" t="s">
        <v>163</v>
      </c>
      <c r="D893" s="206">
        <v>2</v>
      </c>
      <c r="E893" s="207">
        <v>10</v>
      </c>
      <c r="F893" s="208">
        <f t="shared" si="88"/>
        <v>20</v>
      </c>
      <c r="G893" s="207">
        <v>16</v>
      </c>
      <c r="H893" s="209">
        <f t="shared" si="89"/>
        <v>320</v>
      </c>
      <c r="I893" s="210"/>
      <c r="J893" s="210"/>
    </row>
    <row r="894" spans="1:10" s="211" customFormat="1" ht="18" customHeight="1" x14ac:dyDescent="0.35">
      <c r="A894" s="102">
        <v>7946</v>
      </c>
      <c r="B894" s="103">
        <v>44972</v>
      </c>
      <c r="C894" s="205" t="s">
        <v>163</v>
      </c>
      <c r="D894" s="206">
        <v>4</v>
      </c>
      <c r="E894" s="207">
        <v>10</v>
      </c>
      <c r="F894" s="208">
        <v>10</v>
      </c>
      <c r="G894" s="207">
        <v>16</v>
      </c>
      <c r="H894" s="209">
        <f t="shared" si="89"/>
        <v>160</v>
      </c>
      <c r="I894" s="210"/>
      <c r="J894" s="210"/>
    </row>
    <row r="895" spans="1:10" s="211" customFormat="1" ht="18" customHeight="1" x14ac:dyDescent="0.35">
      <c r="A895" s="102">
        <v>7944</v>
      </c>
      <c r="B895" s="103">
        <v>44972</v>
      </c>
      <c r="C895" s="205" t="s">
        <v>163</v>
      </c>
      <c r="D895" s="206">
        <v>3</v>
      </c>
      <c r="E895" s="207">
        <v>10</v>
      </c>
      <c r="F895" s="208">
        <f t="shared" si="88"/>
        <v>30</v>
      </c>
      <c r="G895" s="207">
        <v>16</v>
      </c>
      <c r="H895" s="209">
        <f t="shared" si="89"/>
        <v>480</v>
      </c>
      <c r="I895" s="210"/>
      <c r="J895" s="210"/>
    </row>
    <row r="896" spans="1:10" s="211" customFormat="1" ht="18" customHeight="1" x14ac:dyDescent="0.35">
      <c r="A896" s="102">
        <v>7952</v>
      </c>
      <c r="B896" s="103">
        <v>44972</v>
      </c>
      <c r="C896" s="205" t="s">
        <v>163</v>
      </c>
      <c r="D896" s="206">
        <v>4</v>
      </c>
      <c r="E896" s="207">
        <v>10</v>
      </c>
      <c r="F896" s="208">
        <f t="shared" si="88"/>
        <v>40</v>
      </c>
      <c r="G896" s="207">
        <v>16</v>
      </c>
      <c r="H896" s="209">
        <f t="shared" si="89"/>
        <v>640</v>
      </c>
      <c r="I896" s="210"/>
      <c r="J896" s="210"/>
    </row>
    <row r="897" spans="1:10" s="211" customFormat="1" ht="18" customHeight="1" x14ac:dyDescent="0.35">
      <c r="A897" s="102">
        <v>7951</v>
      </c>
      <c r="B897" s="103">
        <v>44972</v>
      </c>
      <c r="C897" s="205" t="s">
        <v>163</v>
      </c>
      <c r="D897" s="206">
        <v>2</v>
      </c>
      <c r="E897" s="207">
        <v>10</v>
      </c>
      <c r="F897" s="208">
        <f t="shared" si="88"/>
        <v>20</v>
      </c>
      <c r="G897" s="207">
        <v>16</v>
      </c>
      <c r="H897" s="209">
        <f t="shared" si="89"/>
        <v>320</v>
      </c>
      <c r="I897" s="210"/>
      <c r="J897" s="210"/>
    </row>
    <row r="898" spans="1:10" s="211" customFormat="1" ht="18" customHeight="1" x14ac:dyDescent="0.35">
      <c r="A898" s="102">
        <v>7953</v>
      </c>
      <c r="B898" s="103">
        <v>44972</v>
      </c>
      <c r="C898" s="205" t="s">
        <v>163</v>
      </c>
      <c r="D898" s="206">
        <v>2</v>
      </c>
      <c r="E898" s="207">
        <v>10</v>
      </c>
      <c r="F898" s="208">
        <f t="shared" si="88"/>
        <v>20</v>
      </c>
      <c r="G898" s="207">
        <v>16</v>
      </c>
      <c r="H898" s="209">
        <f t="shared" si="89"/>
        <v>320</v>
      </c>
      <c r="I898" s="210"/>
      <c r="J898" s="210"/>
    </row>
    <row r="899" spans="1:10" s="211" customFormat="1" ht="18" customHeight="1" x14ac:dyDescent="0.35">
      <c r="A899" s="102">
        <v>7943</v>
      </c>
      <c r="B899" s="103">
        <v>44972</v>
      </c>
      <c r="C899" s="205" t="s">
        <v>163</v>
      </c>
      <c r="D899" s="206">
        <v>2</v>
      </c>
      <c r="E899" s="207">
        <v>10</v>
      </c>
      <c r="F899" s="208">
        <f t="shared" si="88"/>
        <v>20</v>
      </c>
      <c r="G899" s="207">
        <v>16</v>
      </c>
      <c r="H899" s="209">
        <f t="shared" si="89"/>
        <v>320</v>
      </c>
      <c r="I899" s="210"/>
      <c r="J899" s="210"/>
    </row>
    <row r="900" spans="1:10" s="211" customFormat="1" ht="18" customHeight="1" x14ac:dyDescent="0.35">
      <c r="A900" s="102">
        <v>7954</v>
      </c>
      <c r="B900" s="103">
        <v>44972</v>
      </c>
      <c r="C900" s="205" t="s">
        <v>163</v>
      </c>
      <c r="D900" s="206">
        <v>4</v>
      </c>
      <c r="E900" s="207">
        <v>8</v>
      </c>
      <c r="F900" s="208">
        <f t="shared" si="88"/>
        <v>32</v>
      </c>
      <c r="G900" s="207">
        <v>16</v>
      </c>
      <c r="H900" s="209">
        <f t="shared" si="89"/>
        <v>512</v>
      </c>
      <c r="I900" s="210"/>
      <c r="J900" s="210"/>
    </row>
    <row r="901" spans="1:10" s="211" customFormat="1" ht="18" customHeight="1" x14ac:dyDescent="0.35">
      <c r="A901" s="102">
        <v>7955</v>
      </c>
      <c r="B901" s="103">
        <v>44973</v>
      </c>
      <c r="C901" s="205" t="s">
        <v>163</v>
      </c>
      <c r="D901" s="206">
        <v>4</v>
      </c>
      <c r="E901" s="207">
        <v>10</v>
      </c>
      <c r="F901" s="208">
        <f t="shared" si="88"/>
        <v>40</v>
      </c>
      <c r="G901" s="207">
        <v>16</v>
      </c>
      <c r="H901" s="209">
        <f t="shared" si="89"/>
        <v>640</v>
      </c>
      <c r="I901" s="210"/>
      <c r="J901" s="210"/>
    </row>
    <row r="902" spans="1:10" s="211" customFormat="1" ht="18" customHeight="1" x14ac:dyDescent="0.35">
      <c r="A902" s="102">
        <v>7961</v>
      </c>
      <c r="B902" s="103">
        <v>44973</v>
      </c>
      <c r="C902" s="205" t="s">
        <v>163</v>
      </c>
      <c r="D902" s="206">
        <v>1</v>
      </c>
      <c r="E902" s="207">
        <v>10</v>
      </c>
      <c r="F902" s="208">
        <f t="shared" si="88"/>
        <v>10</v>
      </c>
      <c r="G902" s="207">
        <v>16</v>
      </c>
      <c r="H902" s="209">
        <f t="shared" si="89"/>
        <v>160</v>
      </c>
      <c r="I902" s="210"/>
      <c r="J902" s="210"/>
    </row>
    <row r="903" spans="1:10" s="211" customFormat="1" ht="18" customHeight="1" x14ac:dyDescent="0.35">
      <c r="A903" s="102">
        <v>7960</v>
      </c>
      <c r="B903" s="103">
        <v>44973</v>
      </c>
      <c r="C903" s="205" t="s">
        <v>163</v>
      </c>
      <c r="D903" s="206">
        <v>3</v>
      </c>
      <c r="E903" s="207">
        <v>10</v>
      </c>
      <c r="F903" s="208">
        <f t="shared" si="88"/>
        <v>30</v>
      </c>
      <c r="G903" s="207">
        <v>16</v>
      </c>
      <c r="H903" s="209">
        <f t="shared" si="89"/>
        <v>480</v>
      </c>
      <c r="I903" s="210"/>
      <c r="J903" s="210"/>
    </row>
    <row r="904" spans="1:10" s="211" customFormat="1" ht="18" customHeight="1" x14ac:dyDescent="0.35">
      <c r="A904" s="102">
        <v>7959</v>
      </c>
      <c r="B904" s="103">
        <v>44973</v>
      </c>
      <c r="C904" s="205" t="s">
        <v>163</v>
      </c>
      <c r="D904" s="206">
        <v>3</v>
      </c>
      <c r="E904" s="207">
        <v>10</v>
      </c>
      <c r="F904" s="208">
        <f t="shared" si="88"/>
        <v>30</v>
      </c>
      <c r="G904" s="207">
        <v>16</v>
      </c>
      <c r="H904" s="209">
        <f t="shared" si="89"/>
        <v>480</v>
      </c>
      <c r="I904" s="210"/>
      <c r="J904" s="210"/>
    </row>
    <row r="905" spans="1:10" s="211" customFormat="1" ht="18" customHeight="1" x14ac:dyDescent="0.35">
      <c r="A905" s="102">
        <v>7958</v>
      </c>
      <c r="B905" s="103">
        <v>44973</v>
      </c>
      <c r="C905" s="205" t="s">
        <v>163</v>
      </c>
      <c r="D905" s="206">
        <v>3</v>
      </c>
      <c r="E905" s="207">
        <v>10</v>
      </c>
      <c r="F905" s="208">
        <f t="shared" si="88"/>
        <v>30</v>
      </c>
      <c r="G905" s="207">
        <v>16</v>
      </c>
      <c r="H905" s="209">
        <f t="shared" si="89"/>
        <v>480</v>
      </c>
      <c r="I905" s="210"/>
      <c r="J905" s="210"/>
    </row>
    <row r="906" spans="1:10" s="211" customFormat="1" ht="18" customHeight="1" x14ac:dyDescent="0.35">
      <c r="A906" s="102">
        <v>7957</v>
      </c>
      <c r="B906" s="103">
        <v>44973</v>
      </c>
      <c r="C906" s="205" t="s">
        <v>163</v>
      </c>
      <c r="D906" s="206">
        <v>2</v>
      </c>
      <c r="E906" s="207">
        <v>10</v>
      </c>
      <c r="F906" s="208">
        <f t="shared" si="88"/>
        <v>20</v>
      </c>
      <c r="G906" s="207">
        <v>16</v>
      </c>
      <c r="H906" s="209">
        <f t="shared" si="89"/>
        <v>320</v>
      </c>
      <c r="I906" s="210"/>
      <c r="J906" s="210"/>
    </row>
    <row r="907" spans="1:10" s="211" customFormat="1" ht="18" customHeight="1" x14ac:dyDescent="0.35">
      <c r="A907" s="102">
        <v>7956</v>
      </c>
      <c r="B907" s="103">
        <v>44973</v>
      </c>
      <c r="C907" s="205" t="s">
        <v>163</v>
      </c>
      <c r="D907" s="206">
        <v>2</v>
      </c>
      <c r="E907" s="207">
        <v>10</v>
      </c>
      <c r="F907" s="208">
        <f t="shared" si="88"/>
        <v>20</v>
      </c>
      <c r="G907" s="207">
        <v>16</v>
      </c>
      <c r="H907" s="209">
        <f t="shared" si="89"/>
        <v>320</v>
      </c>
      <c r="I907" s="210"/>
      <c r="J907" s="210"/>
    </row>
    <row r="908" spans="1:10" s="211" customFormat="1" ht="18" customHeight="1" x14ac:dyDescent="0.35">
      <c r="A908" s="102">
        <v>7967</v>
      </c>
      <c r="B908" s="103">
        <v>44974</v>
      </c>
      <c r="C908" s="205" t="s">
        <v>163</v>
      </c>
      <c r="D908" s="206">
        <v>2</v>
      </c>
      <c r="E908" s="207">
        <v>10</v>
      </c>
      <c r="F908" s="208">
        <f t="shared" ref="F908:F920" si="90">D908*E908</f>
        <v>20</v>
      </c>
      <c r="G908" s="207">
        <v>16</v>
      </c>
      <c r="H908" s="209">
        <f t="shared" ref="H908:H920" si="91">F908*G908</f>
        <v>320</v>
      </c>
      <c r="I908" s="210"/>
      <c r="J908" s="210"/>
    </row>
    <row r="909" spans="1:10" s="211" customFormat="1" ht="18" customHeight="1" x14ac:dyDescent="0.35">
      <c r="A909" s="102">
        <v>7965</v>
      </c>
      <c r="B909" s="103">
        <v>44974</v>
      </c>
      <c r="C909" s="205" t="s">
        <v>163</v>
      </c>
      <c r="D909" s="206">
        <v>2</v>
      </c>
      <c r="E909" s="207">
        <v>10</v>
      </c>
      <c r="F909" s="208">
        <f t="shared" si="90"/>
        <v>20</v>
      </c>
      <c r="G909" s="207">
        <v>16</v>
      </c>
      <c r="H909" s="209">
        <f t="shared" si="91"/>
        <v>320</v>
      </c>
      <c r="I909" s="210"/>
      <c r="J909" s="210"/>
    </row>
    <row r="910" spans="1:10" s="211" customFormat="1" ht="18" customHeight="1" x14ac:dyDescent="0.35">
      <c r="A910" s="102">
        <v>7974</v>
      </c>
      <c r="B910" s="103">
        <v>44974</v>
      </c>
      <c r="C910" s="205" t="s">
        <v>163</v>
      </c>
      <c r="D910" s="206">
        <v>2</v>
      </c>
      <c r="E910" s="207">
        <v>10</v>
      </c>
      <c r="F910" s="208">
        <f t="shared" si="90"/>
        <v>20</v>
      </c>
      <c r="G910" s="207">
        <v>16</v>
      </c>
      <c r="H910" s="209">
        <f t="shared" si="91"/>
        <v>320</v>
      </c>
      <c r="I910" s="210"/>
      <c r="J910" s="210"/>
    </row>
    <row r="911" spans="1:10" s="211" customFormat="1" ht="18" customHeight="1" x14ac:dyDescent="0.35">
      <c r="A911" s="102">
        <v>7968</v>
      </c>
      <c r="B911" s="103">
        <v>44974</v>
      </c>
      <c r="C911" s="205" t="s">
        <v>163</v>
      </c>
      <c r="D911" s="206">
        <v>2</v>
      </c>
      <c r="E911" s="207">
        <v>10</v>
      </c>
      <c r="F911" s="208">
        <f t="shared" si="90"/>
        <v>20</v>
      </c>
      <c r="G911" s="207">
        <v>16</v>
      </c>
      <c r="H911" s="209">
        <f t="shared" si="91"/>
        <v>320</v>
      </c>
      <c r="I911" s="210"/>
      <c r="J911" s="210"/>
    </row>
    <row r="912" spans="1:10" s="211" customFormat="1" ht="18" customHeight="1" x14ac:dyDescent="0.35">
      <c r="A912" s="102">
        <v>7966</v>
      </c>
      <c r="B912" s="103">
        <v>44974</v>
      </c>
      <c r="C912" s="205" t="s">
        <v>163</v>
      </c>
      <c r="D912" s="206">
        <v>3</v>
      </c>
      <c r="E912" s="207">
        <v>10</v>
      </c>
      <c r="F912" s="208">
        <f t="shared" si="90"/>
        <v>30</v>
      </c>
      <c r="G912" s="207">
        <v>16</v>
      </c>
      <c r="H912" s="209">
        <f t="shared" si="91"/>
        <v>480</v>
      </c>
      <c r="I912" s="210"/>
      <c r="J912" s="210"/>
    </row>
    <row r="913" spans="1:10" s="211" customFormat="1" ht="18" customHeight="1" x14ac:dyDescent="0.35">
      <c r="A913" s="102">
        <v>7962</v>
      </c>
      <c r="B913" s="103">
        <v>44974</v>
      </c>
      <c r="C913" s="205" t="s">
        <v>163</v>
      </c>
      <c r="D913" s="206">
        <v>3</v>
      </c>
      <c r="E913" s="207">
        <v>10</v>
      </c>
      <c r="F913" s="208">
        <f t="shared" si="90"/>
        <v>30</v>
      </c>
      <c r="G913" s="207">
        <v>16</v>
      </c>
      <c r="H913" s="209">
        <f t="shared" si="91"/>
        <v>480</v>
      </c>
      <c r="I913" s="210"/>
      <c r="J913" s="210"/>
    </row>
    <row r="914" spans="1:10" s="211" customFormat="1" ht="18" customHeight="1" x14ac:dyDescent="0.35">
      <c r="A914" s="102">
        <v>7972</v>
      </c>
      <c r="B914" s="103">
        <v>44975</v>
      </c>
      <c r="C914" s="205" t="s">
        <v>163</v>
      </c>
      <c r="D914" s="206">
        <v>2</v>
      </c>
      <c r="E914" s="207">
        <v>10</v>
      </c>
      <c r="F914" s="208">
        <f t="shared" si="90"/>
        <v>20</v>
      </c>
      <c r="G914" s="207">
        <v>16</v>
      </c>
      <c r="H914" s="209">
        <f t="shared" si="91"/>
        <v>320</v>
      </c>
      <c r="I914" s="210"/>
      <c r="J914" s="210"/>
    </row>
    <row r="915" spans="1:10" s="211" customFormat="1" ht="18" customHeight="1" x14ac:dyDescent="0.35">
      <c r="A915" s="102">
        <v>7969</v>
      </c>
      <c r="B915" s="103">
        <v>44975</v>
      </c>
      <c r="C915" s="205" t="s">
        <v>163</v>
      </c>
      <c r="D915" s="206">
        <v>4</v>
      </c>
      <c r="E915" s="207">
        <v>10</v>
      </c>
      <c r="F915" s="208">
        <f t="shared" si="90"/>
        <v>40</v>
      </c>
      <c r="G915" s="207">
        <v>16</v>
      </c>
      <c r="H915" s="209">
        <f t="shared" si="91"/>
        <v>640</v>
      </c>
      <c r="I915" s="210"/>
      <c r="J915" s="210"/>
    </row>
    <row r="916" spans="1:10" s="211" customFormat="1" ht="18" customHeight="1" x14ac:dyDescent="0.35">
      <c r="A916" s="102">
        <v>7970</v>
      </c>
      <c r="B916" s="103">
        <v>44975</v>
      </c>
      <c r="C916" s="205" t="s">
        <v>163</v>
      </c>
      <c r="D916" s="206">
        <v>2</v>
      </c>
      <c r="E916" s="207">
        <v>10</v>
      </c>
      <c r="F916" s="208">
        <f t="shared" si="90"/>
        <v>20</v>
      </c>
      <c r="G916" s="207">
        <v>16</v>
      </c>
      <c r="H916" s="209">
        <f t="shared" si="91"/>
        <v>320</v>
      </c>
      <c r="I916" s="210"/>
      <c r="J916" s="210"/>
    </row>
    <row r="917" spans="1:10" s="211" customFormat="1" ht="18" customHeight="1" x14ac:dyDescent="0.35">
      <c r="A917" s="102">
        <v>7971</v>
      </c>
      <c r="B917" s="103">
        <v>44975</v>
      </c>
      <c r="C917" s="205" t="s">
        <v>163</v>
      </c>
      <c r="D917" s="206">
        <v>3</v>
      </c>
      <c r="E917" s="207">
        <v>10</v>
      </c>
      <c r="F917" s="208">
        <f t="shared" si="90"/>
        <v>30</v>
      </c>
      <c r="G917" s="207">
        <v>16</v>
      </c>
      <c r="H917" s="209">
        <f t="shared" si="91"/>
        <v>480</v>
      </c>
      <c r="I917" s="210"/>
      <c r="J917" s="210"/>
    </row>
    <row r="918" spans="1:10" s="211" customFormat="1" ht="18" customHeight="1" x14ac:dyDescent="0.35">
      <c r="A918" s="102">
        <v>7975</v>
      </c>
      <c r="B918" s="103">
        <v>44975</v>
      </c>
      <c r="C918" s="205" t="s">
        <v>163</v>
      </c>
      <c r="D918" s="206">
        <v>3</v>
      </c>
      <c r="E918" s="207">
        <v>10</v>
      </c>
      <c r="F918" s="208">
        <f t="shared" si="90"/>
        <v>30</v>
      </c>
      <c r="G918" s="207">
        <v>16</v>
      </c>
      <c r="H918" s="209">
        <f t="shared" si="91"/>
        <v>480</v>
      </c>
      <c r="I918" s="210"/>
      <c r="J918" s="210"/>
    </row>
    <row r="919" spans="1:10" s="211" customFormat="1" ht="18" customHeight="1" x14ac:dyDescent="0.35">
      <c r="A919" s="102">
        <v>7978</v>
      </c>
      <c r="B919" s="103">
        <v>44976</v>
      </c>
      <c r="C919" s="205" t="s">
        <v>163</v>
      </c>
      <c r="D919" s="206">
        <v>2</v>
      </c>
      <c r="E919" s="207">
        <v>10</v>
      </c>
      <c r="F919" s="208">
        <f t="shared" si="90"/>
        <v>20</v>
      </c>
      <c r="G919" s="207">
        <v>16</v>
      </c>
      <c r="H919" s="209">
        <f t="shared" si="91"/>
        <v>320</v>
      </c>
      <c r="I919" s="210"/>
      <c r="J919" s="210"/>
    </row>
    <row r="920" spans="1:10" s="211" customFormat="1" ht="18" customHeight="1" x14ac:dyDescent="0.35">
      <c r="A920" s="102">
        <v>7978</v>
      </c>
      <c r="B920" s="103">
        <v>44976</v>
      </c>
      <c r="C920" s="205" t="s">
        <v>163</v>
      </c>
      <c r="D920" s="206">
        <v>2</v>
      </c>
      <c r="E920" s="207">
        <v>10</v>
      </c>
      <c r="F920" s="208">
        <f t="shared" si="90"/>
        <v>20</v>
      </c>
      <c r="G920" s="207">
        <v>16</v>
      </c>
      <c r="H920" s="209">
        <f t="shared" si="91"/>
        <v>320</v>
      </c>
      <c r="I920" s="210"/>
      <c r="J920" s="210"/>
    </row>
    <row r="921" spans="1:10" s="211" customFormat="1" ht="18" customHeight="1" x14ac:dyDescent="0.35">
      <c r="A921" s="102">
        <v>7977</v>
      </c>
      <c r="B921" s="103">
        <v>44976</v>
      </c>
      <c r="C921" s="205" t="s">
        <v>163</v>
      </c>
      <c r="D921" s="206">
        <v>2</v>
      </c>
      <c r="E921" s="207">
        <v>10</v>
      </c>
      <c r="F921" s="208">
        <f t="shared" ref="F921:F936" si="92">D921*E921</f>
        <v>20</v>
      </c>
      <c r="G921" s="207">
        <v>16</v>
      </c>
      <c r="H921" s="209">
        <f t="shared" ref="H921:H936" si="93">F921*G921</f>
        <v>320</v>
      </c>
      <c r="I921" s="210"/>
      <c r="J921" s="210"/>
    </row>
    <row r="922" spans="1:10" s="211" customFormat="1" ht="18" customHeight="1" x14ac:dyDescent="0.35">
      <c r="A922" s="102">
        <v>7976</v>
      </c>
      <c r="B922" s="103">
        <v>44976</v>
      </c>
      <c r="C922" s="205" t="s">
        <v>163</v>
      </c>
      <c r="D922" s="206">
        <v>2</v>
      </c>
      <c r="E922" s="207">
        <v>10</v>
      </c>
      <c r="F922" s="208">
        <f t="shared" si="92"/>
        <v>20</v>
      </c>
      <c r="G922" s="207">
        <v>16</v>
      </c>
      <c r="H922" s="209">
        <f t="shared" si="93"/>
        <v>320</v>
      </c>
      <c r="I922" s="210"/>
      <c r="J922" s="210"/>
    </row>
    <row r="923" spans="1:10" s="211" customFormat="1" ht="18" customHeight="1" x14ac:dyDescent="0.35">
      <c r="A923" s="102">
        <v>7982</v>
      </c>
      <c r="B923" s="103">
        <v>44977</v>
      </c>
      <c r="C923" s="205" t="s">
        <v>163</v>
      </c>
      <c r="D923" s="206">
        <v>4</v>
      </c>
      <c r="E923" s="207">
        <v>10</v>
      </c>
      <c r="F923" s="208">
        <f t="shared" si="92"/>
        <v>40</v>
      </c>
      <c r="G923" s="207">
        <v>16</v>
      </c>
      <c r="H923" s="209">
        <f t="shared" si="93"/>
        <v>640</v>
      </c>
      <c r="I923" s="210"/>
      <c r="J923" s="210"/>
    </row>
    <row r="924" spans="1:10" s="211" customFormat="1" ht="18" customHeight="1" x14ac:dyDescent="0.35">
      <c r="A924" s="102">
        <v>7980</v>
      </c>
      <c r="B924" s="103">
        <v>44977</v>
      </c>
      <c r="C924" s="205" t="s">
        <v>163</v>
      </c>
      <c r="D924" s="206">
        <v>2</v>
      </c>
      <c r="E924" s="207">
        <v>10</v>
      </c>
      <c r="F924" s="208">
        <f t="shared" si="92"/>
        <v>20</v>
      </c>
      <c r="G924" s="207">
        <v>16</v>
      </c>
      <c r="H924" s="209">
        <f t="shared" si="93"/>
        <v>320</v>
      </c>
      <c r="I924" s="210"/>
      <c r="J924" s="210"/>
    </row>
    <row r="925" spans="1:10" s="211" customFormat="1" ht="18" customHeight="1" x14ac:dyDescent="0.35">
      <c r="A925" s="102">
        <v>7989</v>
      </c>
      <c r="B925" s="103">
        <v>45281</v>
      </c>
      <c r="C925" s="205" t="s">
        <v>163</v>
      </c>
      <c r="D925" s="206">
        <v>4</v>
      </c>
      <c r="E925" s="207">
        <v>10</v>
      </c>
      <c r="F925" s="208">
        <f t="shared" si="92"/>
        <v>40</v>
      </c>
      <c r="G925" s="207">
        <v>16</v>
      </c>
      <c r="H925" s="209">
        <f t="shared" si="93"/>
        <v>640</v>
      </c>
      <c r="I925" s="210"/>
      <c r="J925" s="210"/>
    </row>
    <row r="926" spans="1:10" s="211" customFormat="1" ht="18" customHeight="1" x14ac:dyDescent="0.35">
      <c r="A926" s="102">
        <v>7984</v>
      </c>
      <c r="B926" s="103">
        <v>44977</v>
      </c>
      <c r="C926" s="205" t="s">
        <v>163</v>
      </c>
      <c r="D926" s="206">
        <v>4</v>
      </c>
      <c r="E926" s="207">
        <v>10</v>
      </c>
      <c r="F926" s="208">
        <f t="shared" si="92"/>
        <v>40</v>
      </c>
      <c r="G926" s="207">
        <v>16</v>
      </c>
      <c r="H926" s="209">
        <f t="shared" si="93"/>
        <v>640</v>
      </c>
      <c r="I926" s="210"/>
      <c r="J926" s="210"/>
    </row>
    <row r="927" spans="1:10" s="211" customFormat="1" ht="18" customHeight="1" x14ac:dyDescent="0.35">
      <c r="A927" s="102">
        <v>7983</v>
      </c>
      <c r="B927" s="103">
        <v>44977</v>
      </c>
      <c r="C927" s="205" t="s">
        <v>163</v>
      </c>
      <c r="D927" s="206">
        <v>4</v>
      </c>
      <c r="E927" s="207">
        <v>8</v>
      </c>
      <c r="F927" s="208">
        <f t="shared" si="92"/>
        <v>32</v>
      </c>
      <c r="G927" s="207">
        <v>16</v>
      </c>
      <c r="H927" s="209">
        <f t="shared" si="93"/>
        <v>512</v>
      </c>
      <c r="I927" s="210"/>
      <c r="J927" s="210"/>
    </row>
    <row r="928" spans="1:10" s="211" customFormat="1" ht="18" customHeight="1" x14ac:dyDescent="0.35">
      <c r="A928" s="102">
        <v>7979</v>
      </c>
      <c r="B928" s="103">
        <v>44977</v>
      </c>
      <c r="C928" s="205" t="s">
        <v>163</v>
      </c>
      <c r="D928" s="206">
        <v>5</v>
      </c>
      <c r="E928" s="207">
        <v>10</v>
      </c>
      <c r="F928" s="208">
        <f t="shared" si="92"/>
        <v>50</v>
      </c>
      <c r="G928" s="207">
        <v>16</v>
      </c>
      <c r="H928" s="209">
        <f t="shared" si="93"/>
        <v>800</v>
      </c>
      <c r="I928" s="210"/>
      <c r="J928" s="210"/>
    </row>
    <row r="929" spans="1:10" s="211" customFormat="1" ht="18" customHeight="1" x14ac:dyDescent="0.35">
      <c r="A929" s="102">
        <v>7985</v>
      </c>
      <c r="B929" s="103">
        <v>44977</v>
      </c>
      <c r="C929" s="205" t="s">
        <v>163</v>
      </c>
      <c r="D929" s="206">
        <v>4</v>
      </c>
      <c r="E929" s="207">
        <v>10</v>
      </c>
      <c r="F929" s="208">
        <f t="shared" si="92"/>
        <v>40</v>
      </c>
      <c r="G929" s="207">
        <v>16</v>
      </c>
      <c r="H929" s="209">
        <f t="shared" si="93"/>
        <v>640</v>
      </c>
      <c r="I929" s="210"/>
      <c r="J929" s="210"/>
    </row>
    <row r="930" spans="1:10" s="211" customFormat="1" ht="18" customHeight="1" x14ac:dyDescent="0.35">
      <c r="A930" s="102">
        <v>7986</v>
      </c>
      <c r="B930" s="103">
        <v>44978</v>
      </c>
      <c r="C930" s="205" t="s">
        <v>163</v>
      </c>
      <c r="D930" s="206">
        <v>2</v>
      </c>
      <c r="E930" s="207">
        <v>10</v>
      </c>
      <c r="F930" s="208">
        <f t="shared" si="92"/>
        <v>20</v>
      </c>
      <c r="G930" s="207">
        <v>16</v>
      </c>
      <c r="H930" s="209">
        <f t="shared" si="93"/>
        <v>320</v>
      </c>
      <c r="I930" s="210"/>
      <c r="J930" s="210"/>
    </row>
    <row r="931" spans="1:10" s="211" customFormat="1" ht="18" customHeight="1" x14ac:dyDescent="0.35">
      <c r="A931" s="102">
        <v>7987</v>
      </c>
      <c r="B931" s="103">
        <v>44978</v>
      </c>
      <c r="C931" s="205" t="s">
        <v>163</v>
      </c>
      <c r="D931" s="206">
        <v>5</v>
      </c>
      <c r="E931" s="207">
        <v>10</v>
      </c>
      <c r="F931" s="208">
        <f t="shared" si="92"/>
        <v>50</v>
      </c>
      <c r="G931" s="207">
        <v>16</v>
      </c>
      <c r="H931" s="209">
        <f t="shared" si="93"/>
        <v>800</v>
      </c>
      <c r="I931" s="210"/>
      <c r="J931" s="210"/>
    </row>
    <row r="932" spans="1:10" s="211" customFormat="1" ht="18" customHeight="1" x14ac:dyDescent="0.35">
      <c r="A932" s="102">
        <v>7988</v>
      </c>
      <c r="B932" s="103">
        <v>44978</v>
      </c>
      <c r="C932" s="205" t="s">
        <v>163</v>
      </c>
      <c r="D932" s="206">
        <v>3</v>
      </c>
      <c r="E932" s="207">
        <v>10</v>
      </c>
      <c r="F932" s="208">
        <f t="shared" si="92"/>
        <v>30</v>
      </c>
      <c r="G932" s="207">
        <v>16</v>
      </c>
      <c r="H932" s="209">
        <f t="shared" si="93"/>
        <v>480</v>
      </c>
      <c r="I932" s="210"/>
      <c r="J932" s="210"/>
    </row>
    <row r="933" spans="1:10" s="211" customFormat="1" ht="18" customHeight="1" x14ac:dyDescent="0.35">
      <c r="A933" s="102">
        <v>7990</v>
      </c>
      <c r="B933" s="103">
        <v>44978</v>
      </c>
      <c r="C933" s="205" t="s">
        <v>163</v>
      </c>
      <c r="D933" s="206">
        <v>2</v>
      </c>
      <c r="E933" s="207">
        <v>10</v>
      </c>
      <c r="F933" s="208">
        <f t="shared" si="92"/>
        <v>20</v>
      </c>
      <c r="G933" s="207">
        <v>16</v>
      </c>
      <c r="H933" s="209">
        <f t="shared" si="93"/>
        <v>320</v>
      </c>
      <c r="I933" s="210"/>
      <c r="J933" s="210"/>
    </row>
    <row r="934" spans="1:10" s="211" customFormat="1" ht="18" customHeight="1" x14ac:dyDescent="0.35">
      <c r="A934" s="102">
        <v>7995</v>
      </c>
      <c r="B934" s="103">
        <v>44979</v>
      </c>
      <c r="C934" s="205" t="s">
        <v>163</v>
      </c>
      <c r="D934" s="206">
        <v>2</v>
      </c>
      <c r="E934" s="207">
        <v>10</v>
      </c>
      <c r="F934" s="208">
        <f t="shared" si="92"/>
        <v>20</v>
      </c>
      <c r="G934" s="207">
        <v>16</v>
      </c>
      <c r="H934" s="209">
        <f t="shared" si="93"/>
        <v>320</v>
      </c>
      <c r="I934" s="210"/>
      <c r="J934" s="210"/>
    </row>
    <row r="935" spans="1:10" s="211" customFormat="1" ht="18" customHeight="1" x14ac:dyDescent="0.35">
      <c r="A935" s="102">
        <v>7994</v>
      </c>
      <c r="B935" s="103">
        <v>44979</v>
      </c>
      <c r="C935" s="205" t="s">
        <v>163</v>
      </c>
      <c r="D935" s="206">
        <v>4</v>
      </c>
      <c r="E935" s="207">
        <v>6</v>
      </c>
      <c r="F935" s="208">
        <f t="shared" si="92"/>
        <v>24</v>
      </c>
      <c r="G935" s="207">
        <v>16</v>
      </c>
      <c r="H935" s="209">
        <f t="shared" si="93"/>
        <v>384</v>
      </c>
      <c r="I935" s="210"/>
      <c r="J935" s="210"/>
    </row>
    <row r="936" spans="1:10" s="211" customFormat="1" ht="18" customHeight="1" x14ac:dyDescent="0.35">
      <c r="A936" s="102">
        <v>7992</v>
      </c>
      <c r="B936" s="103">
        <v>44979</v>
      </c>
      <c r="C936" s="205" t="s">
        <v>163</v>
      </c>
      <c r="D936" s="206">
        <v>5</v>
      </c>
      <c r="E936" s="207">
        <v>10</v>
      </c>
      <c r="F936" s="208">
        <f t="shared" si="92"/>
        <v>50</v>
      </c>
      <c r="G936" s="207">
        <v>16</v>
      </c>
      <c r="H936" s="209">
        <f t="shared" si="93"/>
        <v>800</v>
      </c>
      <c r="I936" s="210"/>
      <c r="J936" s="210"/>
    </row>
    <row r="937" spans="1:10" s="211" customFormat="1" ht="18" customHeight="1" x14ac:dyDescent="0.35">
      <c r="A937" s="102">
        <v>7939</v>
      </c>
      <c r="B937" s="103">
        <v>44971</v>
      </c>
      <c r="C937" s="205" t="s">
        <v>163</v>
      </c>
      <c r="D937" s="206">
        <v>4</v>
      </c>
      <c r="E937" s="207">
        <v>10</v>
      </c>
      <c r="F937" s="208">
        <f t="shared" ref="F937:F960" si="94">D937*E937</f>
        <v>40</v>
      </c>
      <c r="G937" s="207">
        <v>16</v>
      </c>
      <c r="H937" s="209">
        <f t="shared" ref="H937:H960" si="95">F937*G937</f>
        <v>640</v>
      </c>
      <c r="I937" s="210"/>
      <c r="J937" s="210"/>
    </row>
    <row r="938" spans="1:10" s="211" customFormat="1" ht="18" customHeight="1" x14ac:dyDescent="0.35">
      <c r="A938" s="102">
        <v>7964</v>
      </c>
      <c r="B938" s="103">
        <v>44974</v>
      </c>
      <c r="C938" s="205" t="s">
        <v>163</v>
      </c>
      <c r="D938" s="206">
        <v>1</v>
      </c>
      <c r="E938" s="207">
        <v>10</v>
      </c>
      <c r="F938" s="208">
        <f t="shared" si="94"/>
        <v>10</v>
      </c>
      <c r="G938" s="207">
        <v>16</v>
      </c>
      <c r="H938" s="209">
        <f t="shared" si="95"/>
        <v>160</v>
      </c>
      <c r="I938" s="210"/>
      <c r="J938" s="210"/>
    </row>
    <row r="939" spans="1:10" s="211" customFormat="1" ht="18" customHeight="1" x14ac:dyDescent="0.35">
      <c r="A939" s="102">
        <v>7963</v>
      </c>
      <c r="B939" s="103">
        <v>44974</v>
      </c>
      <c r="C939" s="205" t="s">
        <v>163</v>
      </c>
      <c r="D939" s="206">
        <v>3</v>
      </c>
      <c r="E939" s="207">
        <v>10</v>
      </c>
      <c r="F939" s="208">
        <f t="shared" si="94"/>
        <v>30</v>
      </c>
      <c r="G939" s="207">
        <v>16</v>
      </c>
      <c r="H939" s="209">
        <f t="shared" si="95"/>
        <v>480</v>
      </c>
      <c r="I939" s="210"/>
      <c r="J939" s="210"/>
    </row>
    <row r="940" spans="1:10" s="211" customFormat="1" ht="18" customHeight="1" x14ac:dyDescent="0.35">
      <c r="A940" s="102">
        <v>7973</v>
      </c>
      <c r="B940" s="103">
        <v>44975</v>
      </c>
      <c r="C940" s="205" t="s">
        <v>163</v>
      </c>
      <c r="D940" s="206">
        <v>2</v>
      </c>
      <c r="E940" s="207">
        <v>10</v>
      </c>
      <c r="F940" s="208">
        <f t="shared" si="94"/>
        <v>20</v>
      </c>
      <c r="G940" s="207">
        <v>16</v>
      </c>
      <c r="H940" s="209">
        <f t="shared" si="95"/>
        <v>320</v>
      </c>
      <c r="I940" s="210"/>
      <c r="J940" s="210"/>
    </row>
    <row r="941" spans="1:10" s="211" customFormat="1" ht="18" customHeight="1" x14ac:dyDescent="0.35">
      <c r="A941" s="102">
        <v>7981</v>
      </c>
      <c r="B941" s="103">
        <v>44977</v>
      </c>
      <c r="C941" s="205" t="s">
        <v>163</v>
      </c>
      <c r="D941" s="206">
        <v>3</v>
      </c>
      <c r="E941" s="207">
        <v>10</v>
      </c>
      <c r="F941" s="208">
        <f t="shared" si="94"/>
        <v>30</v>
      </c>
      <c r="G941" s="207">
        <v>16</v>
      </c>
      <c r="H941" s="209">
        <f t="shared" si="95"/>
        <v>480</v>
      </c>
      <c r="I941" s="210"/>
      <c r="J941" s="210"/>
    </row>
    <row r="942" spans="1:10" s="211" customFormat="1" ht="18" customHeight="1" x14ac:dyDescent="0.35">
      <c r="A942" s="102">
        <v>7991</v>
      </c>
      <c r="B942" s="103">
        <v>44978</v>
      </c>
      <c r="C942" s="205" t="s">
        <v>163</v>
      </c>
      <c r="D942" s="206">
        <v>2</v>
      </c>
      <c r="E942" s="207">
        <v>10</v>
      </c>
      <c r="F942" s="208">
        <f t="shared" si="94"/>
        <v>20</v>
      </c>
      <c r="G942" s="207">
        <v>16</v>
      </c>
      <c r="H942" s="209">
        <f t="shared" si="95"/>
        <v>320</v>
      </c>
      <c r="I942" s="210"/>
      <c r="J942" s="210"/>
    </row>
    <row r="943" spans="1:10" s="211" customFormat="1" ht="18" customHeight="1" x14ac:dyDescent="0.35">
      <c r="A943" s="102">
        <v>7998</v>
      </c>
      <c r="B943" s="103">
        <v>44979</v>
      </c>
      <c r="C943" s="205" t="s">
        <v>163</v>
      </c>
      <c r="D943" s="206">
        <v>2</v>
      </c>
      <c r="E943" s="207">
        <v>10</v>
      </c>
      <c r="F943" s="208">
        <f t="shared" si="94"/>
        <v>20</v>
      </c>
      <c r="G943" s="207">
        <v>16</v>
      </c>
      <c r="H943" s="209">
        <f t="shared" si="95"/>
        <v>320</v>
      </c>
      <c r="I943" s="210"/>
      <c r="J943" s="210"/>
    </row>
    <row r="944" spans="1:10" s="211" customFormat="1" ht="18" customHeight="1" x14ac:dyDescent="0.35">
      <c r="A944" s="102">
        <v>7997</v>
      </c>
      <c r="B944" s="103">
        <v>44979</v>
      </c>
      <c r="C944" s="205" t="s">
        <v>163</v>
      </c>
      <c r="D944" s="206">
        <v>3</v>
      </c>
      <c r="E944" s="207">
        <v>10</v>
      </c>
      <c r="F944" s="208">
        <f t="shared" si="94"/>
        <v>30</v>
      </c>
      <c r="G944" s="207">
        <v>16</v>
      </c>
      <c r="H944" s="209">
        <f t="shared" si="95"/>
        <v>480</v>
      </c>
      <c r="I944" s="210"/>
      <c r="J944" s="210"/>
    </row>
    <row r="945" spans="1:10" s="211" customFormat="1" ht="18" customHeight="1" x14ac:dyDescent="0.35">
      <c r="A945" s="102">
        <v>7996</v>
      </c>
      <c r="B945" s="103">
        <v>44979</v>
      </c>
      <c r="C945" s="205" t="s">
        <v>163</v>
      </c>
      <c r="D945" s="206">
        <v>4</v>
      </c>
      <c r="E945" s="207">
        <v>10</v>
      </c>
      <c r="F945" s="208">
        <f t="shared" si="94"/>
        <v>40</v>
      </c>
      <c r="G945" s="207">
        <v>16</v>
      </c>
      <c r="H945" s="209">
        <f t="shared" si="95"/>
        <v>640</v>
      </c>
      <c r="I945" s="210"/>
      <c r="J945" s="210"/>
    </row>
    <row r="946" spans="1:10" s="211" customFormat="1" ht="18" customHeight="1" x14ac:dyDescent="0.35">
      <c r="A946" s="102">
        <v>8005</v>
      </c>
      <c r="B946" s="103">
        <v>44980</v>
      </c>
      <c r="C946" s="205" t="s">
        <v>163</v>
      </c>
      <c r="D946" s="206">
        <v>2</v>
      </c>
      <c r="E946" s="207">
        <v>10</v>
      </c>
      <c r="F946" s="208">
        <f t="shared" si="94"/>
        <v>20</v>
      </c>
      <c r="G946" s="207">
        <v>16</v>
      </c>
      <c r="H946" s="209">
        <f t="shared" si="95"/>
        <v>320</v>
      </c>
      <c r="I946" s="210"/>
      <c r="J946" s="210"/>
    </row>
    <row r="947" spans="1:10" s="211" customFormat="1" ht="18" customHeight="1" x14ac:dyDescent="0.35">
      <c r="A947" s="102">
        <v>8004</v>
      </c>
      <c r="B947" s="103">
        <v>44980</v>
      </c>
      <c r="C947" s="205" t="s">
        <v>163</v>
      </c>
      <c r="D947" s="206">
        <v>4</v>
      </c>
      <c r="E947" s="207">
        <v>10</v>
      </c>
      <c r="F947" s="208">
        <f t="shared" si="94"/>
        <v>40</v>
      </c>
      <c r="G947" s="207">
        <v>16</v>
      </c>
      <c r="H947" s="209">
        <f t="shared" si="95"/>
        <v>640</v>
      </c>
      <c r="I947" s="210"/>
      <c r="J947" s="210"/>
    </row>
    <row r="948" spans="1:10" s="211" customFormat="1" ht="18" customHeight="1" x14ac:dyDescent="0.35">
      <c r="A948" s="102">
        <v>8003</v>
      </c>
      <c r="B948" s="103">
        <v>44980</v>
      </c>
      <c r="C948" s="205" t="s">
        <v>163</v>
      </c>
      <c r="D948" s="206">
        <v>4</v>
      </c>
      <c r="E948" s="207">
        <v>10</v>
      </c>
      <c r="F948" s="208">
        <f t="shared" si="94"/>
        <v>40</v>
      </c>
      <c r="G948" s="207">
        <v>16</v>
      </c>
      <c r="H948" s="209">
        <f t="shared" si="95"/>
        <v>640</v>
      </c>
      <c r="I948" s="210"/>
      <c r="J948" s="210"/>
    </row>
    <row r="949" spans="1:10" s="211" customFormat="1" ht="18" customHeight="1" x14ac:dyDescent="0.35">
      <c r="A949" s="102">
        <v>8002</v>
      </c>
      <c r="B949" s="103">
        <v>44980</v>
      </c>
      <c r="C949" s="205" t="s">
        <v>163</v>
      </c>
      <c r="D949" s="206">
        <v>2</v>
      </c>
      <c r="E949" s="207">
        <v>10</v>
      </c>
      <c r="F949" s="208">
        <f t="shared" si="94"/>
        <v>20</v>
      </c>
      <c r="G949" s="207">
        <v>16</v>
      </c>
      <c r="H949" s="209">
        <f t="shared" si="95"/>
        <v>320</v>
      </c>
      <c r="I949" s="210"/>
      <c r="J949" s="210"/>
    </row>
    <row r="950" spans="1:10" s="211" customFormat="1" ht="18" customHeight="1" x14ac:dyDescent="0.35">
      <c r="A950" s="102">
        <v>8001</v>
      </c>
      <c r="B950" s="103">
        <v>44980</v>
      </c>
      <c r="C950" s="205" t="s">
        <v>163</v>
      </c>
      <c r="D950" s="206">
        <v>2</v>
      </c>
      <c r="E950" s="207">
        <v>10</v>
      </c>
      <c r="F950" s="208">
        <f t="shared" si="94"/>
        <v>20</v>
      </c>
      <c r="G950" s="207">
        <v>16</v>
      </c>
      <c r="H950" s="209">
        <f t="shared" si="95"/>
        <v>320</v>
      </c>
      <c r="I950" s="210"/>
      <c r="J950" s="210"/>
    </row>
    <row r="951" spans="1:10" s="211" customFormat="1" ht="18" customHeight="1" x14ac:dyDescent="0.35">
      <c r="A951" s="102">
        <v>8019</v>
      </c>
      <c r="B951" s="103">
        <v>44980</v>
      </c>
      <c r="C951" s="205" t="s">
        <v>163</v>
      </c>
      <c r="D951" s="206">
        <v>2</v>
      </c>
      <c r="E951" s="207">
        <v>10</v>
      </c>
      <c r="F951" s="208">
        <f t="shared" si="94"/>
        <v>20</v>
      </c>
      <c r="G951" s="207">
        <v>16</v>
      </c>
      <c r="H951" s="209">
        <f t="shared" si="95"/>
        <v>320</v>
      </c>
      <c r="I951" s="210"/>
      <c r="J951" s="210"/>
    </row>
    <row r="952" spans="1:10" s="211" customFormat="1" ht="18" customHeight="1" x14ac:dyDescent="0.35">
      <c r="A952" s="102">
        <v>8000</v>
      </c>
      <c r="B952" s="103">
        <v>44980</v>
      </c>
      <c r="C952" s="205" t="s">
        <v>163</v>
      </c>
      <c r="D952" s="206">
        <v>2</v>
      </c>
      <c r="E952" s="207">
        <v>10</v>
      </c>
      <c r="F952" s="208">
        <f t="shared" si="94"/>
        <v>20</v>
      </c>
      <c r="G952" s="207">
        <v>16</v>
      </c>
      <c r="H952" s="209">
        <f t="shared" si="95"/>
        <v>320</v>
      </c>
      <c r="I952" s="210"/>
      <c r="J952" s="210"/>
    </row>
    <row r="953" spans="1:10" s="211" customFormat="1" ht="18" customHeight="1" x14ac:dyDescent="0.35">
      <c r="A953" s="102">
        <v>7999</v>
      </c>
      <c r="B953" s="103">
        <v>44980</v>
      </c>
      <c r="C953" s="205" t="s">
        <v>163</v>
      </c>
      <c r="D953" s="206">
        <v>5</v>
      </c>
      <c r="E953" s="207">
        <v>10</v>
      </c>
      <c r="F953" s="208">
        <f t="shared" si="94"/>
        <v>50</v>
      </c>
      <c r="G953" s="207">
        <v>16</v>
      </c>
      <c r="H953" s="209">
        <f t="shared" si="95"/>
        <v>800</v>
      </c>
      <c r="I953" s="210"/>
      <c r="J953" s="210"/>
    </row>
    <row r="954" spans="1:10" s="211" customFormat="1" ht="18" customHeight="1" x14ac:dyDescent="0.35">
      <c r="A954" s="102">
        <v>8010</v>
      </c>
      <c r="B954" s="103">
        <v>44981</v>
      </c>
      <c r="C954" s="205" t="s">
        <v>163</v>
      </c>
      <c r="D954" s="206">
        <v>2</v>
      </c>
      <c r="E954" s="207">
        <v>10</v>
      </c>
      <c r="F954" s="208">
        <f t="shared" si="94"/>
        <v>20</v>
      </c>
      <c r="G954" s="207">
        <v>16</v>
      </c>
      <c r="H954" s="209">
        <f t="shared" si="95"/>
        <v>320</v>
      </c>
      <c r="I954" s="210"/>
      <c r="J954" s="210"/>
    </row>
    <row r="955" spans="1:10" s="211" customFormat="1" ht="18" customHeight="1" x14ac:dyDescent="0.35">
      <c r="A955" s="102">
        <v>8008</v>
      </c>
      <c r="B955" s="103">
        <v>44981</v>
      </c>
      <c r="C955" s="205" t="s">
        <v>163</v>
      </c>
      <c r="D955" s="206">
        <v>4</v>
      </c>
      <c r="E955" s="207">
        <v>10</v>
      </c>
      <c r="F955" s="208">
        <f t="shared" si="94"/>
        <v>40</v>
      </c>
      <c r="G955" s="207">
        <v>16</v>
      </c>
      <c r="H955" s="209">
        <f t="shared" si="95"/>
        <v>640</v>
      </c>
      <c r="I955" s="210"/>
      <c r="J955" s="210"/>
    </row>
    <row r="956" spans="1:10" s="211" customFormat="1" ht="18" customHeight="1" x14ac:dyDescent="0.35">
      <c r="A956" s="102">
        <v>8007</v>
      </c>
      <c r="B956" s="103">
        <v>44981</v>
      </c>
      <c r="C956" s="205" t="s">
        <v>163</v>
      </c>
      <c r="D956" s="206">
        <v>2</v>
      </c>
      <c r="E956" s="207">
        <v>10</v>
      </c>
      <c r="F956" s="208">
        <f t="shared" si="94"/>
        <v>20</v>
      </c>
      <c r="G956" s="207">
        <v>16</v>
      </c>
      <c r="H956" s="209">
        <f t="shared" si="95"/>
        <v>320</v>
      </c>
      <c r="I956" s="210"/>
      <c r="J956" s="210"/>
    </row>
    <row r="957" spans="1:10" s="211" customFormat="1" ht="18" customHeight="1" x14ac:dyDescent="0.35">
      <c r="A957" s="102">
        <v>8006</v>
      </c>
      <c r="B957" s="103">
        <v>44981</v>
      </c>
      <c r="C957" s="205" t="s">
        <v>163</v>
      </c>
      <c r="D957" s="206">
        <v>2</v>
      </c>
      <c r="E957" s="207">
        <v>10</v>
      </c>
      <c r="F957" s="208">
        <f t="shared" si="94"/>
        <v>20</v>
      </c>
      <c r="G957" s="207">
        <v>16</v>
      </c>
      <c r="H957" s="209">
        <f t="shared" si="95"/>
        <v>320</v>
      </c>
      <c r="I957" s="210"/>
      <c r="J957" s="210"/>
    </row>
    <row r="958" spans="1:10" s="211" customFormat="1" ht="18" customHeight="1" x14ac:dyDescent="0.35">
      <c r="A958" s="102">
        <v>8018</v>
      </c>
      <c r="B958" s="103">
        <v>44982</v>
      </c>
      <c r="C958" s="205" t="s">
        <v>163</v>
      </c>
      <c r="D958" s="206">
        <v>6</v>
      </c>
      <c r="E958" s="207">
        <v>6</v>
      </c>
      <c r="F958" s="208">
        <f t="shared" si="94"/>
        <v>36</v>
      </c>
      <c r="G958" s="207">
        <v>16</v>
      </c>
      <c r="H958" s="209">
        <f t="shared" si="95"/>
        <v>576</v>
      </c>
      <c r="I958" s="210"/>
      <c r="J958" s="210"/>
    </row>
    <row r="959" spans="1:10" s="211" customFormat="1" ht="18" customHeight="1" x14ac:dyDescent="0.35">
      <c r="A959" s="102">
        <v>8016</v>
      </c>
      <c r="B959" s="103">
        <v>44982</v>
      </c>
      <c r="C959" s="205" t="s">
        <v>163</v>
      </c>
      <c r="D959" s="206">
        <v>4</v>
      </c>
      <c r="E959" s="207">
        <v>10</v>
      </c>
      <c r="F959" s="208">
        <f t="shared" si="94"/>
        <v>40</v>
      </c>
      <c r="G959" s="207">
        <v>16</v>
      </c>
      <c r="H959" s="209">
        <f t="shared" si="95"/>
        <v>640</v>
      </c>
      <c r="I959" s="210"/>
      <c r="J959" s="210"/>
    </row>
    <row r="960" spans="1:10" s="211" customFormat="1" ht="18" customHeight="1" x14ac:dyDescent="0.35">
      <c r="A960" s="102">
        <v>8015</v>
      </c>
      <c r="B960" s="103">
        <v>44982</v>
      </c>
      <c r="C960" s="205" t="s">
        <v>163</v>
      </c>
      <c r="D960" s="206">
        <v>2</v>
      </c>
      <c r="E960" s="207">
        <v>10</v>
      </c>
      <c r="F960" s="208">
        <f t="shared" si="94"/>
        <v>20</v>
      </c>
      <c r="G960" s="207">
        <v>16</v>
      </c>
      <c r="H960" s="209">
        <f t="shared" si="95"/>
        <v>320</v>
      </c>
      <c r="I960" s="210"/>
      <c r="J960" s="210"/>
    </row>
    <row r="961" spans="1:11" s="211" customFormat="1" ht="18" customHeight="1" x14ac:dyDescent="0.35">
      <c r="A961" s="102">
        <v>8012</v>
      </c>
      <c r="B961" s="103">
        <v>44982</v>
      </c>
      <c r="C961" s="205" t="s">
        <v>163</v>
      </c>
      <c r="D961" s="206">
        <v>3</v>
      </c>
      <c r="E961" s="207">
        <v>10</v>
      </c>
      <c r="F961" s="208">
        <f t="shared" ref="F961" si="96">D961*E961</f>
        <v>30</v>
      </c>
      <c r="G961" s="207">
        <v>16</v>
      </c>
      <c r="H961" s="209">
        <f t="shared" ref="H961" si="97">F961*G961</f>
        <v>480</v>
      </c>
      <c r="I961" s="210"/>
      <c r="J961" s="210"/>
    </row>
    <row r="962" spans="1:11" s="211" customFormat="1" ht="18" customHeight="1" x14ac:dyDescent="0.35">
      <c r="A962" s="102">
        <v>7993</v>
      </c>
      <c r="B962" s="103">
        <v>44979</v>
      </c>
      <c r="C962" s="205" t="s">
        <v>163</v>
      </c>
      <c r="D962" s="206">
        <v>2</v>
      </c>
      <c r="E962" s="207">
        <v>10</v>
      </c>
      <c r="F962" s="208">
        <f t="shared" ref="F962:F967" si="98">D962*E962</f>
        <v>20</v>
      </c>
      <c r="G962" s="207">
        <v>16</v>
      </c>
      <c r="H962" s="209">
        <f t="shared" ref="H962:H967" si="99">F962*G962</f>
        <v>320</v>
      </c>
      <c r="I962" s="210"/>
      <c r="J962" s="210"/>
    </row>
    <row r="963" spans="1:11" s="211" customFormat="1" ht="18" customHeight="1" x14ac:dyDescent="0.35">
      <c r="A963" s="102">
        <v>8020</v>
      </c>
      <c r="B963" s="103">
        <v>44982</v>
      </c>
      <c r="C963" s="205" t="s">
        <v>163</v>
      </c>
      <c r="D963" s="206">
        <v>4</v>
      </c>
      <c r="E963" s="207">
        <v>10</v>
      </c>
      <c r="F963" s="208">
        <f t="shared" si="98"/>
        <v>40</v>
      </c>
      <c r="G963" s="207">
        <v>16</v>
      </c>
      <c r="H963" s="209">
        <f t="shared" si="99"/>
        <v>640</v>
      </c>
      <c r="I963" s="210"/>
      <c r="J963" s="210"/>
    </row>
    <row r="964" spans="1:11" s="211" customFormat="1" ht="18" customHeight="1" x14ac:dyDescent="0.35">
      <c r="A964" s="102">
        <v>8017</v>
      </c>
      <c r="B964" s="103">
        <v>44982</v>
      </c>
      <c r="C964" s="205" t="s">
        <v>163</v>
      </c>
      <c r="D964" s="206">
        <v>3</v>
      </c>
      <c r="E964" s="207">
        <v>10</v>
      </c>
      <c r="F964" s="208">
        <f t="shared" si="98"/>
        <v>30</v>
      </c>
      <c r="G964" s="207">
        <v>16</v>
      </c>
      <c r="H964" s="209">
        <f t="shared" si="99"/>
        <v>480</v>
      </c>
      <c r="I964" s="210"/>
      <c r="J964" s="210"/>
    </row>
    <row r="965" spans="1:11" s="211" customFormat="1" ht="18" customHeight="1" x14ac:dyDescent="0.35">
      <c r="A965" s="102">
        <v>8013</v>
      </c>
      <c r="B965" s="103">
        <v>44982</v>
      </c>
      <c r="C965" s="205" t="s">
        <v>163</v>
      </c>
      <c r="D965" s="206">
        <v>4</v>
      </c>
      <c r="E965" s="207">
        <v>10</v>
      </c>
      <c r="F965" s="208">
        <f t="shared" si="98"/>
        <v>40</v>
      </c>
      <c r="G965" s="207">
        <v>16</v>
      </c>
      <c r="H965" s="209">
        <f t="shared" si="99"/>
        <v>640</v>
      </c>
      <c r="I965" s="210"/>
      <c r="J965" s="210"/>
    </row>
    <row r="966" spans="1:11" s="211" customFormat="1" ht="18" customHeight="1" x14ac:dyDescent="0.35">
      <c r="A966" s="102">
        <v>8011</v>
      </c>
      <c r="B966" s="103">
        <v>44981</v>
      </c>
      <c r="C966" s="205" t="s">
        <v>163</v>
      </c>
      <c r="D966" s="206">
        <v>2</v>
      </c>
      <c r="E966" s="207">
        <v>10</v>
      </c>
      <c r="F966" s="208">
        <f t="shared" si="98"/>
        <v>20</v>
      </c>
      <c r="G966" s="207">
        <v>16</v>
      </c>
      <c r="H966" s="209">
        <f t="shared" si="99"/>
        <v>320</v>
      </c>
      <c r="I966" s="210"/>
      <c r="J966" s="210"/>
    </row>
    <row r="967" spans="1:11" s="211" customFormat="1" ht="18" customHeight="1" x14ac:dyDescent="0.35">
      <c r="A967" s="102">
        <v>8009</v>
      </c>
      <c r="B967" s="103">
        <v>44981</v>
      </c>
      <c r="C967" s="205" t="s">
        <v>163</v>
      </c>
      <c r="D967" s="206">
        <v>2</v>
      </c>
      <c r="E967" s="207">
        <v>10</v>
      </c>
      <c r="F967" s="208">
        <f t="shared" si="98"/>
        <v>20</v>
      </c>
      <c r="G967" s="207">
        <v>16</v>
      </c>
      <c r="H967" s="209">
        <f t="shared" si="99"/>
        <v>320</v>
      </c>
      <c r="I967" s="210"/>
      <c r="J967" s="210"/>
    </row>
    <row r="968" spans="1:11" s="211" customFormat="1" ht="18" customHeight="1" x14ac:dyDescent="0.35">
      <c r="A968" s="356">
        <v>8025</v>
      </c>
      <c r="B968" s="357">
        <v>44984</v>
      </c>
      <c r="C968" s="358" t="s">
        <v>163</v>
      </c>
      <c r="D968" s="359">
        <v>2</v>
      </c>
      <c r="E968" s="360">
        <v>10</v>
      </c>
      <c r="F968" s="361">
        <f t="shared" ref="F968:F1031" si="100">D968*E968</f>
        <v>20</v>
      </c>
      <c r="G968" s="360">
        <v>16</v>
      </c>
      <c r="H968" s="362">
        <f t="shared" ref="H968:H1031" si="101">F968*G968</f>
        <v>320</v>
      </c>
      <c r="I968" s="210"/>
      <c r="J968" s="210">
        <f>SUMIF('[27]Day Works'!$G$3:$G$174,A968,'[27]Day Works'!$H$3:$H$174)</f>
        <v>20</v>
      </c>
      <c r="K968" s="438">
        <f>J968-F968</f>
        <v>0</v>
      </c>
    </row>
    <row r="969" spans="1:11" s="211" customFormat="1" ht="18" customHeight="1" x14ac:dyDescent="0.35">
      <c r="A969" s="356">
        <v>8029</v>
      </c>
      <c r="B969" s="357">
        <v>44984</v>
      </c>
      <c r="C969" s="358" t="s">
        <v>163</v>
      </c>
      <c r="D969" s="359">
        <v>4</v>
      </c>
      <c r="E969" s="360">
        <v>6</v>
      </c>
      <c r="F969" s="361">
        <f t="shared" si="100"/>
        <v>24</v>
      </c>
      <c r="G969" s="360">
        <v>16</v>
      </c>
      <c r="H969" s="362">
        <f t="shared" si="101"/>
        <v>384</v>
      </c>
      <c r="I969" s="210"/>
      <c r="J969" s="210">
        <f>SUMIF('[27]Day Works'!$G$3:$G$174,A969,'[27]Day Works'!$H$3:$H$174)</f>
        <v>24</v>
      </c>
      <c r="K969" s="438">
        <f t="shared" ref="K969:K1032" si="102">J969-F969</f>
        <v>0</v>
      </c>
    </row>
    <row r="970" spans="1:11" s="211" customFormat="1" ht="18" customHeight="1" x14ac:dyDescent="0.35">
      <c r="A970" s="356">
        <v>8028</v>
      </c>
      <c r="B970" s="357">
        <v>44984</v>
      </c>
      <c r="C970" s="358" t="s">
        <v>163</v>
      </c>
      <c r="D970" s="359">
        <v>3</v>
      </c>
      <c r="E970" s="360">
        <v>10</v>
      </c>
      <c r="F970" s="361">
        <f t="shared" si="100"/>
        <v>30</v>
      </c>
      <c r="G970" s="360">
        <v>16</v>
      </c>
      <c r="H970" s="362">
        <f t="shared" si="101"/>
        <v>480</v>
      </c>
      <c r="I970" s="210"/>
      <c r="J970" s="210">
        <f>SUMIF('[27]Day Works'!$G$3:$G$174,A970,'[27]Day Works'!$H$3:$H$174)</f>
        <v>30</v>
      </c>
      <c r="K970" s="438">
        <f t="shared" si="102"/>
        <v>0</v>
      </c>
    </row>
    <row r="971" spans="1:11" s="211" customFormat="1" ht="18" customHeight="1" x14ac:dyDescent="0.35">
      <c r="A971" s="356">
        <v>8027</v>
      </c>
      <c r="B971" s="357">
        <v>44984</v>
      </c>
      <c r="C971" s="358" t="s">
        <v>163</v>
      </c>
      <c r="D971" s="359">
        <v>3</v>
      </c>
      <c r="E971" s="360">
        <v>10</v>
      </c>
      <c r="F971" s="361">
        <f t="shared" si="100"/>
        <v>30</v>
      </c>
      <c r="G971" s="360">
        <v>16</v>
      </c>
      <c r="H971" s="362">
        <f t="shared" si="101"/>
        <v>480</v>
      </c>
      <c r="I971" s="210"/>
      <c r="J971" s="210">
        <f>SUMIF('[27]Day Works'!$G$3:$G$174,A971,'[27]Day Works'!$H$3:$H$174)</f>
        <v>30</v>
      </c>
      <c r="K971" s="438">
        <f t="shared" si="102"/>
        <v>0</v>
      </c>
    </row>
    <row r="972" spans="1:11" s="211" customFormat="1" ht="18" customHeight="1" x14ac:dyDescent="0.35">
      <c r="A972" s="356">
        <v>8026</v>
      </c>
      <c r="B972" s="357">
        <v>44984</v>
      </c>
      <c r="C972" s="358" t="s">
        <v>163</v>
      </c>
      <c r="D972" s="359">
        <v>4</v>
      </c>
      <c r="E972" s="360">
        <v>10</v>
      </c>
      <c r="F972" s="361">
        <f t="shared" si="100"/>
        <v>40</v>
      </c>
      <c r="G972" s="360">
        <v>16</v>
      </c>
      <c r="H972" s="362">
        <f t="shared" si="101"/>
        <v>640</v>
      </c>
      <c r="I972" s="210"/>
      <c r="J972" s="210">
        <f>SUMIF('[27]Day Works'!$G$3:$G$174,A972,'[27]Day Works'!$H$3:$H$174)</f>
        <v>40</v>
      </c>
      <c r="K972" s="438">
        <f t="shared" si="102"/>
        <v>0</v>
      </c>
    </row>
    <row r="973" spans="1:11" s="211" customFormat="1" ht="18" customHeight="1" x14ac:dyDescent="0.35">
      <c r="A973" s="356">
        <v>8024</v>
      </c>
      <c r="B973" s="357">
        <v>44984</v>
      </c>
      <c r="C973" s="358" t="s">
        <v>163</v>
      </c>
      <c r="D973" s="359">
        <v>2</v>
      </c>
      <c r="E973" s="360">
        <v>10</v>
      </c>
      <c r="F973" s="361">
        <f t="shared" si="100"/>
        <v>20</v>
      </c>
      <c r="G973" s="360">
        <v>16</v>
      </c>
      <c r="H973" s="362">
        <f t="shared" si="101"/>
        <v>320</v>
      </c>
      <c r="I973" s="210"/>
      <c r="J973" s="210">
        <f>SUMIF('[27]Day Works'!$G$3:$G$174,A973,'[27]Day Works'!$H$3:$H$174)</f>
        <v>20</v>
      </c>
      <c r="K973" s="438">
        <f t="shared" si="102"/>
        <v>0</v>
      </c>
    </row>
    <row r="974" spans="1:11" s="211" customFormat="1" ht="18" customHeight="1" x14ac:dyDescent="0.35">
      <c r="A974" s="356">
        <v>8023</v>
      </c>
      <c r="B974" s="357">
        <v>44984</v>
      </c>
      <c r="C974" s="358" t="s">
        <v>163</v>
      </c>
      <c r="D974" s="359">
        <v>2</v>
      </c>
      <c r="E974" s="360">
        <v>10</v>
      </c>
      <c r="F974" s="361">
        <f t="shared" si="100"/>
        <v>20</v>
      </c>
      <c r="G974" s="360">
        <v>16</v>
      </c>
      <c r="H974" s="362">
        <f t="shared" si="101"/>
        <v>320</v>
      </c>
      <c r="I974" s="210"/>
      <c r="J974" s="210">
        <f>SUMIF('[27]Day Works'!$G$3:$G$174,A974,'[27]Day Works'!$H$3:$H$174)</f>
        <v>20</v>
      </c>
      <c r="K974" s="438">
        <f t="shared" si="102"/>
        <v>0</v>
      </c>
    </row>
    <row r="975" spans="1:11" s="211" customFormat="1" ht="18" customHeight="1" x14ac:dyDescent="0.35">
      <c r="A975" s="356">
        <v>8022</v>
      </c>
      <c r="B975" s="357">
        <v>44984</v>
      </c>
      <c r="C975" s="358" t="s">
        <v>163</v>
      </c>
      <c r="D975" s="359">
        <v>3</v>
      </c>
      <c r="E975" s="360">
        <v>10</v>
      </c>
      <c r="F975" s="361">
        <f t="shared" si="100"/>
        <v>30</v>
      </c>
      <c r="G975" s="360">
        <v>16</v>
      </c>
      <c r="H975" s="362">
        <f t="shared" si="101"/>
        <v>480</v>
      </c>
      <c r="I975" s="210"/>
      <c r="J975" s="210">
        <f>SUMIF('[27]Day Works'!$G$3:$G$174,A975,'[27]Day Works'!$H$3:$H$174)</f>
        <v>30</v>
      </c>
      <c r="K975" s="438">
        <f t="shared" si="102"/>
        <v>0</v>
      </c>
    </row>
    <row r="976" spans="1:11" s="211" customFormat="1" ht="18" customHeight="1" x14ac:dyDescent="0.35">
      <c r="A976" s="356">
        <v>8021</v>
      </c>
      <c r="B976" s="357">
        <v>44984</v>
      </c>
      <c r="C976" s="358" t="s">
        <v>163</v>
      </c>
      <c r="D976" s="359">
        <v>3</v>
      </c>
      <c r="E976" s="360">
        <v>10</v>
      </c>
      <c r="F976" s="361">
        <f t="shared" si="100"/>
        <v>30</v>
      </c>
      <c r="G976" s="360">
        <v>16</v>
      </c>
      <c r="H976" s="362">
        <f t="shared" si="101"/>
        <v>480</v>
      </c>
      <c r="I976" s="210"/>
      <c r="J976" s="210">
        <f>SUMIF('[27]Day Works'!$G$3:$G$174,A976,'[27]Day Works'!$H$3:$H$174)</f>
        <v>30</v>
      </c>
      <c r="K976" s="438">
        <f t="shared" si="102"/>
        <v>0</v>
      </c>
    </row>
    <row r="977" spans="1:11" s="211" customFormat="1" ht="18" customHeight="1" x14ac:dyDescent="0.35">
      <c r="A977" s="356">
        <v>8036</v>
      </c>
      <c r="B977" s="357">
        <v>44985</v>
      </c>
      <c r="C977" s="358" t="s">
        <v>163</v>
      </c>
      <c r="D977" s="359">
        <v>2</v>
      </c>
      <c r="E977" s="360">
        <v>10</v>
      </c>
      <c r="F977" s="361">
        <f t="shared" si="100"/>
        <v>20</v>
      </c>
      <c r="G977" s="360">
        <v>16</v>
      </c>
      <c r="H977" s="362">
        <f t="shared" si="101"/>
        <v>320</v>
      </c>
      <c r="I977" s="210"/>
      <c r="J977" s="210">
        <f>SUMIF('[27]Day Works'!$G$3:$G$174,A977,'[27]Day Works'!$H$3:$H$174)</f>
        <v>20</v>
      </c>
      <c r="K977" s="438">
        <f t="shared" si="102"/>
        <v>0</v>
      </c>
    </row>
    <row r="978" spans="1:11" s="211" customFormat="1" ht="18" customHeight="1" x14ac:dyDescent="0.35">
      <c r="A978" s="356">
        <v>8035</v>
      </c>
      <c r="B978" s="357">
        <v>44985</v>
      </c>
      <c r="C978" s="358" t="s">
        <v>163</v>
      </c>
      <c r="D978" s="359">
        <v>4</v>
      </c>
      <c r="E978" s="360">
        <v>4</v>
      </c>
      <c r="F978" s="361">
        <f t="shared" si="100"/>
        <v>16</v>
      </c>
      <c r="G978" s="360">
        <v>16</v>
      </c>
      <c r="H978" s="362">
        <f t="shared" si="101"/>
        <v>256</v>
      </c>
      <c r="I978" s="210"/>
      <c r="J978" s="210">
        <f>SUMIF('[27]Day Works'!$G$3:$G$174,A978,'[27]Day Works'!$H$3:$H$174)</f>
        <v>16</v>
      </c>
      <c r="K978" s="438">
        <f t="shared" si="102"/>
        <v>0</v>
      </c>
    </row>
    <row r="979" spans="1:11" s="211" customFormat="1" ht="18" customHeight="1" x14ac:dyDescent="0.35">
      <c r="A979" s="356">
        <v>8034</v>
      </c>
      <c r="B979" s="357">
        <v>44985</v>
      </c>
      <c r="C979" s="358" t="s">
        <v>163</v>
      </c>
      <c r="D979" s="359">
        <v>3</v>
      </c>
      <c r="E979" s="360">
        <v>10</v>
      </c>
      <c r="F979" s="361">
        <f t="shared" si="100"/>
        <v>30</v>
      </c>
      <c r="G979" s="360">
        <v>16</v>
      </c>
      <c r="H979" s="362">
        <f t="shared" si="101"/>
        <v>480</v>
      </c>
      <c r="I979" s="210"/>
      <c r="J979" s="210">
        <f>SUMIF('[27]Day Works'!$G$3:$G$174,A979,'[27]Day Works'!$H$3:$H$174)</f>
        <v>30</v>
      </c>
      <c r="K979" s="438">
        <f t="shared" si="102"/>
        <v>0</v>
      </c>
    </row>
    <row r="980" spans="1:11" s="211" customFormat="1" ht="18" customHeight="1" x14ac:dyDescent="0.35">
      <c r="A980" s="356">
        <v>8030</v>
      </c>
      <c r="B980" s="357">
        <v>44985</v>
      </c>
      <c r="C980" s="358" t="s">
        <v>163</v>
      </c>
      <c r="D980" s="359">
        <v>5</v>
      </c>
      <c r="E980" s="360">
        <v>10</v>
      </c>
      <c r="F980" s="361">
        <f t="shared" si="100"/>
        <v>50</v>
      </c>
      <c r="G980" s="360">
        <v>16</v>
      </c>
      <c r="H980" s="362">
        <f t="shared" si="101"/>
        <v>800</v>
      </c>
      <c r="I980" s="210"/>
      <c r="J980" s="210">
        <f>SUMIF('[27]Day Works'!$G$3:$G$174,A980,'[27]Day Works'!$H$3:$H$174)</f>
        <v>50</v>
      </c>
      <c r="K980" s="438">
        <f t="shared" si="102"/>
        <v>0</v>
      </c>
    </row>
    <row r="981" spans="1:11" s="211" customFormat="1" ht="18" customHeight="1" x14ac:dyDescent="0.35">
      <c r="A981" s="356">
        <v>8038</v>
      </c>
      <c r="B981" s="357">
        <v>44985</v>
      </c>
      <c r="C981" s="358" t="s">
        <v>163</v>
      </c>
      <c r="D981" s="359">
        <v>4</v>
      </c>
      <c r="E981" s="360">
        <v>10</v>
      </c>
      <c r="F981" s="361">
        <f t="shared" si="100"/>
        <v>40</v>
      </c>
      <c r="G981" s="360">
        <v>16</v>
      </c>
      <c r="H981" s="362">
        <f t="shared" si="101"/>
        <v>640</v>
      </c>
      <c r="I981" s="210"/>
      <c r="J981" s="210">
        <f>SUMIF('[27]Day Works'!$G$3:$G$174,A981,'[27]Day Works'!$H$3:$H$174)</f>
        <v>40</v>
      </c>
      <c r="K981" s="438">
        <f t="shared" si="102"/>
        <v>0</v>
      </c>
    </row>
    <row r="982" spans="1:11" s="211" customFormat="1" ht="18" customHeight="1" x14ac:dyDescent="0.35">
      <c r="A982" s="356">
        <v>8031</v>
      </c>
      <c r="B982" s="357">
        <v>44985</v>
      </c>
      <c r="C982" s="358" t="s">
        <v>163</v>
      </c>
      <c r="D982" s="359">
        <v>3</v>
      </c>
      <c r="E982" s="360">
        <v>10</v>
      </c>
      <c r="F982" s="361">
        <f t="shared" si="100"/>
        <v>30</v>
      </c>
      <c r="G982" s="360">
        <v>16</v>
      </c>
      <c r="H982" s="362">
        <f t="shared" si="101"/>
        <v>480</v>
      </c>
      <c r="I982" s="210"/>
      <c r="J982" s="210">
        <f>SUMIF('[27]Day Works'!$G$3:$G$174,A982,'[27]Day Works'!$H$3:$H$174)</f>
        <v>30</v>
      </c>
      <c r="K982" s="438">
        <f t="shared" si="102"/>
        <v>0</v>
      </c>
    </row>
    <row r="983" spans="1:11" s="211" customFormat="1" ht="18" customHeight="1" x14ac:dyDescent="0.35">
      <c r="A983" s="356">
        <v>8032</v>
      </c>
      <c r="B983" s="357">
        <v>44985</v>
      </c>
      <c r="C983" s="358" t="s">
        <v>163</v>
      </c>
      <c r="D983" s="359">
        <v>1</v>
      </c>
      <c r="E983" s="360">
        <v>10</v>
      </c>
      <c r="F983" s="361">
        <f t="shared" si="100"/>
        <v>10</v>
      </c>
      <c r="G983" s="360">
        <v>16</v>
      </c>
      <c r="H983" s="362">
        <f t="shared" si="101"/>
        <v>160</v>
      </c>
      <c r="I983" s="210"/>
      <c r="J983" s="210">
        <f>SUMIF('[27]Day Works'!$G$3:$G$174,A983,'[27]Day Works'!$H$3:$H$174)</f>
        <v>10</v>
      </c>
      <c r="K983" s="438">
        <f t="shared" si="102"/>
        <v>0</v>
      </c>
    </row>
    <row r="984" spans="1:11" s="211" customFormat="1" ht="18" customHeight="1" x14ac:dyDescent="0.35">
      <c r="A984" s="356">
        <v>8033</v>
      </c>
      <c r="B984" s="357">
        <v>44985</v>
      </c>
      <c r="C984" s="358" t="s">
        <v>163</v>
      </c>
      <c r="D984" s="359">
        <v>6</v>
      </c>
      <c r="E984" s="360">
        <v>10</v>
      </c>
      <c r="F984" s="361">
        <f t="shared" si="100"/>
        <v>60</v>
      </c>
      <c r="G984" s="360">
        <v>16</v>
      </c>
      <c r="H984" s="362">
        <f t="shared" si="101"/>
        <v>960</v>
      </c>
      <c r="I984" s="210"/>
      <c r="J984" s="210">
        <f>SUMIF('[27]Day Works'!$G$3:$G$174,A984,'[27]Day Works'!$H$3:$H$174)</f>
        <v>60</v>
      </c>
      <c r="K984" s="438">
        <f t="shared" si="102"/>
        <v>0</v>
      </c>
    </row>
    <row r="985" spans="1:11" s="211" customFormat="1" ht="18" customHeight="1" x14ac:dyDescent="0.35">
      <c r="A985" s="356">
        <v>8044</v>
      </c>
      <c r="B985" s="357">
        <v>44986</v>
      </c>
      <c r="C985" s="358" t="s">
        <v>163</v>
      </c>
      <c r="D985" s="359">
        <v>2</v>
      </c>
      <c r="E985" s="360">
        <v>10</v>
      </c>
      <c r="F985" s="361">
        <f t="shared" si="100"/>
        <v>20</v>
      </c>
      <c r="G985" s="360">
        <v>16</v>
      </c>
      <c r="H985" s="362">
        <f t="shared" si="101"/>
        <v>320</v>
      </c>
      <c r="I985" s="210"/>
      <c r="J985" s="210">
        <f>SUMIF('[27]Day Works'!$G$3:$G$174,A985,'[27]Day Works'!$H$3:$H$174)</f>
        <v>20</v>
      </c>
      <c r="K985" s="438">
        <f t="shared" si="102"/>
        <v>0</v>
      </c>
    </row>
    <row r="986" spans="1:11" s="211" customFormat="1" ht="18" customHeight="1" x14ac:dyDescent="0.35">
      <c r="A986" s="356">
        <v>8040</v>
      </c>
      <c r="B986" s="357">
        <v>44986</v>
      </c>
      <c r="C986" s="358" t="s">
        <v>163</v>
      </c>
      <c r="D986" s="359">
        <v>3</v>
      </c>
      <c r="E986" s="360">
        <v>10</v>
      </c>
      <c r="F986" s="361">
        <f t="shared" si="100"/>
        <v>30</v>
      </c>
      <c r="G986" s="360">
        <v>16</v>
      </c>
      <c r="H986" s="362">
        <f t="shared" si="101"/>
        <v>480</v>
      </c>
      <c r="I986" s="210"/>
      <c r="J986" s="210">
        <f>SUMIF('[27]Day Works'!$G$3:$G$174,A986,'[27]Day Works'!$H$3:$H$174)</f>
        <v>30</v>
      </c>
      <c r="K986" s="438">
        <f t="shared" si="102"/>
        <v>0</v>
      </c>
    </row>
    <row r="987" spans="1:11" s="211" customFormat="1" ht="18" customHeight="1" x14ac:dyDescent="0.35">
      <c r="A987" s="356">
        <v>8037</v>
      </c>
      <c r="B987" s="357">
        <v>44986</v>
      </c>
      <c r="C987" s="358" t="s">
        <v>163</v>
      </c>
      <c r="D987" s="359">
        <v>2</v>
      </c>
      <c r="E987" s="360">
        <v>10</v>
      </c>
      <c r="F987" s="361">
        <f t="shared" si="100"/>
        <v>20</v>
      </c>
      <c r="G987" s="360">
        <v>16</v>
      </c>
      <c r="H987" s="362">
        <f t="shared" si="101"/>
        <v>320</v>
      </c>
      <c r="I987" s="210"/>
      <c r="J987" s="210">
        <f>SUMIF('[27]Day Works'!$G$3:$G$174,A987,'[27]Day Works'!$H$3:$H$174)</f>
        <v>20</v>
      </c>
      <c r="K987" s="438">
        <f t="shared" si="102"/>
        <v>0</v>
      </c>
    </row>
    <row r="988" spans="1:11" s="211" customFormat="1" ht="18" customHeight="1" x14ac:dyDescent="0.35">
      <c r="A988" s="356">
        <v>8043</v>
      </c>
      <c r="B988" s="357">
        <v>44986</v>
      </c>
      <c r="C988" s="358" t="s">
        <v>163</v>
      </c>
      <c r="D988" s="359">
        <v>3</v>
      </c>
      <c r="E988" s="360">
        <v>10</v>
      </c>
      <c r="F988" s="361">
        <f t="shared" si="100"/>
        <v>30</v>
      </c>
      <c r="G988" s="360">
        <v>16</v>
      </c>
      <c r="H988" s="362">
        <f t="shared" si="101"/>
        <v>480</v>
      </c>
      <c r="I988" s="210"/>
      <c r="J988" s="210">
        <f>SUMIF('[27]Day Works'!$G$3:$G$174,A988,'[27]Day Works'!$H$3:$H$174)</f>
        <v>30</v>
      </c>
      <c r="K988" s="438">
        <f t="shared" si="102"/>
        <v>0</v>
      </c>
    </row>
    <row r="989" spans="1:11" s="211" customFormat="1" ht="18" customHeight="1" x14ac:dyDescent="0.35">
      <c r="A989" s="356">
        <v>8042</v>
      </c>
      <c r="B989" s="357">
        <v>44986</v>
      </c>
      <c r="C989" s="358" t="s">
        <v>163</v>
      </c>
      <c r="D989" s="359">
        <v>5</v>
      </c>
      <c r="E989" s="360">
        <v>10</v>
      </c>
      <c r="F989" s="361">
        <f t="shared" si="100"/>
        <v>50</v>
      </c>
      <c r="G989" s="360">
        <v>16</v>
      </c>
      <c r="H989" s="362">
        <f t="shared" si="101"/>
        <v>800</v>
      </c>
      <c r="I989" s="210"/>
      <c r="J989" s="210">
        <f>SUMIF('[27]Day Works'!$G$3:$G$174,A989,'[27]Day Works'!$H$3:$H$174)</f>
        <v>50</v>
      </c>
      <c r="K989" s="438">
        <f t="shared" si="102"/>
        <v>0</v>
      </c>
    </row>
    <row r="990" spans="1:11" s="211" customFormat="1" ht="18" customHeight="1" x14ac:dyDescent="0.35">
      <c r="A990" s="356">
        <v>8041</v>
      </c>
      <c r="B990" s="357">
        <v>44986</v>
      </c>
      <c r="C990" s="358" t="s">
        <v>163</v>
      </c>
      <c r="D990" s="359">
        <v>2</v>
      </c>
      <c r="E990" s="360">
        <v>10</v>
      </c>
      <c r="F990" s="361">
        <f t="shared" si="100"/>
        <v>20</v>
      </c>
      <c r="G990" s="360">
        <v>16</v>
      </c>
      <c r="H990" s="362">
        <f t="shared" si="101"/>
        <v>320</v>
      </c>
      <c r="I990" s="210"/>
      <c r="J990" s="210">
        <f>SUMIF('[27]Day Works'!$G$3:$G$174,A990,'[27]Day Works'!$H$3:$H$174)</f>
        <v>20</v>
      </c>
      <c r="K990" s="438">
        <f t="shared" si="102"/>
        <v>0</v>
      </c>
    </row>
    <row r="991" spans="1:11" s="211" customFormat="1" ht="18" customHeight="1" x14ac:dyDescent="0.35">
      <c r="A991" s="356">
        <v>8039</v>
      </c>
      <c r="B991" s="357">
        <v>44986</v>
      </c>
      <c r="C991" s="358" t="s">
        <v>163</v>
      </c>
      <c r="D991" s="359">
        <v>3</v>
      </c>
      <c r="E991" s="360">
        <v>10</v>
      </c>
      <c r="F991" s="361">
        <f t="shared" si="100"/>
        <v>30</v>
      </c>
      <c r="G991" s="360">
        <v>16</v>
      </c>
      <c r="H991" s="362">
        <f t="shared" si="101"/>
        <v>480</v>
      </c>
      <c r="I991" s="210"/>
      <c r="J991" s="210">
        <f>SUMIF('[27]Day Works'!$G$3:$G$174,A991,'[27]Day Works'!$H$3:$H$174)</f>
        <v>30</v>
      </c>
      <c r="K991" s="438">
        <f t="shared" si="102"/>
        <v>0</v>
      </c>
    </row>
    <row r="992" spans="1:11" s="211" customFormat="1" ht="18" customHeight="1" x14ac:dyDescent="0.35">
      <c r="A992" s="356">
        <v>8049</v>
      </c>
      <c r="B992" s="357">
        <v>44987</v>
      </c>
      <c r="C992" s="358" t="s">
        <v>163</v>
      </c>
      <c r="D992" s="359">
        <v>4</v>
      </c>
      <c r="E992" s="360">
        <v>4</v>
      </c>
      <c r="F992" s="361">
        <f t="shared" si="100"/>
        <v>16</v>
      </c>
      <c r="G992" s="360">
        <v>16</v>
      </c>
      <c r="H992" s="362">
        <f t="shared" si="101"/>
        <v>256</v>
      </c>
      <c r="I992" s="210"/>
      <c r="J992" s="210">
        <f>SUMIF('[27]Day Works'!$G$3:$G$174,A992,'[27]Day Works'!$H$3:$H$174)</f>
        <v>16</v>
      </c>
      <c r="K992" s="438">
        <f t="shared" si="102"/>
        <v>0</v>
      </c>
    </row>
    <row r="993" spans="1:11" s="211" customFormat="1" ht="18" customHeight="1" x14ac:dyDescent="0.35">
      <c r="A993" s="356">
        <v>8048</v>
      </c>
      <c r="B993" s="357">
        <v>44987</v>
      </c>
      <c r="C993" s="358" t="s">
        <v>163</v>
      </c>
      <c r="D993" s="359">
        <v>2</v>
      </c>
      <c r="E993" s="360">
        <v>10</v>
      </c>
      <c r="F993" s="361">
        <f t="shared" si="100"/>
        <v>20</v>
      </c>
      <c r="G993" s="360">
        <v>16</v>
      </c>
      <c r="H993" s="362">
        <f t="shared" si="101"/>
        <v>320</v>
      </c>
      <c r="I993" s="210"/>
      <c r="J993" s="210">
        <f>SUMIF('[27]Day Works'!$G$3:$G$174,A993,'[27]Day Works'!$H$3:$H$174)</f>
        <v>20</v>
      </c>
      <c r="K993" s="438">
        <f t="shared" si="102"/>
        <v>0</v>
      </c>
    </row>
    <row r="994" spans="1:11" s="211" customFormat="1" ht="18" customHeight="1" x14ac:dyDescent="0.35">
      <c r="A994" s="356">
        <v>8046</v>
      </c>
      <c r="B994" s="357">
        <v>44987</v>
      </c>
      <c r="C994" s="358" t="s">
        <v>163</v>
      </c>
      <c r="D994" s="359">
        <v>3</v>
      </c>
      <c r="E994" s="360">
        <v>10</v>
      </c>
      <c r="F994" s="361">
        <f t="shared" si="100"/>
        <v>30</v>
      </c>
      <c r="G994" s="360">
        <v>16</v>
      </c>
      <c r="H994" s="362">
        <f t="shared" si="101"/>
        <v>480</v>
      </c>
      <c r="I994" s="210"/>
      <c r="J994" s="210">
        <f>SUMIF('[27]Day Works'!$G$3:$G$174,A994,'[27]Day Works'!$H$3:$H$174)</f>
        <v>30</v>
      </c>
      <c r="K994" s="438">
        <f t="shared" si="102"/>
        <v>0</v>
      </c>
    </row>
    <row r="995" spans="1:11" s="211" customFormat="1" ht="18" customHeight="1" x14ac:dyDescent="0.35">
      <c r="A995" s="356">
        <v>8045</v>
      </c>
      <c r="B995" s="357">
        <v>44987</v>
      </c>
      <c r="C995" s="358" t="s">
        <v>163</v>
      </c>
      <c r="D995" s="359">
        <v>3</v>
      </c>
      <c r="E995" s="360">
        <v>10</v>
      </c>
      <c r="F995" s="361">
        <f t="shared" si="100"/>
        <v>30</v>
      </c>
      <c r="G995" s="360">
        <v>16</v>
      </c>
      <c r="H995" s="362">
        <f t="shared" si="101"/>
        <v>480</v>
      </c>
      <c r="I995" s="210"/>
      <c r="J995" s="210">
        <f>SUMIF('[27]Day Works'!$G$3:$G$174,A995,'[27]Day Works'!$H$3:$H$174)</f>
        <v>30</v>
      </c>
      <c r="K995" s="438">
        <f t="shared" si="102"/>
        <v>0</v>
      </c>
    </row>
    <row r="996" spans="1:11" s="211" customFormat="1" ht="18" customHeight="1" x14ac:dyDescent="0.35">
      <c r="A996" s="356">
        <v>8047</v>
      </c>
      <c r="B996" s="357">
        <v>44987</v>
      </c>
      <c r="C996" s="358" t="s">
        <v>163</v>
      </c>
      <c r="D996" s="359">
        <v>2</v>
      </c>
      <c r="E996" s="360">
        <v>10</v>
      </c>
      <c r="F996" s="361">
        <f t="shared" si="100"/>
        <v>20</v>
      </c>
      <c r="G996" s="360">
        <v>16</v>
      </c>
      <c r="H996" s="362">
        <f t="shared" si="101"/>
        <v>320</v>
      </c>
      <c r="I996" s="210"/>
      <c r="J996" s="210">
        <f>SUMIF('[27]Day Works'!$G$3:$G$174,A996,'[27]Day Works'!$H$3:$H$174)</f>
        <v>20</v>
      </c>
      <c r="K996" s="438">
        <f t="shared" si="102"/>
        <v>0</v>
      </c>
    </row>
    <row r="997" spans="1:11" s="211" customFormat="1" ht="18" customHeight="1" x14ac:dyDescent="0.35">
      <c r="A997" s="356">
        <v>8055</v>
      </c>
      <c r="B997" s="357">
        <v>44988</v>
      </c>
      <c r="C997" s="358" t="s">
        <v>163</v>
      </c>
      <c r="D997" s="359">
        <v>3</v>
      </c>
      <c r="E997" s="360">
        <v>10</v>
      </c>
      <c r="F997" s="361">
        <f t="shared" si="100"/>
        <v>30</v>
      </c>
      <c r="G997" s="360">
        <v>16</v>
      </c>
      <c r="H997" s="362">
        <f t="shared" si="101"/>
        <v>480</v>
      </c>
      <c r="I997" s="210"/>
      <c r="J997" s="210">
        <f>SUMIF('[27]Day Works'!$G$3:$G$174,A997,'[27]Day Works'!$H$3:$H$174)</f>
        <v>30</v>
      </c>
      <c r="K997" s="438">
        <f t="shared" si="102"/>
        <v>0</v>
      </c>
    </row>
    <row r="998" spans="1:11" s="211" customFormat="1" ht="18" customHeight="1" x14ac:dyDescent="0.35">
      <c r="A998" s="356">
        <v>8058</v>
      </c>
      <c r="B998" s="357">
        <v>44988</v>
      </c>
      <c r="C998" s="358" t="s">
        <v>163</v>
      </c>
      <c r="D998" s="359">
        <v>4</v>
      </c>
      <c r="E998" s="360">
        <v>8</v>
      </c>
      <c r="F998" s="361">
        <f t="shared" si="100"/>
        <v>32</v>
      </c>
      <c r="G998" s="360">
        <v>16</v>
      </c>
      <c r="H998" s="362">
        <f t="shared" si="101"/>
        <v>512</v>
      </c>
      <c r="I998" s="210"/>
      <c r="J998" s="210">
        <f>SUMIF('[27]Day Works'!$G$3:$G$174,A998,'[27]Day Works'!$H$3:$H$174)</f>
        <v>32</v>
      </c>
      <c r="K998" s="438">
        <f t="shared" si="102"/>
        <v>0</v>
      </c>
    </row>
    <row r="999" spans="1:11" s="211" customFormat="1" ht="18" customHeight="1" x14ac:dyDescent="0.35">
      <c r="A999" s="356">
        <v>8056</v>
      </c>
      <c r="B999" s="357">
        <v>44988</v>
      </c>
      <c r="C999" s="358" t="s">
        <v>163</v>
      </c>
      <c r="D999" s="359">
        <v>2</v>
      </c>
      <c r="E999" s="360">
        <v>10</v>
      </c>
      <c r="F999" s="361">
        <f t="shared" si="100"/>
        <v>20</v>
      </c>
      <c r="G999" s="360">
        <v>16</v>
      </c>
      <c r="H999" s="362">
        <f t="shared" si="101"/>
        <v>320</v>
      </c>
      <c r="I999" s="210"/>
      <c r="J999" s="210">
        <f>SUMIF('[27]Day Works'!$G$3:$G$174,A999,'[27]Day Works'!$H$3:$H$174)</f>
        <v>20</v>
      </c>
      <c r="K999" s="438">
        <f t="shared" si="102"/>
        <v>0</v>
      </c>
    </row>
    <row r="1000" spans="1:11" s="211" customFormat="1" ht="18" customHeight="1" x14ac:dyDescent="0.35">
      <c r="A1000" s="356">
        <v>8057</v>
      </c>
      <c r="B1000" s="357">
        <v>44988</v>
      </c>
      <c r="C1000" s="358" t="s">
        <v>163</v>
      </c>
      <c r="D1000" s="359">
        <v>2</v>
      </c>
      <c r="E1000" s="360">
        <v>10</v>
      </c>
      <c r="F1000" s="361">
        <f t="shared" si="100"/>
        <v>20</v>
      </c>
      <c r="G1000" s="360">
        <v>16</v>
      </c>
      <c r="H1000" s="362">
        <f t="shared" si="101"/>
        <v>320</v>
      </c>
      <c r="I1000" s="210"/>
      <c r="J1000" s="210">
        <f>SUMIF('[27]Day Works'!$G$3:$G$174,A1000,'[27]Day Works'!$H$3:$H$174)</f>
        <v>20</v>
      </c>
      <c r="K1000" s="438">
        <f t="shared" si="102"/>
        <v>0</v>
      </c>
    </row>
    <row r="1001" spans="1:11" s="211" customFormat="1" ht="18" customHeight="1" x14ac:dyDescent="0.35">
      <c r="A1001" s="356">
        <v>8054</v>
      </c>
      <c r="B1001" s="357">
        <v>44988</v>
      </c>
      <c r="C1001" s="358" t="s">
        <v>163</v>
      </c>
      <c r="D1001" s="359">
        <v>3</v>
      </c>
      <c r="E1001" s="360">
        <v>10</v>
      </c>
      <c r="F1001" s="361">
        <f t="shared" si="100"/>
        <v>30</v>
      </c>
      <c r="G1001" s="360">
        <v>16</v>
      </c>
      <c r="H1001" s="362">
        <f t="shared" si="101"/>
        <v>480</v>
      </c>
      <c r="I1001" s="210"/>
      <c r="J1001" s="210">
        <f>SUMIF('[27]Day Works'!$G$3:$G$174,A1001,'[27]Day Works'!$H$3:$H$174)</f>
        <v>30</v>
      </c>
      <c r="K1001" s="438">
        <f t="shared" si="102"/>
        <v>0</v>
      </c>
    </row>
    <row r="1002" spans="1:11" s="211" customFormat="1" ht="18" customHeight="1" x14ac:dyDescent="0.35">
      <c r="A1002" s="356">
        <v>8053</v>
      </c>
      <c r="B1002" s="357">
        <v>44988</v>
      </c>
      <c r="C1002" s="358" t="s">
        <v>163</v>
      </c>
      <c r="D1002" s="359">
        <v>1</v>
      </c>
      <c r="E1002" s="360">
        <v>10</v>
      </c>
      <c r="F1002" s="361">
        <f t="shared" si="100"/>
        <v>10</v>
      </c>
      <c r="G1002" s="360">
        <v>16</v>
      </c>
      <c r="H1002" s="362">
        <f t="shared" si="101"/>
        <v>160</v>
      </c>
      <c r="I1002" s="210"/>
      <c r="J1002" s="210">
        <f>SUMIF('[27]Day Works'!$G$3:$G$174,A1002,'[27]Day Works'!$H$3:$H$174)</f>
        <v>10</v>
      </c>
      <c r="K1002" s="438">
        <f t="shared" si="102"/>
        <v>0</v>
      </c>
    </row>
    <row r="1003" spans="1:11" s="211" customFormat="1" ht="18" customHeight="1" x14ac:dyDescent="0.35">
      <c r="A1003" s="356">
        <v>8052</v>
      </c>
      <c r="B1003" s="357">
        <v>44988</v>
      </c>
      <c r="C1003" s="358" t="s">
        <v>163</v>
      </c>
      <c r="D1003" s="359">
        <v>1</v>
      </c>
      <c r="E1003" s="360">
        <v>10</v>
      </c>
      <c r="F1003" s="361">
        <f t="shared" si="100"/>
        <v>10</v>
      </c>
      <c r="G1003" s="360">
        <v>16</v>
      </c>
      <c r="H1003" s="362">
        <f t="shared" si="101"/>
        <v>160</v>
      </c>
      <c r="I1003" s="210"/>
      <c r="J1003" s="210">
        <f>SUMIF('[27]Day Works'!$G$3:$G$174,A1003,'[27]Day Works'!$H$3:$H$174)</f>
        <v>10</v>
      </c>
      <c r="K1003" s="438">
        <f t="shared" si="102"/>
        <v>0</v>
      </c>
    </row>
    <row r="1004" spans="1:11" s="211" customFormat="1" ht="18" customHeight="1" x14ac:dyDescent="0.35">
      <c r="A1004" s="356">
        <v>8051</v>
      </c>
      <c r="B1004" s="357">
        <v>44988</v>
      </c>
      <c r="C1004" s="358" t="s">
        <v>163</v>
      </c>
      <c r="D1004" s="359">
        <v>1</v>
      </c>
      <c r="E1004" s="360">
        <v>10</v>
      </c>
      <c r="F1004" s="361">
        <f t="shared" si="100"/>
        <v>10</v>
      </c>
      <c r="G1004" s="360">
        <v>16</v>
      </c>
      <c r="H1004" s="362">
        <f t="shared" si="101"/>
        <v>160</v>
      </c>
      <c r="I1004" s="210"/>
      <c r="J1004" s="210">
        <f>SUMIF('[27]Day Works'!$G$3:$G$174,A1004,'[27]Day Works'!$H$3:$H$174)</f>
        <v>10</v>
      </c>
      <c r="K1004" s="438">
        <f t="shared" si="102"/>
        <v>0</v>
      </c>
    </row>
    <row r="1005" spans="1:11" s="211" customFormat="1" ht="18" customHeight="1" x14ac:dyDescent="0.35">
      <c r="A1005" s="356">
        <v>8050</v>
      </c>
      <c r="B1005" s="357">
        <v>44988</v>
      </c>
      <c r="C1005" s="358" t="s">
        <v>163</v>
      </c>
      <c r="D1005" s="359">
        <v>3</v>
      </c>
      <c r="E1005" s="360">
        <v>10</v>
      </c>
      <c r="F1005" s="361">
        <f t="shared" si="100"/>
        <v>30</v>
      </c>
      <c r="G1005" s="360">
        <v>16</v>
      </c>
      <c r="H1005" s="362">
        <f t="shared" si="101"/>
        <v>480</v>
      </c>
      <c r="I1005" s="210"/>
      <c r="J1005" s="210">
        <f>SUMIF('[27]Day Works'!$G$3:$G$174,A1005,'[27]Day Works'!$H$3:$H$174)</f>
        <v>30</v>
      </c>
      <c r="K1005" s="438">
        <f t="shared" si="102"/>
        <v>0</v>
      </c>
    </row>
    <row r="1006" spans="1:11" s="211" customFormat="1" ht="18" customHeight="1" x14ac:dyDescent="0.35">
      <c r="A1006" s="356">
        <v>8065</v>
      </c>
      <c r="B1006" s="357">
        <v>44989</v>
      </c>
      <c r="C1006" s="358" t="s">
        <v>163</v>
      </c>
      <c r="D1006" s="359">
        <v>2</v>
      </c>
      <c r="E1006" s="360">
        <v>10</v>
      </c>
      <c r="F1006" s="361">
        <f t="shared" si="100"/>
        <v>20</v>
      </c>
      <c r="G1006" s="360">
        <v>16</v>
      </c>
      <c r="H1006" s="362">
        <f t="shared" si="101"/>
        <v>320</v>
      </c>
      <c r="I1006" s="210"/>
      <c r="J1006" s="210">
        <f>SUMIF('[27]Day Works'!$G$3:$G$174,A1006,'[27]Day Works'!$H$3:$H$174)</f>
        <v>20</v>
      </c>
      <c r="K1006" s="438">
        <f t="shared" si="102"/>
        <v>0</v>
      </c>
    </row>
    <row r="1007" spans="1:11" s="211" customFormat="1" ht="18" customHeight="1" x14ac:dyDescent="0.35">
      <c r="A1007" s="356">
        <v>8063</v>
      </c>
      <c r="B1007" s="357">
        <v>44989</v>
      </c>
      <c r="C1007" s="358" t="s">
        <v>163</v>
      </c>
      <c r="D1007" s="359">
        <v>2</v>
      </c>
      <c r="E1007" s="360">
        <v>10</v>
      </c>
      <c r="F1007" s="361">
        <f t="shared" si="100"/>
        <v>20</v>
      </c>
      <c r="G1007" s="360">
        <v>16</v>
      </c>
      <c r="H1007" s="362">
        <f t="shared" si="101"/>
        <v>320</v>
      </c>
      <c r="I1007" s="210"/>
      <c r="J1007" s="210">
        <f>SUMIF('[27]Day Works'!$G$3:$G$174,A1007,'[27]Day Works'!$H$3:$H$174)</f>
        <v>20</v>
      </c>
      <c r="K1007" s="438">
        <f t="shared" si="102"/>
        <v>0</v>
      </c>
    </row>
    <row r="1008" spans="1:11" s="211" customFormat="1" ht="18" customHeight="1" x14ac:dyDescent="0.35">
      <c r="A1008" s="356">
        <v>8062</v>
      </c>
      <c r="B1008" s="357">
        <v>44989</v>
      </c>
      <c r="C1008" s="358" t="s">
        <v>163</v>
      </c>
      <c r="D1008" s="359">
        <v>3</v>
      </c>
      <c r="E1008" s="360">
        <v>10</v>
      </c>
      <c r="F1008" s="361">
        <f t="shared" si="100"/>
        <v>30</v>
      </c>
      <c r="G1008" s="360">
        <v>16</v>
      </c>
      <c r="H1008" s="362">
        <f t="shared" si="101"/>
        <v>480</v>
      </c>
      <c r="I1008" s="210"/>
      <c r="J1008" s="210">
        <f>SUMIF('[27]Day Works'!$G$3:$G$174,A1008,'[27]Day Works'!$H$3:$H$174)</f>
        <v>30</v>
      </c>
      <c r="K1008" s="438">
        <f t="shared" si="102"/>
        <v>0</v>
      </c>
    </row>
    <row r="1009" spans="1:11" s="211" customFormat="1" ht="18" customHeight="1" x14ac:dyDescent="0.35">
      <c r="A1009" s="356">
        <v>8061</v>
      </c>
      <c r="B1009" s="357">
        <v>44989</v>
      </c>
      <c r="C1009" s="358" t="s">
        <v>163</v>
      </c>
      <c r="D1009" s="359">
        <v>3</v>
      </c>
      <c r="E1009" s="360">
        <v>10</v>
      </c>
      <c r="F1009" s="361">
        <f t="shared" si="100"/>
        <v>30</v>
      </c>
      <c r="G1009" s="360">
        <v>16</v>
      </c>
      <c r="H1009" s="362">
        <f t="shared" si="101"/>
        <v>480</v>
      </c>
      <c r="I1009" s="210"/>
      <c r="J1009" s="210">
        <f>SUMIF('[27]Day Works'!$G$3:$G$174,A1009,'[27]Day Works'!$H$3:$H$174)</f>
        <v>30</v>
      </c>
      <c r="K1009" s="438">
        <f t="shared" si="102"/>
        <v>0</v>
      </c>
    </row>
    <row r="1010" spans="1:11" s="211" customFormat="1" ht="18" customHeight="1" x14ac:dyDescent="0.35">
      <c r="A1010" s="356">
        <v>8060</v>
      </c>
      <c r="B1010" s="357">
        <v>44989</v>
      </c>
      <c r="C1010" s="358" t="s">
        <v>163</v>
      </c>
      <c r="D1010" s="359">
        <v>2</v>
      </c>
      <c r="E1010" s="360">
        <v>10</v>
      </c>
      <c r="F1010" s="361">
        <f t="shared" si="100"/>
        <v>20</v>
      </c>
      <c r="G1010" s="360">
        <v>16</v>
      </c>
      <c r="H1010" s="362">
        <f t="shared" si="101"/>
        <v>320</v>
      </c>
      <c r="I1010" s="210"/>
      <c r="J1010" s="210">
        <f>SUMIF('[27]Day Works'!$G$3:$G$174,A1010,'[27]Day Works'!$H$3:$H$174)</f>
        <v>20</v>
      </c>
      <c r="K1010" s="438">
        <f t="shared" si="102"/>
        <v>0</v>
      </c>
    </row>
    <row r="1011" spans="1:11" s="211" customFormat="1" ht="18" customHeight="1" x14ac:dyDescent="0.35">
      <c r="A1011" s="356">
        <v>8059</v>
      </c>
      <c r="B1011" s="357">
        <v>44989</v>
      </c>
      <c r="C1011" s="358" t="s">
        <v>163</v>
      </c>
      <c r="D1011" s="359">
        <v>3</v>
      </c>
      <c r="E1011" s="360">
        <v>10</v>
      </c>
      <c r="F1011" s="361">
        <f t="shared" si="100"/>
        <v>30</v>
      </c>
      <c r="G1011" s="360">
        <v>16</v>
      </c>
      <c r="H1011" s="362">
        <f t="shared" si="101"/>
        <v>480</v>
      </c>
      <c r="I1011" s="210"/>
      <c r="J1011" s="210">
        <f>SUMIF('[27]Day Works'!$G$3:$G$174,A1011,'[27]Day Works'!$H$3:$H$174)</f>
        <v>30</v>
      </c>
      <c r="K1011" s="438">
        <f t="shared" si="102"/>
        <v>0</v>
      </c>
    </row>
    <row r="1012" spans="1:11" s="211" customFormat="1" ht="18" customHeight="1" x14ac:dyDescent="0.35">
      <c r="A1012" s="356">
        <v>8066</v>
      </c>
      <c r="B1012" s="357">
        <v>44990</v>
      </c>
      <c r="C1012" s="358" t="s">
        <v>163</v>
      </c>
      <c r="D1012" s="359">
        <v>5</v>
      </c>
      <c r="E1012" s="360">
        <v>10</v>
      </c>
      <c r="F1012" s="361">
        <f t="shared" si="100"/>
        <v>50</v>
      </c>
      <c r="G1012" s="360">
        <v>16</v>
      </c>
      <c r="H1012" s="362">
        <f t="shared" si="101"/>
        <v>800</v>
      </c>
      <c r="I1012" s="210"/>
      <c r="J1012" s="210">
        <f>SUMIF('[27]Day Works'!$G$3:$G$174,A1012,'[27]Day Works'!$H$3:$H$174)</f>
        <v>50</v>
      </c>
      <c r="K1012" s="438">
        <f t="shared" si="102"/>
        <v>0</v>
      </c>
    </row>
    <row r="1013" spans="1:11" s="211" customFormat="1" ht="18" customHeight="1" x14ac:dyDescent="0.35">
      <c r="A1013" s="356">
        <v>8073</v>
      </c>
      <c r="B1013" s="357">
        <v>44991</v>
      </c>
      <c r="C1013" s="358" t="s">
        <v>163</v>
      </c>
      <c r="D1013" s="359">
        <v>2</v>
      </c>
      <c r="E1013" s="360">
        <v>10</v>
      </c>
      <c r="F1013" s="361">
        <f t="shared" si="100"/>
        <v>20</v>
      </c>
      <c r="G1013" s="360">
        <v>16</v>
      </c>
      <c r="H1013" s="362">
        <f t="shared" si="101"/>
        <v>320</v>
      </c>
      <c r="I1013" s="210"/>
      <c r="J1013" s="210">
        <f>SUMIF('[27]Day Works'!$G$3:$G$174,A1013,'[27]Day Works'!$H$3:$H$174)</f>
        <v>20</v>
      </c>
      <c r="K1013" s="438">
        <f t="shared" si="102"/>
        <v>0</v>
      </c>
    </row>
    <row r="1014" spans="1:11" s="211" customFormat="1" ht="18" customHeight="1" x14ac:dyDescent="0.35">
      <c r="A1014" s="356">
        <v>8072</v>
      </c>
      <c r="B1014" s="357">
        <v>44991</v>
      </c>
      <c r="C1014" s="358" t="s">
        <v>163</v>
      </c>
      <c r="D1014" s="359">
        <v>2</v>
      </c>
      <c r="E1014" s="360">
        <v>10</v>
      </c>
      <c r="F1014" s="361">
        <f t="shared" si="100"/>
        <v>20</v>
      </c>
      <c r="G1014" s="360">
        <v>16</v>
      </c>
      <c r="H1014" s="362">
        <f t="shared" si="101"/>
        <v>320</v>
      </c>
      <c r="I1014" s="210"/>
      <c r="J1014" s="210">
        <f>SUMIF('[27]Day Works'!$G$3:$G$174,A1014,'[27]Day Works'!$H$3:$H$174)</f>
        <v>20</v>
      </c>
      <c r="K1014" s="438">
        <f t="shared" si="102"/>
        <v>0</v>
      </c>
    </row>
    <row r="1015" spans="1:11" s="211" customFormat="1" ht="18" customHeight="1" x14ac:dyDescent="0.35">
      <c r="A1015" s="356">
        <v>8071</v>
      </c>
      <c r="B1015" s="357">
        <v>44991</v>
      </c>
      <c r="C1015" s="358" t="s">
        <v>163</v>
      </c>
      <c r="D1015" s="359">
        <v>4</v>
      </c>
      <c r="E1015" s="360">
        <v>10</v>
      </c>
      <c r="F1015" s="361">
        <f t="shared" si="100"/>
        <v>40</v>
      </c>
      <c r="G1015" s="360">
        <v>16</v>
      </c>
      <c r="H1015" s="362">
        <f t="shared" si="101"/>
        <v>640</v>
      </c>
      <c r="I1015" s="210"/>
      <c r="J1015" s="210">
        <f>SUMIF('[27]Day Works'!$G$3:$G$174,A1015,'[27]Day Works'!$H$3:$H$174)</f>
        <v>40</v>
      </c>
      <c r="K1015" s="438">
        <f t="shared" si="102"/>
        <v>0</v>
      </c>
    </row>
    <row r="1016" spans="1:11" s="211" customFormat="1" ht="18" customHeight="1" x14ac:dyDescent="0.35">
      <c r="A1016" s="356">
        <v>8070</v>
      </c>
      <c r="B1016" s="357">
        <v>44991</v>
      </c>
      <c r="C1016" s="358" t="s">
        <v>163</v>
      </c>
      <c r="D1016" s="359">
        <v>5</v>
      </c>
      <c r="E1016" s="360">
        <v>10</v>
      </c>
      <c r="F1016" s="361">
        <f t="shared" si="100"/>
        <v>50</v>
      </c>
      <c r="G1016" s="360">
        <v>16</v>
      </c>
      <c r="H1016" s="362">
        <f t="shared" si="101"/>
        <v>800</v>
      </c>
      <c r="I1016" s="210"/>
      <c r="J1016" s="210">
        <f>SUMIF('[27]Day Works'!$G$3:$G$174,A1016,'[27]Day Works'!$H$3:$H$174)</f>
        <v>50</v>
      </c>
      <c r="K1016" s="438">
        <f t="shared" si="102"/>
        <v>0</v>
      </c>
    </row>
    <row r="1017" spans="1:11" s="211" customFormat="1" ht="18" customHeight="1" x14ac:dyDescent="0.35">
      <c r="A1017" s="356">
        <v>8069</v>
      </c>
      <c r="B1017" s="357">
        <v>44991</v>
      </c>
      <c r="C1017" s="358" t="s">
        <v>163</v>
      </c>
      <c r="D1017" s="359">
        <v>2</v>
      </c>
      <c r="E1017" s="360">
        <v>10</v>
      </c>
      <c r="F1017" s="361">
        <f t="shared" si="100"/>
        <v>20</v>
      </c>
      <c r="G1017" s="360">
        <v>16</v>
      </c>
      <c r="H1017" s="362">
        <f t="shared" si="101"/>
        <v>320</v>
      </c>
      <c r="I1017" s="210"/>
      <c r="J1017" s="210">
        <f>SUMIF('[27]Day Works'!$G$3:$G$174,A1017,'[27]Day Works'!$H$3:$H$174)</f>
        <v>20</v>
      </c>
      <c r="K1017" s="438">
        <f t="shared" si="102"/>
        <v>0</v>
      </c>
    </row>
    <row r="1018" spans="1:11" s="211" customFormat="1" ht="18" customHeight="1" x14ac:dyDescent="0.35">
      <c r="A1018" s="356">
        <v>8068</v>
      </c>
      <c r="B1018" s="357">
        <v>44991</v>
      </c>
      <c r="C1018" s="358" t="s">
        <v>163</v>
      </c>
      <c r="D1018" s="359">
        <v>2</v>
      </c>
      <c r="E1018" s="360">
        <v>10</v>
      </c>
      <c r="F1018" s="361">
        <f t="shared" si="100"/>
        <v>20</v>
      </c>
      <c r="G1018" s="360">
        <v>16</v>
      </c>
      <c r="H1018" s="362">
        <f t="shared" si="101"/>
        <v>320</v>
      </c>
      <c r="I1018" s="210"/>
      <c r="J1018" s="210">
        <f>SUMIF('[27]Day Works'!$G$3:$G$174,A1018,'[27]Day Works'!$H$3:$H$174)</f>
        <v>20</v>
      </c>
      <c r="K1018" s="438">
        <f t="shared" si="102"/>
        <v>0</v>
      </c>
    </row>
    <row r="1019" spans="1:11" s="211" customFormat="1" ht="18" customHeight="1" x14ac:dyDescent="0.35">
      <c r="A1019" s="356">
        <v>8067</v>
      </c>
      <c r="B1019" s="357">
        <v>44991</v>
      </c>
      <c r="C1019" s="358" t="s">
        <v>163</v>
      </c>
      <c r="D1019" s="359">
        <v>3</v>
      </c>
      <c r="E1019" s="360">
        <v>10</v>
      </c>
      <c r="F1019" s="361">
        <f t="shared" si="100"/>
        <v>30</v>
      </c>
      <c r="G1019" s="360">
        <v>16</v>
      </c>
      <c r="H1019" s="362">
        <f t="shared" si="101"/>
        <v>480</v>
      </c>
      <c r="I1019" s="210"/>
      <c r="J1019" s="210">
        <f>SUMIF('[27]Day Works'!$G$3:$G$174,A1019,'[27]Day Works'!$H$3:$H$174)</f>
        <v>30</v>
      </c>
      <c r="K1019" s="438">
        <f t="shared" si="102"/>
        <v>0</v>
      </c>
    </row>
    <row r="1020" spans="1:11" s="211" customFormat="1" ht="18" customHeight="1" x14ac:dyDescent="0.35">
      <c r="A1020" s="356">
        <v>8081</v>
      </c>
      <c r="B1020" s="357">
        <v>44992</v>
      </c>
      <c r="C1020" s="358" t="s">
        <v>163</v>
      </c>
      <c r="D1020" s="359">
        <v>2</v>
      </c>
      <c r="E1020" s="360">
        <v>10</v>
      </c>
      <c r="F1020" s="361">
        <f t="shared" si="100"/>
        <v>20</v>
      </c>
      <c r="G1020" s="360">
        <v>16</v>
      </c>
      <c r="H1020" s="362">
        <f t="shared" si="101"/>
        <v>320</v>
      </c>
      <c r="I1020" s="210"/>
      <c r="J1020" s="210">
        <f>SUMIF('[27]Day Works'!$G$3:$G$174,A1020,'[27]Day Works'!$H$3:$H$174)</f>
        <v>20</v>
      </c>
      <c r="K1020" s="438">
        <f t="shared" si="102"/>
        <v>0</v>
      </c>
    </row>
    <row r="1021" spans="1:11" s="211" customFormat="1" ht="18" customHeight="1" x14ac:dyDescent="0.35">
      <c r="A1021" s="356">
        <v>8080</v>
      </c>
      <c r="B1021" s="357">
        <v>44992</v>
      </c>
      <c r="C1021" s="358" t="s">
        <v>163</v>
      </c>
      <c r="D1021" s="359">
        <v>4</v>
      </c>
      <c r="E1021" s="360">
        <v>10</v>
      </c>
      <c r="F1021" s="361">
        <f t="shared" si="100"/>
        <v>40</v>
      </c>
      <c r="G1021" s="360">
        <v>16</v>
      </c>
      <c r="H1021" s="362">
        <f t="shared" si="101"/>
        <v>640</v>
      </c>
      <c r="I1021" s="210"/>
      <c r="J1021" s="210">
        <f>SUMIF('[27]Day Works'!$G$3:$G$174,A1021,'[27]Day Works'!$H$3:$H$174)</f>
        <v>40</v>
      </c>
      <c r="K1021" s="438">
        <f t="shared" si="102"/>
        <v>0</v>
      </c>
    </row>
    <row r="1022" spans="1:11" s="211" customFormat="1" ht="18" customHeight="1" x14ac:dyDescent="0.35">
      <c r="A1022" s="356">
        <v>8079</v>
      </c>
      <c r="B1022" s="357">
        <v>44992</v>
      </c>
      <c r="C1022" s="358" t="s">
        <v>163</v>
      </c>
      <c r="D1022" s="359">
        <v>3</v>
      </c>
      <c r="E1022" s="360">
        <v>10</v>
      </c>
      <c r="F1022" s="361">
        <f t="shared" si="100"/>
        <v>30</v>
      </c>
      <c r="G1022" s="360">
        <v>16</v>
      </c>
      <c r="H1022" s="362">
        <f t="shared" si="101"/>
        <v>480</v>
      </c>
      <c r="I1022" s="210"/>
      <c r="J1022" s="210">
        <f>SUMIF('[27]Day Works'!$G$3:$G$174,A1022,'[27]Day Works'!$H$3:$H$174)</f>
        <v>30</v>
      </c>
      <c r="K1022" s="438">
        <f t="shared" si="102"/>
        <v>0</v>
      </c>
    </row>
    <row r="1023" spans="1:11" s="211" customFormat="1" ht="18" customHeight="1" x14ac:dyDescent="0.35">
      <c r="A1023" s="356">
        <v>8078</v>
      </c>
      <c r="B1023" s="357">
        <v>44992</v>
      </c>
      <c r="C1023" s="358" t="s">
        <v>163</v>
      </c>
      <c r="D1023" s="359">
        <v>4</v>
      </c>
      <c r="E1023" s="360">
        <v>6</v>
      </c>
      <c r="F1023" s="361">
        <f t="shared" si="100"/>
        <v>24</v>
      </c>
      <c r="G1023" s="360">
        <v>16</v>
      </c>
      <c r="H1023" s="362">
        <f t="shared" si="101"/>
        <v>384</v>
      </c>
      <c r="I1023" s="210"/>
      <c r="J1023" s="210">
        <f>SUMIF('[27]Day Works'!$G$3:$G$174,A1023,'[27]Day Works'!$H$3:$H$174)</f>
        <v>24</v>
      </c>
      <c r="K1023" s="438">
        <f t="shared" si="102"/>
        <v>0</v>
      </c>
    </row>
    <row r="1024" spans="1:11" s="211" customFormat="1" ht="18" customHeight="1" x14ac:dyDescent="0.35">
      <c r="A1024" s="356">
        <v>8077</v>
      </c>
      <c r="B1024" s="357">
        <v>44992</v>
      </c>
      <c r="C1024" s="358" t="s">
        <v>163</v>
      </c>
      <c r="D1024" s="359">
        <v>2</v>
      </c>
      <c r="E1024" s="360">
        <v>10</v>
      </c>
      <c r="F1024" s="361">
        <f t="shared" si="100"/>
        <v>20</v>
      </c>
      <c r="G1024" s="360">
        <v>16</v>
      </c>
      <c r="H1024" s="362">
        <f t="shared" si="101"/>
        <v>320</v>
      </c>
      <c r="I1024" s="210"/>
      <c r="J1024" s="210">
        <f>SUMIF('[27]Day Works'!$G$3:$G$174,A1024,'[27]Day Works'!$H$3:$H$174)</f>
        <v>20</v>
      </c>
      <c r="K1024" s="438">
        <f t="shared" si="102"/>
        <v>0</v>
      </c>
    </row>
    <row r="1025" spans="1:11" s="211" customFormat="1" ht="18" customHeight="1" x14ac:dyDescent="0.35">
      <c r="A1025" s="356">
        <v>8076</v>
      </c>
      <c r="B1025" s="357">
        <v>44992</v>
      </c>
      <c r="C1025" s="358" t="s">
        <v>163</v>
      </c>
      <c r="D1025" s="359">
        <v>3</v>
      </c>
      <c r="E1025" s="360">
        <v>10</v>
      </c>
      <c r="F1025" s="361">
        <f t="shared" si="100"/>
        <v>30</v>
      </c>
      <c r="G1025" s="360">
        <v>16</v>
      </c>
      <c r="H1025" s="362">
        <f t="shared" si="101"/>
        <v>480</v>
      </c>
      <c r="I1025" s="210"/>
      <c r="J1025" s="210">
        <f>SUMIF('[27]Day Works'!$G$3:$G$174,A1025,'[27]Day Works'!$H$3:$H$174)</f>
        <v>30</v>
      </c>
      <c r="K1025" s="438">
        <f t="shared" si="102"/>
        <v>0</v>
      </c>
    </row>
    <row r="1026" spans="1:11" s="211" customFormat="1" ht="18" customHeight="1" x14ac:dyDescent="0.35">
      <c r="A1026" s="356">
        <v>8075</v>
      </c>
      <c r="B1026" s="357">
        <v>44992</v>
      </c>
      <c r="C1026" s="358" t="s">
        <v>163</v>
      </c>
      <c r="D1026" s="359">
        <v>4</v>
      </c>
      <c r="E1026" s="360">
        <v>10</v>
      </c>
      <c r="F1026" s="361">
        <f t="shared" si="100"/>
        <v>40</v>
      </c>
      <c r="G1026" s="360">
        <v>16</v>
      </c>
      <c r="H1026" s="362">
        <f t="shared" si="101"/>
        <v>640</v>
      </c>
      <c r="I1026" s="210"/>
      <c r="J1026" s="210">
        <f>SUMIF('[27]Day Works'!$G$3:$G$174,A1026,'[27]Day Works'!$H$3:$H$174)</f>
        <v>40</v>
      </c>
      <c r="K1026" s="438">
        <f t="shared" si="102"/>
        <v>0</v>
      </c>
    </row>
    <row r="1027" spans="1:11" s="211" customFormat="1" ht="18" customHeight="1" x14ac:dyDescent="0.35">
      <c r="A1027" s="356">
        <v>8074</v>
      </c>
      <c r="B1027" s="357">
        <v>44992</v>
      </c>
      <c r="C1027" s="358" t="s">
        <v>163</v>
      </c>
      <c r="D1027" s="359">
        <v>2</v>
      </c>
      <c r="E1027" s="360">
        <v>10</v>
      </c>
      <c r="F1027" s="361">
        <f t="shared" si="100"/>
        <v>20</v>
      </c>
      <c r="G1027" s="360">
        <v>16</v>
      </c>
      <c r="H1027" s="362">
        <f t="shared" si="101"/>
        <v>320</v>
      </c>
      <c r="I1027" s="210"/>
      <c r="J1027" s="210">
        <f>SUMIF('[27]Day Works'!$G$3:$G$174,A1027,'[27]Day Works'!$H$3:$H$174)</f>
        <v>20</v>
      </c>
      <c r="K1027" s="438">
        <f t="shared" si="102"/>
        <v>0</v>
      </c>
    </row>
    <row r="1028" spans="1:11" s="211" customFormat="1" ht="18" customHeight="1" x14ac:dyDescent="0.35">
      <c r="A1028" s="356">
        <v>8087</v>
      </c>
      <c r="B1028" s="357">
        <v>44993</v>
      </c>
      <c r="C1028" s="358" t="s">
        <v>163</v>
      </c>
      <c r="D1028" s="359">
        <v>2</v>
      </c>
      <c r="E1028" s="360">
        <v>10</v>
      </c>
      <c r="F1028" s="361">
        <f t="shared" si="100"/>
        <v>20</v>
      </c>
      <c r="G1028" s="360">
        <v>16</v>
      </c>
      <c r="H1028" s="362">
        <f t="shared" si="101"/>
        <v>320</v>
      </c>
      <c r="I1028" s="210"/>
      <c r="J1028" s="210">
        <f>SUMIF('[27]Day Works'!$G$3:$G$174,A1028,'[27]Day Works'!$H$3:$H$174)</f>
        <v>20</v>
      </c>
      <c r="K1028" s="438">
        <f t="shared" si="102"/>
        <v>0</v>
      </c>
    </row>
    <row r="1029" spans="1:11" s="211" customFormat="1" ht="18" customHeight="1" x14ac:dyDescent="0.35">
      <c r="A1029" s="356">
        <v>8086</v>
      </c>
      <c r="B1029" s="357">
        <v>44993</v>
      </c>
      <c r="C1029" s="358" t="s">
        <v>163</v>
      </c>
      <c r="D1029" s="359">
        <v>4</v>
      </c>
      <c r="E1029" s="360">
        <v>10</v>
      </c>
      <c r="F1029" s="361">
        <f t="shared" si="100"/>
        <v>40</v>
      </c>
      <c r="G1029" s="360">
        <v>16</v>
      </c>
      <c r="H1029" s="362">
        <f t="shared" si="101"/>
        <v>640</v>
      </c>
      <c r="I1029" s="210"/>
      <c r="J1029" s="210">
        <f>SUMIF('[27]Day Works'!$G$3:$G$174,A1029,'[27]Day Works'!$H$3:$H$174)</f>
        <v>40</v>
      </c>
      <c r="K1029" s="438">
        <f t="shared" si="102"/>
        <v>0</v>
      </c>
    </row>
    <row r="1030" spans="1:11" s="211" customFormat="1" ht="18" customHeight="1" x14ac:dyDescent="0.35">
      <c r="A1030" s="356">
        <v>8085</v>
      </c>
      <c r="B1030" s="357">
        <v>44993</v>
      </c>
      <c r="C1030" s="358" t="s">
        <v>163</v>
      </c>
      <c r="D1030" s="359">
        <v>2</v>
      </c>
      <c r="E1030" s="360">
        <v>10</v>
      </c>
      <c r="F1030" s="361">
        <f t="shared" si="100"/>
        <v>20</v>
      </c>
      <c r="G1030" s="360">
        <v>16</v>
      </c>
      <c r="H1030" s="362">
        <f t="shared" si="101"/>
        <v>320</v>
      </c>
      <c r="I1030" s="210"/>
      <c r="J1030" s="210">
        <f>SUMIF('[27]Day Works'!$G$3:$G$174,A1030,'[27]Day Works'!$H$3:$H$174)</f>
        <v>20</v>
      </c>
      <c r="K1030" s="438">
        <f t="shared" si="102"/>
        <v>0</v>
      </c>
    </row>
    <row r="1031" spans="1:11" s="211" customFormat="1" ht="18" customHeight="1" x14ac:dyDescent="0.35">
      <c r="A1031" s="356">
        <v>8082</v>
      </c>
      <c r="B1031" s="357">
        <v>44993</v>
      </c>
      <c r="C1031" s="358" t="s">
        <v>163</v>
      </c>
      <c r="D1031" s="359">
        <v>3</v>
      </c>
      <c r="E1031" s="360">
        <v>3</v>
      </c>
      <c r="F1031" s="361">
        <f t="shared" si="100"/>
        <v>9</v>
      </c>
      <c r="G1031" s="360">
        <v>16</v>
      </c>
      <c r="H1031" s="362">
        <f t="shared" si="101"/>
        <v>144</v>
      </c>
      <c r="I1031" s="210"/>
      <c r="J1031" s="210">
        <f>SUMIF('[27]Day Works'!$G$3:$G$174,A1031,'[27]Day Works'!$H$3:$H$174)</f>
        <v>9</v>
      </c>
      <c r="K1031" s="438">
        <f t="shared" si="102"/>
        <v>0</v>
      </c>
    </row>
    <row r="1032" spans="1:11" s="211" customFormat="1" ht="18" customHeight="1" x14ac:dyDescent="0.35">
      <c r="A1032" s="356">
        <v>8084</v>
      </c>
      <c r="B1032" s="357">
        <v>44993</v>
      </c>
      <c r="C1032" s="358" t="s">
        <v>163</v>
      </c>
      <c r="D1032" s="359">
        <v>1</v>
      </c>
      <c r="E1032" s="360">
        <v>10</v>
      </c>
      <c r="F1032" s="361">
        <f t="shared" ref="F1032:F1033" si="103">D1032*E1032</f>
        <v>10</v>
      </c>
      <c r="G1032" s="360">
        <v>16</v>
      </c>
      <c r="H1032" s="362">
        <f t="shared" ref="H1032:H1033" si="104">F1032*G1032</f>
        <v>160</v>
      </c>
      <c r="I1032" s="210"/>
      <c r="J1032" s="210">
        <f>SUMIF('[27]Day Works'!$G$3:$G$174,A1032,'[27]Day Works'!$H$3:$H$174)</f>
        <v>10</v>
      </c>
      <c r="K1032" s="438">
        <f t="shared" si="102"/>
        <v>0</v>
      </c>
    </row>
    <row r="1033" spans="1:11" s="211" customFormat="1" ht="18" customHeight="1" x14ac:dyDescent="0.35">
      <c r="A1033" s="356">
        <v>8083</v>
      </c>
      <c r="B1033" s="357">
        <v>44993</v>
      </c>
      <c r="C1033" s="358" t="s">
        <v>163</v>
      </c>
      <c r="D1033" s="359">
        <v>4</v>
      </c>
      <c r="E1033" s="360">
        <v>10</v>
      </c>
      <c r="F1033" s="361">
        <f t="shared" si="103"/>
        <v>40</v>
      </c>
      <c r="G1033" s="360">
        <v>16</v>
      </c>
      <c r="H1033" s="362">
        <f t="shared" si="104"/>
        <v>640</v>
      </c>
      <c r="I1033" s="210"/>
      <c r="J1033" s="210">
        <f>SUMIF('[27]Day Works'!$G$3:$G$174,A1033,'[27]Day Works'!$H$3:$H$174)</f>
        <v>40</v>
      </c>
      <c r="K1033" s="438">
        <f t="shared" ref="K1033:K1096" si="105">J1033-F1033</f>
        <v>0</v>
      </c>
    </row>
    <row r="1034" spans="1:11" s="211" customFormat="1" ht="18" customHeight="1" x14ac:dyDescent="0.35">
      <c r="A1034" s="356">
        <v>8091</v>
      </c>
      <c r="B1034" s="357">
        <v>44994</v>
      </c>
      <c r="C1034" s="358" t="s">
        <v>163</v>
      </c>
      <c r="D1034" s="359">
        <v>2</v>
      </c>
      <c r="E1034" s="360">
        <v>10</v>
      </c>
      <c r="F1034" s="361">
        <f t="shared" ref="F1034:F1035" si="106">D1034*E1034</f>
        <v>20</v>
      </c>
      <c r="G1034" s="360">
        <v>16</v>
      </c>
      <c r="H1034" s="362">
        <f t="shared" ref="H1034:H1035" si="107">F1034*G1034</f>
        <v>320</v>
      </c>
      <c r="I1034" s="210"/>
      <c r="J1034" s="210">
        <f>SUMIF('[27]Day Works'!$G$3:$G$174,A1034,'[27]Day Works'!$H$3:$H$174)</f>
        <v>20</v>
      </c>
      <c r="K1034" s="438">
        <f t="shared" si="105"/>
        <v>0</v>
      </c>
    </row>
    <row r="1035" spans="1:11" s="211" customFormat="1" ht="18" customHeight="1" x14ac:dyDescent="0.35">
      <c r="A1035" s="356">
        <v>8090</v>
      </c>
      <c r="B1035" s="357">
        <v>44994</v>
      </c>
      <c r="C1035" s="358" t="s">
        <v>163</v>
      </c>
      <c r="D1035" s="359">
        <v>3</v>
      </c>
      <c r="E1035" s="360">
        <v>10</v>
      </c>
      <c r="F1035" s="361">
        <f t="shared" si="106"/>
        <v>30</v>
      </c>
      <c r="G1035" s="360">
        <v>16</v>
      </c>
      <c r="H1035" s="362">
        <f t="shared" si="107"/>
        <v>480</v>
      </c>
      <c r="I1035" s="210"/>
      <c r="J1035" s="210">
        <f>SUMIF('[27]Day Works'!$G$3:$G$174,A1035,'[27]Day Works'!$H$3:$H$174)</f>
        <v>30</v>
      </c>
      <c r="K1035" s="438">
        <f t="shared" si="105"/>
        <v>0</v>
      </c>
    </row>
    <row r="1036" spans="1:11" s="211" customFormat="1" ht="18" customHeight="1" x14ac:dyDescent="0.35">
      <c r="A1036" s="356">
        <v>8094</v>
      </c>
      <c r="B1036" s="357">
        <v>44994</v>
      </c>
      <c r="C1036" s="358" t="s">
        <v>163</v>
      </c>
      <c r="D1036" s="359">
        <v>2</v>
      </c>
      <c r="E1036" s="360">
        <v>10</v>
      </c>
      <c r="F1036" s="361">
        <f t="shared" ref="F1036:F1085" si="108">D1036*E1036</f>
        <v>20</v>
      </c>
      <c r="G1036" s="360">
        <v>16</v>
      </c>
      <c r="H1036" s="362">
        <f t="shared" ref="H1036:H1085" si="109">F1036*G1036</f>
        <v>320</v>
      </c>
      <c r="I1036" s="210"/>
      <c r="J1036" s="210">
        <f>SUMIF('[27]Day Works'!$G$3:$G$174,A1036,'[27]Day Works'!$H$3:$H$174)</f>
        <v>20</v>
      </c>
      <c r="K1036" s="438">
        <f t="shared" si="105"/>
        <v>0</v>
      </c>
    </row>
    <row r="1037" spans="1:11" s="211" customFormat="1" ht="18" customHeight="1" x14ac:dyDescent="0.35">
      <c r="A1037" s="356">
        <v>8093</v>
      </c>
      <c r="B1037" s="357">
        <v>44994</v>
      </c>
      <c r="C1037" s="358" t="s">
        <v>163</v>
      </c>
      <c r="D1037" s="359">
        <v>3</v>
      </c>
      <c r="E1037" s="360">
        <v>10</v>
      </c>
      <c r="F1037" s="361">
        <f t="shared" si="108"/>
        <v>30</v>
      </c>
      <c r="G1037" s="360">
        <v>16</v>
      </c>
      <c r="H1037" s="362">
        <f t="shared" si="109"/>
        <v>480</v>
      </c>
      <c r="I1037" s="210"/>
      <c r="J1037" s="210">
        <f>SUMIF('[27]Day Works'!$G$3:$G$174,A1037,'[27]Day Works'!$H$3:$H$174)</f>
        <v>30</v>
      </c>
      <c r="K1037" s="438">
        <f t="shared" si="105"/>
        <v>0</v>
      </c>
    </row>
    <row r="1038" spans="1:11" s="211" customFormat="1" ht="18" customHeight="1" x14ac:dyDescent="0.35">
      <c r="A1038" s="356">
        <v>8092</v>
      </c>
      <c r="B1038" s="357">
        <v>44994</v>
      </c>
      <c r="C1038" s="358" t="s">
        <v>163</v>
      </c>
      <c r="D1038" s="359">
        <v>4</v>
      </c>
      <c r="E1038" s="360">
        <v>10</v>
      </c>
      <c r="F1038" s="361">
        <f t="shared" si="108"/>
        <v>40</v>
      </c>
      <c r="G1038" s="360">
        <v>16</v>
      </c>
      <c r="H1038" s="362">
        <f t="shared" si="109"/>
        <v>640</v>
      </c>
      <c r="I1038" s="210"/>
      <c r="J1038" s="210">
        <f>SUMIF('[27]Day Works'!$G$3:$G$174,A1038,'[27]Day Works'!$H$3:$H$174)</f>
        <v>40</v>
      </c>
      <c r="K1038" s="438">
        <f t="shared" si="105"/>
        <v>0</v>
      </c>
    </row>
    <row r="1039" spans="1:11" s="211" customFormat="1" ht="18" customHeight="1" x14ac:dyDescent="0.35">
      <c r="A1039" s="356">
        <v>8089</v>
      </c>
      <c r="B1039" s="357">
        <v>44994</v>
      </c>
      <c r="C1039" s="358" t="s">
        <v>163</v>
      </c>
      <c r="D1039" s="359">
        <v>3</v>
      </c>
      <c r="E1039" s="360">
        <v>10</v>
      </c>
      <c r="F1039" s="361">
        <f t="shared" si="108"/>
        <v>30</v>
      </c>
      <c r="G1039" s="360">
        <v>16</v>
      </c>
      <c r="H1039" s="362">
        <f t="shared" si="109"/>
        <v>480</v>
      </c>
      <c r="I1039" s="210"/>
      <c r="J1039" s="210">
        <f>SUMIF('[27]Day Works'!$G$3:$G$174,A1039,'[27]Day Works'!$H$3:$H$174)</f>
        <v>30</v>
      </c>
      <c r="K1039" s="438">
        <f t="shared" si="105"/>
        <v>0</v>
      </c>
    </row>
    <row r="1040" spans="1:11" s="211" customFormat="1" ht="18" customHeight="1" x14ac:dyDescent="0.35">
      <c r="A1040" s="356">
        <v>8088</v>
      </c>
      <c r="B1040" s="357">
        <v>44994</v>
      </c>
      <c r="C1040" s="358" t="s">
        <v>163</v>
      </c>
      <c r="D1040" s="359">
        <v>6</v>
      </c>
      <c r="E1040" s="360">
        <v>8</v>
      </c>
      <c r="F1040" s="361">
        <f t="shared" si="108"/>
        <v>48</v>
      </c>
      <c r="G1040" s="360">
        <v>16</v>
      </c>
      <c r="H1040" s="362">
        <f t="shared" si="109"/>
        <v>768</v>
      </c>
      <c r="I1040" s="210"/>
      <c r="J1040" s="210">
        <f>SUMIF('[27]Day Works'!$G$3:$G$174,A1040,'[27]Day Works'!$H$3:$H$174)</f>
        <v>48</v>
      </c>
      <c r="K1040" s="438">
        <f t="shared" si="105"/>
        <v>0</v>
      </c>
    </row>
    <row r="1041" spans="1:11" s="211" customFormat="1" ht="18" customHeight="1" x14ac:dyDescent="0.35">
      <c r="A1041" s="356">
        <v>8097</v>
      </c>
      <c r="B1041" s="357">
        <v>44995</v>
      </c>
      <c r="C1041" s="358" t="s">
        <v>163</v>
      </c>
      <c r="D1041" s="359">
        <v>2</v>
      </c>
      <c r="E1041" s="360">
        <v>10</v>
      </c>
      <c r="F1041" s="361">
        <f t="shared" si="108"/>
        <v>20</v>
      </c>
      <c r="G1041" s="360">
        <v>16</v>
      </c>
      <c r="H1041" s="362">
        <f t="shared" si="109"/>
        <v>320</v>
      </c>
      <c r="I1041" s="210"/>
      <c r="J1041" s="210">
        <f>SUMIF('[27]Day Works'!$G$3:$G$174,A1041,'[27]Day Works'!$H$3:$H$174)</f>
        <v>20</v>
      </c>
      <c r="K1041" s="438">
        <f t="shared" si="105"/>
        <v>0</v>
      </c>
    </row>
    <row r="1042" spans="1:11" s="211" customFormat="1" ht="18" customHeight="1" x14ac:dyDescent="0.35">
      <c r="A1042" s="356">
        <v>8098</v>
      </c>
      <c r="B1042" s="357">
        <v>44995</v>
      </c>
      <c r="C1042" s="358" t="s">
        <v>163</v>
      </c>
      <c r="D1042" s="359">
        <v>2</v>
      </c>
      <c r="E1042" s="360">
        <v>10</v>
      </c>
      <c r="F1042" s="361">
        <f t="shared" si="108"/>
        <v>20</v>
      </c>
      <c r="G1042" s="360">
        <v>16</v>
      </c>
      <c r="H1042" s="362">
        <f t="shared" si="109"/>
        <v>320</v>
      </c>
      <c r="I1042" s="210"/>
      <c r="J1042" s="210">
        <f>SUMIF('[27]Day Works'!$G$3:$G$174,A1042,'[27]Day Works'!$H$3:$H$174)</f>
        <v>20</v>
      </c>
      <c r="K1042" s="438">
        <f t="shared" si="105"/>
        <v>0</v>
      </c>
    </row>
    <row r="1043" spans="1:11" s="211" customFormat="1" ht="18" customHeight="1" x14ac:dyDescent="0.35">
      <c r="A1043" s="356">
        <v>8100</v>
      </c>
      <c r="B1043" s="357">
        <v>44995</v>
      </c>
      <c r="C1043" s="358" t="s">
        <v>163</v>
      </c>
      <c r="D1043" s="359">
        <v>1</v>
      </c>
      <c r="E1043" s="360">
        <v>10</v>
      </c>
      <c r="F1043" s="361">
        <f t="shared" si="108"/>
        <v>10</v>
      </c>
      <c r="G1043" s="360">
        <v>16</v>
      </c>
      <c r="H1043" s="362">
        <f t="shared" si="109"/>
        <v>160</v>
      </c>
      <c r="I1043" s="210"/>
      <c r="J1043" s="210">
        <f>SUMIF('[27]Day Works'!$G$3:$G$174,A1043,'[27]Day Works'!$H$3:$H$174)</f>
        <v>10</v>
      </c>
      <c r="K1043" s="438">
        <f t="shared" si="105"/>
        <v>0</v>
      </c>
    </row>
    <row r="1044" spans="1:11" s="211" customFormat="1" ht="18" customHeight="1" x14ac:dyDescent="0.35">
      <c r="A1044" s="356">
        <v>8099</v>
      </c>
      <c r="B1044" s="357">
        <v>44995</v>
      </c>
      <c r="C1044" s="358" t="s">
        <v>163</v>
      </c>
      <c r="D1044" s="359">
        <v>3</v>
      </c>
      <c r="E1044" s="360">
        <v>10</v>
      </c>
      <c r="F1044" s="361">
        <f t="shared" si="108"/>
        <v>30</v>
      </c>
      <c r="G1044" s="360">
        <v>16</v>
      </c>
      <c r="H1044" s="362">
        <f t="shared" si="109"/>
        <v>480</v>
      </c>
      <c r="I1044" s="210"/>
      <c r="J1044" s="210">
        <f>SUMIF('[27]Day Works'!$G$3:$G$174,A1044,'[27]Day Works'!$H$3:$H$174)</f>
        <v>30</v>
      </c>
      <c r="K1044" s="438">
        <f t="shared" si="105"/>
        <v>0</v>
      </c>
    </row>
    <row r="1045" spans="1:11" s="211" customFormat="1" ht="18" customHeight="1" x14ac:dyDescent="0.35">
      <c r="A1045" s="356">
        <v>8096</v>
      </c>
      <c r="B1045" s="357">
        <v>44995</v>
      </c>
      <c r="C1045" s="358" t="s">
        <v>163</v>
      </c>
      <c r="D1045" s="359">
        <v>3</v>
      </c>
      <c r="E1045" s="360">
        <v>10</v>
      </c>
      <c r="F1045" s="361">
        <f t="shared" si="108"/>
        <v>30</v>
      </c>
      <c r="G1045" s="360">
        <v>16</v>
      </c>
      <c r="H1045" s="362">
        <f t="shared" si="109"/>
        <v>480</v>
      </c>
      <c r="I1045" s="210"/>
      <c r="J1045" s="210">
        <f>SUMIF('[27]Day Works'!$G$3:$G$174,A1045,'[27]Day Works'!$H$3:$H$174)</f>
        <v>30</v>
      </c>
      <c r="K1045" s="438">
        <f t="shared" si="105"/>
        <v>0</v>
      </c>
    </row>
    <row r="1046" spans="1:11" s="211" customFormat="1" ht="18" customHeight="1" x14ac:dyDescent="0.35">
      <c r="A1046" s="356">
        <v>8095</v>
      </c>
      <c r="B1046" s="357">
        <v>44995</v>
      </c>
      <c r="C1046" s="358" t="s">
        <v>163</v>
      </c>
      <c r="D1046" s="359">
        <v>2</v>
      </c>
      <c r="E1046" s="360">
        <v>10</v>
      </c>
      <c r="F1046" s="361">
        <f t="shared" ref="F1046" si="110">D1046*E1046</f>
        <v>20</v>
      </c>
      <c r="G1046" s="360">
        <v>16</v>
      </c>
      <c r="H1046" s="362">
        <f t="shared" ref="H1046" si="111">F1046*G1046</f>
        <v>320</v>
      </c>
      <c r="I1046" s="210"/>
      <c r="J1046" s="210">
        <f>SUMIF('[27]Day Works'!$G$3:$G$174,A1046,'[27]Day Works'!$H$3:$H$174)</f>
        <v>0</v>
      </c>
      <c r="K1046" s="438">
        <f t="shared" si="105"/>
        <v>-20</v>
      </c>
    </row>
    <row r="1047" spans="1:11" s="211" customFormat="1" ht="18" customHeight="1" x14ac:dyDescent="0.35">
      <c r="A1047" s="356">
        <v>8108</v>
      </c>
      <c r="B1047" s="357">
        <v>44996</v>
      </c>
      <c r="C1047" s="358" t="s">
        <v>163</v>
      </c>
      <c r="D1047" s="359">
        <v>7</v>
      </c>
      <c r="E1047" s="360">
        <v>10</v>
      </c>
      <c r="F1047" s="361">
        <f t="shared" si="108"/>
        <v>70</v>
      </c>
      <c r="G1047" s="360">
        <v>16</v>
      </c>
      <c r="H1047" s="362">
        <f t="shared" si="109"/>
        <v>1120</v>
      </c>
      <c r="I1047" s="210"/>
      <c r="J1047" s="210">
        <f>SUMIF('[27]Day Works'!$G$3:$G$174,A1047,'[27]Day Works'!$H$3:$H$174)</f>
        <v>70</v>
      </c>
      <c r="K1047" s="438">
        <f t="shared" si="105"/>
        <v>0</v>
      </c>
    </row>
    <row r="1048" spans="1:11" s="211" customFormat="1" ht="18" customHeight="1" x14ac:dyDescent="0.35">
      <c r="A1048" s="439">
        <v>8107</v>
      </c>
      <c r="B1048" s="357">
        <v>44996</v>
      </c>
      <c r="C1048" s="358" t="s">
        <v>163</v>
      </c>
      <c r="D1048" s="359">
        <v>3</v>
      </c>
      <c r="E1048" s="360">
        <v>10</v>
      </c>
      <c r="F1048" s="361">
        <f t="shared" si="108"/>
        <v>30</v>
      </c>
      <c r="G1048" s="360">
        <v>16</v>
      </c>
      <c r="H1048" s="362">
        <f t="shared" si="109"/>
        <v>480</v>
      </c>
      <c r="I1048" s="210"/>
      <c r="J1048" s="210">
        <f>SUMIF('[27]Day Works'!$G$3:$G$174,A1048,'[27]Day Works'!$H$3:$H$174)</f>
        <v>30</v>
      </c>
      <c r="K1048" s="438">
        <f t="shared" si="105"/>
        <v>0</v>
      </c>
    </row>
    <row r="1049" spans="1:11" s="211" customFormat="1" ht="18" customHeight="1" x14ac:dyDescent="0.35">
      <c r="A1049" s="356">
        <v>8106</v>
      </c>
      <c r="B1049" s="357">
        <v>44996</v>
      </c>
      <c r="C1049" s="358" t="s">
        <v>163</v>
      </c>
      <c r="D1049" s="359">
        <v>1</v>
      </c>
      <c r="E1049" s="360">
        <v>10</v>
      </c>
      <c r="F1049" s="361">
        <f t="shared" si="108"/>
        <v>10</v>
      </c>
      <c r="G1049" s="360">
        <v>16</v>
      </c>
      <c r="H1049" s="362">
        <f t="shared" si="109"/>
        <v>160</v>
      </c>
      <c r="I1049" s="210"/>
      <c r="J1049" s="210">
        <f>SUMIF('[27]Day Works'!$G$3:$G$174,A1049,'[27]Day Works'!$H$3:$H$174)</f>
        <v>10</v>
      </c>
      <c r="K1049" s="438">
        <f t="shared" si="105"/>
        <v>0</v>
      </c>
    </row>
    <row r="1050" spans="1:11" s="211" customFormat="1" ht="18" customHeight="1" x14ac:dyDescent="0.35">
      <c r="A1050" s="356">
        <v>8105</v>
      </c>
      <c r="B1050" s="357">
        <v>44996</v>
      </c>
      <c r="C1050" s="358" t="s">
        <v>163</v>
      </c>
      <c r="D1050" s="359">
        <v>2</v>
      </c>
      <c r="E1050" s="360">
        <v>10</v>
      </c>
      <c r="F1050" s="361">
        <f t="shared" si="108"/>
        <v>20</v>
      </c>
      <c r="G1050" s="360">
        <v>16</v>
      </c>
      <c r="H1050" s="362">
        <f t="shared" si="109"/>
        <v>320</v>
      </c>
      <c r="I1050" s="210"/>
      <c r="J1050" s="210">
        <f>SUMIF('[27]Day Works'!$G$3:$G$174,A1050,'[27]Day Works'!$H$3:$H$174)</f>
        <v>20</v>
      </c>
      <c r="K1050" s="438">
        <f t="shared" si="105"/>
        <v>0</v>
      </c>
    </row>
    <row r="1051" spans="1:11" s="211" customFormat="1" ht="18" customHeight="1" x14ac:dyDescent="0.35">
      <c r="A1051" s="356">
        <v>8104</v>
      </c>
      <c r="B1051" s="357">
        <v>44996</v>
      </c>
      <c r="C1051" s="358" t="s">
        <v>163</v>
      </c>
      <c r="D1051" s="359">
        <v>3</v>
      </c>
      <c r="E1051" s="360">
        <v>10</v>
      </c>
      <c r="F1051" s="361">
        <f t="shared" si="108"/>
        <v>30</v>
      </c>
      <c r="G1051" s="360">
        <v>16</v>
      </c>
      <c r="H1051" s="362">
        <f t="shared" si="109"/>
        <v>480</v>
      </c>
      <c r="I1051" s="210"/>
      <c r="J1051" s="210">
        <f>SUMIF('[27]Day Works'!$G$3:$G$174,A1051,'[27]Day Works'!$H$3:$H$174)</f>
        <v>30</v>
      </c>
      <c r="K1051" s="438">
        <f t="shared" si="105"/>
        <v>0</v>
      </c>
    </row>
    <row r="1052" spans="1:11" s="211" customFormat="1" ht="18" customHeight="1" x14ac:dyDescent="0.35">
      <c r="A1052" s="356">
        <v>8103</v>
      </c>
      <c r="B1052" s="357">
        <v>44996</v>
      </c>
      <c r="C1052" s="358" t="s">
        <v>163</v>
      </c>
      <c r="D1052" s="359">
        <v>3</v>
      </c>
      <c r="E1052" s="360">
        <v>10</v>
      </c>
      <c r="F1052" s="361">
        <f t="shared" si="108"/>
        <v>30</v>
      </c>
      <c r="G1052" s="360">
        <v>16</v>
      </c>
      <c r="H1052" s="362">
        <f t="shared" si="109"/>
        <v>480</v>
      </c>
      <c r="I1052" s="210"/>
      <c r="J1052" s="210">
        <f>SUMIF('[27]Day Works'!$G$3:$G$174,A1052,'[27]Day Works'!$H$3:$H$174)</f>
        <v>30</v>
      </c>
      <c r="K1052" s="438">
        <f t="shared" si="105"/>
        <v>0</v>
      </c>
    </row>
    <row r="1053" spans="1:11" s="211" customFormat="1" ht="18" customHeight="1" x14ac:dyDescent="0.35">
      <c r="A1053" s="356">
        <v>8102</v>
      </c>
      <c r="B1053" s="357">
        <v>44996</v>
      </c>
      <c r="C1053" s="358" t="s">
        <v>163</v>
      </c>
      <c r="D1053" s="359">
        <v>1</v>
      </c>
      <c r="E1053" s="360">
        <v>10</v>
      </c>
      <c r="F1053" s="361">
        <f t="shared" si="108"/>
        <v>10</v>
      </c>
      <c r="G1053" s="360">
        <v>16</v>
      </c>
      <c r="H1053" s="362">
        <f t="shared" si="109"/>
        <v>160</v>
      </c>
      <c r="I1053" s="210"/>
      <c r="J1053" s="210">
        <f>SUMIF('[27]Day Works'!$G$3:$G$174,A1053,'[27]Day Works'!$H$3:$H$174)</f>
        <v>10</v>
      </c>
      <c r="K1053" s="438">
        <f t="shared" si="105"/>
        <v>0</v>
      </c>
    </row>
    <row r="1054" spans="1:11" s="211" customFormat="1" ht="18" customHeight="1" x14ac:dyDescent="0.35">
      <c r="A1054" s="356">
        <v>8101</v>
      </c>
      <c r="B1054" s="357">
        <v>44996</v>
      </c>
      <c r="C1054" s="358" t="s">
        <v>163</v>
      </c>
      <c r="D1054" s="359">
        <v>3</v>
      </c>
      <c r="E1054" s="360">
        <v>10</v>
      </c>
      <c r="F1054" s="361">
        <f t="shared" si="108"/>
        <v>30</v>
      </c>
      <c r="G1054" s="360">
        <v>16</v>
      </c>
      <c r="H1054" s="362">
        <f t="shared" si="109"/>
        <v>480</v>
      </c>
      <c r="I1054" s="210"/>
      <c r="J1054" s="210">
        <f>SUMIF('[27]Day Works'!$G$3:$G$174,A1054,'[27]Day Works'!$H$3:$H$174)</f>
        <v>30</v>
      </c>
      <c r="K1054" s="438">
        <f t="shared" si="105"/>
        <v>0</v>
      </c>
    </row>
    <row r="1055" spans="1:11" s="211" customFormat="1" ht="18" customHeight="1" x14ac:dyDescent="0.35">
      <c r="A1055" s="356">
        <v>8109</v>
      </c>
      <c r="B1055" s="357">
        <v>44997</v>
      </c>
      <c r="C1055" s="358" t="s">
        <v>163</v>
      </c>
      <c r="D1055" s="359">
        <v>4</v>
      </c>
      <c r="E1055" s="360">
        <v>10</v>
      </c>
      <c r="F1055" s="361">
        <f t="shared" si="108"/>
        <v>40</v>
      </c>
      <c r="G1055" s="360">
        <v>16</v>
      </c>
      <c r="H1055" s="362">
        <f t="shared" si="109"/>
        <v>640</v>
      </c>
      <c r="I1055" s="210"/>
      <c r="J1055" s="210">
        <f>SUMIF('[27]Day Works'!$G$3:$G$174,A1055,'[27]Day Works'!$H$3:$H$174)</f>
        <v>40</v>
      </c>
      <c r="K1055" s="438">
        <f t="shared" si="105"/>
        <v>0</v>
      </c>
    </row>
    <row r="1056" spans="1:11" s="211" customFormat="1" ht="18" customHeight="1" x14ac:dyDescent="0.35">
      <c r="A1056" s="356">
        <v>8115</v>
      </c>
      <c r="B1056" s="357">
        <v>44998</v>
      </c>
      <c r="C1056" s="358" t="s">
        <v>163</v>
      </c>
      <c r="D1056" s="359">
        <v>2</v>
      </c>
      <c r="E1056" s="360">
        <v>10</v>
      </c>
      <c r="F1056" s="361">
        <f t="shared" si="108"/>
        <v>20</v>
      </c>
      <c r="G1056" s="360">
        <v>16</v>
      </c>
      <c r="H1056" s="362">
        <f t="shared" si="109"/>
        <v>320</v>
      </c>
      <c r="I1056" s="210"/>
      <c r="J1056" s="210">
        <f>SUMIF('[27]Day Works'!$G$3:$G$174,A1056,'[27]Day Works'!$H$3:$H$174)</f>
        <v>20</v>
      </c>
      <c r="K1056" s="438">
        <f t="shared" si="105"/>
        <v>0</v>
      </c>
    </row>
    <row r="1057" spans="1:11" s="211" customFormat="1" ht="18" customHeight="1" x14ac:dyDescent="0.35">
      <c r="A1057" s="356">
        <v>8113</v>
      </c>
      <c r="B1057" s="357">
        <v>44998</v>
      </c>
      <c r="C1057" s="358" t="s">
        <v>163</v>
      </c>
      <c r="D1057" s="359">
        <v>3</v>
      </c>
      <c r="E1057" s="360">
        <v>10</v>
      </c>
      <c r="F1057" s="361">
        <f t="shared" si="108"/>
        <v>30</v>
      </c>
      <c r="G1057" s="360">
        <v>16</v>
      </c>
      <c r="H1057" s="362">
        <f t="shared" si="109"/>
        <v>480</v>
      </c>
      <c r="I1057" s="210"/>
      <c r="J1057" s="210">
        <f>SUMIF('[27]Day Works'!$G$3:$G$174,A1057,'[27]Day Works'!$H$3:$H$174)</f>
        <v>30</v>
      </c>
      <c r="K1057" s="438">
        <f t="shared" si="105"/>
        <v>0</v>
      </c>
    </row>
    <row r="1058" spans="1:11" s="211" customFormat="1" ht="18" customHeight="1" x14ac:dyDescent="0.35">
      <c r="A1058" s="356">
        <v>8112</v>
      </c>
      <c r="B1058" s="357">
        <v>44998</v>
      </c>
      <c r="C1058" s="358" t="s">
        <v>163</v>
      </c>
      <c r="D1058" s="359">
        <v>2</v>
      </c>
      <c r="E1058" s="360">
        <v>10</v>
      </c>
      <c r="F1058" s="361">
        <f t="shared" si="108"/>
        <v>20</v>
      </c>
      <c r="G1058" s="360">
        <v>16</v>
      </c>
      <c r="H1058" s="362">
        <f t="shared" si="109"/>
        <v>320</v>
      </c>
      <c r="I1058" s="210"/>
      <c r="J1058" s="210">
        <f>SUMIF('[27]Day Works'!$G$3:$G$174,A1058,'[27]Day Works'!$H$3:$H$174)</f>
        <v>20</v>
      </c>
      <c r="K1058" s="438">
        <f t="shared" si="105"/>
        <v>0</v>
      </c>
    </row>
    <row r="1059" spans="1:11" s="211" customFormat="1" ht="18" customHeight="1" x14ac:dyDescent="0.35">
      <c r="A1059" s="356">
        <v>8111</v>
      </c>
      <c r="B1059" s="357">
        <v>44998</v>
      </c>
      <c r="C1059" s="358" t="s">
        <v>163</v>
      </c>
      <c r="D1059" s="359">
        <v>3</v>
      </c>
      <c r="E1059" s="360">
        <v>10</v>
      </c>
      <c r="F1059" s="361">
        <f t="shared" si="108"/>
        <v>30</v>
      </c>
      <c r="G1059" s="360">
        <v>16</v>
      </c>
      <c r="H1059" s="362">
        <f t="shared" si="109"/>
        <v>480</v>
      </c>
      <c r="I1059" s="210"/>
      <c r="J1059" s="210">
        <f>SUMIF('[27]Day Works'!$G$3:$G$174,A1059,'[27]Day Works'!$H$3:$H$174)</f>
        <v>30</v>
      </c>
      <c r="K1059" s="438">
        <f t="shared" si="105"/>
        <v>0</v>
      </c>
    </row>
    <row r="1060" spans="1:11" s="211" customFormat="1" ht="18" customHeight="1" x14ac:dyDescent="0.35">
      <c r="A1060" s="356">
        <v>8110</v>
      </c>
      <c r="B1060" s="357">
        <v>44998</v>
      </c>
      <c r="C1060" s="358" t="s">
        <v>163</v>
      </c>
      <c r="D1060" s="359">
        <v>4</v>
      </c>
      <c r="E1060" s="360">
        <v>10</v>
      </c>
      <c r="F1060" s="361">
        <f t="shared" si="108"/>
        <v>40</v>
      </c>
      <c r="G1060" s="360">
        <v>16</v>
      </c>
      <c r="H1060" s="362">
        <f t="shared" si="109"/>
        <v>640</v>
      </c>
      <c r="I1060" s="210"/>
      <c r="J1060" s="210">
        <f>SUMIF('[27]Day Works'!$G$3:$G$174,A1060,'[27]Day Works'!$H$3:$H$174)</f>
        <v>40</v>
      </c>
      <c r="K1060" s="438">
        <f t="shared" si="105"/>
        <v>0</v>
      </c>
    </row>
    <row r="1061" spans="1:11" s="211" customFormat="1" ht="18" customHeight="1" x14ac:dyDescent="0.35">
      <c r="A1061" s="356">
        <v>8114</v>
      </c>
      <c r="B1061" s="357">
        <v>44998</v>
      </c>
      <c r="C1061" s="358" t="s">
        <v>163</v>
      </c>
      <c r="D1061" s="359">
        <v>3</v>
      </c>
      <c r="E1061" s="360">
        <v>10</v>
      </c>
      <c r="F1061" s="361">
        <f t="shared" ref="F1061" si="112">D1061*E1061</f>
        <v>30</v>
      </c>
      <c r="G1061" s="360">
        <v>17</v>
      </c>
      <c r="H1061" s="362">
        <f t="shared" ref="H1061" si="113">F1061*G1061</f>
        <v>510</v>
      </c>
      <c r="I1061" s="210"/>
      <c r="J1061" s="210">
        <f>SUMIF('[27]Day Works'!$G$3:$G$174,A1061,'[27]Day Works'!$H$3:$H$174)</f>
        <v>30</v>
      </c>
      <c r="K1061" s="438">
        <f t="shared" si="105"/>
        <v>0</v>
      </c>
    </row>
    <row r="1062" spans="1:11" s="211" customFormat="1" ht="18" customHeight="1" x14ac:dyDescent="0.35">
      <c r="A1062" s="356">
        <v>8117</v>
      </c>
      <c r="B1062" s="357">
        <v>44998</v>
      </c>
      <c r="C1062" s="358" t="s">
        <v>163</v>
      </c>
      <c r="D1062" s="359">
        <v>3</v>
      </c>
      <c r="E1062" s="360">
        <v>10</v>
      </c>
      <c r="F1062" s="361">
        <f t="shared" ref="F1062" si="114">D1062*E1062</f>
        <v>30</v>
      </c>
      <c r="G1062" s="360">
        <v>17</v>
      </c>
      <c r="H1062" s="362">
        <f t="shared" ref="H1062" si="115">F1062*G1062</f>
        <v>510</v>
      </c>
      <c r="I1062" s="210"/>
      <c r="J1062" s="210">
        <f>SUMIF('[27]Day Works'!$G$3:$G$174,A1062,'[27]Day Works'!$H$3:$H$174)</f>
        <v>30</v>
      </c>
      <c r="K1062" s="438">
        <f t="shared" si="105"/>
        <v>0</v>
      </c>
    </row>
    <row r="1063" spans="1:11" s="211" customFormat="1" ht="18" customHeight="1" x14ac:dyDescent="0.35">
      <c r="A1063" s="356">
        <v>8116</v>
      </c>
      <c r="B1063" s="357">
        <v>44999</v>
      </c>
      <c r="C1063" s="358" t="s">
        <v>163</v>
      </c>
      <c r="D1063" s="359">
        <v>3</v>
      </c>
      <c r="E1063" s="360">
        <v>10</v>
      </c>
      <c r="F1063" s="361">
        <f t="shared" si="108"/>
        <v>30</v>
      </c>
      <c r="G1063" s="360">
        <v>16</v>
      </c>
      <c r="H1063" s="362">
        <f t="shared" si="109"/>
        <v>480</v>
      </c>
      <c r="I1063" s="210"/>
      <c r="J1063" s="210">
        <f>SUMIF('[27]Day Works'!$G$3:$G$174,A1063,'[27]Day Works'!$H$3:$H$174)</f>
        <v>30</v>
      </c>
      <c r="K1063" s="438">
        <f t="shared" si="105"/>
        <v>0</v>
      </c>
    </row>
    <row r="1064" spans="1:11" s="211" customFormat="1" ht="18" customHeight="1" x14ac:dyDescent="0.35">
      <c r="A1064" s="356">
        <v>8119</v>
      </c>
      <c r="B1064" s="357">
        <v>44999</v>
      </c>
      <c r="C1064" s="358" t="s">
        <v>163</v>
      </c>
      <c r="D1064" s="359">
        <v>2</v>
      </c>
      <c r="E1064" s="360">
        <v>10</v>
      </c>
      <c r="F1064" s="361">
        <f t="shared" si="108"/>
        <v>20</v>
      </c>
      <c r="G1064" s="360">
        <v>16</v>
      </c>
      <c r="H1064" s="362">
        <f t="shared" si="109"/>
        <v>320</v>
      </c>
      <c r="I1064" s="210"/>
      <c r="J1064" s="210">
        <f>SUMIF('[27]Day Works'!$G$3:$G$174,A1064,'[27]Day Works'!$H$3:$H$174)</f>
        <v>20</v>
      </c>
      <c r="K1064" s="438">
        <f t="shared" si="105"/>
        <v>0</v>
      </c>
    </row>
    <row r="1065" spans="1:11" s="211" customFormat="1" ht="18" customHeight="1" x14ac:dyDescent="0.35">
      <c r="A1065" s="356">
        <v>8118</v>
      </c>
      <c r="B1065" s="357">
        <v>44999</v>
      </c>
      <c r="C1065" s="358" t="s">
        <v>163</v>
      </c>
      <c r="D1065" s="359">
        <v>2</v>
      </c>
      <c r="E1065" s="360">
        <v>10</v>
      </c>
      <c r="F1065" s="361">
        <f t="shared" si="108"/>
        <v>20</v>
      </c>
      <c r="G1065" s="360">
        <v>16</v>
      </c>
      <c r="H1065" s="362">
        <f t="shared" si="109"/>
        <v>320</v>
      </c>
      <c r="I1065" s="210"/>
      <c r="J1065" s="210">
        <f>SUMIF('[27]Day Works'!$G$3:$G$174,A1065,'[27]Day Works'!$H$3:$H$174)</f>
        <v>20</v>
      </c>
      <c r="K1065" s="438">
        <f t="shared" si="105"/>
        <v>0</v>
      </c>
    </row>
    <row r="1066" spans="1:11" s="211" customFormat="1" ht="18" customHeight="1" x14ac:dyDescent="0.35">
      <c r="A1066" s="356">
        <v>8120</v>
      </c>
      <c r="B1066" s="357">
        <v>44999</v>
      </c>
      <c r="C1066" s="358" t="s">
        <v>163</v>
      </c>
      <c r="D1066" s="359">
        <v>2</v>
      </c>
      <c r="E1066" s="360">
        <v>10</v>
      </c>
      <c r="F1066" s="361">
        <f t="shared" si="108"/>
        <v>20</v>
      </c>
      <c r="G1066" s="360">
        <v>16</v>
      </c>
      <c r="H1066" s="362">
        <f t="shared" si="109"/>
        <v>320</v>
      </c>
      <c r="I1066" s="210"/>
      <c r="J1066" s="210">
        <f>SUMIF('[27]Day Works'!$G$3:$G$174,A1066,'[27]Day Works'!$H$3:$H$174)</f>
        <v>20</v>
      </c>
      <c r="K1066" s="438">
        <f t="shared" si="105"/>
        <v>0</v>
      </c>
    </row>
    <row r="1067" spans="1:11" s="211" customFormat="1" ht="18" customHeight="1" x14ac:dyDescent="0.35">
      <c r="A1067" s="356">
        <v>8121</v>
      </c>
      <c r="B1067" s="357">
        <v>44999</v>
      </c>
      <c r="C1067" s="358" t="s">
        <v>163</v>
      </c>
      <c r="D1067" s="359">
        <v>4</v>
      </c>
      <c r="E1067" s="360">
        <v>10</v>
      </c>
      <c r="F1067" s="361">
        <f t="shared" si="108"/>
        <v>40</v>
      </c>
      <c r="G1067" s="360">
        <v>16</v>
      </c>
      <c r="H1067" s="362">
        <f t="shared" si="109"/>
        <v>640</v>
      </c>
      <c r="I1067" s="210"/>
      <c r="J1067" s="210">
        <f>SUMIF('[27]Day Works'!$G$3:$G$174,A1067,'[27]Day Works'!$H$3:$H$174)</f>
        <v>40</v>
      </c>
      <c r="K1067" s="438">
        <f t="shared" si="105"/>
        <v>0</v>
      </c>
    </row>
    <row r="1068" spans="1:11" s="211" customFormat="1" ht="18" customHeight="1" x14ac:dyDescent="0.35">
      <c r="A1068" s="356">
        <v>8128</v>
      </c>
      <c r="B1068" s="357">
        <v>45000</v>
      </c>
      <c r="C1068" s="358" t="s">
        <v>163</v>
      </c>
      <c r="D1068" s="359">
        <v>1</v>
      </c>
      <c r="E1068" s="360">
        <v>10</v>
      </c>
      <c r="F1068" s="361">
        <f t="shared" si="108"/>
        <v>10</v>
      </c>
      <c r="G1068" s="360">
        <v>16</v>
      </c>
      <c r="H1068" s="362">
        <f t="shared" si="109"/>
        <v>160</v>
      </c>
      <c r="I1068" s="210"/>
      <c r="J1068" s="210">
        <f>SUMIF('[27]Day Works'!$G$3:$G$174,A1068,'[27]Day Works'!$H$3:$H$174)</f>
        <v>10</v>
      </c>
      <c r="K1068" s="438">
        <f t="shared" si="105"/>
        <v>0</v>
      </c>
    </row>
    <row r="1069" spans="1:11" s="211" customFormat="1" ht="18" customHeight="1" x14ac:dyDescent="0.35">
      <c r="A1069" s="356">
        <v>8127</v>
      </c>
      <c r="B1069" s="357">
        <v>45000</v>
      </c>
      <c r="C1069" s="358" t="s">
        <v>163</v>
      </c>
      <c r="D1069" s="359">
        <v>2</v>
      </c>
      <c r="E1069" s="360">
        <v>10</v>
      </c>
      <c r="F1069" s="361">
        <f t="shared" si="108"/>
        <v>20</v>
      </c>
      <c r="G1069" s="360">
        <v>16</v>
      </c>
      <c r="H1069" s="362">
        <f t="shared" si="109"/>
        <v>320</v>
      </c>
      <c r="I1069" s="210"/>
      <c r="J1069" s="210">
        <f>SUMIF('[27]Day Works'!$G$3:$G$174,A1069,'[27]Day Works'!$H$3:$H$174)</f>
        <v>20</v>
      </c>
      <c r="K1069" s="438">
        <f t="shared" si="105"/>
        <v>0</v>
      </c>
    </row>
    <row r="1070" spans="1:11" s="211" customFormat="1" ht="18" customHeight="1" x14ac:dyDescent="0.35">
      <c r="A1070" s="356">
        <v>8125</v>
      </c>
      <c r="B1070" s="357">
        <v>45000</v>
      </c>
      <c r="C1070" s="358" t="s">
        <v>163</v>
      </c>
      <c r="D1070" s="359">
        <v>2</v>
      </c>
      <c r="E1070" s="360">
        <v>10</v>
      </c>
      <c r="F1070" s="361">
        <f t="shared" si="108"/>
        <v>20</v>
      </c>
      <c r="G1070" s="360">
        <v>16</v>
      </c>
      <c r="H1070" s="362">
        <f t="shared" si="109"/>
        <v>320</v>
      </c>
      <c r="I1070" s="210"/>
      <c r="J1070" s="210">
        <f>SUMIF('[27]Day Works'!$G$3:$G$174,A1070,'[27]Day Works'!$H$3:$H$174)</f>
        <v>20</v>
      </c>
      <c r="K1070" s="438">
        <f t="shared" si="105"/>
        <v>0</v>
      </c>
    </row>
    <row r="1071" spans="1:11" s="211" customFormat="1" ht="18" customHeight="1" x14ac:dyDescent="0.35">
      <c r="A1071" s="356">
        <v>8122</v>
      </c>
      <c r="B1071" s="357">
        <v>45000</v>
      </c>
      <c r="C1071" s="358" t="s">
        <v>163</v>
      </c>
      <c r="D1071" s="359">
        <v>3</v>
      </c>
      <c r="E1071" s="360">
        <v>10</v>
      </c>
      <c r="F1071" s="361">
        <f t="shared" si="108"/>
        <v>30</v>
      </c>
      <c r="G1071" s="360">
        <v>16</v>
      </c>
      <c r="H1071" s="362">
        <f t="shared" si="109"/>
        <v>480</v>
      </c>
      <c r="I1071" s="210"/>
      <c r="J1071" s="210">
        <f>SUMIF('[27]Day Works'!$G$3:$G$174,A1071,'[27]Day Works'!$H$3:$H$174)</f>
        <v>30</v>
      </c>
      <c r="K1071" s="438">
        <f t="shared" si="105"/>
        <v>0</v>
      </c>
    </row>
    <row r="1072" spans="1:11" s="211" customFormat="1" ht="18" customHeight="1" x14ac:dyDescent="0.35">
      <c r="A1072" s="356">
        <v>8129</v>
      </c>
      <c r="B1072" s="357">
        <v>45000</v>
      </c>
      <c r="C1072" s="358" t="s">
        <v>163</v>
      </c>
      <c r="D1072" s="359">
        <v>4</v>
      </c>
      <c r="E1072" s="360">
        <v>5</v>
      </c>
      <c r="F1072" s="361">
        <f t="shared" si="108"/>
        <v>20</v>
      </c>
      <c r="G1072" s="360">
        <v>16</v>
      </c>
      <c r="H1072" s="362">
        <f t="shared" si="109"/>
        <v>320</v>
      </c>
      <c r="I1072" s="210"/>
      <c r="J1072" s="210">
        <f>SUMIF('[27]Day Works'!$G$3:$G$174,A1072,'[27]Day Works'!$H$3:$H$174)</f>
        <v>20</v>
      </c>
      <c r="K1072" s="438">
        <f t="shared" si="105"/>
        <v>0</v>
      </c>
    </row>
    <row r="1073" spans="1:11" s="211" customFormat="1" ht="18" customHeight="1" x14ac:dyDescent="0.35">
      <c r="A1073" s="356">
        <v>8123</v>
      </c>
      <c r="B1073" s="357">
        <v>45000</v>
      </c>
      <c r="C1073" s="358" t="s">
        <v>163</v>
      </c>
      <c r="D1073" s="359">
        <v>3</v>
      </c>
      <c r="E1073" s="360">
        <v>10</v>
      </c>
      <c r="F1073" s="361">
        <f t="shared" ref="F1073:F1075" si="116">D1073*E1073</f>
        <v>30</v>
      </c>
      <c r="G1073" s="360">
        <v>16</v>
      </c>
      <c r="H1073" s="362">
        <f t="shared" ref="H1073:H1075" si="117">F1073*G1073</f>
        <v>480</v>
      </c>
      <c r="I1073" s="210"/>
      <c r="J1073" s="210">
        <f>SUMIF('[27]Day Works'!$G$3:$G$174,A1073,'[27]Day Works'!$H$3:$H$174)</f>
        <v>30</v>
      </c>
      <c r="K1073" s="438">
        <f t="shared" si="105"/>
        <v>0</v>
      </c>
    </row>
    <row r="1074" spans="1:11" s="211" customFormat="1" ht="18" customHeight="1" x14ac:dyDescent="0.35">
      <c r="A1074" s="356">
        <v>8124</v>
      </c>
      <c r="B1074" s="357">
        <v>45000</v>
      </c>
      <c r="C1074" s="358" t="s">
        <v>163</v>
      </c>
      <c r="D1074" s="359">
        <v>3</v>
      </c>
      <c r="E1074" s="360">
        <v>10</v>
      </c>
      <c r="F1074" s="361">
        <f t="shared" si="116"/>
        <v>30</v>
      </c>
      <c r="G1074" s="360">
        <v>16</v>
      </c>
      <c r="H1074" s="362">
        <f t="shared" si="117"/>
        <v>480</v>
      </c>
      <c r="I1074" s="210"/>
      <c r="J1074" s="210">
        <f>SUMIF('[27]Day Works'!$G$3:$G$174,A1074,'[27]Day Works'!$H$3:$H$174)</f>
        <v>30</v>
      </c>
      <c r="K1074" s="438">
        <f t="shared" si="105"/>
        <v>0</v>
      </c>
    </row>
    <row r="1075" spans="1:11" s="211" customFormat="1" ht="18" customHeight="1" x14ac:dyDescent="0.35">
      <c r="A1075" s="356">
        <v>8126</v>
      </c>
      <c r="B1075" s="357">
        <v>45000</v>
      </c>
      <c r="C1075" s="358" t="s">
        <v>163</v>
      </c>
      <c r="D1075" s="359">
        <v>3</v>
      </c>
      <c r="E1075" s="360">
        <v>10</v>
      </c>
      <c r="F1075" s="361">
        <f t="shared" si="116"/>
        <v>30</v>
      </c>
      <c r="G1075" s="360">
        <v>16</v>
      </c>
      <c r="H1075" s="362">
        <f t="shared" si="117"/>
        <v>480</v>
      </c>
      <c r="I1075" s="210"/>
      <c r="J1075" s="210">
        <f>SUMIF('[27]Day Works'!$G$3:$G$174,A1075,'[27]Day Works'!$H$3:$H$174)</f>
        <v>30</v>
      </c>
      <c r="K1075" s="438">
        <f t="shared" si="105"/>
        <v>0</v>
      </c>
    </row>
    <row r="1076" spans="1:11" s="211" customFormat="1" ht="18" customHeight="1" x14ac:dyDescent="0.35">
      <c r="A1076" s="356">
        <v>8130</v>
      </c>
      <c r="B1076" s="357">
        <v>45001</v>
      </c>
      <c r="C1076" s="358" t="s">
        <v>163</v>
      </c>
      <c r="D1076" s="359">
        <v>3</v>
      </c>
      <c r="E1076" s="360">
        <v>10</v>
      </c>
      <c r="F1076" s="361">
        <f t="shared" si="108"/>
        <v>30</v>
      </c>
      <c r="G1076" s="360">
        <v>16</v>
      </c>
      <c r="H1076" s="362">
        <f t="shared" si="109"/>
        <v>480</v>
      </c>
      <c r="I1076" s="210"/>
      <c r="J1076" s="210">
        <f>SUMIF('[27]Day Works'!$G$3:$G$174,A1076,'[27]Day Works'!$H$3:$H$174)</f>
        <v>30</v>
      </c>
      <c r="K1076" s="438">
        <f t="shared" si="105"/>
        <v>0</v>
      </c>
    </row>
    <row r="1077" spans="1:11" s="211" customFormat="1" ht="18" customHeight="1" x14ac:dyDescent="0.35">
      <c r="A1077" s="356">
        <v>8136</v>
      </c>
      <c r="B1077" s="357">
        <v>45001</v>
      </c>
      <c r="C1077" s="358" t="s">
        <v>163</v>
      </c>
      <c r="D1077" s="359">
        <v>2</v>
      </c>
      <c r="E1077" s="360">
        <v>10</v>
      </c>
      <c r="F1077" s="361">
        <f t="shared" si="108"/>
        <v>20</v>
      </c>
      <c r="G1077" s="360">
        <v>16</v>
      </c>
      <c r="H1077" s="362">
        <f t="shared" si="109"/>
        <v>320</v>
      </c>
      <c r="I1077" s="210"/>
      <c r="J1077" s="210">
        <f>SUMIF('[27]Day Works'!$G$3:$G$174,A1077,'[27]Day Works'!$H$3:$H$174)</f>
        <v>20</v>
      </c>
      <c r="K1077" s="438">
        <f t="shared" si="105"/>
        <v>0</v>
      </c>
    </row>
    <row r="1078" spans="1:11" s="211" customFormat="1" ht="18" customHeight="1" x14ac:dyDescent="0.35">
      <c r="A1078" s="356">
        <v>8135</v>
      </c>
      <c r="B1078" s="357">
        <v>45001</v>
      </c>
      <c r="C1078" s="358" t="s">
        <v>163</v>
      </c>
      <c r="D1078" s="359">
        <v>2</v>
      </c>
      <c r="E1078" s="360">
        <v>10</v>
      </c>
      <c r="F1078" s="361">
        <f t="shared" si="108"/>
        <v>20</v>
      </c>
      <c r="G1078" s="360">
        <v>16</v>
      </c>
      <c r="H1078" s="362">
        <f t="shared" si="109"/>
        <v>320</v>
      </c>
      <c r="I1078" s="210"/>
      <c r="J1078" s="210">
        <f>SUMIF('[27]Day Works'!$G$3:$G$174,A1078,'[27]Day Works'!$H$3:$H$174)</f>
        <v>20</v>
      </c>
      <c r="K1078" s="438">
        <f t="shared" si="105"/>
        <v>0</v>
      </c>
    </row>
    <row r="1079" spans="1:11" s="211" customFormat="1" ht="18" customHeight="1" x14ac:dyDescent="0.35">
      <c r="A1079" s="356">
        <v>8134</v>
      </c>
      <c r="B1079" s="357">
        <v>45001</v>
      </c>
      <c r="C1079" s="358" t="s">
        <v>163</v>
      </c>
      <c r="D1079" s="359">
        <v>1</v>
      </c>
      <c r="E1079" s="360">
        <v>10</v>
      </c>
      <c r="F1079" s="361">
        <f t="shared" si="108"/>
        <v>10</v>
      </c>
      <c r="G1079" s="360">
        <v>16</v>
      </c>
      <c r="H1079" s="362">
        <f t="shared" si="109"/>
        <v>160</v>
      </c>
      <c r="I1079" s="210"/>
      <c r="J1079" s="210">
        <f>SUMIF('[27]Day Works'!$G$3:$G$174,A1079,'[27]Day Works'!$H$3:$H$174)</f>
        <v>10</v>
      </c>
      <c r="K1079" s="438">
        <f t="shared" si="105"/>
        <v>0</v>
      </c>
    </row>
    <row r="1080" spans="1:11" s="211" customFormat="1" ht="18" customHeight="1" x14ac:dyDescent="0.35">
      <c r="A1080" s="356">
        <v>8133</v>
      </c>
      <c r="B1080" s="357">
        <v>45001</v>
      </c>
      <c r="C1080" s="358" t="s">
        <v>163</v>
      </c>
      <c r="D1080" s="359">
        <v>1</v>
      </c>
      <c r="E1080" s="360">
        <v>10</v>
      </c>
      <c r="F1080" s="361">
        <f t="shared" si="108"/>
        <v>10</v>
      </c>
      <c r="G1080" s="360">
        <v>16</v>
      </c>
      <c r="H1080" s="362">
        <f t="shared" si="109"/>
        <v>160</v>
      </c>
      <c r="I1080" s="210"/>
      <c r="J1080" s="210">
        <f>SUMIF('[27]Day Works'!$G$3:$G$174,A1080,'[27]Day Works'!$H$3:$H$174)</f>
        <v>10</v>
      </c>
      <c r="K1080" s="438">
        <f t="shared" si="105"/>
        <v>0</v>
      </c>
    </row>
    <row r="1081" spans="1:11" s="211" customFormat="1" ht="18" customHeight="1" x14ac:dyDescent="0.35">
      <c r="A1081" s="356">
        <v>8132</v>
      </c>
      <c r="B1081" s="357">
        <v>45001</v>
      </c>
      <c r="C1081" s="358" t="s">
        <v>163</v>
      </c>
      <c r="D1081" s="359">
        <v>3</v>
      </c>
      <c r="E1081" s="360">
        <v>10</v>
      </c>
      <c r="F1081" s="361">
        <f t="shared" si="108"/>
        <v>30</v>
      </c>
      <c r="G1081" s="360">
        <v>16</v>
      </c>
      <c r="H1081" s="362">
        <f t="shared" si="109"/>
        <v>480</v>
      </c>
      <c r="I1081" s="210"/>
      <c r="J1081" s="210">
        <f>SUMIF('[27]Day Works'!$G$3:$G$174,A1081,'[27]Day Works'!$H$3:$H$174)</f>
        <v>30</v>
      </c>
      <c r="K1081" s="438">
        <f t="shared" si="105"/>
        <v>0</v>
      </c>
    </row>
    <row r="1082" spans="1:11" s="211" customFormat="1" ht="18" customHeight="1" x14ac:dyDescent="0.35">
      <c r="A1082" s="356">
        <v>8131</v>
      </c>
      <c r="B1082" s="357">
        <v>45001</v>
      </c>
      <c r="C1082" s="358" t="s">
        <v>163</v>
      </c>
      <c r="D1082" s="359">
        <v>3</v>
      </c>
      <c r="E1082" s="360">
        <v>10</v>
      </c>
      <c r="F1082" s="361">
        <f t="shared" si="108"/>
        <v>30</v>
      </c>
      <c r="G1082" s="360">
        <v>16</v>
      </c>
      <c r="H1082" s="362">
        <f t="shared" si="109"/>
        <v>480</v>
      </c>
      <c r="I1082" s="210"/>
      <c r="J1082" s="210">
        <f>SUMIF('[27]Day Works'!$G$3:$G$174,A1082,'[27]Day Works'!$H$3:$H$174)</f>
        <v>30</v>
      </c>
      <c r="K1082" s="438">
        <f t="shared" si="105"/>
        <v>0</v>
      </c>
    </row>
    <row r="1083" spans="1:11" s="211" customFormat="1" ht="18" customHeight="1" x14ac:dyDescent="0.35">
      <c r="A1083" s="356">
        <v>8143</v>
      </c>
      <c r="B1083" s="357">
        <v>45002</v>
      </c>
      <c r="C1083" s="358" t="s">
        <v>163</v>
      </c>
      <c r="D1083" s="359">
        <v>2</v>
      </c>
      <c r="E1083" s="360">
        <v>10</v>
      </c>
      <c r="F1083" s="361">
        <f t="shared" si="108"/>
        <v>20</v>
      </c>
      <c r="G1083" s="360">
        <v>16</v>
      </c>
      <c r="H1083" s="362">
        <f t="shared" si="109"/>
        <v>320</v>
      </c>
      <c r="I1083" s="210"/>
      <c r="J1083" s="210">
        <f>SUMIF('[27]Day Works'!$G$3:$G$174,A1083,'[27]Day Works'!$H$3:$H$174)</f>
        <v>20</v>
      </c>
      <c r="K1083" s="438">
        <f t="shared" si="105"/>
        <v>0</v>
      </c>
    </row>
    <row r="1084" spans="1:11" s="211" customFormat="1" ht="18" customHeight="1" x14ac:dyDescent="0.35">
      <c r="A1084" s="356">
        <v>8142</v>
      </c>
      <c r="B1084" s="357">
        <v>45002</v>
      </c>
      <c r="C1084" s="358" t="s">
        <v>163</v>
      </c>
      <c r="D1084" s="359">
        <v>2</v>
      </c>
      <c r="E1084" s="360">
        <v>10</v>
      </c>
      <c r="F1084" s="361">
        <f t="shared" si="108"/>
        <v>20</v>
      </c>
      <c r="G1084" s="360">
        <v>16</v>
      </c>
      <c r="H1084" s="362">
        <f t="shared" si="109"/>
        <v>320</v>
      </c>
      <c r="I1084" s="210"/>
      <c r="J1084" s="210">
        <f>SUMIF('[27]Day Works'!$G$3:$G$174,A1084,'[27]Day Works'!$H$3:$H$174)</f>
        <v>20</v>
      </c>
      <c r="K1084" s="438">
        <f t="shared" si="105"/>
        <v>0</v>
      </c>
    </row>
    <row r="1085" spans="1:11" s="211" customFormat="1" ht="18" customHeight="1" x14ac:dyDescent="0.35">
      <c r="A1085" s="356">
        <v>8141</v>
      </c>
      <c r="B1085" s="357">
        <v>45002</v>
      </c>
      <c r="C1085" s="358" t="s">
        <v>163</v>
      </c>
      <c r="D1085" s="359">
        <v>2</v>
      </c>
      <c r="E1085" s="360">
        <v>10</v>
      </c>
      <c r="F1085" s="361">
        <f t="shared" si="108"/>
        <v>20</v>
      </c>
      <c r="G1085" s="360">
        <v>16</v>
      </c>
      <c r="H1085" s="362">
        <f t="shared" si="109"/>
        <v>320</v>
      </c>
      <c r="I1085" s="210"/>
      <c r="J1085" s="210">
        <f>SUMIF('[27]Day Works'!$G$3:$G$174,A1085,'[27]Day Works'!$H$3:$H$174)</f>
        <v>20</v>
      </c>
      <c r="K1085" s="438">
        <f t="shared" si="105"/>
        <v>0</v>
      </c>
    </row>
    <row r="1086" spans="1:11" s="211" customFormat="1" ht="18" customHeight="1" x14ac:dyDescent="0.35">
      <c r="A1086" s="356">
        <v>8140</v>
      </c>
      <c r="B1086" s="357">
        <v>45002</v>
      </c>
      <c r="C1086" s="358" t="s">
        <v>163</v>
      </c>
      <c r="D1086" s="359">
        <v>5</v>
      </c>
      <c r="E1086" s="360">
        <v>10</v>
      </c>
      <c r="F1086" s="361">
        <f t="shared" ref="F1086:F1096" si="118">D1086*E1086</f>
        <v>50</v>
      </c>
      <c r="G1086" s="360">
        <v>16</v>
      </c>
      <c r="H1086" s="362">
        <f t="shared" ref="H1086:H1096" si="119">F1086*G1086</f>
        <v>800</v>
      </c>
      <c r="I1086" s="210"/>
      <c r="J1086" s="210">
        <f>SUMIF('[27]Day Works'!$G$3:$G$174,A1086,'[27]Day Works'!$H$3:$H$174)</f>
        <v>50</v>
      </c>
      <c r="K1086" s="438">
        <f t="shared" si="105"/>
        <v>0</v>
      </c>
    </row>
    <row r="1087" spans="1:11" s="211" customFormat="1" ht="18" customHeight="1" x14ac:dyDescent="0.35">
      <c r="A1087" s="356">
        <v>8138</v>
      </c>
      <c r="B1087" s="357">
        <v>45002</v>
      </c>
      <c r="C1087" s="358" t="s">
        <v>163</v>
      </c>
      <c r="D1087" s="359">
        <v>4</v>
      </c>
      <c r="E1087" s="360">
        <v>10</v>
      </c>
      <c r="F1087" s="361">
        <f t="shared" si="118"/>
        <v>40</v>
      </c>
      <c r="G1087" s="360">
        <v>16</v>
      </c>
      <c r="H1087" s="362">
        <f t="shared" si="119"/>
        <v>640</v>
      </c>
      <c r="I1087" s="210"/>
      <c r="J1087" s="210">
        <f>SUMIF('[27]Day Works'!$G$3:$G$174,A1087,'[27]Day Works'!$H$3:$H$174)</f>
        <v>40</v>
      </c>
      <c r="K1087" s="438">
        <f t="shared" si="105"/>
        <v>0</v>
      </c>
    </row>
    <row r="1088" spans="1:11" s="211" customFormat="1" ht="18" customHeight="1" x14ac:dyDescent="0.35">
      <c r="A1088" s="356">
        <v>8139</v>
      </c>
      <c r="B1088" s="357">
        <v>45002</v>
      </c>
      <c r="C1088" s="358" t="s">
        <v>163</v>
      </c>
      <c r="D1088" s="359">
        <v>2</v>
      </c>
      <c r="E1088" s="360">
        <v>10</v>
      </c>
      <c r="F1088" s="361">
        <f t="shared" ref="F1088" si="120">D1088*E1088</f>
        <v>20</v>
      </c>
      <c r="G1088" s="360">
        <v>16</v>
      </c>
      <c r="H1088" s="362">
        <f t="shared" ref="H1088" si="121">F1088*G1088</f>
        <v>320</v>
      </c>
      <c r="I1088" s="210"/>
      <c r="J1088" s="210">
        <f>SUMIF('[27]Day Works'!$G$3:$G$174,A1088,'[27]Day Works'!$H$3:$H$174)</f>
        <v>20</v>
      </c>
      <c r="K1088" s="438">
        <f t="shared" si="105"/>
        <v>0</v>
      </c>
    </row>
    <row r="1089" spans="1:11" s="211" customFormat="1" ht="18" customHeight="1" x14ac:dyDescent="0.35">
      <c r="A1089" s="356">
        <v>8137</v>
      </c>
      <c r="B1089" s="357">
        <v>45002</v>
      </c>
      <c r="C1089" s="358" t="s">
        <v>163</v>
      </c>
      <c r="D1089" s="359">
        <v>3</v>
      </c>
      <c r="E1089" s="360">
        <v>10</v>
      </c>
      <c r="F1089" s="361">
        <f t="shared" ref="F1089:F1090" si="122">D1089*E1089</f>
        <v>30</v>
      </c>
      <c r="G1089" s="360">
        <v>16</v>
      </c>
      <c r="H1089" s="362">
        <f t="shared" ref="H1089:H1090" si="123">F1089*G1089</f>
        <v>480</v>
      </c>
      <c r="I1089" s="210"/>
      <c r="J1089" s="210">
        <f>SUMIF('[27]Day Works'!$G$3:$G$174,A1089,'[27]Day Works'!$H$3:$H$174)</f>
        <v>30</v>
      </c>
      <c r="K1089" s="438">
        <f t="shared" si="105"/>
        <v>0</v>
      </c>
    </row>
    <row r="1090" spans="1:11" s="211" customFormat="1" ht="18" customHeight="1" x14ac:dyDescent="0.35">
      <c r="A1090" s="356">
        <v>8144</v>
      </c>
      <c r="B1090" s="357">
        <v>45002</v>
      </c>
      <c r="C1090" s="358" t="s">
        <v>163</v>
      </c>
      <c r="D1090" s="359">
        <v>1</v>
      </c>
      <c r="E1090" s="360">
        <v>10</v>
      </c>
      <c r="F1090" s="361">
        <f t="shared" si="122"/>
        <v>10</v>
      </c>
      <c r="G1090" s="360">
        <v>16</v>
      </c>
      <c r="H1090" s="362">
        <f t="shared" si="123"/>
        <v>160</v>
      </c>
      <c r="I1090" s="210"/>
      <c r="J1090" s="210">
        <f>SUMIF('[27]Day Works'!$G$3:$G$174,A1090,'[27]Day Works'!$H$3:$H$174)</f>
        <v>10</v>
      </c>
      <c r="K1090" s="438">
        <f t="shared" si="105"/>
        <v>0</v>
      </c>
    </row>
    <row r="1091" spans="1:11" s="211" customFormat="1" ht="18" customHeight="1" x14ac:dyDescent="0.35">
      <c r="A1091" s="356">
        <v>8150</v>
      </c>
      <c r="B1091" s="357">
        <v>45003</v>
      </c>
      <c r="C1091" s="358" t="s">
        <v>163</v>
      </c>
      <c r="D1091" s="359">
        <v>2</v>
      </c>
      <c r="E1091" s="360">
        <v>10</v>
      </c>
      <c r="F1091" s="361">
        <f t="shared" si="118"/>
        <v>20</v>
      </c>
      <c r="G1091" s="360">
        <v>16</v>
      </c>
      <c r="H1091" s="362">
        <f t="shared" si="119"/>
        <v>320</v>
      </c>
      <c r="I1091" s="210"/>
      <c r="J1091" s="210">
        <f>SUMIF('[27]Day Works'!$G$3:$G$174,A1091,'[27]Day Works'!$H$3:$H$174)</f>
        <v>20</v>
      </c>
      <c r="K1091" s="438">
        <f t="shared" si="105"/>
        <v>0</v>
      </c>
    </row>
    <row r="1092" spans="1:11" s="211" customFormat="1" ht="18" customHeight="1" x14ac:dyDescent="0.35">
      <c r="A1092" s="356">
        <v>8148</v>
      </c>
      <c r="B1092" s="357">
        <v>45003</v>
      </c>
      <c r="C1092" s="358" t="s">
        <v>163</v>
      </c>
      <c r="D1092" s="359">
        <v>3</v>
      </c>
      <c r="E1092" s="360">
        <v>10</v>
      </c>
      <c r="F1092" s="361">
        <f t="shared" si="118"/>
        <v>30</v>
      </c>
      <c r="G1092" s="360">
        <v>16</v>
      </c>
      <c r="H1092" s="362">
        <f t="shared" si="119"/>
        <v>480</v>
      </c>
      <c r="I1092" s="210"/>
      <c r="J1092" s="210">
        <f>SUMIF('[27]Day Works'!$G$3:$G$174,A1092,'[27]Day Works'!$H$3:$H$174)</f>
        <v>30</v>
      </c>
      <c r="K1092" s="438">
        <f t="shared" si="105"/>
        <v>0</v>
      </c>
    </row>
    <row r="1093" spans="1:11" s="211" customFormat="1" ht="18" customHeight="1" x14ac:dyDescent="0.35">
      <c r="A1093" s="356">
        <v>8147</v>
      </c>
      <c r="B1093" s="357">
        <v>45003</v>
      </c>
      <c r="C1093" s="358" t="s">
        <v>163</v>
      </c>
      <c r="D1093" s="359">
        <v>1</v>
      </c>
      <c r="E1093" s="360">
        <v>10</v>
      </c>
      <c r="F1093" s="361">
        <f t="shared" si="118"/>
        <v>10</v>
      </c>
      <c r="G1093" s="360">
        <v>16</v>
      </c>
      <c r="H1093" s="362">
        <f t="shared" si="119"/>
        <v>160</v>
      </c>
      <c r="I1093" s="210"/>
      <c r="J1093" s="210">
        <f>SUMIF('[27]Day Works'!$G$3:$G$174,A1093,'[27]Day Works'!$H$3:$H$174)</f>
        <v>10</v>
      </c>
      <c r="K1093" s="438">
        <f t="shared" si="105"/>
        <v>0</v>
      </c>
    </row>
    <row r="1094" spans="1:11" s="211" customFormat="1" ht="18" customHeight="1" x14ac:dyDescent="0.35">
      <c r="A1094" s="356">
        <v>8146</v>
      </c>
      <c r="B1094" s="357">
        <v>45003</v>
      </c>
      <c r="C1094" s="358" t="s">
        <v>163</v>
      </c>
      <c r="D1094" s="359">
        <v>5</v>
      </c>
      <c r="E1094" s="360">
        <v>10</v>
      </c>
      <c r="F1094" s="361">
        <f t="shared" si="118"/>
        <v>50</v>
      </c>
      <c r="G1094" s="360">
        <v>16</v>
      </c>
      <c r="H1094" s="362">
        <f t="shared" si="119"/>
        <v>800</v>
      </c>
      <c r="I1094" s="210"/>
      <c r="J1094" s="210">
        <f>SUMIF('[27]Day Works'!$G$3:$G$174,A1094,'[27]Day Works'!$H$3:$H$174)</f>
        <v>50</v>
      </c>
      <c r="K1094" s="438">
        <f t="shared" si="105"/>
        <v>0</v>
      </c>
    </row>
    <row r="1095" spans="1:11" s="211" customFormat="1" ht="18" customHeight="1" x14ac:dyDescent="0.35">
      <c r="A1095" s="356">
        <v>8145</v>
      </c>
      <c r="B1095" s="357">
        <v>45003</v>
      </c>
      <c r="C1095" s="358" t="s">
        <v>163</v>
      </c>
      <c r="D1095" s="359">
        <v>3</v>
      </c>
      <c r="E1095" s="360">
        <v>10</v>
      </c>
      <c r="F1095" s="361">
        <f t="shared" si="118"/>
        <v>30</v>
      </c>
      <c r="G1095" s="360">
        <v>16</v>
      </c>
      <c r="H1095" s="362">
        <f t="shared" si="119"/>
        <v>480</v>
      </c>
      <c r="I1095" s="210"/>
      <c r="J1095" s="210">
        <f>SUMIF('[27]Day Works'!$G$3:$G$174,A1095,'[27]Day Works'!$H$3:$H$174)</f>
        <v>30</v>
      </c>
      <c r="K1095" s="438">
        <f t="shared" si="105"/>
        <v>0</v>
      </c>
    </row>
    <row r="1096" spans="1:11" s="211" customFormat="1" ht="18" customHeight="1" x14ac:dyDescent="0.35">
      <c r="A1096" s="356">
        <v>8149</v>
      </c>
      <c r="B1096" s="357">
        <v>45003</v>
      </c>
      <c r="C1096" s="358" t="s">
        <v>163</v>
      </c>
      <c r="D1096" s="359">
        <v>4</v>
      </c>
      <c r="E1096" s="360">
        <v>10</v>
      </c>
      <c r="F1096" s="361">
        <f t="shared" si="118"/>
        <v>40</v>
      </c>
      <c r="G1096" s="360">
        <v>16</v>
      </c>
      <c r="H1096" s="362">
        <f t="shared" si="119"/>
        <v>640</v>
      </c>
      <c r="I1096" s="210"/>
      <c r="J1096" s="210">
        <f>SUMIF('[27]Day Works'!$G$3:$G$174,A1096,'[27]Day Works'!$H$3:$H$174)</f>
        <v>40</v>
      </c>
      <c r="K1096" s="438">
        <f t="shared" si="105"/>
        <v>0</v>
      </c>
    </row>
    <row r="1097" spans="1:11" s="211" customFormat="1" ht="18" customHeight="1" x14ac:dyDescent="0.35">
      <c r="A1097" s="356">
        <v>8151</v>
      </c>
      <c r="B1097" s="357">
        <v>45004</v>
      </c>
      <c r="C1097" s="358" t="s">
        <v>163</v>
      </c>
      <c r="D1097" s="359">
        <v>4</v>
      </c>
      <c r="E1097" s="360">
        <v>10</v>
      </c>
      <c r="F1097" s="361">
        <f t="shared" ref="F1097:F1116" si="124">D1097*E1097</f>
        <v>40</v>
      </c>
      <c r="G1097" s="360">
        <v>16</v>
      </c>
      <c r="H1097" s="362">
        <f t="shared" ref="H1097:H1116" si="125">F1097*G1097</f>
        <v>640</v>
      </c>
      <c r="I1097" s="210"/>
      <c r="J1097" s="210">
        <f>SUMIF('[27]Day Works'!$G$3:$G$174,A1097,'[27]Day Works'!$H$3:$H$174)</f>
        <v>40</v>
      </c>
      <c r="K1097" s="438">
        <f t="shared" ref="K1097:K1141" si="126">J1097-F1097</f>
        <v>0</v>
      </c>
    </row>
    <row r="1098" spans="1:11" s="211" customFormat="1" ht="18" customHeight="1" x14ac:dyDescent="0.35">
      <c r="A1098" s="356">
        <v>8158</v>
      </c>
      <c r="B1098" s="357">
        <v>45005</v>
      </c>
      <c r="C1098" s="358" t="s">
        <v>163</v>
      </c>
      <c r="D1098" s="359">
        <v>2</v>
      </c>
      <c r="E1098" s="360">
        <v>10</v>
      </c>
      <c r="F1098" s="361">
        <f t="shared" si="124"/>
        <v>20</v>
      </c>
      <c r="G1098" s="360">
        <v>16</v>
      </c>
      <c r="H1098" s="362">
        <f t="shared" si="125"/>
        <v>320</v>
      </c>
      <c r="I1098" s="210"/>
      <c r="J1098" s="210">
        <f>SUMIF('[27]Day Works'!$G$3:$G$174,A1098,'[27]Day Works'!$H$3:$H$174)</f>
        <v>20</v>
      </c>
      <c r="K1098" s="438">
        <f t="shared" si="126"/>
        <v>0</v>
      </c>
    </row>
    <row r="1099" spans="1:11" s="211" customFormat="1" ht="18" customHeight="1" x14ac:dyDescent="0.35">
      <c r="A1099" s="356">
        <v>8157</v>
      </c>
      <c r="B1099" s="357">
        <v>45005</v>
      </c>
      <c r="C1099" s="358" t="s">
        <v>163</v>
      </c>
      <c r="D1099" s="359">
        <v>4</v>
      </c>
      <c r="E1099" s="360">
        <v>10</v>
      </c>
      <c r="F1099" s="361">
        <f t="shared" si="124"/>
        <v>40</v>
      </c>
      <c r="G1099" s="360">
        <v>16</v>
      </c>
      <c r="H1099" s="362">
        <f t="shared" si="125"/>
        <v>640</v>
      </c>
      <c r="I1099" s="210"/>
      <c r="J1099" s="210">
        <f>SUMIF('[27]Day Works'!$G$3:$G$174,A1099,'[27]Day Works'!$H$3:$H$174)</f>
        <v>40</v>
      </c>
      <c r="K1099" s="438">
        <f t="shared" si="126"/>
        <v>0</v>
      </c>
    </row>
    <row r="1100" spans="1:11" s="211" customFormat="1" ht="18" customHeight="1" x14ac:dyDescent="0.35">
      <c r="A1100" s="356">
        <v>8156</v>
      </c>
      <c r="B1100" s="357">
        <v>45005</v>
      </c>
      <c r="C1100" s="358" t="s">
        <v>163</v>
      </c>
      <c r="D1100" s="359">
        <v>4</v>
      </c>
      <c r="E1100" s="360">
        <v>10</v>
      </c>
      <c r="F1100" s="361">
        <f t="shared" si="124"/>
        <v>40</v>
      </c>
      <c r="G1100" s="360">
        <v>16</v>
      </c>
      <c r="H1100" s="362">
        <f t="shared" si="125"/>
        <v>640</v>
      </c>
      <c r="I1100" s="210"/>
      <c r="J1100" s="210">
        <f>SUMIF('[27]Day Works'!$G$3:$G$174,A1100,'[27]Day Works'!$H$3:$H$174)</f>
        <v>40</v>
      </c>
      <c r="K1100" s="438">
        <f t="shared" si="126"/>
        <v>0</v>
      </c>
    </row>
    <row r="1101" spans="1:11" s="211" customFormat="1" ht="18" customHeight="1" x14ac:dyDescent="0.35">
      <c r="A1101" s="356">
        <v>8154</v>
      </c>
      <c r="B1101" s="357">
        <v>45005</v>
      </c>
      <c r="C1101" s="358" t="s">
        <v>163</v>
      </c>
      <c r="D1101" s="359">
        <v>2</v>
      </c>
      <c r="E1101" s="360">
        <v>10</v>
      </c>
      <c r="F1101" s="361">
        <f t="shared" si="124"/>
        <v>20</v>
      </c>
      <c r="G1101" s="360">
        <v>16</v>
      </c>
      <c r="H1101" s="362">
        <f t="shared" si="125"/>
        <v>320</v>
      </c>
      <c r="I1101" s="210"/>
      <c r="J1101" s="210">
        <f>SUMIF('[27]Day Works'!$G$3:$G$174,A1101,'[27]Day Works'!$H$3:$H$174)</f>
        <v>20</v>
      </c>
      <c r="K1101" s="438">
        <f t="shared" si="126"/>
        <v>0</v>
      </c>
    </row>
    <row r="1102" spans="1:11" s="211" customFormat="1" ht="18" customHeight="1" x14ac:dyDescent="0.35">
      <c r="A1102" s="356">
        <v>8153</v>
      </c>
      <c r="B1102" s="357">
        <v>45005</v>
      </c>
      <c r="C1102" s="358" t="s">
        <v>163</v>
      </c>
      <c r="D1102" s="359">
        <v>2</v>
      </c>
      <c r="E1102" s="360">
        <v>10</v>
      </c>
      <c r="F1102" s="361">
        <f t="shared" si="124"/>
        <v>20</v>
      </c>
      <c r="G1102" s="360">
        <v>16</v>
      </c>
      <c r="H1102" s="362">
        <f t="shared" si="125"/>
        <v>320</v>
      </c>
      <c r="I1102" s="210"/>
      <c r="J1102" s="210">
        <f>SUMIF('[27]Day Works'!$G$3:$G$174,A1102,'[27]Day Works'!$H$3:$H$174)</f>
        <v>20</v>
      </c>
      <c r="K1102" s="438">
        <f t="shared" si="126"/>
        <v>0</v>
      </c>
    </row>
    <row r="1103" spans="1:11" s="211" customFormat="1" ht="18" customHeight="1" x14ac:dyDescent="0.35">
      <c r="A1103" s="356">
        <v>8152</v>
      </c>
      <c r="B1103" s="357">
        <v>45005</v>
      </c>
      <c r="C1103" s="358" t="s">
        <v>163</v>
      </c>
      <c r="D1103" s="359">
        <v>3</v>
      </c>
      <c r="E1103" s="360">
        <v>10</v>
      </c>
      <c r="F1103" s="361">
        <f t="shared" si="124"/>
        <v>30</v>
      </c>
      <c r="G1103" s="360">
        <v>16</v>
      </c>
      <c r="H1103" s="362">
        <f t="shared" si="125"/>
        <v>480</v>
      </c>
      <c r="I1103" s="210"/>
      <c r="J1103" s="210">
        <f>SUMIF('[27]Day Works'!$G$3:$G$174,A1103,'[27]Day Works'!$H$3:$H$174)</f>
        <v>30</v>
      </c>
      <c r="K1103" s="438">
        <f t="shared" si="126"/>
        <v>0</v>
      </c>
    </row>
    <row r="1104" spans="1:11" s="211" customFormat="1" ht="18" customHeight="1" x14ac:dyDescent="0.35">
      <c r="A1104" s="356">
        <v>8155</v>
      </c>
      <c r="B1104" s="357">
        <v>45005</v>
      </c>
      <c r="C1104" s="358" t="s">
        <v>163</v>
      </c>
      <c r="D1104" s="359">
        <v>2</v>
      </c>
      <c r="E1104" s="360">
        <v>10</v>
      </c>
      <c r="F1104" s="361">
        <f t="shared" si="124"/>
        <v>20</v>
      </c>
      <c r="G1104" s="360">
        <v>16</v>
      </c>
      <c r="H1104" s="362">
        <f t="shared" si="125"/>
        <v>320</v>
      </c>
      <c r="I1104" s="210"/>
      <c r="J1104" s="210">
        <f>SUMIF('[27]Day Works'!$G$3:$G$174,A1104,'[27]Day Works'!$H$3:$H$174)</f>
        <v>20</v>
      </c>
      <c r="K1104" s="438">
        <f t="shared" si="126"/>
        <v>0</v>
      </c>
    </row>
    <row r="1105" spans="1:11" s="211" customFormat="1" ht="18" customHeight="1" x14ac:dyDescent="0.35">
      <c r="A1105" s="356">
        <v>8166</v>
      </c>
      <c r="B1105" s="357">
        <v>45006</v>
      </c>
      <c r="C1105" s="358" t="s">
        <v>163</v>
      </c>
      <c r="D1105" s="359">
        <v>8</v>
      </c>
      <c r="E1105" s="360">
        <v>10</v>
      </c>
      <c r="F1105" s="361">
        <f t="shared" si="124"/>
        <v>80</v>
      </c>
      <c r="G1105" s="360">
        <v>16</v>
      </c>
      <c r="H1105" s="362">
        <f t="shared" si="125"/>
        <v>1280</v>
      </c>
      <c r="I1105" s="210"/>
      <c r="J1105" s="210">
        <f>SUMIF('[27]Day Works'!$G$3:$G$174,A1105,'[27]Day Works'!$H$3:$H$174)</f>
        <v>80</v>
      </c>
      <c r="K1105" s="438">
        <f t="shared" si="126"/>
        <v>0</v>
      </c>
    </row>
    <row r="1106" spans="1:11" s="211" customFormat="1" ht="18" customHeight="1" x14ac:dyDescent="0.35">
      <c r="A1106" s="356">
        <v>8165</v>
      </c>
      <c r="B1106" s="357">
        <v>45006</v>
      </c>
      <c r="C1106" s="358" t="s">
        <v>163</v>
      </c>
      <c r="D1106" s="359">
        <v>3</v>
      </c>
      <c r="E1106" s="360">
        <v>10</v>
      </c>
      <c r="F1106" s="361">
        <f t="shared" si="124"/>
        <v>30</v>
      </c>
      <c r="G1106" s="360">
        <v>16</v>
      </c>
      <c r="H1106" s="362">
        <f t="shared" si="125"/>
        <v>480</v>
      </c>
      <c r="I1106" s="210"/>
      <c r="J1106" s="210">
        <f>SUMIF('[27]Day Works'!$G$3:$G$174,A1106,'[27]Day Works'!$H$3:$H$174)</f>
        <v>30</v>
      </c>
      <c r="K1106" s="438">
        <f t="shared" si="126"/>
        <v>0</v>
      </c>
    </row>
    <row r="1107" spans="1:11" s="211" customFormat="1" ht="18" customHeight="1" x14ac:dyDescent="0.35">
      <c r="A1107" s="356">
        <v>8164</v>
      </c>
      <c r="B1107" s="357">
        <v>45006</v>
      </c>
      <c r="C1107" s="358" t="s">
        <v>163</v>
      </c>
      <c r="D1107" s="359">
        <v>2</v>
      </c>
      <c r="E1107" s="360">
        <v>10</v>
      </c>
      <c r="F1107" s="361">
        <f t="shared" si="124"/>
        <v>20</v>
      </c>
      <c r="G1107" s="360">
        <v>16</v>
      </c>
      <c r="H1107" s="362">
        <f t="shared" si="125"/>
        <v>320</v>
      </c>
      <c r="I1107" s="210"/>
      <c r="J1107" s="210">
        <f>SUMIF('[27]Day Works'!$G$3:$G$174,A1107,'[27]Day Works'!$H$3:$H$174)</f>
        <v>20</v>
      </c>
      <c r="K1107" s="438">
        <f t="shared" si="126"/>
        <v>0</v>
      </c>
    </row>
    <row r="1108" spans="1:11" s="211" customFormat="1" ht="18" customHeight="1" x14ac:dyDescent="0.35">
      <c r="A1108" s="356">
        <v>8163</v>
      </c>
      <c r="B1108" s="357">
        <v>45006</v>
      </c>
      <c r="C1108" s="358" t="s">
        <v>163</v>
      </c>
      <c r="D1108" s="359">
        <v>3</v>
      </c>
      <c r="E1108" s="360">
        <v>10</v>
      </c>
      <c r="F1108" s="361">
        <f t="shared" si="124"/>
        <v>30</v>
      </c>
      <c r="G1108" s="360">
        <v>16</v>
      </c>
      <c r="H1108" s="362">
        <f t="shared" si="125"/>
        <v>480</v>
      </c>
      <c r="I1108" s="210"/>
      <c r="J1108" s="210">
        <f>SUMIF('[27]Day Works'!$G$3:$G$174,A1108,'[27]Day Works'!$H$3:$H$174)</f>
        <v>30</v>
      </c>
      <c r="K1108" s="438">
        <f t="shared" si="126"/>
        <v>0</v>
      </c>
    </row>
    <row r="1109" spans="1:11" s="211" customFormat="1" ht="18" customHeight="1" x14ac:dyDescent="0.35">
      <c r="A1109" s="356">
        <v>8162</v>
      </c>
      <c r="B1109" s="357">
        <v>45006</v>
      </c>
      <c r="C1109" s="358" t="s">
        <v>163</v>
      </c>
      <c r="D1109" s="359">
        <v>2</v>
      </c>
      <c r="E1109" s="360">
        <v>10</v>
      </c>
      <c r="F1109" s="361">
        <f t="shared" si="124"/>
        <v>20</v>
      </c>
      <c r="G1109" s="360">
        <v>16</v>
      </c>
      <c r="H1109" s="362">
        <f t="shared" si="125"/>
        <v>320</v>
      </c>
      <c r="I1109" s="210"/>
      <c r="J1109" s="210">
        <f>SUMIF('[27]Day Works'!$G$3:$G$174,A1109,'[27]Day Works'!$H$3:$H$174)</f>
        <v>20</v>
      </c>
      <c r="K1109" s="438">
        <f t="shared" si="126"/>
        <v>0</v>
      </c>
    </row>
    <row r="1110" spans="1:11" s="211" customFormat="1" ht="18" customHeight="1" x14ac:dyDescent="0.35">
      <c r="A1110" s="356">
        <v>8160</v>
      </c>
      <c r="B1110" s="357">
        <v>45006</v>
      </c>
      <c r="C1110" s="358" t="s">
        <v>163</v>
      </c>
      <c r="D1110" s="359">
        <v>2</v>
      </c>
      <c r="E1110" s="360">
        <v>10</v>
      </c>
      <c r="F1110" s="361">
        <f t="shared" si="124"/>
        <v>20</v>
      </c>
      <c r="G1110" s="360">
        <v>16</v>
      </c>
      <c r="H1110" s="362">
        <f t="shared" si="125"/>
        <v>320</v>
      </c>
      <c r="I1110" s="210"/>
      <c r="J1110" s="210">
        <f>SUMIF('[27]Day Works'!$G$3:$G$174,A1110,'[27]Day Works'!$H$3:$H$174)</f>
        <v>20</v>
      </c>
      <c r="K1110" s="438">
        <f t="shared" si="126"/>
        <v>0</v>
      </c>
    </row>
    <row r="1111" spans="1:11" s="211" customFormat="1" ht="18" customHeight="1" x14ac:dyDescent="0.35">
      <c r="A1111" s="356">
        <v>8159</v>
      </c>
      <c r="B1111" s="357">
        <v>45006</v>
      </c>
      <c r="C1111" s="358" t="s">
        <v>163</v>
      </c>
      <c r="D1111" s="359">
        <v>3</v>
      </c>
      <c r="E1111" s="360">
        <v>10</v>
      </c>
      <c r="F1111" s="361">
        <f t="shared" si="124"/>
        <v>30</v>
      </c>
      <c r="G1111" s="360">
        <v>16</v>
      </c>
      <c r="H1111" s="362">
        <f t="shared" si="125"/>
        <v>480</v>
      </c>
      <c r="I1111" s="210"/>
      <c r="J1111" s="210">
        <f>SUMIF('[27]Day Works'!$G$3:$G$174,A1111,'[27]Day Works'!$H$3:$H$174)</f>
        <v>30</v>
      </c>
      <c r="K1111" s="438">
        <f t="shared" si="126"/>
        <v>0</v>
      </c>
    </row>
    <row r="1112" spans="1:11" s="211" customFormat="1" ht="18" customHeight="1" x14ac:dyDescent="0.35">
      <c r="A1112" s="356">
        <v>8161</v>
      </c>
      <c r="B1112" s="357">
        <v>45006</v>
      </c>
      <c r="C1112" s="358" t="s">
        <v>163</v>
      </c>
      <c r="D1112" s="359">
        <v>2</v>
      </c>
      <c r="E1112" s="360">
        <v>10</v>
      </c>
      <c r="F1112" s="361">
        <f t="shared" si="124"/>
        <v>20</v>
      </c>
      <c r="G1112" s="360">
        <v>16</v>
      </c>
      <c r="H1112" s="362">
        <f t="shared" si="125"/>
        <v>320</v>
      </c>
      <c r="I1112" s="210"/>
      <c r="J1112" s="210">
        <f>SUMIF('[27]Day Works'!$G$3:$G$174,A1112,'[27]Day Works'!$H$3:$H$174)</f>
        <v>20</v>
      </c>
      <c r="K1112" s="438">
        <f t="shared" si="126"/>
        <v>0</v>
      </c>
    </row>
    <row r="1113" spans="1:11" s="211" customFormat="1" ht="18" customHeight="1" x14ac:dyDescent="0.35">
      <c r="A1113" s="356">
        <v>8167</v>
      </c>
      <c r="B1113" s="357">
        <v>45007</v>
      </c>
      <c r="C1113" s="358" t="s">
        <v>163</v>
      </c>
      <c r="D1113" s="359">
        <v>3</v>
      </c>
      <c r="E1113" s="360">
        <v>10</v>
      </c>
      <c r="F1113" s="361">
        <f t="shared" si="124"/>
        <v>30</v>
      </c>
      <c r="G1113" s="360">
        <v>16</v>
      </c>
      <c r="H1113" s="362">
        <f t="shared" si="125"/>
        <v>480</v>
      </c>
      <c r="I1113" s="210"/>
      <c r="J1113" s="210">
        <f>SUMIF('[27]Day Works'!$G$3:$G$174,A1113,'[27]Day Works'!$H$3:$H$174)</f>
        <v>30</v>
      </c>
      <c r="K1113" s="438">
        <f t="shared" si="126"/>
        <v>0</v>
      </c>
    </row>
    <row r="1114" spans="1:11" s="211" customFormat="1" ht="18" customHeight="1" x14ac:dyDescent="0.35">
      <c r="A1114" s="356">
        <v>8168</v>
      </c>
      <c r="B1114" s="357">
        <v>45007</v>
      </c>
      <c r="C1114" s="358" t="s">
        <v>163</v>
      </c>
      <c r="D1114" s="359">
        <v>2</v>
      </c>
      <c r="E1114" s="360">
        <v>10</v>
      </c>
      <c r="F1114" s="361">
        <f t="shared" si="124"/>
        <v>20</v>
      </c>
      <c r="G1114" s="360">
        <v>16</v>
      </c>
      <c r="H1114" s="362">
        <f t="shared" si="125"/>
        <v>320</v>
      </c>
      <c r="I1114" s="210"/>
      <c r="J1114" s="210">
        <f>SUMIF('[27]Day Works'!$G$3:$G$174,A1114,'[27]Day Works'!$H$3:$H$174)</f>
        <v>20</v>
      </c>
      <c r="K1114" s="438">
        <f t="shared" si="126"/>
        <v>0</v>
      </c>
    </row>
    <row r="1115" spans="1:11" s="211" customFormat="1" ht="18" customHeight="1" x14ac:dyDescent="0.35">
      <c r="A1115" s="356">
        <v>8169</v>
      </c>
      <c r="B1115" s="357">
        <v>45007</v>
      </c>
      <c r="C1115" s="358" t="s">
        <v>163</v>
      </c>
      <c r="D1115" s="359">
        <v>2</v>
      </c>
      <c r="E1115" s="360">
        <v>10</v>
      </c>
      <c r="F1115" s="361">
        <f t="shared" si="124"/>
        <v>20</v>
      </c>
      <c r="G1115" s="360">
        <v>16</v>
      </c>
      <c r="H1115" s="362">
        <f t="shared" si="125"/>
        <v>320</v>
      </c>
      <c r="I1115" s="210"/>
      <c r="J1115" s="210">
        <f>SUMIF('[27]Day Works'!$G$3:$G$174,A1115,'[27]Day Works'!$H$3:$H$174)</f>
        <v>20</v>
      </c>
      <c r="K1115" s="438">
        <f t="shared" si="126"/>
        <v>0</v>
      </c>
    </row>
    <row r="1116" spans="1:11" s="211" customFormat="1" ht="18" customHeight="1" x14ac:dyDescent="0.35">
      <c r="A1116" s="356">
        <v>8170</v>
      </c>
      <c r="B1116" s="357">
        <v>45007</v>
      </c>
      <c r="C1116" s="358" t="s">
        <v>163</v>
      </c>
      <c r="D1116" s="359">
        <v>4</v>
      </c>
      <c r="E1116" s="360">
        <v>10</v>
      </c>
      <c r="F1116" s="361">
        <f t="shared" si="124"/>
        <v>40</v>
      </c>
      <c r="G1116" s="360">
        <v>16</v>
      </c>
      <c r="H1116" s="362">
        <f t="shared" si="125"/>
        <v>640</v>
      </c>
      <c r="I1116" s="210"/>
      <c r="J1116" s="210">
        <f>SUMIF('[27]Day Works'!$G$3:$G$174,A1116,'[27]Day Works'!$H$3:$H$174)</f>
        <v>40</v>
      </c>
      <c r="K1116" s="438">
        <f t="shared" si="126"/>
        <v>0</v>
      </c>
    </row>
    <row r="1117" spans="1:11" s="211" customFormat="1" ht="18" customHeight="1" x14ac:dyDescent="0.35">
      <c r="A1117" s="356">
        <v>8172</v>
      </c>
      <c r="B1117" s="357">
        <v>45007</v>
      </c>
      <c r="C1117" s="358" t="s">
        <v>163</v>
      </c>
      <c r="D1117" s="359">
        <v>2</v>
      </c>
      <c r="E1117" s="360">
        <v>10</v>
      </c>
      <c r="F1117" s="361">
        <f t="shared" ref="F1117:F1127" si="127">D1117*E1117</f>
        <v>20</v>
      </c>
      <c r="G1117" s="360">
        <v>16</v>
      </c>
      <c r="H1117" s="362">
        <f t="shared" ref="H1117:H1127" si="128">F1117*G1117</f>
        <v>320</v>
      </c>
      <c r="I1117" s="210"/>
      <c r="J1117" s="210">
        <f>SUMIF('[27]Day Works'!$G$3:$G$174,A1117,'[27]Day Works'!$H$3:$H$174)</f>
        <v>20</v>
      </c>
      <c r="K1117" s="438">
        <f t="shared" si="126"/>
        <v>0</v>
      </c>
    </row>
    <row r="1118" spans="1:11" s="211" customFormat="1" ht="18" customHeight="1" x14ac:dyDescent="0.35">
      <c r="A1118" s="356">
        <v>8173</v>
      </c>
      <c r="B1118" s="357">
        <v>45007</v>
      </c>
      <c r="C1118" s="358" t="s">
        <v>163</v>
      </c>
      <c r="D1118" s="359">
        <v>2</v>
      </c>
      <c r="E1118" s="360">
        <v>10</v>
      </c>
      <c r="F1118" s="361">
        <f t="shared" ref="F1118:F1120" si="129">D1118*E1118</f>
        <v>20</v>
      </c>
      <c r="G1118" s="360">
        <v>16</v>
      </c>
      <c r="H1118" s="362">
        <f t="shared" ref="H1118:H1120" si="130">F1118*G1118</f>
        <v>320</v>
      </c>
      <c r="I1118" s="210"/>
      <c r="J1118" s="210">
        <f>SUMIF('[27]Day Works'!$G$3:$G$174,A1118,'[27]Day Works'!$H$3:$H$174)</f>
        <v>0</v>
      </c>
      <c r="K1118" s="438">
        <f t="shared" si="126"/>
        <v>-20</v>
      </c>
    </row>
    <row r="1119" spans="1:11" s="211" customFormat="1" ht="18" customHeight="1" x14ac:dyDescent="0.35">
      <c r="A1119" s="356">
        <v>8171</v>
      </c>
      <c r="B1119" s="357">
        <v>45007</v>
      </c>
      <c r="C1119" s="358" t="s">
        <v>163</v>
      </c>
      <c r="D1119" s="359">
        <v>3</v>
      </c>
      <c r="E1119" s="360">
        <v>10</v>
      </c>
      <c r="F1119" s="361">
        <f t="shared" si="129"/>
        <v>30</v>
      </c>
      <c r="G1119" s="360">
        <v>16</v>
      </c>
      <c r="H1119" s="362">
        <f t="shared" si="130"/>
        <v>480</v>
      </c>
      <c r="I1119" s="210"/>
      <c r="J1119" s="210">
        <f>SUMIF('[27]Day Works'!$G$3:$G$174,A1119,'[27]Day Works'!$H$3:$H$174)</f>
        <v>30</v>
      </c>
      <c r="K1119" s="438">
        <f t="shared" si="126"/>
        <v>0</v>
      </c>
    </row>
    <row r="1120" spans="1:11" s="211" customFormat="1" ht="18" customHeight="1" x14ac:dyDescent="0.35">
      <c r="A1120" s="356">
        <v>8178</v>
      </c>
      <c r="B1120" s="357">
        <v>45008</v>
      </c>
      <c r="C1120" s="358" t="s">
        <v>163</v>
      </c>
      <c r="D1120" s="359">
        <v>2</v>
      </c>
      <c r="E1120" s="360">
        <v>6</v>
      </c>
      <c r="F1120" s="361">
        <f t="shared" si="129"/>
        <v>12</v>
      </c>
      <c r="G1120" s="360">
        <v>16</v>
      </c>
      <c r="H1120" s="362">
        <f t="shared" si="130"/>
        <v>192</v>
      </c>
      <c r="I1120" s="210"/>
      <c r="J1120" s="210">
        <f>SUMIF('[27]Day Works'!$G$3:$G$174,A1120,'[27]Day Works'!$H$3:$H$174)</f>
        <v>12</v>
      </c>
      <c r="K1120" s="438">
        <f t="shared" si="126"/>
        <v>0</v>
      </c>
    </row>
    <row r="1121" spans="1:11" s="211" customFormat="1" ht="18" customHeight="1" x14ac:dyDescent="0.35">
      <c r="A1121" s="356">
        <v>8175</v>
      </c>
      <c r="B1121" s="357">
        <v>45008</v>
      </c>
      <c r="C1121" s="358" t="s">
        <v>163</v>
      </c>
      <c r="D1121" s="359">
        <v>4</v>
      </c>
      <c r="E1121" s="437">
        <v>6</v>
      </c>
      <c r="F1121" s="361">
        <f t="shared" si="127"/>
        <v>24</v>
      </c>
      <c r="G1121" s="360">
        <v>16</v>
      </c>
      <c r="H1121" s="362">
        <f t="shared" si="128"/>
        <v>384</v>
      </c>
      <c r="I1121" s="210"/>
      <c r="J1121" s="210">
        <f>SUMIF('[27]Day Works'!$G$3:$G$174,A1121,'[27]Day Works'!$H$3:$H$174)</f>
        <v>24</v>
      </c>
      <c r="K1121" s="438">
        <f t="shared" si="126"/>
        <v>0</v>
      </c>
    </row>
    <row r="1122" spans="1:11" s="211" customFormat="1" ht="18" customHeight="1" x14ac:dyDescent="0.35">
      <c r="A1122" s="356">
        <v>8177</v>
      </c>
      <c r="B1122" s="357">
        <v>45008</v>
      </c>
      <c r="C1122" s="358" t="s">
        <v>163</v>
      </c>
      <c r="D1122" s="359">
        <v>3</v>
      </c>
      <c r="E1122" s="437">
        <v>6</v>
      </c>
      <c r="F1122" s="361">
        <f t="shared" si="127"/>
        <v>18</v>
      </c>
      <c r="G1122" s="360">
        <v>16</v>
      </c>
      <c r="H1122" s="362">
        <f t="shared" si="128"/>
        <v>288</v>
      </c>
      <c r="I1122" s="210"/>
      <c r="J1122" s="210">
        <f>SUMIF('[27]Day Works'!$G$3:$G$174,A1122,'[27]Day Works'!$H$3:$H$174)</f>
        <v>18</v>
      </c>
      <c r="K1122" s="438">
        <f t="shared" si="126"/>
        <v>0</v>
      </c>
    </row>
    <row r="1123" spans="1:11" s="211" customFormat="1" ht="18" customHeight="1" x14ac:dyDescent="0.35">
      <c r="A1123" s="356">
        <v>8176</v>
      </c>
      <c r="B1123" s="357">
        <v>45008</v>
      </c>
      <c r="C1123" s="358" t="s">
        <v>163</v>
      </c>
      <c r="D1123" s="359">
        <v>3</v>
      </c>
      <c r="E1123" s="437">
        <v>6</v>
      </c>
      <c r="F1123" s="361">
        <f t="shared" si="127"/>
        <v>18</v>
      </c>
      <c r="G1123" s="360">
        <v>16</v>
      </c>
      <c r="H1123" s="362">
        <f t="shared" si="128"/>
        <v>288</v>
      </c>
      <c r="I1123" s="210"/>
      <c r="J1123" s="210">
        <f>SUMIF('[27]Day Works'!$G$3:$G$174,A1123,'[27]Day Works'!$H$3:$H$174)</f>
        <v>18</v>
      </c>
      <c r="K1123" s="438">
        <f t="shared" si="126"/>
        <v>0</v>
      </c>
    </row>
    <row r="1124" spans="1:11" s="211" customFormat="1" ht="18" customHeight="1" x14ac:dyDescent="0.35">
      <c r="A1124" s="356">
        <v>8174</v>
      </c>
      <c r="B1124" s="357">
        <v>45008</v>
      </c>
      <c r="C1124" s="358" t="s">
        <v>163</v>
      </c>
      <c r="D1124" s="359">
        <v>2</v>
      </c>
      <c r="E1124" s="360">
        <v>10</v>
      </c>
      <c r="F1124" s="361">
        <f t="shared" si="127"/>
        <v>20</v>
      </c>
      <c r="G1124" s="360">
        <v>16</v>
      </c>
      <c r="H1124" s="362">
        <f t="shared" si="128"/>
        <v>320</v>
      </c>
      <c r="I1124" s="210"/>
      <c r="J1124" s="210">
        <f>SUMIF('[27]Day Works'!$G$3:$G$174,A1124,'[27]Day Works'!$H$3:$H$174)</f>
        <v>20</v>
      </c>
      <c r="K1124" s="438">
        <f t="shared" si="126"/>
        <v>0</v>
      </c>
    </row>
    <row r="1125" spans="1:11" s="211" customFormat="1" ht="18" customHeight="1" x14ac:dyDescent="0.35">
      <c r="A1125" s="356">
        <v>8180</v>
      </c>
      <c r="B1125" s="357">
        <v>45009</v>
      </c>
      <c r="C1125" s="358" t="s">
        <v>163</v>
      </c>
      <c r="D1125" s="359">
        <v>4</v>
      </c>
      <c r="E1125" s="360">
        <v>8</v>
      </c>
      <c r="F1125" s="361">
        <f t="shared" si="127"/>
        <v>32</v>
      </c>
      <c r="G1125" s="360">
        <v>16</v>
      </c>
      <c r="H1125" s="362">
        <f t="shared" si="128"/>
        <v>512</v>
      </c>
      <c r="I1125" s="210"/>
      <c r="J1125" s="210">
        <f>SUMIF('[27]Day Works'!$G$3:$G$174,A1125,'[27]Day Works'!$H$3:$H$174)</f>
        <v>32</v>
      </c>
      <c r="K1125" s="438">
        <f t="shared" si="126"/>
        <v>0</v>
      </c>
    </row>
    <row r="1126" spans="1:11" s="211" customFormat="1" ht="18" customHeight="1" x14ac:dyDescent="0.35">
      <c r="A1126" s="356">
        <v>8183</v>
      </c>
      <c r="B1126" s="357">
        <v>45009</v>
      </c>
      <c r="C1126" s="358" t="s">
        <v>163</v>
      </c>
      <c r="D1126" s="359">
        <v>2</v>
      </c>
      <c r="E1126" s="360">
        <v>8</v>
      </c>
      <c r="F1126" s="361">
        <f t="shared" si="127"/>
        <v>16</v>
      </c>
      <c r="G1126" s="360">
        <v>16</v>
      </c>
      <c r="H1126" s="362">
        <f t="shared" si="128"/>
        <v>256</v>
      </c>
      <c r="I1126" s="210"/>
      <c r="J1126" s="210">
        <f>SUMIF('[27]Day Works'!$G$3:$G$174,A1126,'[27]Day Works'!$H$3:$H$174)</f>
        <v>16</v>
      </c>
      <c r="K1126" s="438">
        <f t="shared" si="126"/>
        <v>0</v>
      </c>
    </row>
    <row r="1127" spans="1:11" s="211" customFormat="1" ht="18" customHeight="1" x14ac:dyDescent="0.35">
      <c r="A1127" s="356">
        <v>8184</v>
      </c>
      <c r="B1127" s="357">
        <v>45009</v>
      </c>
      <c r="C1127" s="358" t="s">
        <v>163</v>
      </c>
      <c r="D1127" s="359">
        <v>3</v>
      </c>
      <c r="E1127" s="437">
        <v>6</v>
      </c>
      <c r="F1127" s="361">
        <f t="shared" si="127"/>
        <v>18</v>
      </c>
      <c r="G1127" s="360">
        <v>16</v>
      </c>
      <c r="H1127" s="362">
        <f t="shared" si="128"/>
        <v>288</v>
      </c>
      <c r="I1127" s="210"/>
      <c r="J1127" s="210">
        <f>SUMIF('[27]Day Works'!$G$3:$G$174,A1127,'[27]Day Works'!$H$3:$H$174)</f>
        <v>18</v>
      </c>
      <c r="K1127" s="438">
        <f t="shared" si="126"/>
        <v>0</v>
      </c>
    </row>
    <row r="1128" spans="1:11" s="211" customFormat="1" ht="18" customHeight="1" x14ac:dyDescent="0.35">
      <c r="A1128" s="356">
        <v>8185</v>
      </c>
      <c r="B1128" s="357">
        <v>45009</v>
      </c>
      <c r="C1128" s="358" t="s">
        <v>163</v>
      </c>
      <c r="D1128" s="359">
        <v>3</v>
      </c>
      <c r="E1128" s="437">
        <v>6</v>
      </c>
      <c r="F1128" s="361">
        <f t="shared" ref="F1128:F1132" si="131">D1128*E1128</f>
        <v>18</v>
      </c>
      <c r="G1128" s="360">
        <v>16</v>
      </c>
      <c r="H1128" s="362">
        <f t="shared" ref="H1128:H1132" si="132">F1128*G1128</f>
        <v>288</v>
      </c>
      <c r="I1128" s="210"/>
      <c r="J1128" s="210">
        <f>SUMIF('[27]Day Works'!$G$3:$G$174,A1128,'[27]Day Works'!$H$3:$H$174)</f>
        <v>18</v>
      </c>
      <c r="K1128" s="438">
        <f t="shared" si="126"/>
        <v>0</v>
      </c>
    </row>
    <row r="1129" spans="1:11" s="211" customFormat="1" ht="18" customHeight="1" x14ac:dyDescent="0.35">
      <c r="A1129" s="356">
        <v>8186</v>
      </c>
      <c r="B1129" s="357">
        <v>45009</v>
      </c>
      <c r="C1129" s="358" t="s">
        <v>163</v>
      </c>
      <c r="D1129" s="359">
        <v>2</v>
      </c>
      <c r="E1129" s="360">
        <v>6</v>
      </c>
      <c r="F1129" s="361">
        <f t="shared" ref="F1129:F1130" si="133">D1129*E1129</f>
        <v>12</v>
      </c>
      <c r="G1129" s="360">
        <v>16</v>
      </c>
      <c r="H1129" s="362">
        <f t="shared" ref="H1129:H1130" si="134">F1129*G1129</f>
        <v>192</v>
      </c>
      <c r="I1129" s="210"/>
      <c r="J1129" s="210">
        <f>SUMIF('[27]Day Works'!$G$3:$G$174,A1129,'[27]Day Works'!$H$3:$H$174)</f>
        <v>12</v>
      </c>
      <c r="K1129" s="438">
        <f t="shared" si="126"/>
        <v>0</v>
      </c>
    </row>
    <row r="1130" spans="1:11" s="211" customFormat="1" ht="18" customHeight="1" x14ac:dyDescent="0.35">
      <c r="A1130" s="356">
        <v>8179</v>
      </c>
      <c r="B1130" s="357">
        <v>45009</v>
      </c>
      <c r="C1130" s="358" t="s">
        <v>163</v>
      </c>
      <c r="D1130" s="359">
        <v>2</v>
      </c>
      <c r="E1130" s="360">
        <v>6</v>
      </c>
      <c r="F1130" s="361">
        <f t="shared" si="133"/>
        <v>12</v>
      </c>
      <c r="G1130" s="360">
        <v>16</v>
      </c>
      <c r="H1130" s="362">
        <f t="shared" si="134"/>
        <v>192</v>
      </c>
      <c r="I1130" s="210"/>
      <c r="J1130" s="210">
        <f>SUMIF('[27]Day Works'!$G$3:$G$174,A1130,'[27]Day Works'!$H$3:$H$174)</f>
        <v>12</v>
      </c>
      <c r="K1130" s="438">
        <f t="shared" si="126"/>
        <v>0</v>
      </c>
    </row>
    <row r="1131" spans="1:11" s="211" customFormat="1" ht="18" customHeight="1" x14ac:dyDescent="0.35">
      <c r="A1131" s="356">
        <v>8188</v>
      </c>
      <c r="B1131" s="357">
        <v>45010</v>
      </c>
      <c r="C1131" s="358" t="s">
        <v>163</v>
      </c>
      <c r="D1131" s="359">
        <v>3</v>
      </c>
      <c r="E1131" s="437">
        <v>6</v>
      </c>
      <c r="F1131" s="361">
        <f t="shared" si="131"/>
        <v>18</v>
      </c>
      <c r="G1131" s="360">
        <v>16</v>
      </c>
      <c r="H1131" s="362">
        <f t="shared" si="132"/>
        <v>288</v>
      </c>
      <c r="I1131" s="210"/>
      <c r="J1131" s="210">
        <f>SUMIF('[27]Day Works'!$G$3:$G$174,A1131,'[27]Day Works'!$H$3:$H$174)</f>
        <v>18</v>
      </c>
      <c r="K1131" s="438">
        <f t="shared" si="126"/>
        <v>0</v>
      </c>
    </row>
    <row r="1132" spans="1:11" s="211" customFormat="1" ht="18" customHeight="1" x14ac:dyDescent="0.35">
      <c r="A1132" s="356">
        <v>8189</v>
      </c>
      <c r="B1132" s="357">
        <v>45010</v>
      </c>
      <c r="C1132" s="358" t="s">
        <v>163</v>
      </c>
      <c r="D1132" s="359">
        <v>3</v>
      </c>
      <c r="E1132" s="437">
        <v>6</v>
      </c>
      <c r="F1132" s="361">
        <f t="shared" si="131"/>
        <v>18</v>
      </c>
      <c r="G1132" s="360">
        <v>16</v>
      </c>
      <c r="H1132" s="362">
        <f t="shared" si="132"/>
        <v>288</v>
      </c>
      <c r="I1132" s="210"/>
      <c r="J1132" s="210">
        <f>SUMIF('[27]Day Works'!$G$3:$G$174,A1132,'[27]Day Works'!$H$3:$H$174)</f>
        <v>18</v>
      </c>
      <c r="K1132" s="438">
        <f t="shared" si="126"/>
        <v>0</v>
      </c>
    </row>
    <row r="1133" spans="1:11" s="211" customFormat="1" ht="18" customHeight="1" x14ac:dyDescent="0.35">
      <c r="A1133" s="356">
        <v>8182</v>
      </c>
      <c r="B1133" s="357">
        <v>45010</v>
      </c>
      <c r="C1133" s="358" t="s">
        <v>163</v>
      </c>
      <c r="D1133" s="359">
        <v>4</v>
      </c>
      <c r="E1133" s="360">
        <v>6</v>
      </c>
      <c r="F1133" s="361">
        <f t="shared" ref="F1133:F1138" si="135">D1133*E1133</f>
        <v>24</v>
      </c>
      <c r="G1133" s="360">
        <v>16</v>
      </c>
      <c r="H1133" s="362">
        <f t="shared" ref="H1133:H1138" si="136">F1133*G1133</f>
        <v>384</v>
      </c>
      <c r="I1133" s="210"/>
      <c r="J1133" s="210">
        <f>SUMIF('[27]Day Works'!$G$3:$G$174,A1133,'[27]Day Works'!$H$3:$H$174)</f>
        <v>24</v>
      </c>
      <c r="K1133" s="438">
        <f t="shared" si="126"/>
        <v>0</v>
      </c>
    </row>
    <row r="1134" spans="1:11" s="211" customFormat="1" ht="18" customHeight="1" x14ac:dyDescent="0.35">
      <c r="A1134" s="356">
        <v>8181</v>
      </c>
      <c r="B1134" s="357">
        <v>45010</v>
      </c>
      <c r="C1134" s="358" t="s">
        <v>163</v>
      </c>
      <c r="D1134" s="359">
        <v>2</v>
      </c>
      <c r="E1134" s="360">
        <v>6</v>
      </c>
      <c r="F1134" s="361">
        <f t="shared" si="135"/>
        <v>12</v>
      </c>
      <c r="G1134" s="360">
        <v>16</v>
      </c>
      <c r="H1134" s="362">
        <f t="shared" si="136"/>
        <v>192</v>
      </c>
      <c r="I1134" s="210"/>
      <c r="J1134" s="210">
        <f>SUMIF('[27]Day Works'!$G$3:$G$174,A1134,'[27]Day Works'!$H$3:$H$174)</f>
        <v>12</v>
      </c>
      <c r="K1134" s="438">
        <f t="shared" si="126"/>
        <v>0</v>
      </c>
    </row>
    <row r="1135" spans="1:11" s="211" customFormat="1" ht="18" customHeight="1" x14ac:dyDescent="0.35">
      <c r="A1135" s="356">
        <v>8187</v>
      </c>
      <c r="B1135" s="357">
        <v>45010</v>
      </c>
      <c r="C1135" s="358" t="s">
        <v>163</v>
      </c>
      <c r="D1135" s="359">
        <v>4</v>
      </c>
      <c r="E1135" s="360">
        <v>8</v>
      </c>
      <c r="F1135" s="361">
        <f t="shared" si="135"/>
        <v>32</v>
      </c>
      <c r="G1135" s="360">
        <v>16</v>
      </c>
      <c r="H1135" s="362">
        <f t="shared" si="136"/>
        <v>512</v>
      </c>
      <c r="I1135" s="210"/>
      <c r="J1135" s="210">
        <f>SUMIF('[27]Day Works'!$G$3:$G$174,A1135,'[27]Day Works'!$H$3:$H$174)</f>
        <v>32</v>
      </c>
      <c r="K1135" s="438">
        <f t="shared" si="126"/>
        <v>0</v>
      </c>
    </row>
    <row r="1136" spans="1:11" s="211" customFormat="1" ht="18" customHeight="1" x14ac:dyDescent="0.35">
      <c r="A1136" s="356">
        <v>8190</v>
      </c>
      <c r="B1136" s="357">
        <v>45010</v>
      </c>
      <c r="C1136" s="358" t="s">
        <v>163</v>
      </c>
      <c r="D1136" s="359">
        <v>1</v>
      </c>
      <c r="E1136" s="360">
        <v>6</v>
      </c>
      <c r="F1136" s="361">
        <f t="shared" si="135"/>
        <v>6</v>
      </c>
      <c r="G1136" s="360">
        <v>16</v>
      </c>
      <c r="H1136" s="362">
        <f t="shared" si="136"/>
        <v>96</v>
      </c>
      <c r="I1136" s="210"/>
      <c r="J1136" s="210">
        <f>SUMIF('[27]Day Works'!$G$3:$G$174,A1136,'[27]Day Works'!$H$3:$H$174)</f>
        <v>6</v>
      </c>
      <c r="K1136" s="438">
        <f t="shared" si="126"/>
        <v>0</v>
      </c>
    </row>
    <row r="1137" spans="1:11" s="211" customFormat="1" ht="18" customHeight="1" x14ac:dyDescent="0.35">
      <c r="A1137" s="356">
        <v>8191</v>
      </c>
      <c r="B1137" s="357">
        <v>45010</v>
      </c>
      <c r="C1137" s="358" t="s">
        <v>163</v>
      </c>
      <c r="D1137" s="359">
        <v>1</v>
      </c>
      <c r="E1137" s="360">
        <v>6</v>
      </c>
      <c r="F1137" s="361">
        <f t="shared" si="135"/>
        <v>6</v>
      </c>
      <c r="G1137" s="360">
        <v>16</v>
      </c>
      <c r="H1137" s="362">
        <f t="shared" si="136"/>
        <v>96</v>
      </c>
      <c r="I1137" s="210"/>
      <c r="J1137" s="210">
        <f>SUMIF('[27]Day Works'!$G$3:$G$174,A1137,'[27]Day Works'!$H$3:$H$174)</f>
        <v>6</v>
      </c>
      <c r="K1137" s="438">
        <f t="shared" si="126"/>
        <v>0</v>
      </c>
    </row>
    <row r="1138" spans="1:11" s="211" customFormat="1" ht="18" customHeight="1" x14ac:dyDescent="0.35">
      <c r="A1138" s="356">
        <v>8194</v>
      </c>
      <c r="B1138" s="357">
        <v>45012</v>
      </c>
      <c r="C1138" s="358" t="s">
        <v>163</v>
      </c>
      <c r="D1138" s="359">
        <v>2</v>
      </c>
      <c r="E1138" s="360">
        <v>6</v>
      </c>
      <c r="F1138" s="361">
        <f t="shared" si="135"/>
        <v>12</v>
      </c>
      <c r="G1138" s="360">
        <v>16</v>
      </c>
      <c r="H1138" s="362">
        <f t="shared" si="136"/>
        <v>192</v>
      </c>
      <c r="I1138" s="210"/>
      <c r="J1138" s="210">
        <f>SUMIF('[27]Day Works'!$G$3:$G$174,A1138,'[27]Day Works'!$H$3:$H$174)</f>
        <v>12</v>
      </c>
      <c r="K1138" s="438">
        <f t="shared" si="126"/>
        <v>0</v>
      </c>
    </row>
    <row r="1139" spans="1:11" s="211" customFormat="1" ht="18" customHeight="1" x14ac:dyDescent="0.35">
      <c r="A1139" s="356">
        <v>8193</v>
      </c>
      <c r="B1139" s="357">
        <v>45012</v>
      </c>
      <c r="C1139" s="358" t="s">
        <v>163</v>
      </c>
      <c r="D1139" s="359">
        <v>2</v>
      </c>
      <c r="E1139" s="360">
        <v>6</v>
      </c>
      <c r="F1139" s="361">
        <f t="shared" ref="F1139:F1141" si="137">D1139*E1139</f>
        <v>12</v>
      </c>
      <c r="G1139" s="360">
        <v>16</v>
      </c>
      <c r="H1139" s="362">
        <f t="shared" ref="H1139:H1141" si="138">F1139*G1139</f>
        <v>192</v>
      </c>
      <c r="I1139" s="210"/>
      <c r="J1139" s="210">
        <f>SUMIF('[27]Day Works'!$G$3:$G$174,A1139,'[27]Day Works'!$H$3:$H$174)</f>
        <v>12</v>
      </c>
      <c r="K1139" s="438">
        <f t="shared" si="126"/>
        <v>0</v>
      </c>
    </row>
    <row r="1140" spans="1:11" s="211" customFormat="1" ht="18" customHeight="1" x14ac:dyDescent="0.35">
      <c r="A1140" s="356">
        <v>8192</v>
      </c>
      <c r="B1140" s="357">
        <v>45012</v>
      </c>
      <c r="C1140" s="358" t="s">
        <v>163</v>
      </c>
      <c r="D1140" s="359">
        <v>4</v>
      </c>
      <c r="E1140" s="360">
        <v>6</v>
      </c>
      <c r="F1140" s="361">
        <f t="shared" si="137"/>
        <v>24</v>
      </c>
      <c r="G1140" s="360">
        <v>16</v>
      </c>
      <c r="H1140" s="362">
        <f t="shared" si="138"/>
        <v>384</v>
      </c>
      <c r="I1140" s="210"/>
      <c r="J1140" s="210">
        <f>SUMIF('[27]Day Works'!$G$3:$G$174,A1140,'[27]Day Works'!$H$3:$H$174)</f>
        <v>24</v>
      </c>
      <c r="K1140" s="438">
        <f t="shared" si="126"/>
        <v>0</v>
      </c>
    </row>
    <row r="1141" spans="1:11" s="211" customFormat="1" ht="18" customHeight="1" x14ac:dyDescent="0.35">
      <c r="A1141" s="356">
        <v>8195</v>
      </c>
      <c r="B1141" s="357">
        <v>45013</v>
      </c>
      <c r="C1141" s="358" t="s">
        <v>163</v>
      </c>
      <c r="D1141" s="359">
        <v>4</v>
      </c>
      <c r="E1141" s="360">
        <v>6</v>
      </c>
      <c r="F1141" s="361">
        <f t="shared" si="137"/>
        <v>24</v>
      </c>
      <c r="G1141" s="360">
        <v>16</v>
      </c>
      <c r="H1141" s="362">
        <f t="shared" si="138"/>
        <v>384</v>
      </c>
      <c r="I1141" s="210"/>
      <c r="J1141" s="210">
        <f>SUMIF('[27]Day Works'!$G$3:$G$174,A1141,'[27]Day Works'!$H$3:$H$174)</f>
        <v>24</v>
      </c>
      <c r="K1141" s="438">
        <f t="shared" si="126"/>
        <v>0</v>
      </c>
    </row>
    <row r="1142" spans="1:11" ht="18" customHeight="1" thickBot="1" x14ac:dyDescent="0.4">
      <c r="A1142" s="34"/>
      <c r="B1142" s="39"/>
      <c r="C1142" s="40"/>
      <c r="D1142" s="41"/>
      <c r="E1142" s="50"/>
      <c r="F1142" s="49">
        <v>0</v>
      </c>
      <c r="G1142" s="50"/>
      <c r="H1142" s="38">
        <v>0</v>
      </c>
      <c r="I1142" s="29"/>
      <c r="J1142" s="29"/>
      <c r="K1142" s="250">
        <f>SUM(K968:K1141)</f>
        <v>-40</v>
      </c>
    </row>
    <row r="1143" spans="1:11" ht="18" customHeight="1" thickBot="1" x14ac:dyDescent="0.4">
      <c r="A1143" s="43"/>
      <c r="B1143" s="42"/>
      <c r="C1143" s="44" t="s">
        <v>66</v>
      </c>
      <c r="D1143" s="42"/>
      <c r="E1143" s="45"/>
      <c r="F1143" s="46">
        <f>SUM(F6:F1142)</f>
        <v>38967</v>
      </c>
      <c r="G1143" s="45">
        <v>16</v>
      </c>
      <c r="H1143" s="47">
        <f>SUM(H6:H1142)</f>
        <v>623532</v>
      </c>
      <c r="I1143" s="436">
        <f>SUM(H968:H1141)</f>
        <v>72012</v>
      </c>
      <c r="J1143" s="29"/>
    </row>
    <row r="1144" spans="1:11" ht="18" customHeight="1" x14ac:dyDescent="0.35">
      <c r="A1144" s="29"/>
      <c r="B1144" s="29"/>
      <c r="C1144" s="29"/>
      <c r="D1144" s="29"/>
      <c r="E1144" s="29"/>
      <c r="F1144" s="29">
        <f>F1143*G1143</f>
        <v>623472</v>
      </c>
      <c r="G1144" s="29"/>
      <c r="H1144" s="29"/>
      <c r="I1144" s="29"/>
      <c r="J1144" s="29"/>
    </row>
    <row r="1148" spans="1:11" x14ac:dyDescent="0.25">
      <c r="G1148" s="250"/>
    </row>
  </sheetData>
  <protectedRanges>
    <protectedRange sqref="A1:H1048576" name="Range1" securityDescriptor="O:WDG:WDD:(A;;CC;;;S-1-5-21-2162722240-155571142-4159933717-1001)"/>
  </protectedRanges>
  <mergeCells count="1">
    <mergeCell ref="A4:H4"/>
  </mergeCells>
  <pageMargins left="0.59055118110236227" right="0.59055118110236227" top="0.98425196850393704" bottom="0.98425196850393704" header="0.51181102362204722" footer="0.51181102362204722"/>
  <pageSetup paperSize="9" scale="63" fitToHeight="0" orientation="portrait" r:id="rId1"/>
  <headerFooter>
    <oddFooter>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7"/>
  <sheetViews>
    <sheetView topLeftCell="A13" workbookViewId="0">
      <selection activeCell="E42" sqref="E42"/>
    </sheetView>
  </sheetViews>
  <sheetFormatPr defaultColWidth="9.21875" defaultRowHeight="13.2" x14ac:dyDescent="0.25"/>
  <cols>
    <col min="1" max="1" width="11.77734375" style="1" customWidth="1"/>
    <col min="2" max="2" width="15.77734375" style="1" customWidth="1"/>
    <col min="3" max="3" width="31.77734375" style="1" customWidth="1"/>
    <col min="4" max="4" width="10.21875" style="1" customWidth="1"/>
    <col min="5" max="5" width="11.21875" style="1" customWidth="1"/>
    <col min="6" max="6" width="13.5546875" style="1" customWidth="1"/>
    <col min="7" max="7" width="14.21875" style="1" customWidth="1"/>
    <col min="8" max="8" width="17.21875" style="1" customWidth="1"/>
    <col min="9" max="16384" width="9.21875" style="1"/>
  </cols>
  <sheetData>
    <row r="3" spans="1:10" ht="18" customHeight="1" x14ac:dyDescent="0.25"/>
    <row r="4" spans="1:10" ht="18" customHeight="1" thickBot="1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" customHeight="1" thickBot="1" x14ac:dyDescent="0.4">
      <c r="A5" s="460" t="s">
        <v>164</v>
      </c>
      <c r="B5" s="461"/>
      <c r="C5" s="461"/>
      <c r="D5" s="461"/>
      <c r="E5" s="461"/>
      <c r="F5" s="461"/>
      <c r="G5" s="461"/>
      <c r="H5" s="462"/>
      <c r="I5" s="2"/>
      <c r="J5" s="2"/>
    </row>
    <row r="6" spans="1:10" s="12" customFormat="1" ht="18" customHeight="1" x14ac:dyDescent="0.35">
      <c r="A6" s="7" t="s">
        <v>165</v>
      </c>
      <c r="B6" s="8" t="s">
        <v>158</v>
      </c>
      <c r="C6" s="8" t="s">
        <v>12</v>
      </c>
      <c r="D6" s="9" t="s">
        <v>166</v>
      </c>
      <c r="E6" s="8" t="s">
        <v>160</v>
      </c>
      <c r="F6" s="8" t="s">
        <v>161</v>
      </c>
      <c r="G6" s="8" t="s">
        <v>162</v>
      </c>
      <c r="H6" s="10" t="s">
        <v>66</v>
      </c>
      <c r="I6" s="11"/>
      <c r="J6" s="11"/>
    </row>
    <row r="7" spans="1:10" ht="18" customHeight="1" x14ac:dyDescent="0.35">
      <c r="A7" s="5">
        <v>6402</v>
      </c>
      <c r="B7" s="3">
        <v>44686</v>
      </c>
      <c r="C7" s="4" t="s">
        <v>163</v>
      </c>
      <c r="D7" s="5">
        <v>1</v>
      </c>
      <c r="E7" s="6">
        <v>10</v>
      </c>
      <c r="F7" s="6">
        <f t="shared" ref="F7:F32" si="0">D7*E7</f>
        <v>10</v>
      </c>
      <c r="G7" s="6">
        <v>25</v>
      </c>
      <c r="H7" s="6">
        <f>F7*G7</f>
        <v>250</v>
      </c>
      <c r="I7" s="2"/>
      <c r="J7" s="2"/>
    </row>
    <row r="8" spans="1:10" ht="18" customHeight="1" x14ac:dyDescent="0.35">
      <c r="A8" s="5">
        <v>6403</v>
      </c>
      <c r="B8" s="3">
        <v>44687</v>
      </c>
      <c r="C8" s="4" t="s">
        <v>163</v>
      </c>
      <c r="D8" s="5">
        <v>1</v>
      </c>
      <c r="E8" s="6">
        <v>10</v>
      </c>
      <c r="F8" s="6">
        <f t="shared" si="0"/>
        <v>10</v>
      </c>
      <c r="G8" s="6">
        <v>25</v>
      </c>
      <c r="H8" s="6">
        <f t="shared" ref="H8:H31" si="1">F8*G8</f>
        <v>250</v>
      </c>
      <c r="I8" s="2"/>
      <c r="J8" s="2"/>
    </row>
    <row r="9" spans="1:10" ht="18" customHeight="1" x14ac:dyDescent="0.35">
      <c r="A9" s="5">
        <v>6404</v>
      </c>
      <c r="B9" s="3">
        <v>44689</v>
      </c>
      <c r="C9" s="4" t="s">
        <v>163</v>
      </c>
      <c r="D9" s="5">
        <v>1</v>
      </c>
      <c r="E9" s="6">
        <v>10</v>
      </c>
      <c r="F9" s="6">
        <f t="shared" si="0"/>
        <v>10</v>
      </c>
      <c r="G9" s="6">
        <v>25</v>
      </c>
      <c r="H9" s="6">
        <f t="shared" si="1"/>
        <v>250</v>
      </c>
      <c r="I9" s="2"/>
      <c r="J9" s="2"/>
    </row>
    <row r="10" spans="1:10" ht="18" customHeight="1" x14ac:dyDescent="0.35">
      <c r="A10" s="5">
        <v>6405</v>
      </c>
      <c r="B10" s="3">
        <v>44690</v>
      </c>
      <c r="C10" s="4" t="s">
        <v>163</v>
      </c>
      <c r="D10" s="5">
        <v>1</v>
      </c>
      <c r="E10" s="6">
        <v>10</v>
      </c>
      <c r="F10" s="6">
        <f t="shared" si="0"/>
        <v>10</v>
      </c>
      <c r="G10" s="6">
        <v>25</v>
      </c>
      <c r="H10" s="6">
        <f t="shared" si="1"/>
        <v>250</v>
      </c>
      <c r="I10" s="2"/>
      <c r="J10" s="2"/>
    </row>
    <row r="11" spans="1:10" ht="18" customHeight="1" x14ac:dyDescent="0.35">
      <c r="A11" s="5">
        <v>6408</v>
      </c>
      <c r="B11" s="3">
        <v>44691</v>
      </c>
      <c r="C11" s="4" t="s">
        <v>163</v>
      </c>
      <c r="D11" s="5">
        <v>1</v>
      </c>
      <c r="E11" s="6">
        <v>10</v>
      </c>
      <c r="F11" s="6">
        <f t="shared" si="0"/>
        <v>10</v>
      </c>
      <c r="G11" s="6">
        <v>25</v>
      </c>
      <c r="H11" s="6">
        <f t="shared" si="1"/>
        <v>250</v>
      </c>
      <c r="I11" s="2"/>
      <c r="J11" s="2"/>
    </row>
    <row r="12" spans="1:10" ht="18" customHeight="1" x14ac:dyDescent="0.35">
      <c r="A12" s="5">
        <v>6406</v>
      </c>
      <c r="B12" s="3">
        <v>44692</v>
      </c>
      <c r="C12" s="4" t="s">
        <v>163</v>
      </c>
      <c r="D12" s="5">
        <v>1</v>
      </c>
      <c r="E12" s="6">
        <v>10</v>
      </c>
      <c r="F12" s="6">
        <f t="shared" si="0"/>
        <v>10</v>
      </c>
      <c r="G12" s="6">
        <v>25</v>
      </c>
      <c r="H12" s="6">
        <f t="shared" si="1"/>
        <v>250</v>
      </c>
      <c r="I12" s="2"/>
      <c r="J12" s="2"/>
    </row>
    <row r="13" spans="1:10" ht="18" customHeight="1" x14ac:dyDescent="0.35">
      <c r="A13" s="5">
        <v>6410</v>
      </c>
      <c r="B13" s="3">
        <v>44693</v>
      </c>
      <c r="C13" s="4" t="s">
        <v>163</v>
      </c>
      <c r="D13" s="5">
        <v>1</v>
      </c>
      <c r="E13" s="6">
        <v>10</v>
      </c>
      <c r="F13" s="6">
        <f t="shared" si="0"/>
        <v>10</v>
      </c>
      <c r="G13" s="6">
        <v>25</v>
      </c>
      <c r="H13" s="6">
        <f t="shared" si="1"/>
        <v>250</v>
      </c>
      <c r="I13" s="2"/>
      <c r="J13" s="2"/>
    </row>
    <row r="14" spans="1:10" ht="18" customHeight="1" x14ac:dyDescent="0.35">
      <c r="A14" s="5">
        <v>6411</v>
      </c>
      <c r="B14" s="3">
        <v>44694</v>
      </c>
      <c r="C14" s="4" t="s">
        <v>163</v>
      </c>
      <c r="D14" s="5">
        <v>1</v>
      </c>
      <c r="E14" s="6">
        <v>10</v>
      </c>
      <c r="F14" s="6">
        <f t="shared" si="0"/>
        <v>10</v>
      </c>
      <c r="G14" s="6">
        <v>25</v>
      </c>
      <c r="H14" s="6">
        <f t="shared" si="1"/>
        <v>250</v>
      </c>
      <c r="I14" s="2"/>
      <c r="J14" s="2"/>
    </row>
    <row r="15" spans="1:10" ht="18" customHeight="1" x14ac:dyDescent="0.35">
      <c r="A15" s="5">
        <v>6412</v>
      </c>
      <c r="B15" s="3">
        <v>44698</v>
      </c>
      <c r="C15" s="4" t="s">
        <v>163</v>
      </c>
      <c r="D15" s="5">
        <v>1</v>
      </c>
      <c r="E15" s="6">
        <v>10</v>
      </c>
      <c r="F15" s="6">
        <f t="shared" si="0"/>
        <v>10</v>
      </c>
      <c r="G15" s="6">
        <v>25</v>
      </c>
      <c r="H15" s="6">
        <f t="shared" si="1"/>
        <v>250</v>
      </c>
      <c r="I15" s="2"/>
      <c r="J15" s="2"/>
    </row>
    <row r="16" spans="1:10" ht="18" customHeight="1" x14ac:dyDescent="0.35">
      <c r="A16" s="5">
        <v>6413</v>
      </c>
      <c r="B16" s="3">
        <v>44699</v>
      </c>
      <c r="C16" s="4" t="s">
        <v>163</v>
      </c>
      <c r="D16" s="5">
        <v>1</v>
      </c>
      <c r="E16" s="6">
        <v>10</v>
      </c>
      <c r="F16" s="6">
        <f t="shared" si="0"/>
        <v>10</v>
      </c>
      <c r="G16" s="6">
        <v>25</v>
      </c>
      <c r="H16" s="6">
        <f t="shared" si="1"/>
        <v>250</v>
      </c>
      <c r="I16" s="2"/>
      <c r="J16" s="2"/>
    </row>
    <row r="17" spans="1:10" ht="18" customHeight="1" x14ac:dyDescent="0.35">
      <c r="A17" s="5">
        <v>6423</v>
      </c>
      <c r="B17" s="3">
        <v>44699</v>
      </c>
      <c r="C17" s="4" t="s">
        <v>163</v>
      </c>
      <c r="D17" s="80">
        <v>1</v>
      </c>
      <c r="E17" s="81">
        <v>10</v>
      </c>
      <c r="F17" s="81">
        <f t="shared" si="0"/>
        <v>10</v>
      </c>
      <c r="G17" s="6">
        <v>25</v>
      </c>
      <c r="H17" s="6">
        <f t="shared" si="1"/>
        <v>250</v>
      </c>
      <c r="I17" s="82"/>
      <c r="J17" s="2"/>
    </row>
    <row r="18" spans="1:10" ht="18" customHeight="1" x14ac:dyDescent="0.35">
      <c r="A18" s="5">
        <v>6417</v>
      </c>
      <c r="B18" s="3">
        <v>44700</v>
      </c>
      <c r="C18" s="4" t="s">
        <v>163</v>
      </c>
      <c r="D18" s="5">
        <v>1</v>
      </c>
      <c r="E18" s="6">
        <v>10</v>
      </c>
      <c r="F18" s="6">
        <f t="shared" si="0"/>
        <v>10</v>
      </c>
      <c r="G18" s="6">
        <v>25</v>
      </c>
      <c r="H18" s="6">
        <f t="shared" si="1"/>
        <v>250</v>
      </c>
      <c r="I18" s="2"/>
      <c r="J18" s="2"/>
    </row>
    <row r="19" spans="1:10" ht="18" customHeight="1" x14ac:dyDescent="0.35">
      <c r="A19" s="5">
        <v>6416</v>
      </c>
      <c r="B19" s="3">
        <v>44700</v>
      </c>
      <c r="C19" s="4" t="s">
        <v>163</v>
      </c>
      <c r="D19" s="5">
        <v>1</v>
      </c>
      <c r="E19" s="6">
        <v>10</v>
      </c>
      <c r="F19" s="6">
        <f t="shared" si="0"/>
        <v>10</v>
      </c>
      <c r="G19" s="6">
        <v>25</v>
      </c>
      <c r="H19" s="6">
        <f t="shared" si="1"/>
        <v>250</v>
      </c>
      <c r="I19" s="2"/>
      <c r="J19" s="2"/>
    </row>
    <row r="20" spans="1:10" ht="18" customHeight="1" x14ac:dyDescent="0.35">
      <c r="A20" s="5">
        <v>6420</v>
      </c>
      <c r="B20" s="3">
        <v>44700</v>
      </c>
      <c r="C20" s="4" t="s">
        <v>163</v>
      </c>
      <c r="D20" s="5">
        <v>1</v>
      </c>
      <c r="E20" s="6">
        <v>10</v>
      </c>
      <c r="F20" s="6">
        <f t="shared" si="0"/>
        <v>10</v>
      </c>
      <c r="G20" s="6">
        <v>25</v>
      </c>
      <c r="H20" s="6">
        <f t="shared" si="1"/>
        <v>250</v>
      </c>
      <c r="I20" s="2"/>
      <c r="J20" s="2"/>
    </row>
    <row r="21" spans="1:10" ht="18" customHeight="1" x14ac:dyDescent="0.35">
      <c r="A21" s="5">
        <v>6424</v>
      </c>
      <c r="B21" s="3">
        <v>44701</v>
      </c>
      <c r="C21" s="4" t="s">
        <v>163</v>
      </c>
      <c r="D21" s="5">
        <v>1</v>
      </c>
      <c r="E21" s="6">
        <v>10</v>
      </c>
      <c r="F21" s="6">
        <f t="shared" si="0"/>
        <v>10</v>
      </c>
      <c r="G21" s="6">
        <v>25</v>
      </c>
      <c r="H21" s="6">
        <f t="shared" si="1"/>
        <v>250</v>
      </c>
      <c r="I21" s="2"/>
      <c r="J21" s="2"/>
    </row>
    <row r="22" spans="1:10" ht="18" customHeight="1" x14ac:dyDescent="0.35">
      <c r="A22" s="5">
        <v>6428</v>
      </c>
      <c r="B22" s="3">
        <v>44703</v>
      </c>
      <c r="C22" s="4" t="s">
        <v>163</v>
      </c>
      <c r="D22" s="5">
        <v>1</v>
      </c>
      <c r="E22" s="6">
        <v>10</v>
      </c>
      <c r="F22" s="6">
        <f t="shared" si="0"/>
        <v>10</v>
      </c>
      <c r="G22" s="6">
        <v>25</v>
      </c>
      <c r="H22" s="6">
        <f t="shared" si="1"/>
        <v>250</v>
      </c>
      <c r="I22" s="2"/>
      <c r="J22" s="2"/>
    </row>
    <row r="23" spans="1:10" ht="18" customHeight="1" x14ac:dyDescent="0.35">
      <c r="A23" s="5">
        <v>6432</v>
      </c>
      <c r="B23" s="3">
        <v>44704</v>
      </c>
      <c r="C23" s="4" t="s">
        <v>163</v>
      </c>
      <c r="D23" s="5">
        <v>1</v>
      </c>
      <c r="E23" s="6">
        <v>10</v>
      </c>
      <c r="F23" s="6">
        <f t="shared" si="0"/>
        <v>10</v>
      </c>
      <c r="G23" s="6">
        <v>25</v>
      </c>
      <c r="H23" s="6">
        <f t="shared" si="1"/>
        <v>250</v>
      </c>
      <c r="I23" s="2"/>
      <c r="J23" s="2"/>
    </row>
    <row r="24" spans="1:10" ht="18" customHeight="1" x14ac:dyDescent="0.35">
      <c r="A24" s="72">
        <v>6438</v>
      </c>
      <c r="B24" s="3">
        <v>44705</v>
      </c>
      <c r="C24" s="4" t="s">
        <v>163</v>
      </c>
      <c r="D24" s="5">
        <v>1</v>
      </c>
      <c r="E24" s="6">
        <v>10</v>
      </c>
      <c r="F24" s="6">
        <f t="shared" si="0"/>
        <v>10</v>
      </c>
      <c r="G24" s="6">
        <v>25</v>
      </c>
      <c r="H24" s="6">
        <f t="shared" si="1"/>
        <v>250</v>
      </c>
      <c r="I24" s="2"/>
      <c r="J24" s="2"/>
    </row>
    <row r="25" spans="1:10" ht="18" customHeight="1" x14ac:dyDescent="0.35">
      <c r="A25" s="72">
        <v>6439</v>
      </c>
      <c r="B25" s="3">
        <v>44705</v>
      </c>
      <c r="C25" s="4" t="s">
        <v>163</v>
      </c>
      <c r="D25" s="5">
        <v>1</v>
      </c>
      <c r="E25" s="6">
        <v>10</v>
      </c>
      <c r="F25" s="6">
        <f t="shared" si="0"/>
        <v>10</v>
      </c>
      <c r="G25" s="6">
        <v>25</v>
      </c>
      <c r="H25" s="6">
        <f t="shared" si="1"/>
        <v>250</v>
      </c>
      <c r="I25" s="2"/>
      <c r="J25" s="2"/>
    </row>
    <row r="26" spans="1:10" ht="18" customHeight="1" x14ac:dyDescent="0.35">
      <c r="A26" s="72">
        <v>6440</v>
      </c>
      <c r="B26" s="3">
        <v>44706</v>
      </c>
      <c r="C26" s="4" t="s">
        <v>163</v>
      </c>
      <c r="D26" s="5">
        <v>1</v>
      </c>
      <c r="E26" s="6">
        <v>10</v>
      </c>
      <c r="F26" s="6">
        <f t="shared" si="0"/>
        <v>10</v>
      </c>
      <c r="G26" s="6">
        <v>25</v>
      </c>
      <c r="H26" s="6">
        <f t="shared" si="1"/>
        <v>250</v>
      </c>
      <c r="I26" s="2"/>
      <c r="J26" s="2"/>
    </row>
    <row r="27" spans="1:10" ht="18" customHeight="1" x14ac:dyDescent="0.35">
      <c r="A27" s="72">
        <v>6442</v>
      </c>
      <c r="B27" s="3">
        <v>44706</v>
      </c>
      <c r="C27" s="4" t="s">
        <v>163</v>
      </c>
      <c r="D27" s="5">
        <v>1</v>
      </c>
      <c r="E27" s="6">
        <v>10</v>
      </c>
      <c r="F27" s="6">
        <f t="shared" si="0"/>
        <v>10</v>
      </c>
      <c r="G27" s="6">
        <v>25</v>
      </c>
      <c r="H27" s="6">
        <f t="shared" si="1"/>
        <v>250</v>
      </c>
      <c r="I27" s="2"/>
      <c r="J27" s="2"/>
    </row>
    <row r="28" spans="1:10" ht="18" customHeight="1" x14ac:dyDescent="0.35">
      <c r="A28" s="72">
        <v>6443</v>
      </c>
      <c r="B28" s="3">
        <v>44706</v>
      </c>
      <c r="C28" s="4" t="s">
        <v>163</v>
      </c>
      <c r="D28" s="5">
        <v>1</v>
      </c>
      <c r="E28" s="6">
        <v>10</v>
      </c>
      <c r="F28" s="6">
        <f t="shared" si="0"/>
        <v>10</v>
      </c>
      <c r="G28" s="6">
        <v>25</v>
      </c>
      <c r="H28" s="6">
        <f t="shared" si="1"/>
        <v>250</v>
      </c>
      <c r="I28" s="2"/>
      <c r="J28" s="2"/>
    </row>
    <row r="29" spans="1:10" ht="18" customHeight="1" x14ac:dyDescent="0.35">
      <c r="A29" s="72">
        <v>6446</v>
      </c>
      <c r="B29" s="3">
        <v>44707</v>
      </c>
      <c r="C29" s="4" t="s">
        <v>163</v>
      </c>
      <c r="D29" s="5">
        <v>1</v>
      </c>
      <c r="E29" s="6">
        <v>10</v>
      </c>
      <c r="F29" s="6">
        <f t="shared" si="0"/>
        <v>10</v>
      </c>
      <c r="G29" s="6">
        <v>25</v>
      </c>
      <c r="H29" s="6">
        <f t="shared" si="1"/>
        <v>250</v>
      </c>
      <c r="I29" s="2"/>
      <c r="J29" s="2"/>
    </row>
    <row r="30" spans="1:10" ht="18" customHeight="1" x14ac:dyDescent="0.35">
      <c r="A30" s="13">
        <v>6449</v>
      </c>
      <c r="B30" s="3">
        <v>44708</v>
      </c>
      <c r="C30" s="4" t="s">
        <v>163</v>
      </c>
      <c r="D30" s="5">
        <v>1</v>
      </c>
      <c r="E30" s="6">
        <v>10</v>
      </c>
      <c r="F30" s="6">
        <f t="shared" si="0"/>
        <v>10</v>
      </c>
      <c r="G30" s="6">
        <v>25</v>
      </c>
      <c r="H30" s="6">
        <f t="shared" si="1"/>
        <v>250</v>
      </c>
      <c r="I30" s="2"/>
      <c r="J30" s="2"/>
    </row>
    <row r="31" spans="1:10" ht="18" customHeight="1" x14ac:dyDescent="0.35">
      <c r="A31" s="13">
        <v>6951</v>
      </c>
      <c r="B31" s="3">
        <v>44710</v>
      </c>
      <c r="C31" s="4" t="s">
        <v>163</v>
      </c>
      <c r="D31" s="5">
        <v>1</v>
      </c>
      <c r="E31" s="6">
        <v>10</v>
      </c>
      <c r="F31" s="6">
        <f t="shared" si="0"/>
        <v>10</v>
      </c>
      <c r="G31" s="6">
        <v>25</v>
      </c>
      <c r="H31" s="6">
        <f t="shared" si="1"/>
        <v>250</v>
      </c>
      <c r="I31" s="2"/>
      <c r="J31" s="2"/>
    </row>
    <row r="32" spans="1:10" ht="18" customHeight="1" x14ac:dyDescent="0.35">
      <c r="A32" s="5">
        <v>6959</v>
      </c>
      <c r="B32" s="3">
        <v>44713</v>
      </c>
      <c r="C32" s="4" t="s">
        <v>163</v>
      </c>
      <c r="D32" s="5">
        <v>1</v>
      </c>
      <c r="E32" s="6">
        <v>10</v>
      </c>
      <c r="F32" s="6">
        <f t="shared" si="0"/>
        <v>10</v>
      </c>
      <c r="G32" s="6">
        <v>25</v>
      </c>
      <c r="H32" s="6">
        <f>F32*G32</f>
        <v>250</v>
      </c>
      <c r="I32" s="2"/>
      <c r="J32" s="2"/>
    </row>
    <row r="33" spans="1:10" ht="18" customHeight="1" x14ac:dyDescent="0.35">
      <c r="A33" s="5"/>
      <c r="B33" s="3"/>
      <c r="C33" s="4" t="s">
        <v>163</v>
      </c>
      <c r="D33" s="5"/>
      <c r="E33" s="6">
        <v>10</v>
      </c>
      <c r="F33" s="6">
        <f>D33*E33</f>
        <v>0</v>
      </c>
      <c r="G33" s="6">
        <v>25</v>
      </c>
      <c r="H33" s="6">
        <f>F33*G33</f>
        <v>0</v>
      </c>
      <c r="I33" s="2"/>
      <c r="J33" s="2"/>
    </row>
    <row r="34" spans="1:10" ht="18" customHeight="1" x14ac:dyDescent="0.35">
      <c r="A34" s="5"/>
      <c r="B34" s="3"/>
      <c r="C34" s="4"/>
      <c r="D34" s="5"/>
      <c r="E34" s="6"/>
      <c r="F34" s="6">
        <f>D34*E34</f>
        <v>0</v>
      </c>
      <c r="G34" s="6">
        <v>25</v>
      </c>
      <c r="H34" s="6">
        <f>F34*G34</f>
        <v>0</v>
      </c>
      <c r="I34" s="2"/>
      <c r="J34" s="2"/>
    </row>
    <row r="35" spans="1:10" ht="18" customHeight="1" x14ac:dyDescent="0.35">
      <c r="A35" s="13"/>
      <c r="B35" s="3"/>
      <c r="C35" s="4"/>
      <c r="D35" s="5"/>
      <c r="E35" s="6"/>
      <c r="F35" s="6"/>
      <c r="G35" s="6"/>
      <c r="H35" s="6"/>
      <c r="I35" s="2"/>
      <c r="J35" s="2"/>
    </row>
    <row r="36" spans="1:10" ht="18" customHeight="1" x14ac:dyDescent="0.35">
      <c r="A36" s="4"/>
      <c r="B36" s="4"/>
      <c r="C36" s="14" t="s">
        <v>66</v>
      </c>
      <c r="D36" s="4"/>
      <c r="E36" s="6"/>
      <c r="F36" s="15">
        <f>SUM(F33:F34)</f>
        <v>0</v>
      </c>
      <c r="G36" s="6">
        <v>25</v>
      </c>
      <c r="H36" s="16">
        <f>SUM(H7:H34)</f>
        <v>6500</v>
      </c>
      <c r="I36" s="2"/>
      <c r="J36" s="2"/>
    </row>
    <row r="37" spans="1:10" ht="18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</row>
  </sheetData>
  <protectedRanges>
    <protectedRange sqref="A1:H1048576" name="Range1" securityDescriptor="O:WDG:WDD:(A;;CC;;;S-1-5-21-2162722240-155571142-4159933717-1001)"/>
  </protectedRanges>
  <mergeCells count="1">
    <mergeCell ref="A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L335"/>
  <sheetViews>
    <sheetView topLeftCell="A328" workbookViewId="0">
      <selection activeCell="J321" sqref="J321"/>
    </sheetView>
  </sheetViews>
  <sheetFormatPr defaultColWidth="9.21875" defaultRowHeight="13.2" x14ac:dyDescent="0.25"/>
  <cols>
    <col min="1" max="1" width="9.21875" style="1"/>
    <col min="2" max="2" width="25.21875" style="1" customWidth="1"/>
    <col min="3" max="3" width="6.21875" style="1" customWidth="1"/>
    <col min="4" max="4" width="6.77734375" style="1" customWidth="1"/>
    <col min="5" max="5" width="6.5546875" style="1" customWidth="1"/>
    <col min="6" max="7" width="7" style="1" customWidth="1"/>
    <col min="8" max="8" width="9.21875" style="1"/>
    <col min="9" max="9" width="10.21875" style="1" customWidth="1"/>
    <col min="10" max="10" width="7.21875" style="1" customWidth="1"/>
    <col min="11" max="11" width="10.77734375" style="1" customWidth="1"/>
    <col min="12" max="12" width="13.21875" style="1" customWidth="1"/>
    <col min="13" max="16384" width="9.21875" style="1"/>
  </cols>
  <sheetData>
    <row r="2" spans="1:12" ht="15.6" x14ac:dyDescent="0.3">
      <c r="A2" s="463" t="s">
        <v>190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</row>
    <row r="3" spans="1:12" ht="40.799999999999997" x14ac:dyDescent="0.25">
      <c r="A3" s="52" t="s">
        <v>191</v>
      </c>
      <c r="B3" s="52" t="s">
        <v>12</v>
      </c>
      <c r="C3" s="52" t="s">
        <v>192</v>
      </c>
      <c r="D3" s="52" t="s">
        <v>193</v>
      </c>
      <c r="E3" s="52" t="s">
        <v>194</v>
      </c>
      <c r="F3" s="52" t="s">
        <v>195</v>
      </c>
      <c r="G3" s="52" t="s">
        <v>196</v>
      </c>
      <c r="H3" s="52" t="s">
        <v>197</v>
      </c>
      <c r="I3" s="52" t="s">
        <v>198</v>
      </c>
      <c r="J3" s="52" t="s">
        <v>199</v>
      </c>
      <c r="K3" s="52" t="s">
        <v>200</v>
      </c>
      <c r="L3" s="54" t="s">
        <v>178</v>
      </c>
    </row>
    <row r="4" spans="1:12" x14ac:dyDescent="0.25">
      <c r="A4" s="25">
        <v>1</v>
      </c>
      <c r="B4" s="26" t="s">
        <v>201</v>
      </c>
      <c r="C4" s="83">
        <v>4</v>
      </c>
      <c r="D4" s="83">
        <v>1.3</v>
      </c>
      <c r="E4" s="83">
        <v>5</v>
      </c>
      <c r="F4" s="83">
        <f>C4*E4</f>
        <v>20</v>
      </c>
      <c r="G4" s="83">
        <v>1</v>
      </c>
      <c r="H4" s="27">
        <v>1</v>
      </c>
      <c r="I4" s="83">
        <v>150</v>
      </c>
      <c r="J4" s="83">
        <v>12051</v>
      </c>
      <c r="K4" s="84">
        <v>44686</v>
      </c>
      <c r="L4" s="85">
        <f>I4*G4</f>
        <v>150</v>
      </c>
    </row>
    <row r="5" spans="1:12" x14ac:dyDescent="0.25">
      <c r="A5" s="25"/>
      <c r="B5" s="26"/>
      <c r="C5" s="83">
        <v>2.5</v>
      </c>
      <c r="D5" s="83">
        <v>1.3</v>
      </c>
      <c r="E5" s="83">
        <v>6</v>
      </c>
      <c r="F5" s="83">
        <f>C5*E5</f>
        <v>15</v>
      </c>
      <c r="G5" s="83"/>
      <c r="H5" s="27"/>
      <c r="I5" s="83"/>
      <c r="J5" s="83"/>
      <c r="K5" s="84"/>
      <c r="L5" s="85"/>
    </row>
    <row r="6" spans="1:12" x14ac:dyDescent="0.25">
      <c r="A6" s="25">
        <v>2</v>
      </c>
      <c r="B6" s="26" t="s">
        <v>201</v>
      </c>
      <c r="C6" s="83">
        <v>2.5</v>
      </c>
      <c r="D6" s="83">
        <v>1.3</v>
      </c>
      <c r="E6" s="83">
        <v>3</v>
      </c>
      <c r="F6" s="83">
        <f>C6*E6</f>
        <v>7.5</v>
      </c>
      <c r="G6" s="83">
        <v>1</v>
      </c>
      <c r="H6" s="27">
        <v>2</v>
      </c>
      <c r="I6" s="83">
        <v>150</v>
      </c>
      <c r="J6" s="83">
        <v>12502</v>
      </c>
      <c r="K6" s="84">
        <v>44686</v>
      </c>
      <c r="L6" s="85">
        <f>I6*G6</f>
        <v>150</v>
      </c>
    </row>
    <row r="7" spans="1:12" x14ac:dyDescent="0.25">
      <c r="A7" s="25"/>
      <c r="B7" s="26" t="s">
        <v>287</v>
      </c>
      <c r="C7" s="83"/>
      <c r="D7" s="26"/>
      <c r="E7" s="83"/>
      <c r="F7" s="83"/>
      <c r="G7" s="83"/>
      <c r="H7" s="27"/>
      <c r="I7" s="83"/>
      <c r="J7" s="83"/>
      <c r="K7" s="84"/>
      <c r="L7" s="85"/>
    </row>
    <row r="8" spans="1:12" x14ac:dyDescent="0.25">
      <c r="A8" s="25"/>
      <c r="B8" s="26"/>
      <c r="C8" s="83"/>
      <c r="D8" s="26"/>
      <c r="E8" s="83"/>
      <c r="F8" s="83"/>
      <c r="G8" s="83"/>
      <c r="H8" s="27"/>
      <c r="I8" s="83"/>
      <c r="J8" s="83"/>
      <c r="K8" s="84"/>
      <c r="L8" s="85"/>
    </row>
    <row r="9" spans="1:12" x14ac:dyDescent="0.25">
      <c r="A9" s="25">
        <v>3</v>
      </c>
      <c r="B9" s="26" t="s">
        <v>201</v>
      </c>
      <c r="C9" s="83">
        <v>2.5</v>
      </c>
      <c r="D9" s="26">
        <v>1.3</v>
      </c>
      <c r="E9" s="83">
        <v>5</v>
      </c>
      <c r="F9" s="83">
        <f>C9*E9</f>
        <v>12.5</v>
      </c>
      <c r="G9" s="83">
        <v>1</v>
      </c>
      <c r="H9" s="27">
        <v>4</v>
      </c>
      <c r="I9" s="83">
        <v>150</v>
      </c>
      <c r="J9" s="83">
        <v>12053</v>
      </c>
      <c r="K9" s="84">
        <v>44687</v>
      </c>
      <c r="L9" s="85">
        <f>I9*G9</f>
        <v>150</v>
      </c>
    </row>
    <row r="10" spans="1:12" x14ac:dyDescent="0.25">
      <c r="A10" s="25"/>
      <c r="B10" s="26" t="s">
        <v>288</v>
      </c>
      <c r="C10" s="83"/>
      <c r="D10" s="26"/>
      <c r="E10" s="83"/>
      <c r="F10" s="83"/>
      <c r="G10" s="83"/>
      <c r="H10" s="27"/>
      <c r="I10" s="83"/>
      <c r="J10" s="83"/>
      <c r="K10" s="84"/>
      <c r="L10" s="85"/>
    </row>
    <row r="11" spans="1:12" x14ac:dyDescent="0.25">
      <c r="A11" s="25"/>
      <c r="B11" s="26"/>
      <c r="C11" s="83"/>
      <c r="D11" s="26"/>
      <c r="E11" s="83"/>
      <c r="F11" s="83"/>
      <c r="G11" s="83"/>
      <c r="H11" s="27"/>
      <c r="I11" s="83"/>
      <c r="J11" s="83"/>
      <c r="K11" s="84"/>
      <c r="L11" s="85"/>
    </row>
    <row r="12" spans="1:12" x14ac:dyDescent="0.25">
      <c r="A12" s="25">
        <v>4</v>
      </c>
      <c r="B12" s="26" t="s">
        <v>201</v>
      </c>
      <c r="C12" s="83">
        <v>10</v>
      </c>
      <c r="D12" s="26">
        <v>1.3</v>
      </c>
      <c r="E12" s="83">
        <v>3</v>
      </c>
      <c r="F12" s="83">
        <f>C12*E12</f>
        <v>30</v>
      </c>
      <c r="G12" s="83">
        <v>1</v>
      </c>
      <c r="H12" s="27">
        <v>5</v>
      </c>
      <c r="I12" s="83">
        <v>150</v>
      </c>
      <c r="J12" s="83">
        <v>12054</v>
      </c>
      <c r="K12" s="84">
        <v>44689</v>
      </c>
      <c r="L12" s="85">
        <f>I12*G12</f>
        <v>150</v>
      </c>
    </row>
    <row r="13" spans="1:12" x14ac:dyDescent="0.25">
      <c r="A13" s="25"/>
      <c r="B13" s="26" t="s">
        <v>289</v>
      </c>
      <c r="C13" s="83"/>
      <c r="D13" s="26"/>
      <c r="E13" s="83"/>
      <c r="F13" s="83"/>
      <c r="G13" s="83"/>
      <c r="H13" s="27"/>
      <c r="I13" s="83"/>
      <c r="J13" s="83"/>
      <c r="K13" s="84"/>
      <c r="L13" s="85"/>
    </row>
    <row r="14" spans="1:12" x14ac:dyDescent="0.25">
      <c r="A14" s="25"/>
      <c r="B14" s="26"/>
      <c r="C14" s="83"/>
      <c r="D14" s="26"/>
      <c r="E14" s="83"/>
      <c r="F14" s="83"/>
      <c r="G14" s="83"/>
      <c r="H14" s="27"/>
      <c r="I14" s="83"/>
      <c r="J14" s="83"/>
      <c r="K14" s="84"/>
      <c r="L14" s="85"/>
    </row>
    <row r="15" spans="1:12" x14ac:dyDescent="0.25">
      <c r="A15" s="25">
        <v>5</v>
      </c>
      <c r="B15" s="26" t="s">
        <v>201</v>
      </c>
      <c r="C15" s="83">
        <v>2.5</v>
      </c>
      <c r="D15" s="26">
        <v>1.3</v>
      </c>
      <c r="E15" s="83">
        <v>3</v>
      </c>
      <c r="F15" s="83">
        <f>C15*E15</f>
        <v>7.5</v>
      </c>
      <c r="G15" s="83">
        <v>1</v>
      </c>
      <c r="H15" s="27">
        <v>7</v>
      </c>
      <c r="I15" s="83">
        <v>150</v>
      </c>
      <c r="J15" s="83">
        <v>12055</v>
      </c>
      <c r="K15" s="84">
        <v>44689</v>
      </c>
      <c r="L15" s="85">
        <f>I15*G15</f>
        <v>150</v>
      </c>
    </row>
    <row r="16" spans="1:12" x14ac:dyDescent="0.25">
      <c r="A16" s="25"/>
      <c r="B16" s="26" t="s">
        <v>290</v>
      </c>
      <c r="C16" s="83"/>
      <c r="D16" s="26"/>
      <c r="E16" s="83"/>
      <c r="F16" s="83"/>
      <c r="G16" s="83"/>
      <c r="H16" s="27"/>
      <c r="I16" s="83"/>
      <c r="J16" s="83"/>
      <c r="K16" s="84"/>
      <c r="L16" s="85"/>
    </row>
    <row r="17" spans="1:12" x14ac:dyDescent="0.25">
      <c r="A17" s="25"/>
      <c r="B17" s="26"/>
      <c r="C17" s="83"/>
      <c r="D17" s="26"/>
      <c r="E17" s="83"/>
      <c r="F17" s="83"/>
      <c r="G17" s="83"/>
      <c r="H17" s="27"/>
      <c r="I17" s="83"/>
      <c r="J17" s="83"/>
      <c r="K17" s="84"/>
      <c r="L17" s="85"/>
    </row>
    <row r="18" spans="1:12" x14ac:dyDescent="0.25">
      <c r="A18" s="25">
        <v>6</v>
      </c>
      <c r="B18" s="26" t="s">
        <v>201</v>
      </c>
      <c r="C18" s="83">
        <v>2.5</v>
      </c>
      <c r="D18" s="26">
        <v>1.3</v>
      </c>
      <c r="E18" s="83">
        <v>3</v>
      </c>
      <c r="F18" s="83">
        <f>C18*E18</f>
        <v>7.5</v>
      </c>
      <c r="G18" s="83">
        <v>1</v>
      </c>
      <c r="H18" s="27">
        <v>8</v>
      </c>
      <c r="I18" s="83">
        <v>150</v>
      </c>
      <c r="J18" s="83">
        <v>12056</v>
      </c>
      <c r="K18" s="84">
        <v>44689</v>
      </c>
      <c r="L18" s="85">
        <f>I18*G18</f>
        <v>150</v>
      </c>
    </row>
    <row r="19" spans="1:12" x14ac:dyDescent="0.25">
      <c r="A19" s="25"/>
      <c r="B19" s="26" t="s">
        <v>290</v>
      </c>
      <c r="C19" s="83"/>
      <c r="D19" s="26"/>
      <c r="E19" s="83"/>
      <c r="F19" s="83"/>
      <c r="G19" s="83"/>
      <c r="H19" s="27"/>
      <c r="I19" s="83"/>
      <c r="J19" s="83"/>
      <c r="K19" s="84"/>
      <c r="L19" s="85"/>
    </row>
    <row r="20" spans="1:12" x14ac:dyDescent="0.25">
      <c r="A20" s="25"/>
      <c r="B20" s="26"/>
      <c r="C20" s="83"/>
      <c r="D20" s="26"/>
      <c r="E20" s="83"/>
      <c r="F20" s="83"/>
      <c r="G20" s="83"/>
      <c r="H20" s="27"/>
      <c r="I20" s="83"/>
      <c r="J20" s="83"/>
      <c r="K20" s="84"/>
      <c r="L20" s="85"/>
    </row>
    <row r="21" spans="1:12" x14ac:dyDescent="0.25">
      <c r="A21" s="25">
        <v>7</v>
      </c>
      <c r="B21" s="26" t="s">
        <v>201</v>
      </c>
      <c r="C21" s="83">
        <v>12</v>
      </c>
      <c r="D21" s="26">
        <v>1.3</v>
      </c>
      <c r="E21" s="83">
        <v>4</v>
      </c>
      <c r="F21" s="83">
        <f>C21*E21</f>
        <v>48</v>
      </c>
      <c r="G21" s="83">
        <v>1</v>
      </c>
      <c r="H21" s="27">
        <v>9</v>
      </c>
      <c r="I21" s="83">
        <v>150</v>
      </c>
      <c r="J21" s="83">
        <v>12057</v>
      </c>
      <c r="K21" s="84">
        <v>44691</v>
      </c>
      <c r="L21" s="85">
        <f>I21*G21</f>
        <v>150</v>
      </c>
    </row>
    <row r="22" spans="1:12" x14ac:dyDescent="0.25">
      <c r="A22" s="25"/>
      <c r="B22" s="26" t="s">
        <v>291</v>
      </c>
      <c r="C22" s="83"/>
      <c r="D22" s="26"/>
      <c r="E22" s="83"/>
      <c r="F22" s="83"/>
      <c r="G22" s="83"/>
      <c r="H22" s="27"/>
      <c r="I22" s="83"/>
      <c r="J22" s="83"/>
      <c r="K22" s="84"/>
      <c r="L22" s="85"/>
    </row>
    <row r="23" spans="1:12" x14ac:dyDescent="0.25">
      <c r="A23" s="25"/>
      <c r="B23" s="26"/>
      <c r="C23" s="83"/>
      <c r="D23" s="26"/>
      <c r="E23" s="83"/>
      <c r="F23" s="83"/>
      <c r="G23" s="83"/>
      <c r="H23" s="27"/>
      <c r="I23" s="83"/>
      <c r="J23" s="83"/>
      <c r="K23" s="84"/>
      <c r="L23" s="85"/>
    </row>
    <row r="24" spans="1:12" x14ac:dyDescent="0.25">
      <c r="A24" s="25">
        <v>8</v>
      </c>
      <c r="B24" s="26" t="s">
        <v>201</v>
      </c>
      <c r="C24" s="83">
        <v>2.5</v>
      </c>
      <c r="D24" s="26">
        <v>1.3</v>
      </c>
      <c r="E24" s="83">
        <v>5</v>
      </c>
      <c r="F24" s="83">
        <f>C24*E24</f>
        <v>12.5</v>
      </c>
      <c r="G24" s="83">
        <v>1</v>
      </c>
      <c r="H24" s="27">
        <v>10</v>
      </c>
      <c r="I24" s="83">
        <v>150</v>
      </c>
      <c r="J24" s="83">
        <v>12058</v>
      </c>
      <c r="K24" s="84">
        <v>44692</v>
      </c>
      <c r="L24" s="85">
        <f>I24*G24</f>
        <v>150</v>
      </c>
    </row>
    <row r="25" spans="1:12" x14ac:dyDescent="0.25">
      <c r="A25" s="25"/>
      <c r="B25" s="26" t="s">
        <v>292</v>
      </c>
      <c r="C25" s="83"/>
      <c r="D25" s="26"/>
      <c r="E25" s="83"/>
      <c r="F25" s="83"/>
      <c r="G25" s="83"/>
      <c r="H25" s="27"/>
      <c r="I25" s="83"/>
      <c r="J25" s="83"/>
      <c r="K25" s="84"/>
      <c r="L25" s="85"/>
    </row>
    <row r="26" spans="1:12" x14ac:dyDescent="0.25">
      <c r="A26" s="25"/>
      <c r="B26" s="26"/>
      <c r="C26" s="83"/>
      <c r="D26" s="26"/>
      <c r="E26" s="83"/>
      <c r="F26" s="83"/>
      <c r="G26" s="83"/>
      <c r="H26" s="27"/>
      <c r="I26" s="83"/>
      <c r="J26" s="83"/>
      <c r="K26" s="84"/>
      <c r="L26" s="85"/>
    </row>
    <row r="27" spans="1:12" x14ac:dyDescent="0.25">
      <c r="A27" s="25">
        <v>9</v>
      </c>
      <c r="B27" s="26" t="s">
        <v>201</v>
      </c>
      <c r="C27" s="83">
        <v>4</v>
      </c>
      <c r="D27" s="26">
        <v>1.3</v>
      </c>
      <c r="E27" s="83">
        <v>5</v>
      </c>
      <c r="F27" s="83">
        <f>C27*E27</f>
        <v>20</v>
      </c>
      <c r="G27" s="83">
        <v>1</v>
      </c>
      <c r="H27" s="27">
        <v>11</v>
      </c>
      <c r="I27" s="83">
        <v>150</v>
      </c>
      <c r="J27" s="83">
        <v>12059</v>
      </c>
      <c r="K27" s="84">
        <v>44692</v>
      </c>
      <c r="L27" s="85">
        <f>I27*G27</f>
        <v>150</v>
      </c>
    </row>
    <row r="28" spans="1:12" x14ac:dyDescent="0.25">
      <c r="A28" s="25"/>
      <c r="B28" s="26" t="s">
        <v>292</v>
      </c>
      <c r="C28" s="83"/>
      <c r="D28" s="26"/>
      <c r="E28" s="83"/>
      <c r="F28" s="83"/>
      <c r="G28" s="83"/>
      <c r="H28" s="27"/>
      <c r="I28" s="83"/>
      <c r="J28" s="83"/>
      <c r="K28" s="84"/>
      <c r="L28" s="85"/>
    </row>
    <row r="29" spans="1:12" x14ac:dyDescent="0.25">
      <c r="A29" s="25"/>
      <c r="B29" s="26"/>
      <c r="C29" s="83"/>
      <c r="D29" s="26"/>
      <c r="E29" s="83"/>
      <c r="F29" s="83"/>
      <c r="G29" s="83"/>
      <c r="H29" s="27"/>
      <c r="I29" s="83"/>
      <c r="J29" s="83"/>
      <c r="K29" s="84"/>
      <c r="L29" s="85"/>
    </row>
    <row r="30" spans="1:12" x14ac:dyDescent="0.25">
      <c r="A30" s="25">
        <v>10</v>
      </c>
      <c r="B30" s="26" t="s">
        <v>201</v>
      </c>
      <c r="C30" s="83">
        <v>4</v>
      </c>
      <c r="D30" s="26">
        <v>2.5</v>
      </c>
      <c r="E30" s="83">
        <v>5.5</v>
      </c>
      <c r="F30" s="83">
        <f>E30*D30*C30</f>
        <v>55</v>
      </c>
      <c r="G30" s="83">
        <v>1</v>
      </c>
      <c r="H30" s="27">
        <v>12</v>
      </c>
      <c r="I30" s="83">
        <v>150</v>
      </c>
      <c r="J30" s="83">
        <v>12060</v>
      </c>
      <c r="K30" s="84">
        <v>44328</v>
      </c>
      <c r="L30" s="85">
        <f>I30*G30</f>
        <v>150</v>
      </c>
    </row>
    <row r="31" spans="1:12" x14ac:dyDescent="0.25">
      <c r="A31" s="25"/>
      <c r="B31" s="26" t="s">
        <v>293</v>
      </c>
      <c r="C31" s="83"/>
      <c r="D31" s="26"/>
      <c r="E31" s="83"/>
      <c r="F31" s="83"/>
      <c r="G31" s="83"/>
      <c r="H31" s="27"/>
      <c r="I31" s="83"/>
      <c r="J31" s="83"/>
      <c r="K31" s="84"/>
      <c r="L31" s="85"/>
    </row>
    <row r="32" spans="1:12" x14ac:dyDescent="0.25">
      <c r="A32" s="25"/>
      <c r="B32" s="26"/>
      <c r="C32" s="83"/>
      <c r="D32" s="26"/>
      <c r="E32" s="83"/>
      <c r="F32" s="83"/>
      <c r="G32" s="83"/>
      <c r="H32" s="27"/>
      <c r="I32" s="83"/>
      <c r="J32" s="83"/>
      <c r="K32" s="84"/>
      <c r="L32" s="85"/>
    </row>
    <row r="33" spans="1:12" x14ac:dyDescent="0.25">
      <c r="A33" s="25">
        <v>11</v>
      </c>
      <c r="B33" s="26" t="s">
        <v>201</v>
      </c>
      <c r="C33" s="83">
        <v>4</v>
      </c>
      <c r="D33" s="26">
        <v>1.3</v>
      </c>
      <c r="E33" s="83">
        <v>4</v>
      </c>
      <c r="F33" s="83">
        <f>C33*E33</f>
        <v>16</v>
      </c>
      <c r="G33" s="83">
        <v>1</v>
      </c>
      <c r="H33" s="27">
        <v>13</v>
      </c>
      <c r="I33" s="83">
        <v>150</v>
      </c>
      <c r="J33" s="83">
        <v>12061</v>
      </c>
      <c r="K33" s="84">
        <v>44328</v>
      </c>
      <c r="L33" s="85">
        <f>I33*G33</f>
        <v>150</v>
      </c>
    </row>
    <row r="34" spans="1:12" x14ac:dyDescent="0.25">
      <c r="A34" s="25"/>
      <c r="B34" s="26" t="s">
        <v>294</v>
      </c>
      <c r="C34" s="83"/>
      <c r="D34" s="26"/>
      <c r="E34" s="83"/>
      <c r="F34" s="83"/>
      <c r="G34" s="83"/>
      <c r="H34" s="27"/>
      <c r="I34" s="83"/>
      <c r="J34" s="83"/>
      <c r="K34" s="84"/>
      <c r="L34" s="85"/>
    </row>
    <row r="35" spans="1:12" x14ac:dyDescent="0.25">
      <c r="A35" s="25"/>
      <c r="B35" s="26"/>
      <c r="C35" s="83"/>
      <c r="D35" s="26"/>
      <c r="E35" s="83"/>
      <c r="F35" s="83"/>
      <c r="G35" s="83"/>
      <c r="H35" s="27"/>
      <c r="I35" s="83"/>
      <c r="J35" s="83"/>
      <c r="K35" s="84"/>
      <c r="L35" s="85"/>
    </row>
    <row r="36" spans="1:12" x14ac:dyDescent="0.25">
      <c r="A36" s="25">
        <v>12</v>
      </c>
      <c r="B36" s="26" t="s">
        <v>201</v>
      </c>
      <c r="C36" s="83">
        <v>12</v>
      </c>
      <c r="D36" s="26">
        <v>5</v>
      </c>
      <c r="E36" s="83">
        <v>4</v>
      </c>
      <c r="F36" s="83">
        <f>E36*D36*C36</f>
        <v>240</v>
      </c>
      <c r="G36" s="83">
        <v>1</v>
      </c>
      <c r="H36" s="27">
        <v>16</v>
      </c>
      <c r="I36" s="83">
        <v>150</v>
      </c>
      <c r="J36" s="83">
        <v>12062</v>
      </c>
      <c r="K36" s="84">
        <v>44694</v>
      </c>
      <c r="L36" s="85">
        <f>I36*G36</f>
        <v>150</v>
      </c>
    </row>
    <row r="37" spans="1:12" x14ac:dyDescent="0.25">
      <c r="A37" s="25"/>
      <c r="B37" s="26" t="s">
        <v>295</v>
      </c>
      <c r="C37" s="83"/>
      <c r="D37" s="26"/>
      <c r="E37" s="83"/>
      <c r="F37" s="83"/>
      <c r="G37" s="83"/>
      <c r="H37" s="27"/>
      <c r="I37" s="83"/>
      <c r="J37" s="83"/>
      <c r="K37" s="84"/>
      <c r="L37" s="85"/>
    </row>
    <row r="38" spans="1:12" x14ac:dyDescent="0.25">
      <c r="A38" s="25"/>
      <c r="B38" s="26"/>
      <c r="C38" s="83"/>
      <c r="D38" s="26"/>
      <c r="E38" s="83"/>
      <c r="F38" s="83"/>
      <c r="G38" s="83"/>
      <c r="H38" s="27"/>
      <c r="I38" s="83"/>
      <c r="J38" s="83"/>
      <c r="K38" s="84"/>
      <c r="L38" s="85"/>
    </row>
    <row r="39" spans="1:12" x14ac:dyDescent="0.25">
      <c r="A39" s="25">
        <v>13</v>
      </c>
      <c r="B39" s="26" t="s">
        <v>201</v>
      </c>
      <c r="C39" s="83">
        <v>10</v>
      </c>
      <c r="D39" s="26">
        <v>3</v>
      </c>
      <c r="E39" s="83">
        <v>4</v>
      </c>
      <c r="F39" s="83">
        <f>E39*D39*C39</f>
        <v>120</v>
      </c>
      <c r="G39" s="83">
        <v>1</v>
      </c>
      <c r="H39" s="27">
        <v>17</v>
      </c>
      <c r="I39" s="83">
        <v>150</v>
      </c>
      <c r="J39" s="83">
        <v>12063</v>
      </c>
      <c r="K39" s="84">
        <v>44694</v>
      </c>
      <c r="L39" s="85">
        <f>I39*G39</f>
        <v>150</v>
      </c>
    </row>
    <row r="40" spans="1:12" x14ac:dyDescent="0.25">
      <c r="A40" s="25"/>
      <c r="B40" s="26" t="s">
        <v>296</v>
      </c>
      <c r="C40" s="83"/>
      <c r="D40" s="26"/>
      <c r="E40" s="83"/>
      <c r="F40" s="83"/>
      <c r="G40" s="83"/>
      <c r="H40" s="27"/>
      <c r="I40" s="83"/>
      <c r="J40" s="83"/>
      <c r="K40" s="84"/>
      <c r="L40" s="85"/>
    </row>
    <row r="41" spans="1:12" x14ac:dyDescent="0.25">
      <c r="A41" s="25"/>
      <c r="B41" s="26"/>
      <c r="C41" s="83"/>
      <c r="D41" s="26"/>
      <c r="E41" s="83"/>
      <c r="F41" s="83"/>
      <c r="G41" s="83"/>
      <c r="H41" s="27"/>
      <c r="I41" s="83"/>
      <c r="J41" s="83"/>
      <c r="K41" s="84"/>
      <c r="L41" s="85"/>
    </row>
    <row r="42" spans="1:12" x14ac:dyDescent="0.25">
      <c r="A42" s="25">
        <v>14</v>
      </c>
      <c r="B42" s="26" t="s">
        <v>201</v>
      </c>
      <c r="C42" s="83">
        <v>8</v>
      </c>
      <c r="D42" s="26">
        <v>1.3</v>
      </c>
      <c r="E42" s="83">
        <v>3</v>
      </c>
      <c r="F42" s="83">
        <f>E42*C42</f>
        <v>24</v>
      </c>
      <c r="G42" s="83">
        <v>1</v>
      </c>
      <c r="H42" s="27">
        <v>18</v>
      </c>
      <c r="I42" s="83">
        <v>150</v>
      </c>
      <c r="J42" s="83">
        <v>12064</v>
      </c>
      <c r="K42" s="84">
        <v>44698</v>
      </c>
      <c r="L42" s="85">
        <f>I42*G42</f>
        <v>150</v>
      </c>
    </row>
    <row r="43" spans="1:12" x14ac:dyDescent="0.25">
      <c r="A43" s="25"/>
      <c r="B43" s="26" t="s">
        <v>297</v>
      </c>
      <c r="C43" s="83"/>
      <c r="D43" s="26"/>
      <c r="E43" s="83"/>
      <c r="F43" s="83"/>
      <c r="G43" s="83"/>
      <c r="H43" s="27"/>
      <c r="I43" s="83"/>
      <c r="J43" s="83"/>
      <c r="K43" s="84"/>
      <c r="L43" s="85"/>
    </row>
    <row r="44" spans="1:12" x14ac:dyDescent="0.25">
      <c r="A44" s="25"/>
      <c r="B44" s="26"/>
      <c r="C44" s="83"/>
      <c r="D44" s="26"/>
      <c r="E44" s="83"/>
      <c r="F44" s="83"/>
      <c r="G44" s="83"/>
      <c r="H44" s="27"/>
      <c r="I44" s="83"/>
      <c r="J44" s="83"/>
      <c r="K44" s="84"/>
      <c r="L44" s="85"/>
    </row>
    <row r="45" spans="1:12" x14ac:dyDescent="0.25">
      <c r="A45" s="25">
        <v>15</v>
      </c>
      <c r="B45" s="26" t="s">
        <v>201</v>
      </c>
      <c r="C45" s="83">
        <v>6</v>
      </c>
      <c r="D45" s="26">
        <v>1.3</v>
      </c>
      <c r="E45" s="83">
        <v>5</v>
      </c>
      <c r="F45" s="83">
        <f>E45*C45</f>
        <v>30</v>
      </c>
      <c r="G45" s="83">
        <v>1</v>
      </c>
      <c r="H45" s="27">
        <v>19</v>
      </c>
      <c r="I45" s="83">
        <v>150</v>
      </c>
      <c r="J45" s="83">
        <v>12065</v>
      </c>
      <c r="K45" s="84">
        <v>44698</v>
      </c>
      <c r="L45" s="85">
        <f>I45*G45</f>
        <v>150</v>
      </c>
    </row>
    <row r="46" spans="1:12" x14ac:dyDescent="0.25">
      <c r="A46" s="25"/>
      <c r="B46" s="26" t="s">
        <v>298</v>
      </c>
      <c r="C46" s="83"/>
      <c r="D46" s="26"/>
      <c r="E46" s="83"/>
      <c r="F46" s="83"/>
      <c r="G46" s="83"/>
      <c r="H46" s="27"/>
      <c r="I46" s="83"/>
      <c r="J46" s="83"/>
      <c r="K46" s="84"/>
      <c r="L46" s="85"/>
    </row>
    <row r="47" spans="1:12" x14ac:dyDescent="0.25">
      <c r="A47" s="25"/>
      <c r="B47" s="26"/>
      <c r="C47" s="83"/>
      <c r="D47" s="26"/>
      <c r="E47" s="83"/>
      <c r="F47" s="83"/>
      <c r="G47" s="83"/>
      <c r="H47" s="27"/>
      <c r="I47" s="83"/>
      <c r="J47" s="83"/>
      <c r="K47" s="84"/>
      <c r="L47" s="85"/>
    </row>
    <row r="48" spans="1:12" x14ac:dyDescent="0.25">
      <c r="A48" s="25">
        <v>16</v>
      </c>
      <c r="B48" s="26" t="s">
        <v>201</v>
      </c>
      <c r="C48" s="83">
        <v>4</v>
      </c>
      <c r="D48" s="26">
        <v>1</v>
      </c>
      <c r="E48" s="83">
        <v>4</v>
      </c>
      <c r="F48" s="83">
        <f>E48*C48</f>
        <v>16</v>
      </c>
      <c r="G48" s="83">
        <v>1</v>
      </c>
      <c r="H48" s="27">
        <v>28</v>
      </c>
      <c r="I48" s="83">
        <v>150</v>
      </c>
      <c r="J48" s="83">
        <v>12088</v>
      </c>
      <c r="K48" s="84">
        <v>44693</v>
      </c>
      <c r="L48" s="85">
        <f>I48*G48</f>
        <v>150</v>
      </c>
    </row>
    <row r="49" spans="1:12" x14ac:dyDescent="0.25">
      <c r="A49" s="25"/>
      <c r="B49" s="26" t="s">
        <v>299</v>
      </c>
      <c r="C49" s="83"/>
      <c r="D49" s="26"/>
      <c r="E49" s="83"/>
      <c r="F49" s="83"/>
      <c r="G49" s="83"/>
      <c r="H49" s="27"/>
      <c r="I49" s="83"/>
      <c r="J49" s="83"/>
      <c r="K49" s="84"/>
      <c r="L49" s="85"/>
    </row>
    <row r="50" spans="1:12" x14ac:dyDescent="0.25">
      <c r="A50" s="25"/>
      <c r="B50" s="26"/>
      <c r="C50" s="83"/>
      <c r="D50" s="86"/>
      <c r="E50" s="87"/>
      <c r="F50" s="83"/>
      <c r="G50" s="87"/>
      <c r="H50" s="88"/>
      <c r="I50" s="87"/>
      <c r="J50" s="83"/>
      <c r="K50" s="84"/>
      <c r="L50" s="85"/>
    </row>
    <row r="51" spans="1:12" x14ac:dyDescent="0.25">
      <c r="A51" s="25">
        <v>17</v>
      </c>
      <c r="B51" s="26" t="s">
        <v>201</v>
      </c>
      <c r="C51" s="83">
        <v>6</v>
      </c>
      <c r="D51" s="26">
        <v>1</v>
      </c>
      <c r="E51" s="83">
        <v>4</v>
      </c>
      <c r="F51" s="83">
        <f>E51*C51</f>
        <v>24</v>
      </c>
      <c r="G51" s="83">
        <v>1</v>
      </c>
      <c r="H51" s="27">
        <v>24</v>
      </c>
      <c r="I51" s="83">
        <v>150</v>
      </c>
      <c r="J51" s="83">
        <v>12087</v>
      </c>
      <c r="K51" s="84">
        <v>44693</v>
      </c>
      <c r="L51" s="85">
        <f>I51*G51</f>
        <v>150</v>
      </c>
    </row>
    <row r="52" spans="1:12" x14ac:dyDescent="0.25">
      <c r="A52" s="25"/>
      <c r="B52" s="26" t="s">
        <v>300</v>
      </c>
      <c r="C52" s="83"/>
      <c r="D52" s="26"/>
      <c r="E52" s="83"/>
      <c r="F52" s="83"/>
      <c r="G52" s="83"/>
      <c r="H52" s="27"/>
      <c r="I52" s="83"/>
      <c r="J52" s="83"/>
      <c r="K52" s="84"/>
      <c r="L52" s="85"/>
    </row>
    <row r="53" spans="1:12" x14ac:dyDescent="0.25">
      <c r="A53" s="25"/>
      <c r="B53" s="26"/>
      <c r="C53" s="83"/>
      <c r="D53" s="86"/>
      <c r="E53" s="87"/>
      <c r="F53" s="83"/>
      <c r="G53" s="87"/>
      <c r="H53" s="88"/>
      <c r="I53" s="87"/>
      <c r="J53" s="83"/>
      <c r="K53" s="84"/>
      <c r="L53" s="85"/>
    </row>
    <row r="54" spans="1:12" x14ac:dyDescent="0.25">
      <c r="A54" s="25">
        <v>18</v>
      </c>
      <c r="B54" s="26" t="s">
        <v>201</v>
      </c>
      <c r="C54" s="89">
        <v>2.5</v>
      </c>
      <c r="D54" s="90">
        <v>1.3</v>
      </c>
      <c r="E54" s="89">
        <v>3</v>
      </c>
      <c r="F54" s="83">
        <f>E54*C54</f>
        <v>7.5</v>
      </c>
      <c r="G54" s="83">
        <v>1</v>
      </c>
      <c r="H54" s="27">
        <v>21</v>
      </c>
      <c r="I54" s="83">
        <v>150</v>
      </c>
      <c r="J54" s="83">
        <v>12067</v>
      </c>
      <c r="K54" s="84">
        <v>44694</v>
      </c>
      <c r="L54" s="85">
        <f>I54*G54</f>
        <v>150</v>
      </c>
    </row>
    <row r="55" spans="1:12" x14ac:dyDescent="0.25">
      <c r="A55" s="25"/>
      <c r="B55" s="26" t="s">
        <v>301</v>
      </c>
      <c r="C55" s="83"/>
      <c r="D55" s="26"/>
      <c r="E55" s="83"/>
      <c r="F55" s="83"/>
      <c r="G55" s="83"/>
      <c r="H55" s="27"/>
      <c r="I55" s="83"/>
      <c r="J55" s="83"/>
      <c r="K55" s="84"/>
      <c r="L55" s="85"/>
    </row>
    <row r="56" spans="1:12" x14ac:dyDescent="0.25">
      <c r="A56" s="25"/>
      <c r="B56" s="26"/>
      <c r="C56" s="83"/>
      <c r="D56" s="86"/>
      <c r="E56" s="87"/>
      <c r="F56" s="83"/>
      <c r="G56" s="87"/>
      <c r="H56" s="88"/>
      <c r="I56" s="87"/>
      <c r="J56" s="83"/>
      <c r="K56" s="84"/>
      <c r="L56" s="85"/>
    </row>
    <row r="57" spans="1:12" x14ac:dyDescent="0.25">
      <c r="A57" s="25">
        <v>19</v>
      </c>
      <c r="B57" s="26" t="s">
        <v>201</v>
      </c>
      <c r="C57" s="83">
        <v>45</v>
      </c>
      <c r="D57" s="26">
        <v>1.3</v>
      </c>
      <c r="E57" s="83">
        <v>5</v>
      </c>
      <c r="F57" s="83">
        <f>E57*C57</f>
        <v>225</v>
      </c>
      <c r="G57" s="83">
        <v>1</v>
      </c>
      <c r="H57" s="27">
        <v>22</v>
      </c>
      <c r="I57" s="83">
        <v>150</v>
      </c>
      <c r="J57" s="83">
        <v>12068</v>
      </c>
      <c r="K57" s="84">
        <v>44698</v>
      </c>
      <c r="L57" s="85">
        <f>I57*G57</f>
        <v>150</v>
      </c>
    </row>
    <row r="58" spans="1:12" x14ac:dyDescent="0.25">
      <c r="A58" s="25"/>
      <c r="B58" s="26" t="s">
        <v>302</v>
      </c>
      <c r="C58" s="83"/>
      <c r="D58" s="26"/>
      <c r="E58" s="83"/>
      <c r="F58" s="83"/>
      <c r="G58" s="83"/>
      <c r="H58" s="27"/>
      <c r="I58" s="83"/>
      <c r="J58" s="83"/>
      <c r="K58" s="84"/>
      <c r="L58" s="85"/>
    </row>
    <row r="59" spans="1:12" x14ac:dyDescent="0.25">
      <c r="A59" s="25"/>
      <c r="B59" s="26"/>
      <c r="C59" s="83"/>
      <c r="D59" s="86"/>
      <c r="E59" s="87"/>
      <c r="F59" s="83"/>
      <c r="G59" s="87"/>
      <c r="H59" s="88"/>
      <c r="I59" s="87"/>
      <c r="J59" s="83"/>
      <c r="K59" s="84"/>
      <c r="L59" s="85"/>
    </row>
    <row r="60" spans="1:12" x14ac:dyDescent="0.25">
      <c r="A60" s="25">
        <v>20</v>
      </c>
      <c r="B60" s="26" t="s">
        <v>201</v>
      </c>
      <c r="C60" s="83">
        <v>1.8</v>
      </c>
      <c r="D60" s="26">
        <v>1.3</v>
      </c>
      <c r="E60" s="83">
        <v>3</v>
      </c>
      <c r="F60" s="83">
        <f>E60*C60</f>
        <v>5.4</v>
      </c>
      <c r="G60" s="83">
        <v>1</v>
      </c>
      <c r="H60" s="27">
        <v>25</v>
      </c>
      <c r="I60" s="83">
        <v>150</v>
      </c>
      <c r="J60" s="83">
        <v>12070</v>
      </c>
      <c r="K60" s="84">
        <v>44698</v>
      </c>
      <c r="L60" s="85">
        <f>I60*G60</f>
        <v>150</v>
      </c>
    </row>
    <row r="61" spans="1:12" x14ac:dyDescent="0.25">
      <c r="A61" s="25"/>
      <c r="B61" s="26" t="s">
        <v>303</v>
      </c>
      <c r="C61" s="83"/>
      <c r="D61" s="26"/>
      <c r="E61" s="83"/>
      <c r="F61" s="83"/>
      <c r="G61" s="83"/>
      <c r="H61" s="27"/>
      <c r="I61" s="83"/>
      <c r="J61" s="83"/>
      <c r="K61" s="84"/>
      <c r="L61" s="85"/>
    </row>
    <row r="62" spans="1:12" x14ac:dyDescent="0.25">
      <c r="A62" s="25"/>
      <c r="B62" s="26"/>
      <c r="C62" s="83"/>
      <c r="D62" s="86"/>
      <c r="E62" s="87"/>
      <c r="F62" s="83"/>
      <c r="G62" s="87"/>
      <c r="H62" s="88"/>
      <c r="I62" s="87"/>
      <c r="J62" s="83"/>
      <c r="K62" s="84"/>
      <c r="L62" s="85"/>
    </row>
    <row r="63" spans="1:12" x14ac:dyDescent="0.25">
      <c r="A63" s="25">
        <v>21</v>
      </c>
      <c r="B63" s="26" t="s">
        <v>201</v>
      </c>
      <c r="C63" s="83">
        <v>12</v>
      </c>
      <c r="D63" s="26">
        <v>4</v>
      </c>
      <c r="E63" s="83">
        <v>3</v>
      </c>
      <c r="F63" s="83">
        <f>E63*D63*C63</f>
        <v>144</v>
      </c>
      <c r="G63" s="83">
        <v>1</v>
      </c>
      <c r="H63" s="27">
        <v>27</v>
      </c>
      <c r="I63" s="83">
        <v>150</v>
      </c>
      <c r="J63" s="83">
        <v>12071</v>
      </c>
      <c r="K63" s="84">
        <v>44698</v>
      </c>
      <c r="L63" s="85">
        <f>I63*G63</f>
        <v>150</v>
      </c>
    </row>
    <row r="64" spans="1:12" x14ac:dyDescent="0.25">
      <c r="A64" s="25"/>
      <c r="B64" s="26" t="s">
        <v>304</v>
      </c>
      <c r="C64" s="83"/>
      <c r="D64" s="26"/>
      <c r="E64" s="83"/>
      <c r="F64" s="83"/>
      <c r="G64" s="83"/>
      <c r="H64" s="27"/>
      <c r="I64" s="83"/>
      <c r="J64" s="83"/>
      <c r="K64" s="84"/>
      <c r="L64" s="85"/>
    </row>
    <row r="65" spans="1:12" x14ac:dyDescent="0.25">
      <c r="A65" s="25"/>
      <c r="B65" s="26"/>
      <c r="C65" s="83"/>
      <c r="D65" s="86"/>
      <c r="E65" s="87"/>
      <c r="F65" s="83"/>
      <c r="G65" s="87"/>
      <c r="H65" s="88"/>
      <c r="I65" s="87"/>
      <c r="J65" s="83"/>
      <c r="K65" s="84"/>
      <c r="L65" s="85"/>
    </row>
    <row r="66" spans="1:12" x14ac:dyDescent="0.25">
      <c r="A66" s="25">
        <v>22</v>
      </c>
      <c r="B66" s="26" t="s">
        <v>201</v>
      </c>
      <c r="C66" s="83">
        <v>4</v>
      </c>
      <c r="D66" s="26">
        <v>1.3</v>
      </c>
      <c r="E66" s="83">
        <v>3</v>
      </c>
      <c r="F66" s="83">
        <f>E66*C66</f>
        <v>12</v>
      </c>
      <c r="G66" s="83">
        <v>1</v>
      </c>
      <c r="H66" s="27">
        <v>29</v>
      </c>
      <c r="I66" s="83">
        <v>150</v>
      </c>
      <c r="J66" s="83">
        <v>12072</v>
      </c>
      <c r="K66" s="84">
        <v>44699</v>
      </c>
      <c r="L66" s="85">
        <f>I66*G66</f>
        <v>150</v>
      </c>
    </row>
    <row r="67" spans="1:12" x14ac:dyDescent="0.25">
      <c r="A67" s="25"/>
      <c r="B67" s="26" t="s">
        <v>305</v>
      </c>
      <c r="C67" s="83"/>
      <c r="D67" s="26"/>
      <c r="E67" s="83"/>
      <c r="F67" s="83"/>
      <c r="G67" s="83"/>
      <c r="H67" s="27"/>
      <c r="I67" s="83"/>
      <c r="J67" s="83"/>
      <c r="K67" s="84"/>
      <c r="L67" s="85"/>
    </row>
    <row r="68" spans="1:12" x14ac:dyDescent="0.25">
      <c r="A68" s="25"/>
      <c r="B68" s="26"/>
      <c r="C68" s="83"/>
      <c r="D68" s="86"/>
      <c r="E68" s="87"/>
      <c r="F68" s="83"/>
      <c r="G68" s="87"/>
      <c r="H68" s="88"/>
      <c r="I68" s="87"/>
      <c r="J68" s="83"/>
      <c r="K68" s="84"/>
      <c r="L68" s="85"/>
    </row>
    <row r="69" spans="1:12" x14ac:dyDescent="0.25">
      <c r="A69" s="25">
        <v>23</v>
      </c>
      <c r="B69" s="26" t="s">
        <v>201</v>
      </c>
      <c r="C69" s="83">
        <v>10</v>
      </c>
      <c r="D69" s="26">
        <v>1.3</v>
      </c>
      <c r="E69" s="83">
        <v>6</v>
      </c>
      <c r="F69" s="83">
        <f>E69*C69</f>
        <v>60</v>
      </c>
      <c r="G69" s="83">
        <v>1</v>
      </c>
      <c r="H69" s="27">
        <v>30</v>
      </c>
      <c r="I69" s="83">
        <v>150</v>
      </c>
      <c r="J69" s="83">
        <v>12073</v>
      </c>
      <c r="K69" s="84">
        <v>44699</v>
      </c>
      <c r="L69" s="85">
        <f>I69*G69</f>
        <v>150</v>
      </c>
    </row>
    <row r="70" spans="1:12" x14ac:dyDescent="0.25">
      <c r="A70" s="25"/>
      <c r="B70" s="26" t="s">
        <v>306</v>
      </c>
      <c r="C70" s="83"/>
      <c r="D70" s="26"/>
      <c r="E70" s="83"/>
      <c r="F70" s="83"/>
      <c r="G70" s="83"/>
      <c r="H70" s="27"/>
      <c r="I70" s="83"/>
      <c r="J70" s="83"/>
      <c r="K70" s="84"/>
      <c r="L70" s="85"/>
    </row>
    <row r="71" spans="1:12" x14ac:dyDescent="0.25">
      <c r="A71" s="25"/>
      <c r="B71" s="26"/>
      <c r="C71" s="83"/>
      <c r="D71" s="86"/>
      <c r="E71" s="87"/>
      <c r="F71" s="83"/>
      <c r="G71" s="87"/>
      <c r="H71" s="88"/>
      <c r="I71" s="87"/>
      <c r="J71" s="83"/>
      <c r="K71" s="84"/>
      <c r="L71" s="85"/>
    </row>
    <row r="72" spans="1:12" x14ac:dyDescent="0.25">
      <c r="A72" s="25">
        <v>24</v>
      </c>
      <c r="B72" s="26" t="s">
        <v>201</v>
      </c>
      <c r="C72" s="83">
        <v>2.5</v>
      </c>
      <c r="D72" s="26">
        <v>1.3</v>
      </c>
      <c r="E72" s="83">
        <v>4</v>
      </c>
      <c r="F72" s="83">
        <f>E72*C72</f>
        <v>10</v>
      </c>
      <c r="G72" s="83">
        <v>1</v>
      </c>
      <c r="H72" s="27">
        <v>31</v>
      </c>
      <c r="I72" s="83">
        <v>150</v>
      </c>
      <c r="J72" s="83">
        <v>12074</v>
      </c>
      <c r="K72" s="84">
        <v>44699</v>
      </c>
      <c r="L72" s="85">
        <f>I72*G72</f>
        <v>150</v>
      </c>
    </row>
    <row r="73" spans="1:12" x14ac:dyDescent="0.25">
      <c r="A73" s="25"/>
      <c r="B73" s="26" t="s">
        <v>307</v>
      </c>
      <c r="C73" s="83"/>
      <c r="D73" s="26"/>
      <c r="E73" s="83"/>
      <c r="F73" s="83"/>
      <c r="G73" s="83"/>
      <c r="H73" s="27"/>
      <c r="I73" s="83"/>
      <c r="J73" s="83"/>
      <c r="K73" s="84"/>
      <c r="L73" s="85"/>
    </row>
    <row r="74" spans="1:12" x14ac:dyDescent="0.25">
      <c r="A74" s="25"/>
      <c r="B74" s="26"/>
      <c r="C74" s="83"/>
      <c r="D74" s="86"/>
      <c r="E74" s="87"/>
      <c r="F74" s="83"/>
      <c r="G74" s="87"/>
      <c r="H74" s="88"/>
      <c r="I74" s="87"/>
      <c r="J74" s="83"/>
      <c r="K74" s="84"/>
      <c r="L74" s="85"/>
    </row>
    <row r="75" spans="1:12" x14ac:dyDescent="0.25">
      <c r="A75" s="25">
        <v>25</v>
      </c>
      <c r="B75" s="26" t="s">
        <v>201</v>
      </c>
      <c r="C75" s="83">
        <v>2.5</v>
      </c>
      <c r="D75" s="26">
        <v>1.3</v>
      </c>
      <c r="E75" s="83">
        <v>4</v>
      </c>
      <c r="F75" s="83">
        <f>E75*C75</f>
        <v>10</v>
      </c>
      <c r="G75" s="83">
        <v>1</v>
      </c>
      <c r="H75" s="27">
        <v>32</v>
      </c>
      <c r="I75" s="83">
        <v>150</v>
      </c>
      <c r="J75" s="83">
        <v>12075</v>
      </c>
      <c r="K75" s="84">
        <v>44699</v>
      </c>
      <c r="L75" s="85">
        <f>I75*G75</f>
        <v>150</v>
      </c>
    </row>
    <row r="76" spans="1:12" x14ac:dyDescent="0.25">
      <c r="A76" s="25"/>
      <c r="B76" s="26" t="s">
        <v>307</v>
      </c>
      <c r="C76" s="83"/>
      <c r="D76" s="26"/>
      <c r="E76" s="83"/>
      <c r="F76" s="83"/>
      <c r="G76" s="83"/>
      <c r="H76" s="27"/>
      <c r="I76" s="83"/>
      <c r="J76" s="83"/>
      <c r="K76" s="84"/>
      <c r="L76" s="85"/>
    </row>
    <row r="77" spans="1:12" x14ac:dyDescent="0.25">
      <c r="A77" s="25"/>
      <c r="B77" s="26"/>
      <c r="C77" s="83"/>
      <c r="D77" s="86"/>
      <c r="E77" s="87"/>
      <c r="F77" s="83"/>
      <c r="G77" s="87"/>
      <c r="H77" s="88"/>
      <c r="I77" s="87"/>
      <c r="J77" s="83"/>
      <c r="K77" s="84"/>
      <c r="L77" s="85"/>
    </row>
    <row r="78" spans="1:12" x14ac:dyDescent="0.25">
      <c r="A78" s="25">
        <v>26</v>
      </c>
      <c r="B78" s="26" t="s">
        <v>201</v>
      </c>
      <c r="C78" s="83">
        <v>4</v>
      </c>
      <c r="D78" s="26">
        <v>1.3</v>
      </c>
      <c r="E78" s="83">
        <v>3</v>
      </c>
      <c r="F78" s="83">
        <f>E78*C78</f>
        <v>12</v>
      </c>
      <c r="G78" s="83">
        <v>1</v>
      </c>
      <c r="H78" s="27">
        <v>34</v>
      </c>
      <c r="I78" s="83">
        <v>150</v>
      </c>
      <c r="J78" s="83">
        <v>12076</v>
      </c>
      <c r="K78" s="84">
        <v>44700</v>
      </c>
      <c r="L78" s="85">
        <f>I78*G78</f>
        <v>150</v>
      </c>
    </row>
    <row r="79" spans="1:12" x14ac:dyDescent="0.25">
      <c r="A79" s="25"/>
      <c r="B79" s="26" t="s">
        <v>308</v>
      </c>
      <c r="C79" s="83"/>
      <c r="D79" s="26"/>
      <c r="E79" s="83"/>
      <c r="F79" s="83"/>
      <c r="G79" s="83"/>
      <c r="H79" s="27"/>
      <c r="I79" s="83"/>
      <c r="J79" s="83"/>
      <c r="K79" s="84"/>
      <c r="L79" s="85"/>
    </row>
    <row r="80" spans="1:12" x14ac:dyDescent="0.25">
      <c r="A80" s="25"/>
      <c r="B80" s="26"/>
      <c r="C80" s="83"/>
      <c r="D80" s="86"/>
      <c r="E80" s="87"/>
      <c r="F80" s="83"/>
      <c r="G80" s="87"/>
      <c r="H80" s="88"/>
      <c r="I80" s="87"/>
      <c r="J80" s="83"/>
      <c r="K80" s="84"/>
      <c r="L80" s="85"/>
    </row>
    <row r="81" spans="1:12" x14ac:dyDescent="0.25">
      <c r="A81" s="25">
        <v>27</v>
      </c>
      <c r="B81" s="26" t="s">
        <v>201</v>
      </c>
      <c r="C81" s="83">
        <v>40</v>
      </c>
      <c r="D81" s="26">
        <v>1.3</v>
      </c>
      <c r="E81" s="83">
        <v>6</v>
      </c>
      <c r="F81" s="83">
        <f>E81*C81</f>
        <v>240</v>
      </c>
      <c r="G81" s="83">
        <v>1</v>
      </c>
      <c r="H81" s="27">
        <v>36</v>
      </c>
      <c r="I81" s="83">
        <v>150</v>
      </c>
      <c r="J81" s="83">
        <v>12077</v>
      </c>
      <c r="K81" s="84">
        <v>44700</v>
      </c>
      <c r="L81" s="85">
        <f>I81*G81</f>
        <v>150</v>
      </c>
    </row>
    <row r="82" spans="1:12" x14ac:dyDescent="0.25">
      <c r="A82" s="25"/>
      <c r="B82" s="26" t="s">
        <v>309</v>
      </c>
      <c r="C82" s="83"/>
      <c r="D82" s="26"/>
      <c r="E82" s="83"/>
      <c r="F82" s="83"/>
      <c r="G82" s="83"/>
      <c r="H82" s="27"/>
      <c r="I82" s="83"/>
      <c r="J82" s="83"/>
      <c r="K82" s="84"/>
      <c r="L82" s="85"/>
    </row>
    <row r="83" spans="1:12" x14ac:dyDescent="0.25">
      <c r="A83" s="25"/>
      <c r="B83" s="26"/>
      <c r="C83" s="83"/>
      <c r="D83" s="86"/>
      <c r="E83" s="87"/>
      <c r="F83" s="83"/>
      <c r="G83" s="87"/>
      <c r="H83" s="88"/>
      <c r="I83" s="87"/>
      <c r="J83" s="83"/>
      <c r="K83" s="84"/>
      <c r="L83" s="85"/>
    </row>
    <row r="84" spans="1:12" x14ac:dyDescent="0.25">
      <c r="A84" s="25">
        <v>28</v>
      </c>
      <c r="B84" s="26" t="s">
        <v>201</v>
      </c>
      <c r="C84" s="83">
        <v>12</v>
      </c>
      <c r="D84" s="26">
        <v>1.3</v>
      </c>
      <c r="E84" s="83">
        <v>4</v>
      </c>
      <c r="F84" s="83">
        <f>E84*C84</f>
        <v>48</v>
      </c>
      <c r="G84" s="83">
        <v>1</v>
      </c>
      <c r="H84" s="27">
        <v>37</v>
      </c>
      <c r="I84" s="83">
        <v>150</v>
      </c>
      <c r="J84" s="83">
        <v>12078</v>
      </c>
      <c r="K84" s="84">
        <v>44700</v>
      </c>
      <c r="L84" s="85">
        <f>I84*G84</f>
        <v>150</v>
      </c>
    </row>
    <row r="85" spans="1:12" x14ac:dyDescent="0.25">
      <c r="A85" s="25"/>
      <c r="B85" s="26" t="s">
        <v>308</v>
      </c>
      <c r="C85" s="83"/>
      <c r="D85" s="26"/>
      <c r="E85" s="83"/>
      <c r="F85" s="83"/>
      <c r="G85" s="83"/>
      <c r="H85" s="27"/>
      <c r="I85" s="83"/>
      <c r="J85" s="83"/>
      <c r="K85" s="84"/>
      <c r="L85" s="85"/>
    </row>
    <row r="86" spans="1:12" x14ac:dyDescent="0.25">
      <c r="A86" s="25"/>
      <c r="B86" s="26"/>
      <c r="C86" s="83"/>
      <c r="D86" s="86"/>
      <c r="E86" s="87"/>
      <c r="F86" s="83"/>
      <c r="G86" s="87"/>
      <c r="H86" s="88"/>
      <c r="I86" s="87"/>
      <c r="J86" s="83"/>
      <c r="K86" s="84"/>
      <c r="L86" s="85"/>
    </row>
    <row r="87" spans="1:12" x14ac:dyDescent="0.25">
      <c r="A87" s="25">
        <v>29</v>
      </c>
      <c r="B87" s="26" t="s">
        <v>201</v>
      </c>
      <c r="C87" s="83">
        <v>1.8</v>
      </c>
      <c r="D87" s="26">
        <v>1.3</v>
      </c>
      <c r="E87" s="83">
        <v>3</v>
      </c>
      <c r="F87" s="83">
        <f>E87*C87</f>
        <v>5.4</v>
      </c>
      <c r="G87" s="83">
        <v>1</v>
      </c>
      <c r="H87" s="27">
        <v>71</v>
      </c>
      <c r="I87" s="83">
        <v>150</v>
      </c>
      <c r="J87" s="83">
        <v>12110</v>
      </c>
      <c r="K87" s="84">
        <v>44707</v>
      </c>
      <c r="L87" s="85">
        <f>I87*G87</f>
        <v>150</v>
      </c>
    </row>
    <row r="88" spans="1:12" x14ac:dyDescent="0.25">
      <c r="A88" s="25"/>
      <c r="B88" s="26" t="s">
        <v>310</v>
      </c>
      <c r="C88" s="83"/>
      <c r="D88" s="26"/>
      <c r="E88" s="83"/>
      <c r="F88" s="83"/>
      <c r="G88" s="83"/>
      <c r="H88" s="27"/>
      <c r="I88" s="83"/>
      <c r="J88" s="83"/>
      <c r="K88" s="84"/>
      <c r="L88" s="85"/>
    </row>
    <row r="89" spans="1:12" x14ac:dyDescent="0.25">
      <c r="A89" s="25"/>
      <c r="B89" s="26"/>
      <c r="C89" s="83"/>
      <c r="D89" s="86"/>
      <c r="E89" s="87"/>
      <c r="F89" s="83"/>
      <c r="G89" s="87"/>
      <c r="H89" s="88"/>
      <c r="I89" s="87"/>
      <c r="J89" s="83"/>
      <c r="K89" s="84"/>
      <c r="L89" s="85"/>
    </row>
    <row r="90" spans="1:12" x14ac:dyDescent="0.25">
      <c r="A90" s="25">
        <v>30</v>
      </c>
      <c r="B90" s="26" t="s">
        <v>201</v>
      </c>
      <c r="C90" s="83">
        <v>1.8</v>
      </c>
      <c r="D90" s="26">
        <v>1.3</v>
      </c>
      <c r="E90" s="83">
        <v>3</v>
      </c>
      <c r="F90" s="83">
        <f>E90*C90</f>
        <v>5.4</v>
      </c>
      <c r="G90" s="83">
        <v>1</v>
      </c>
      <c r="H90" s="27">
        <v>77</v>
      </c>
      <c r="I90" s="83">
        <v>150</v>
      </c>
      <c r="J90" s="83">
        <v>12111</v>
      </c>
      <c r="K90" s="84">
        <v>44708</v>
      </c>
      <c r="L90" s="85">
        <f>I90*G90</f>
        <v>150</v>
      </c>
    </row>
    <row r="91" spans="1:12" x14ac:dyDescent="0.25">
      <c r="A91" s="25"/>
      <c r="B91" s="26" t="s">
        <v>311</v>
      </c>
      <c r="C91" s="83"/>
      <c r="D91" s="26"/>
      <c r="E91" s="83"/>
      <c r="F91" s="83"/>
      <c r="G91" s="83"/>
      <c r="H91" s="27"/>
      <c r="I91" s="83"/>
      <c r="J91" s="83"/>
      <c r="K91" s="84"/>
      <c r="L91" s="85"/>
    </row>
    <row r="92" spans="1:12" x14ac:dyDescent="0.25">
      <c r="A92" s="25"/>
      <c r="B92" s="26"/>
      <c r="C92" s="83"/>
      <c r="D92" s="26"/>
      <c r="E92" s="83"/>
      <c r="F92" s="83"/>
      <c r="G92" s="83"/>
      <c r="H92" s="27"/>
      <c r="I92" s="83"/>
      <c r="J92" s="83"/>
      <c r="K92" s="84"/>
      <c r="L92" s="85"/>
    </row>
    <row r="93" spans="1:12" x14ac:dyDescent="0.25">
      <c r="A93" s="25">
        <v>31</v>
      </c>
      <c r="B93" s="26" t="s">
        <v>201</v>
      </c>
      <c r="C93" s="83">
        <v>8</v>
      </c>
      <c r="D93" s="26">
        <v>8</v>
      </c>
      <c r="E93" s="83">
        <v>6</v>
      </c>
      <c r="F93" s="83">
        <f>E93*D93*C93</f>
        <v>384</v>
      </c>
      <c r="G93" s="83">
        <v>1</v>
      </c>
      <c r="H93" s="27">
        <v>101</v>
      </c>
      <c r="I93" s="83">
        <v>150</v>
      </c>
      <c r="J93" s="83">
        <v>12122</v>
      </c>
      <c r="K93" s="84">
        <v>44708</v>
      </c>
      <c r="L93" s="85">
        <f>I93*G93</f>
        <v>150</v>
      </c>
    </row>
    <row r="94" spans="1:12" x14ac:dyDescent="0.25">
      <c r="A94" s="25"/>
      <c r="B94" s="26" t="s">
        <v>312</v>
      </c>
      <c r="C94" s="83"/>
      <c r="D94" s="26"/>
      <c r="E94" s="83"/>
      <c r="F94" s="83"/>
      <c r="G94" s="83"/>
      <c r="H94" s="27"/>
      <c r="I94" s="83"/>
      <c r="J94" s="83"/>
      <c r="K94" s="84"/>
      <c r="L94" s="85"/>
    </row>
    <row r="95" spans="1:12" x14ac:dyDescent="0.25">
      <c r="A95" s="25"/>
      <c r="B95" s="26"/>
      <c r="C95" s="83"/>
      <c r="D95" s="26"/>
      <c r="E95" s="83"/>
      <c r="F95" s="83"/>
      <c r="G95" s="83"/>
      <c r="H95" s="27"/>
      <c r="I95" s="83"/>
      <c r="J95" s="83"/>
      <c r="K95" s="84"/>
      <c r="L95" s="85"/>
    </row>
    <row r="96" spans="1:12" x14ac:dyDescent="0.25">
      <c r="A96" s="25">
        <v>32</v>
      </c>
      <c r="B96" s="26" t="s">
        <v>201</v>
      </c>
      <c r="C96" s="83">
        <v>8</v>
      </c>
      <c r="D96" s="26">
        <v>8</v>
      </c>
      <c r="E96" s="83">
        <v>6</v>
      </c>
      <c r="F96" s="83">
        <f>E96*D96*C96</f>
        <v>384</v>
      </c>
      <c r="G96" s="83">
        <v>1</v>
      </c>
      <c r="H96" s="27">
        <v>103</v>
      </c>
      <c r="I96" s="83">
        <v>150</v>
      </c>
      <c r="J96" s="83">
        <v>12124</v>
      </c>
      <c r="K96" s="84">
        <v>44710</v>
      </c>
      <c r="L96" s="85">
        <f>I96*G96</f>
        <v>150</v>
      </c>
    </row>
    <row r="97" spans="1:12" x14ac:dyDescent="0.25">
      <c r="A97" s="25"/>
      <c r="B97" s="26" t="s">
        <v>313</v>
      </c>
      <c r="C97" s="83"/>
      <c r="D97" s="26"/>
      <c r="E97" s="83"/>
      <c r="F97" s="83"/>
      <c r="G97" s="83"/>
      <c r="H97" s="27"/>
      <c r="I97" s="83"/>
      <c r="J97" s="83"/>
      <c r="K97" s="84"/>
      <c r="L97" s="85"/>
    </row>
    <row r="98" spans="1:12" x14ac:dyDescent="0.25">
      <c r="A98" s="25"/>
      <c r="B98" s="26"/>
      <c r="C98" s="83"/>
      <c r="D98" s="26"/>
      <c r="E98" s="83"/>
      <c r="F98" s="83"/>
      <c r="G98" s="83"/>
      <c r="H98" s="27"/>
      <c r="I98" s="83"/>
      <c r="J98" s="83"/>
      <c r="K98" s="84"/>
      <c r="L98" s="85"/>
    </row>
    <row r="99" spans="1:12" x14ac:dyDescent="0.25">
      <c r="A99" s="25">
        <v>33</v>
      </c>
      <c r="B99" s="26" t="s">
        <v>201</v>
      </c>
      <c r="C99" s="83">
        <v>8</v>
      </c>
      <c r="D99" s="26">
        <v>8</v>
      </c>
      <c r="E99" s="83">
        <v>6</v>
      </c>
      <c r="F99" s="83">
        <f>E99*D99*C99</f>
        <v>384</v>
      </c>
      <c r="G99" s="83">
        <v>1</v>
      </c>
      <c r="H99" s="27">
        <v>102</v>
      </c>
      <c r="I99" s="83">
        <v>150</v>
      </c>
      <c r="J99" s="83">
        <v>12123</v>
      </c>
      <c r="K99" s="84">
        <v>44710</v>
      </c>
      <c r="L99" s="85">
        <f>I99*G99</f>
        <v>150</v>
      </c>
    </row>
    <row r="100" spans="1:12" x14ac:dyDescent="0.25">
      <c r="A100" s="25"/>
      <c r="B100" s="26" t="s">
        <v>314</v>
      </c>
      <c r="C100" s="83"/>
      <c r="D100" s="26"/>
      <c r="E100" s="83"/>
      <c r="F100" s="83"/>
      <c r="G100" s="83"/>
      <c r="H100" s="27"/>
      <c r="I100" s="83"/>
      <c r="J100" s="83"/>
      <c r="K100" s="84"/>
      <c r="L100" s="85"/>
    </row>
    <row r="101" spans="1:12" x14ac:dyDescent="0.25">
      <c r="A101" s="25"/>
      <c r="B101" s="26"/>
      <c r="C101" s="83"/>
      <c r="D101" s="26"/>
      <c r="E101" s="83"/>
      <c r="F101" s="83"/>
      <c r="G101" s="83"/>
      <c r="H101" s="27"/>
      <c r="I101" s="83"/>
      <c r="J101" s="83"/>
      <c r="K101" s="84"/>
      <c r="L101" s="85"/>
    </row>
    <row r="102" spans="1:12" x14ac:dyDescent="0.25">
      <c r="A102" s="25">
        <v>34</v>
      </c>
      <c r="B102" s="26" t="s">
        <v>201</v>
      </c>
      <c r="C102" s="83">
        <v>7.5</v>
      </c>
      <c r="D102" s="26">
        <v>6</v>
      </c>
      <c r="E102" s="83">
        <v>5</v>
      </c>
      <c r="F102" s="83">
        <f>E102*D102*C102</f>
        <v>225</v>
      </c>
      <c r="G102" s="83">
        <v>1</v>
      </c>
      <c r="H102" s="27">
        <v>84</v>
      </c>
      <c r="I102" s="83">
        <v>150</v>
      </c>
      <c r="J102" s="83">
        <v>12125</v>
      </c>
      <c r="K102" s="84">
        <v>44711</v>
      </c>
      <c r="L102" s="85">
        <f>I102*G102</f>
        <v>150</v>
      </c>
    </row>
    <row r="103" spans="1:12" x14ac:dyDescent="0.25">
      <c r="A103" s="25"/>
      <c r="B103" s="26" t="s">
        <v>315</v>
      </c>
      <c r="C103" s="83"/>
      <c r="D103" s="26"/>
      <c r="E103" s="83"/>
      <c r="F103" s="83"/>
      <c r="G103" s="83"/>
      <c r="H103" s="27"/>
      <c r="I103" s="83"/>
      <c r="J103" s="83"/>
      <c r="K103" s="84"/>
      <c r="L103" s="85"/>
    </row>
    <row r="104" spans="1:12" x14ac:dyDescent="0.25">
      <c r="A104" s="25"/>
      <c r="B104" s="26"/>
      <c r="C104" s="83"/>
      <c r="D104" s="26"/>
      <c r="E104" s="83"/>
      <c r="F104" s="83"/>
      <c r="G104" s="83"/>
      <c r="H104" s="27"/>
      <c r="I104" s="83"/>
      <c r="J104" s="83"/>
      <c r="K104" s="84"/>
      <c r="L104" s="85"/>
    </row>
    <row r="105" spans="1:12" x14ac:dyDescent="0.25">
      <c r="A105" s="25">
        <v>35</v>
      </c>
      <c r="B105" s="26" t="s">
        <v>201</v>
      </c>
      <c r="C105" s="83">
        <v>2.5</v>
      </c>
      <c r="D105" s="26">
        <v>1.8</v>
      </c>
      <c r="E105" s="83">
        <v>7</v>
      </c>
      <c r="F105" s="83">
        <f>C105*E105</f>
        <v>17.5</v>
      </c>
      <c r="G105" s="83">
        <v>1</v>
      </c>
      <c r="H105" s="27">
        <v>83</v>
      </c>
      <c r="I105" s="83">
        <v>150</v>
      </c>
      <c r="J105" s="83">
        <v>12126</v>
      </c>
      <c r="K105" s="84">
        <v>44711</v>
      </c>
      <c r="L105" s="85">
        <f>I105*G105</f>
        <v>150</v>
      </c>
    </row>
    <row r="106" spans="1:12" x14ac:dyDescent="0.25">
      <c r="A106" s="25"/>
      <c r="B106" s="26" t="s">
        <v>206</v>
      </c>
      <c r="C106" s="83"/>
      <c r="D106" s="26"/>
      <c r="E106" s="83"/>
      <c r="F106" s="83"/>
      <c r="G106" s="83"/>
      <c r="H106" s="27"/>
      <c r="I106" s="83"/>
      <c r="J106" s="83"/>
      <c r="K106" s="84"/>
      <c r="L106" s="85"/>
    </row>
    <row r="107" spans="1:12" x14ac:dyDescent="0.25">
      <c r="A107" s="25"/>
      <c r="B107" s="26"/>
      <c r="C107" s="83"/>
      <c r="D107" s="26"/>
      <c r="E107" s="83"/>
      <c r="F107" s="83"/>
      <c r="G107" s="83"/>
      <c r="H107" s="27"/>
      <c r="I107" s="83"/>
      <c r="J107" s="83"/>
      <c r="K107" s="84"/>
      <c r="L107" s="85"/>
    </row>
    <row r="108" spans="1:12" x14ac:dyDescent="0.25">
      <c r="A108" s="25">
        <v>36</v>
      </c>
      <c r="B108" s="26" t="s">
        <v>201</v>
      </c>
      <c r="C108" s="83">
        <v>2.5</v>
      </c>
      <c r="D108" s="26">
        <v>1.8</v>
      </c>
      <c r="E108" s="83">
        <v>3</v>
      </c>
      <c r="F108" s="83">
        <f>C108*E108</f>
        <v>7.5</v>
      </c>
      <c r="G108" s="83">
        <v>1</v>
      </c>
      <c r="H108" s="27">
        <v>83</v>
      </c>
      <c r="I108" s="83">
        <v>150</v>
      </c>
      <c r="J108" s="83">
        <v>12135</v>
      </c>
      <c r="K108" s="84">
        <v>44712</v>
      </c>
      <c r="L108" s="85">
        <f>I108*G108</f>
        <v>150</v>
      </c>
    </row>
    <row r="109" spans="1:12" x14ac:dyDescent="0.25">
      <c r="A109" s="25"/>
      <c r="B109" s="26" t="s">
        <v>316</v>
      </c>
      <c r="C109" s="83"/>
      <c r="D109" s="26"/>
      <c r="E109" s="83"/>
      <c r="F109" s="83"/>
      <c r="G109" s="83"/>
      <c r="H109" s="27"/>
      <c r="I109" s="83"/>
      <c r="J109" s="83"/>
      <c r="K109" s="84"/>
      <c r="L109" s="85"/>
    </row>
    <row r="110" spans="1:12" x14ac:dyDescent="0.25">
      <c r="A110" s="25"/>
      <c r="B110" s="26"/>
      <c r="C110" s="83"/>
      <c r="D110" s="26"/>
      <c r="E110" s="83"/>
      <c r="F110" s="83"/>
      <c r="G110" s="83"/>
      <c r="H110" s="27"/>
      <c r="I110" s="83"/>
      <c r="J110" s="83"/>
      <c r="K110" s="84"/>
      <c r="L110" s="85"/>
    </row>
    <row r="111" spans="1:12" x14ac:dyDescent="0.25">
      <c r="A111" s="25">
        <v>37</v>
      </c>
      <c r="B111" s="26" t="s">
        <v>201</v>
      </c>
      <c r="C111" s="83">
        <v>8</v>
      </c>
      <c r="D111" s="26">
        <v>3</v>
      </c>
      <c r="E111" s="83">
        <v>3</v>
      </c>
      <c r="F111" s="83">
        <f>E111*D111*C111</f>
        <v>72</v>
      </c>
      <c r="G111" s="83">
        <v>1</v>
      </c>
      <c r="H111" s="27">
        <v>90</v>
      </c>
      <c r="I111" s="83">
        <v>150</v>
      </c>
      <c r="J111" s="83">
        <v>12134</v>
      </c>
      <c r="K111" s="84">
        <v>44712</v>
      </c>
      <c r="L111" s="85">
        <f>I111*G111</f>
        <v>150</v>
      </c>
    </row>
    <row r="112" spans="1:12" x14ac:dyDescent="0.25">
      <c r="A112" s="25"/>
      <c r="B112" s="26" t="s">
        <v>316</v>
      </c>
      <c r="C112" s="83"/>
      <c r="D112" s="26"/>
      <c r="E112" s="83"/>
      <c r="F112" s="83"/>
      <c r="G112" s="83"/>
      <c r="H112" s="27"/>
      <c r="I112" s="83"/>
      <c r="J112" s="83"/>
      <c r="K112" s="84"/>
      <c r="L112" s="85"/>
    </row>
    <row r="113" spans="1:12" x14ac:dyDescent="0.25">
      <c r="A113" s="25"/>
      <c r="B113" s="26"/>
      <c r="C113" s="83"/>
      <c r="D113" s="26"/>
      <c r="E113" s="83"/>
      <c r="F113" s="83"/>
      <c r="G113" s="83"/>
      <c r="H113" s="27"/>
      <c r="I113" s="83"/>
      <c r="J113" s="83"/>
      <c r="K113" s="84"/>
      <c r="L113" s="85"/>
    </row>
    <row r="114" spans="1:12" x14ac:dyDescent="0.25">
      <c r="A114" s="25">
        <v>38</v>
      </c>
      <c r="B114" s="26" t="s">
        <v>201</v>
      </c>
      <c r="C114" s="83">
        <v>7</v>
      </c>
      <c r="D114" s="26">
        <v>1.3</v>
      </c>
      <c r="E114" s="83">
        <v>3</v>
      </c>
      <c r="F114" s="83">
        <f>C114*E114</f>
        <v>21</v>
      </c>
      <c r="G114" s="83">
        <v>3</v>
      </c>
      <c r="H114" s="27" t="s">
        <v>317</v>
      </c>
      <c r="I114" s="83">
        <v>150</v>
      </c>
      <c r="J114" s="83">
        <v>12133</v>
      </c>
      <c r="K114" s="84">
        <v>44712</v>
      </c>
      <c r="L114" s="85">
        <f>I114*G114</f>
        <v>450</v>
      </c>
    </row>
    <row r="115" spans="1:12" x14ac:dyDescent="0.25">
      <c r="A115" s="25"/>
      <c r="B115" s="26" t="s">
        <v>316</v>
      </c>
      <c r="C115" s="83"/>
      <c r="D115" s="26"/>
      <c r="E115" s="83"/>
      <c r="F115" s="83"/>
      <c r="G115" s="83"/>
      <c r="H115" s="27"/>
      <c r="I115" s="83"/>
      <c r="J115" s="83"/>
      <c r="K115" s="84"/>
      <c r="L115" s="85"/>
    </row>
    <row r="116" spans="1:12" x14ac:dyDescent="0.25">
      <c r="A116" s="25"/>
      <c r="B116" s="26"/>
      <c r="C116" s="83"/>
      <c r="D116" s="26"/>
      <c r="E116" s="83"/>
      <c r="F116" s="83"/>
      <c r="G116" s="83"/>
      <c r="H116" s="27"/>
      <c r="I116" s="83"/>
      <c r="J116" s="83"/>
      <c r="K116" s="84"/>
      <c r="L116" s="85"/>
    </row>
    <row r="117" spans="1:12" x14ac:dyDescent="0.25">
      <c r="A117" s="25">
        <v>39</v>
      </c>
      <c r="B117" s="26" t="s">
        <v>201</v>
      </c>
      <c r="C117" s="83">
        <v>6</v>
      </c>
      <c r="D117" s="26">
        <v>2.6</v>
      </c>
      <c r="E117" s="83">
        <v>3</v>
      </c>
      <c r="F117" s="83">
        <f>E117*D117*C117</f>
        <v>46.800000000000004</v>
      </c>
      <c r="G117" s="83">
        <v>1</v>
      </c>
      <c r="H117" s="27">
        <v>92</v>
      </c>
      <c r="I117" s="83">
        <v>150</v>
      </c>
      <c r="J117" s="83">
        <v>12136</v>
      </c>
      <c r="K117" s="84">
        <v>44712</v>
      </c>
      <c r="L117" s="85">
        <f>I117*G117</f>
        <v>150</v>
      </c>
    </row>
    <row r="118" spans="1:12" x14ac:dyDescent="0.25">
      <c r="A118" s="25"/>
      <c r="B118" s="26" t="s">
        <v>316</v>
      </c>
      <c r="C118" s="83"/>
      <c r="D118" s="26"/>
      <c r="E118" s="83"/>
      <c r="F118" s="83"/>
      <c r="G118" s="83"/>
      <c r="H118" s="27"/>
      <c r="I118" s="83"/>
      <c r="J118" s="83"/>
      <c r="K118" s="84"/>
      <c r="L118" s="85"/>
    </row>
    <row r="119" spans="1:12" x14ac:dyDescent="0.25">
      <c r="A119" s="25"/>
      <c r="B119" s="26"/>
      <c r="C119" s="83"/>
      <c r="D119" s="26"/>
      <c r="E119" s="83"/>
      <c r="F119" s="83"/>
      <c r="G119" s="83"/>
      <c r="H119" s="27"/>
      <c r="I119" s="83"/>
      <c r="J119" s="83"/>
      <c r="K119" s="84"/>
      <c r="L119" s="85"/>
    </row>
    <row r="120" spans="1:12" x14ac:dyDescent="0.25">
      <c r="A120" s="25">
        <v>40</v>
      </c>
      <c r="B120" s="26" t="s">
        <v>201</v>
      </c>
      <c r="C120" s="83">
        <v>2.5</v>
      </c>
      <c r="D120" s="26">
        <v>1.8</v>
      </c>
      <c r="E120" s="83">
        <v>6</v>
      </c>
      <c r="F120" s="83">
        <f>C120*E120</f>
        <v>15</v>
      </c>
      <c r="G120" s="83">
        <v>1</v>
      </c>
      <c r="H120" s="27">
        <v>93</v>
      </c>
      <c r="I120" s="83">
        <v>150</v>
      </c>
      <c r="J120" s="83">
        <v>12137</v>
      </c>
      <c r="K120" s="84">
        <v>44712</v>
      </c>
      <c r="L120" s="85">
        <f>I120*G120</f>
        <v>150</v>
      </c>
    </row>
    <row r="121" spans="1:12" x14ac:dyDescent="0.25">
      <c r="A121" s="25"/>
      <c r="B121" s="26" t="s">
        <v>318</v>
      </c>
      <c r="C121" s="83"/>
      <c r="D121" s="26"/>
      <c r="E121" s="83"/>
      <c r="F121" s="83"/>
      <c r="G121" s="83"/>
      <c r="H121" s="27"/>
      <c r="I121" s="83"/>
      <c r="J121" s="83"/>
      <c r="K121" s="84"/>
      <c r="L121" s="85"/>
    </row>
    <row r="122" spans="1:12" x14ac:dyDescent="0.25">
      <c r="A122" s="25"/>
      <c r="B122" s="26"/>
      <c r="C122" s="83"/>
      <c r="D122" s="26"/>
      <c r="E122" s="83"/>
      <c r="F122" s="83"/>
      <c r="G122" s="83"/>
      <c r="H122" s="27"/>
      <c r="I122" s="83"/>
      <c r="J122" s="83"/>
      <c r="K122" s="84"/>
      <c r="L122" s="85"/>
    </row>
    <row r="123" spans="1:12" x14ac:dyDescent="0.25">
      <c r="A123" s="25">
        <v>41</v>
      </c>
      <c r="B123" s="26" t="s">
        <v>201</v>
      </c>
      <c r="C123" s="83">
        <v>6.5</v>
      </c>
      <c r="D123" s="26">
        <v>6.5</v>
      </c>
      <c r="E123" s="83">
        <v>6</v>
      </c>
      <c r="F123" s="83">
        <f>E123*D123*C123</f>
        <v>253.5</v>
      </c>
      <c r="G123" s="83">
        <v>1</v>
      </c>
      <c r="H123" s="27">
        <v>94</v>
      </c>
      <c r="I123" s="83">
        <v>150</v>
      </c>
      <c r="J123" s="83">
        <v>12139</v>
      </c>
      <c r="K123" s="84">
        <v>44712</v>
      </c>
      <c r="L123" s="85">
        <f>I123*G123</f>
        <v>150</v>
      </c>
    </row>
    <row r="124" spans="1:12" x14ac:dyDescent="0.25">
      <c r="A124" s="25"/>
      <c r="B124" s="26" t="s">
        <v>319</v>
      </c>
      <c r="C124" s="83"/>
      <c r="D124" s="26"/>
      <c r="E124" s="83"/>
      <c r="F124" s="83"/>
      <c r="G124" s="83"/>
      <c r="H124" s="27"/>
      <c r="I124" s="83"/>
      <c r="J124" s="83"/>
      <c r="K124" s="84"/>
      <c r="L124" s="85"/>
    </row>
    <row r="125" spans="1:12" x14ac:dyDescent="0.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4"/>
    </row>
    <row r="126" spans="1:12" x14ac:dyDescent="0.25">
      <c r="A126" s="25">
        <v>1</v>
      </c>
      <c r="B126" s="26" t="s">
        <v>201</v>
      </c>
      <c r="C126" s="83">
        <v>19</v>
      </c>
      <c r="D126" s="83">
        <v>10</v>
      </c>
      <c r="E126" s="83">
        <v>6</v>
      </c>
      <c r="F126" s="83">
        <f>C126*D126*E126</f>
        <v>1140</v>
      </c>
      <c r="G126" s="83">
        <v>1</v>
      </c>
      <c r="H126" s="27">
        <v>122</v>
      </c>
      <c r="I126" s="83">
        <v>150</v>
      </c>
      <c r="J126" s="83">
        <v>12201</v>
      </c>
      <c r="K126" s="84">
        <v>44713</v>
      </c>
      <c r="L126" s="85">
        <f>I126*G126</f>
        <v>150</v>
      </c>
    </row>
    <row r="127" spans="1:12" x14ac:dyDescent="0.25">
      <c r="A127" s="25"/>
      <c r="B127" s="26" t="s">
        <v>320</v>
      </c>
      <c r="C127" s="83"/>
      <c r="D127" s="83"/>
      <c r="E127" s="83"/>
      <c r="F127" s="83"/>
      <c r="G127" s="83"/>
      <c r="H127" s="27"/>
      <c r="I127" s="83"/>
      <c r="J127" s="83"/>
      <c r="K127" s="84"/>
      <c r="L127" s="85"/>
    </row>
    <row r="128" spans="1:12" x14ac:dyDescent="0.25">
      <c r="A128" s="25"/>
      <c r="B128" s="26"/>
      <c r="C128" s="83"/>
      <c r="D128" s="83"/>
      <c r="E128" s="83"/>
      <c r="F128" s="83"/>
      <c r="G128" s="83"/>
      <c r="H128" s="27"/>
      <c r="I128" s="83"/>
      <c r="J128" s="83"/>
      <c r="K128" s="84"/>
      <c r="L128" s="85"/>
    </row>
    <row r="129" spans="1:12" x14ac:dyDescent="0.25">
      <c r="A129" s="25">
        <v>2</v>
      </c>
      <c r="B129" s="26" t="s">
        <v>201</v>
      </c>
      <c r="C129" s="83">
        <v>19</v>
      </c>
      <c r="D129" s="83">
        <v>10</v>
      </c>
      <c r="E129" s="83">
        <v>6</v>
      </c>
      <c r="F129" s="83">
        <f>C129*D129*E129</f>
        <v>1140</v>
      </c>
      <c r="G129" s="83">
        <v>1</v>
      </c>
      <c r="H129" s="27">
        <v>123</v>
      </c>
      <c r="I129" s="83">
        <v>150</v>
      </c>
      <c r="J129" s="83">
        <v>12202</v>
      </c>
      <c r="K129" s="84">
        <v>44713</v>
      </c>
      <c r="L129" s="85">
        <f>I129*G129</f>
        <v>150</v>
      </c>
    </row>
    <row r="130" spans="1:12" x14ac:dyDescent="0.25">
      <c r="A130" s="25"/>
      <c r="B130" s="26" t="s">
        <v>320</v>
      </c>
      <c r="C130" s="83"/>
      <c r="D130" s="26"/>
      <c r="E130" s="83"/>
      <c r="F130" s="83"/>
      <c r="G130" s="83"/>
      <c r="H130" s="27"/>
      <c r="I130" s="83"/>
      <c r="J130" s="83"/>
      <c r="K130" s="84"/>
      <c r="L130" s="85"/>
    </row>
    <row r="131" spans="1:12" x14ac:dyDescent="0.25">
      <c r="A131" s="25"/>
      <c r="B131" s="26"/>
      <c r="C131" s="83"/>
      <c r="D131" s="26"/>
      <c r="E131" s="83"/>
      <c r="F131" s="83"/>
      <c r="G131" s="83"/>
      <c r="H131" s="27"/>
      <c r="I131" s="83"/>
      <c r="J131" s="83"/>
      <c r="K131" s="84"/>
      <c r="L131" s="85"/>
    </row>
    <row r="132" spans="1:12" x14ac:dyDescent="0.25">
      <c r="A132" s="25">
        <v>3</v>
      </c>
      <c r="B132" s="26" t="s">
        <v>201</v>
      </c>
      <c r="C132" s="83">
        <v>19</v>
      </c>
      <c r="D132" s="26">
        <v>10</v>
      </c>
      <c r="E132" s="83">
        <v>6</v>
      </c>
      <c r="F132" s="83">
        <f>C132*D132*E132</f>
        <v>1140</v>
      </c>
      <c r="G132" s="83">
        <v>1</v>
      </c>
      <c r="H132" s="27">
        <v>124</v>
      </c>
      <c r="I132" s="83">
        <v>150</v>
      </c>
      <c r="J132" s="83">
        <v>12203</v>
      </c>
      <c r="K132" s="84">
        <v>44713</v>
      </c>
      <c r="L132" s="85">
        <f>I132*G132</f>
        <v>150</v>
      </c>
    </row>
    <row r="133" spans="1:12" x14ac:dyDescent="0.25">
      <c r="A133" s="25"/>
      <c r="B133" s="26" t="s">
        <v>320</v>
      </c>
      <c r="C133" s="83"/>
      <c r="D133" s="26"/>
      <c r="E133" s="83"/>
      <c r="F133" s="83"/>
      <c r="G133" s="83"/>
      <c r="H133" s="27"/>
      <c r="I133" s="83"/>
      <c r="J133" s="83"/>
      <c r="K133" s="84"/>
      <c r="L133" s="85"/>
    </row>
    <row r="134" spans="1:12" x14ac:dyDescent="0.25">
      <c r="A134" s="25"/>
      <c r="B134" s="26"/>
      <c r="C134" s="83"/>
      <c r="D134" s="26"/>
      <c r="E134" s="83"/>
      <c r="F134" s="83"/>
      <c r="G134" s="83"/>
      <c r="H134" s="27"/>
      <c r="I134" s="83"/>
      <c r="J134" s="83"/>
      <c r="K134" s="84"/>
      <c r="L134" s="85"/>
    </row>
    <row r="135" spans="1:12" x14ac:dyDescent="0.25">
      <c r="A135" s="25">
        <v>4</v>
      </c>
      <c r="B135" s="26" t="s">
        <v>201</v>
      </c>
      <c r="C135" s="83">
        <v>4</v>
      </c>
      <c r="D135" s="26">
        <v>1.3</v>
      </c>
      <c r="E135" s="83">
        <v>5</v>
      </c>
      <c r="F135" s="83">
        <f>C135*E135</f>
        <v>20</v>
      </c>
      <c r="G135" s="83">
        <v>1</v>
      </c>
      <c r="H135" s="27">
        <v>96</v>
      </c>
      <c r="I135" s="83">
        <v>150</v>
      </c>
      <c r="J135" s="83">
        <v>12144</v>
      </c>
      <c r="K135" s="84">
        <v>44713</v>
      </c>
      <c r="L135" s="85">
        <f>I135*G135</f>
        <v>150</v>
      </c>
    </row>
    <row r="136" spans="1:12" x14ac:dyDescent="0.25">
      <c r="A136" s="25"/>
      <c r="B136" s="26" t="s">
        <v>321</v>
      </c>
      <c r="C136" s="83"/>
      <c r="D136" s="26"/>
      <c r="E136" s="83"/>
      <c r="F136" s="83"/>
      <c r="G136" s="83"/>
      <c r="H136" s="27"/>
      <c r="I136" s="83"/>
      <c r="J136" s="83"/>
      <c r="K136" s="84"/>
      <c r="L136" s="85"/>
    </row>
    <row r="137" spans="1:12" x14ac:dyDescent="0.25">
      <c r="A137" s="25"/>
      <c r="B137" s="26"/>
      <c r="C137" s="83"/>
      <c r="D137" s="26"/>
      <c r="E137" s="83"/>
      <c r="F137" s="83"/>
      <c r="G137" s="83"/>
      <c r="H137" s="27"/>
      <c r="I137" s="83"/>
      <c r="J137" s="83"/>
      <c r="K137" s="84"/>
      <c r="L137" s="85"/>
    </row>
    <row r="138" spans="1:12" x14ac:dyDescent="0.25">
      <c r="A138" s="25">
        <v>5</v>
      </c>
      <c r="B138" s="26" t="s">
        <v>201</v>
      </c>
      <c r="C138" s="83">
        <v>19</v>
      </c>
      <c r="D138" s="26">
        <v>10</v>
      </c>
      <c r="E138" s="83">
        <v>6</v>
      </c>
      <c r="F138" s="83">
        <f>E138*D138*C138</f>
        <v>1140</v>
      </c>
      <c r="G138" s="83">
        <v>1</v>
      </c>
      <c r="H138" s="27">
        <v>121</v>
      </c>
      <c r="I138" s="83">
        <v>150</v>
      </c>
      <c r="J138" s="83">
        <v>12150</v>
      </c>
      <c r="K138" s="84">
        <v>44713</v>
      </c>
      <c r="L138" s="85">
        <f>I138*G138</f>
        <v>150</v>
      </c>
    </row>
    <row r="139" spans="1:12" x14ac:dyDescent="0.25">
      <c r="A139" s="25"/>
      <c r="B139" s="26" t="s">
        <v>322</v>
      </c>
      <c r="C139" s="83"/>
      <c r="D139" s="26"/>
      <c r="E139" s="83"/>
      <c r="F139" s="83"/>
      <c r="G139" s="83"/>
      <c r="H139" s="27"/>
      <c r="I139" s="83"/>
      <c r="J139" s="83"/>
      <c r="K139" s="84"/>
      <c r="L139" s="85"/>
    </row>
    <row r="140" spans="1:12" x14ac:dyDescent="0.25">
      <c r="A140" s="25"/>
      <c r="B140" s="26"/>
      <c r="C140" s="83"/>
      <c r="D140" s="26"/>
      <c r="E140" s="83"/>
      <c r="F140" s="83"/>
      <c r="G140" s="83"/>
      <c r="H140" s="27"/>
      <c r="I140" s="83"/>
      <c r="J140" s="83"/>
      <c r="K140" s="84"/>
      <c r="L140" s="85"/>
    </row>
    <row r="141" spans="1:12" x14ac:dyDescent="0.25">
      <c r="A141" s="25">
        <v>6</v>
      </c>
      <c r="B141" s="26" t="s">
        <v>201</v>
      </c>
      <c r="C141" s="83">
        <v>19</v>
      </c>
      <c r="D141" s="26">
        <v>10</v>
      </c>
      <c r="E141" s="83">
        <v>6</v>
      </c>
      <c r="F141" s="83">
        <f>E141*D141*C141</f>
        <v>1140</v>
      </c>
      <c r="G141" s="83">
        <v>1</v>
      </c>
      <c r="H141" s="27">
        <v>120</v>
      </c>
      <c r="I141" s="83">
        <v>150</v>
      </c>
      <c r="J141" s="83">
        <v>12149</v>
      </c>
      <c r="K141" s="84">
        <v>44713</v>
      </c>
      <c r="L141" s="85">
        <f>I141*G141</f>
        <v>150</v>
      </c>
    </row>
    <row r="142" spans="1:12" x14ac:dyDescent="0.25">
      <c r="A142" s="25"/>
      <c r="B142" s="26" t="s">
        <v>322</v>
      </c>
      <c r="C142" s="83"/>
      <c r="D142" s="26"/>
      <c r="E142" s="83"/>
      <c r="F142" s="83"/>
      <c r="G142" s="83"/>
      <c r="H142" s="27"/>
      <c r="I142" s="83"/>
      <c r="J142" s="83"/>
      <c r="K142" s="84"/>
      <c r="L142" s="85"/>
    </row>
    <row r="143" spans="1:12" x14ac:dyDescent="0.25">
      <c r="A143" s="25"/>
      <c r="B143" s="26"/>
      <c r="C143" s="83"/>
      <c r="D143" s="26"/>
      <c r="E143" s="83"/>
      <c r="F143" s="83"/>
      <c r="G143" s="83"/>
      <c r="H143" s="27"/>
      <c r="I143" s="83"/>
      <c r="J143" s="83"/>
      <c r="K143" s="84"/>
      <c r="L143" s="85"/>
    </row>
    <row r="144" spans="1:12" x14ac:dyDescent="0.25">
      <c r="A144" s="25">
        <v>7</v>
      </c>
      <c r="B144" s="26" t="s">
        <v>201</v>
      </c>
      <c r="C144" s="83">
        <v>10</v>
      </c>
      <c r="D144" s="26">
        <v>1.3</v>
      </c>
      <c r="E144" s="83">
        <v>7</v>
      </c>
      <c r="F144" s="83">
        <v>70</v>
      </c>
      <c r="G144" s="83">
        <v>1</v>
      </c>
      <c r="H144" s="27">
        <v>100</v>
      </c>
      <c r="I144" s="83">
        <v>150</v>
      </c>
      <c r="J144" s="83">
        <v>12204</v>
      </c>
      <c r="K144" s="84">
        <v>44714</v>
      </c>
      <c r="L144" s="85">
        <f>I144*G144</f>
        <v>150</v>
      </c>
    </row>
    <row r="145" spans="1:12" x14ac:dyDescent="0.25">
      <c r="A145" s="25"/>
      <c r="B145" s="26" t="s">
        <v>323</v>
      </c>
      <c r="C145" s="83"/>
      <c r="D145" s="26"/>
      <c r="E145" s="83"/>
      <c r="F145" s="83"/>
      <c r="G145" s="83"/>
      <c r="H145" s="27"/>
      <c r="I145" s="83"/>
      <c r="J145" s="83"/>
      <c r="K145" s="84"/>
      <c r="L145" s="85"/>
    </row>
    <row r="146" spans="1:12" x14ac:dyDescent="0.25">
      <c r="A146" s="25"/>
      <c r="B146" s="26"/>
      <c r="C146" s="83"/>
      <c r="D146" s="26"/>
      <c r="E146" s="83"/>
      <c r="F146" s="83"/>
      <c r="G146" s="83"/>
      <c r="H146" s="27"/>
      <c r="I146" s="83"/>
      <c r="J146" s="83"/>
      <c r="K146" s="84"/>
      <c r="L146" s="85"/>
    </row>
    <row r="147" spans="1:12" x14ac:dyDescent="0.25">
      <c r="A147" s="25">
        <v>8</v>
      </c>
      <c r="B147" s="26" t="s">
        <v>201</v>
      </c>
      <c r="C147" s="83">
        <v>8</v>
      </c>
      <c r="D147" s="26">
        <v>1.3</v>
      </c>
      <c r="E147" s="83">
        <v>5</v>
      </c>
      <c r="F147" s="83">
        <f>C147*E147</f>
        <v>40</v>
      </c>
      <c r="G147" s="83">
        <v>1</v>
      </c>
      <c r="H147" s="27" t="s">
        <v>324</v>
      </c>
      <c r="I147" s="83">
        <v>150</v>
      </c>
      <c r="J147" s="83">
        <v>12205</v>
      </c>
      <c r="K147" s="84">
        <v>44714</v>
      </c>
      <c r="L147" s="85">
        <f>I147*G147</f>
        <v>150</v>
      </c>
    </row>
    <row r="148" spans="1:12" x14ac:dyDescent="0.25">
      <c r="A148" s="25"/>
      <c r="B148" s="26" t="s">
        <v>325</v>
      </c>
      <c r="C148" s="83"/>
      <c r="D148" s="26"/>
      <c r="E148" s="83"/>
      <c r="F148" s="83"/>
      <c r="G148" s="83"/>
      <c r="H148" s="27"/>
      <c r="I148" s="83"/>
      <c r="J148" s="83"/>
      <c r="K148" s="84"/>
      <c r="L148" s="85"/>
    </row>
    <row r="149" spans="1:12" x14ac:dyDescent="0.25">
      <c r="A149" s="25"/>
      <c r="B149" s="26"/>
      <c r="C149" s="83"/>
      <c r="D149" s="26"/>
      <c r="E149" s="83"/>
      <c r="F149" s="83"/>
      <c r="G149" s="83"/>
      <c r="H149" s="27"/>
      <c r="I149" s="83"/>
      <c r="J149" s="83"/>
      <c r="K149" s="84"/>
      <c r="L149" s="85"/>
    </row>
    <row r="150" spans="1:12" x14ac:dyDescent="0.25">
      <c r="A150" s="25">
        <v>9</v>
      </c>
      <c r="B150" s="26" t="s">
        <v>201</v>
      </c>
      <c r="C150" s="83">
        <v>6</v>
      </c>
      <c r="D150" s="26">
        <v>1.3</v>
      </c>
      <c r="E150" s="83">
        <v>5</v>
      </c>
      <c r="F150" s="83">
        <f>C150*E150</f>
        <v>30</v>
      </c>
      <c r="G150" s="83">
        <v>1</v>
      </c>
      <c r="H150" s="27" t="s">
        <v>326</v>
      </c>
      <c r="I150" s="83">
        <v>150</v>
      </c>
      <c r="J150" s="83">
        <v>12208</v>
      </c>
      <c r="K150" s="84">
        <v>44714</v>
      </c>
      <c r="L150" s="85">
        <f>I150*G150</f>
        <v>150</v>
      </c>
    </row>
    <row r="151" spans="1:12" x14ac:dyDescent="0.25">
      <c r="A151" s="25"/>
      <c r="B151" s="26" t="s">
        <v>100</v>
      </c>
      <c r="C151" s="83"/>
      <c r="D151" s="26"/>
      <c r="E151" s="83"/>
      <c r="F151" s="83"/>
      <c r="G151" s="83"/>
      <c r="H151" s="27"/>
      <c r="I151" s="83"/>
      <c r="J151" s="83"/>
      <c r="K151" s="84"/>
      <c r="L151" s="85"/>
    </row>
    <row r="152" spans="1:12" x14ac:dyDescent="0.25">
      <c r="A152" s="25"/>
      <c r="B152" s="26"/>
      <c r="C152" s="83"/>
      <c r="D152" s="26"/>
      <c r="E152" s="83"/>
      <c r="F152" s="83"/>
      <c r="G152" s="83"/>
      <c r="H152" s="27"/>
      <c r="I152" s="83"/>
      <c r="J152" s="83"/>
      <c r="K152" s="84"/>
      <c r="L152" s="85"/>
    </row>
    <row r="153" spans="1:12" x14ac:dyDescent="0.25">
      <c r="A153" s="25">
        <v>10</v>
      </c>
      <c r="B153" s="26" t="s">
        <v>201</v>
      </c>
      <c r="C153" s="83">
        <v>10</v>
      </c>
      <c r="D153" s="26">
        <v>1.3</v>
      </c>
      <c r="E153" s="83">
        <v>5</v>
      </c>
      <c r="F153" s="83">
        <f>C153*E153</f>
        <v>50</v>
      </c>
      <c r="G153" s="83">
        <v>1</v>
      </c>
      <c r="H153" s="27" t="s">
        <v>327</v>
      </c>
      <c r="I153" s="83">
        <v>150</v>
      </c>
      <c r="J153" s="83">
        <v>12217</v>
      </c>
      <c r="K153" s="84">
        <v>44715</v>
      </c>
      <c r="L153" s="85">
        <f>I153*G153</f>
        <v>150</v>
      </c>
    </row>
    <row r="154" spans="1:12" x14ac:dyDescent="0.25">
      <c r="A154" s="25"/>
      <c r="B154" s="26" t="s">
        <v>328</v>
      </c>
      <c r="C154" s="83"/>
      <c r="D154" s="26"/>
      <c r="E154" s="83"/>
      <c r="F154" s="83"/>
      <c r="G154" s="83"/>
      <c r="H154" s="27"/>
      <c r="I154" s="83"/>
      <c r="J154" s="83"/>
      <c r="K154" s="84"/>
      <c r="L154" s="85"/>
    </row>
    <row r="155" spans="1:12" x14ac:dyDescent="0.25">
      <c r="A155" s="25"/>
      <c r="B155" s="26"/>
      <c r="C155" s="83"/>
      <c r="D155" s="26"/>
      <c r="E155" s="83"/>
      <c r="F155" s="83"/>
      <c r="G155" s="83"/>
      <c r="H155" s="27"/>
      <c r="I155" s="83"/>
      <c r="J155" s="83"/>
      <c r="K155" s="84"/>
      <c r="L155" s="85"/>
    </row>
    <row r="156" spans="1:12" x14ac:dyDescent="0.25">
      <c r="A156" s="25">
        <v>11</v>
      </c>
      <c r="B156" s="26" t="s">
        <v>201</v>
      </c>
      <c r="C156" s="83">
        <v>2.5</v>
      </c>
      <c r="D156" s="26">
        <v>2.5</v>
      </c>
      <c r="E156" s="83">
        <v>8</v>
      </c>
      <c r="F156" s="83">
        <f>E156*D156*C156</f>
        <v>50</v>
      </c>
      <c r="G156" s="83">
        <v>1</v>
      </c>
      <c r="H156" s="27" t="s">
        <v>329</v>
      </c>
      <c r="I156" s="83">
        <v>150</v>
      </c>
      <c r="J156" s="83">
        <v>12218</v>
      </c>
      <c r="K156" s="84">
        <v>44715</v>
      </c>
      <c r="L156" s="85">
        <f>I156*G156</f>
        <v>150</v>
      </c>
    </row>
    <row r="157" spans="1:12" x14ac:dyDescent="0.25">
      <c r="A157" s="25"/>
      <c r="B157" s="26" t="s">
        <v>330</v>
      </c>
      <c r="C157" s="83"/>
      <c r="D157" s="26"/>
      <c r="E157" s="83"/>
      <c r="F157" s="83"/>
      <c r="G157" s="83"/>
      <c r="H157" s="27"/>
      <c r="I157" s="83"/>
      <c r="J157" s="83"/>
      <c r="K157" s="84"/>
      <c r="L157" s="85"/>
    </row>
    <row r="158" spans="1:12" x14ac:dyDescent="0.25">
      <c r="A158" s="25"/>
      <c r="B158" s="26"/>
      <c r="C158" s="83"/>
      <c r="D158" s="26"/>
      <c r="E158" s="83"/>
      <c r="F158" s="83"/>
      <c r="G158" s="83"/>
      <c r="H158" s="27"/>
      <c r="I158" s="83"/>
      <c r="J158" s="83"/>
      <c r="K158" s="84"/>
      <c r="L158" s="85"/>
    </row>
    <row r="159" spans="1:12" x14ac:dyDescent="0.25">
      <c r="A159" s="25">
        <v>12</v>
      </c>
      <c r="B159" s="26" t="s">
        <v>201</v>
      </c>
      <c r="C159" s="83">
        <v>8</v>
      </c>
      <c r="D159" s="26">
        <v>1.3</v>
      </c>
      <c r="E159" s="83">
        <v>4</v>
      </c>
      <c r="F159" s="83">
        <f>C159*E159</f>
        <v>32</v>
      </c>
      <c r="G159" s="83">
        <v>1</v>
      </c>
      <c r="H159" s="27" t="s">
        <v>331</v>
      </c>
      <c r="I159" s="83">
        <v>150</v>
      </c>
      <c r="J159" s="83">
        <v>12222</v>
      </c>
      <c r="K159" s="84">
        <v>44717</v>
      </c>
      <c r="L159" s="85">
        <f>I159*G159</f>
        <v>150</v>
      </c>
    </row>
    <row r="160" spans="1:12" x14ac:dyDescent="0.25">
      <c r="A160" s="25"/>
      <c r="B160" s="26" t="s">
        <v>332</v>
      </c>
      <c r="C160" s="83"/>
      <c r="D160" s="26"/>
      <c r="E160" s="83"/>
      <c r="F160" s="83"/>
      <c r="G160" s="83"/>
      <c r="H160" s="27"/>
      <c r="I160" s="83"/>
      <c r="J160" s="83"/>
      <c r="K160" s="84"/>
      <c r="L160" s="85"/>
    </row>
    <row r="161" spans="1:12" x14ac:dyDescent="0.25">
      <c r="A161" s="25"/>
      <c r="B161" s="26"/>
      <c r="C161" s="83"/>
      <c r="D161" s="26"/>
      <c r="E161" s="83"/>
      <c r="F161" s="83"/>
      <c r="G161" s="83"/>
      <c r="H161" s="27"/>
      <c r="I161" s="83"/>
      <c r="J161" s="83"/>
      <c r="K161" s="84"/>
      <c r="L161" s="85"/>
    </row>
    <row r="162" spans="1:12" x14ac:dyDescent="0.25">
      <c r="A162" s="25">
        <v>13</v>
      </c>
      <c r="B162" s="26" t="s">
        <v>201</v>
      </c>
      <c r="C162" s="83">
        <v>7.5</v>
      </c>
      <c r="D162" s="26">
        <v>1.3</v>
      </c>
      <c r="E162" s="83">
        <v>5</v>
      </c>
      <c r="F162" s="83">
        <f>C162*E162</f>
        <v>37.5</v>
      </c>
      <c r="G162" s="83">
        <v>1</v>
      </c>
      <c r="H162" s="27" t="s">
        <v>333</v>
      </c>
      <c r="I162" s="83">
        <v>150</v>
      </c>
      <c r="J162" s="83">
        <v>12232</v>
      </c>
      <c r="K162" s="84">
        <v>44717</v>
      </c>
      <c r="L162" s="85">
        <f>I162*G162</f>
        <v>150</v>
      </c>
    </row>
    <row r="163" spans="1:12" x14ac:dyDescent="0.25">
      <c r="A163" s="25"/>
      <c r="B163" s="26" t="s">
        <v>334</v>
      </c>
      <c r="C163" s="83"/>
      <c r="D163" s="26"/>
      <c r="E163" s="83"/>
      <c r="F163" s="83"/>
      <c r="G163" s="83"/>
      <c r="H163" s="27"/>
      <c r="I163" s="83"/>
      <c r="J163" s="83"/>
      <c r="K163" s="84"/>
      <c r="L163" s="85"/>
    </row>
    <row r="164" spans="1:12" x14ac:dyDescent="0.25">
      <c r="A164" s="25"/>
      <c r="B164" s="26"/>
      <c r="C164" s="83"/>
      <c r="D164" s="26"/>
      <c r="E164" s="83"/>
      <c r="F164" s="83"/>
      <c r="G164" s="83"/>
      <c r="H164" s="27"/>
      <c r="I164" s="83"/>
      <c r="J164" s="83"/>
      <c r="K164" s="84"/>
      <c r="L164" s="85"/>
    </row>
    <row r="165" spans="1:12" x14ac:dyDescent="0.25">
      <c r="A165" s="25">
        <v>14</v>
      </c>
      <c r="B165" s="26" t="s">
        <v>201</v>
      </c>
      <c r="C165" s="83">
        <v>5</v>
      </c>
      <c r="D165" s="26">
        <v>1.3</v>
      </c>
      <c r="E165" s="83">
        <v>2.5</v>
      </c>
      <c r="F165" s="83">
        <f>C165*E165</f>
        <v>12.5</v>
      </c>
      <c r="G165" s="83">
        <v>1</v>
      </c>
      <c r="H165" s="27" t="s">
        <v>335</v>
      </c>
      <c r="I165" s="83">
        <v>150</v>
      </c>
      <c r="J165" s="83">
        <v>12235</v>
      </c>
      <c r="K165" s="84">
        <v>44718</v>
      </c>
      <c r="L165" s="85">
        <f>I165*G165</f>
        <v>150</v>
      </c>
    </row>
    <row r="166" spans="1:12" x14ac:dyDescent="0.25">
      <c r="A166" s="25"/>
      <c r="B166" s="26" t="s">
        <v>336</v>
      </c>
      <c r="C166" s="83"/>
      <c r="D166" s="26"/>
      <c r="E166" s="83"/>
      <c r="F166" s="83"/>
      <c r="G166" s="83"/>
      <c r="H166" s="27"/>
      <c r="I166" s="83"/>
      <c r="J166" s="83"/>
      <c r="K166" s="84"/>
      <c r="L166" s="85"/>
    </row>
    <row r="167" spans="1:12" x14ac:dyDescent="0.25">
      <c r="A167" s="25"/>
      <c r="B167" s="26"/>
      <c r="C167" s="83"/>
      <c r="D167" s="26"/>
      <c r="E167" s="83"/>
      <c r="F167" s="83"/>
      <c r="G167" s="83"/>
      <c r="H167" s="27"/>
      <c r="I167" s="83"/>
      <c r="J167" s="83"/>
      <c r="K167" s="84"/>
      <c r="L167" s="85"/>
    </row>
    <row r="168" spans="1:12" x14ac:dyDescent="0.25">
      <c r="A168" s="25">
        <v>15</v>
      </c>
      <c r="B168" s="26" t="s">
        <v>201</v>
      </c>
      <c r="C168" s="83">
        <v>4</v>
      </c>
      <c r="D168" s="26">
        <v>1.3</v>
      </c>
      <c r="E168" s="83">
        <v>5</v>
      </c>
      <c r="F168" s="83">
        <f>C168*E168</f>
        <v>20</v>
      </c>
      <c r="G168" s="83">
        <v>1</v>
      </c>
      <c r="H168" s="27">
        <v>147</v>
      </c>
      <c r="I168" s="83">
        <v>150</v>
      </c>
      <c r="J168" s="83">
        <v>12245</v>
      </c>
      <c r="K168" s="84">
        <v>44718</v>
      </c>
      <c r="L168" s="85">
        <f>I168*G168</f>
        <v>150</v>
      </c>
    </row>
    <row r="169" spans="1:12" x14ac:dyDescent="0.25">
      <c r="A169" s="25"/>
      <c r="B169" s="26" t="s">
        <v>337</v>
      </c>
      <c r="C169" s="83"/>
      <c r="D169" s="26"/>
      <c r="E169" s="83"/>
      <c r="F169" s="83"/>
      <c r="G169" s="83"/>
      <c r="H169" s="27"/>
      <c r="I169" s="83"/>
      <c r="J169" s="83"/>
      <c r="K169" s="84"/>
      <c r="L169" s="85"/>
    </row>
    <row r="170" spans="1:12" x14ac:dyDescent="0.25">
      <c r="A170" s="25"/>
      <c r="B170" s="26"/>
      <c r="C170" s="83"/>
      <c r="D170" s="26"/>
      <c r="E170" s="83"/>
      <c r="F170" s="83"/>
      <c r="G170" s="83"/>
      <c r="H170" s="27"/>
      <c r="I170" s="83"/>
      <c r="J170" s="83"/>
      <c r="K170" s="84"/>
      <c r="L170" s="85"/>
    </row>
    <row r="171" spans="1:12" x14ac:dyDescent="0.25">
      <c r="A171" s="25">
        <v>16</v>
      </c>
      <c r="B171" s="26" t="s">
        <v>201</v>
      </c>
      <c r="C171" s="83">
        <v>15</v>
      </c>
      <c r="D171" s="26">
        <v>1.3</v>
      </c>
      <c r="E171" s="83">
        <v>3</v>
      </c>
      <c r="F171" s="83">
        <f>C171*E171</f>
        <v>45</v>
      </c>
      <c r="G171" s="83">
        <v>1</v>
      </c>
      <c r="H171" s="27">
        <v>159</v>
      </c>
      <c r="I171" s="83">
        <v>150</v>
      </c>
      <c r="J171" s="83">
        <v>12156</v>
      </c>
      <c r="K171" s="84">
        <v>44719</v>
      </c>
      <c r="L171" s="85">
        <f>I171*G171</f>
        <v>150</v>
      </c>
    </row>
    <row r="172" spans="1:12" x14ac:dyDescent="0.25">
      <c r="A172" s="25"/>
      <c r="B172" s="26" t="s">
        <v>338</v>
      </c>
      <c r="C172" s="83"/>
      <c r="D172" s="26"/>
      <c r="E172" s="83"/>
      <c r="F172" s="83"/>
      <c r="G172" s="83"/>
      <c r="H172" s="27"/>
      <c r="I172" s="83"/>
      <c r="J172" s="83"/>
      <c r="K172" s="84"/>
      <c r="L172" s="85"/>
    </row>
    <row r="173" spans="1:12" x14ac:dyDescent="0.25">
      <c r="A173" s="25"/>
      <c r="B173" s="26"/>
      <c r="C173" s="83"/>
      <c r="D173" s="26"/>
      <c r="E173" s="83"/>
      <c r="F173" s="83"/>
      <c r="G173" s="83"/>
      <c r="H173" s="27"/>
      <c r="I173" s="83"/>
      <c r="J173" s="83"/>
      <c r="K173" s="84"/>
      <c r="L173" s="85"/>
    </row>
    <row r="174" spans="1:12" x14ac:dyDescent="0.25">
      <c r="A174" s="25">
        <v>17</v>
      </c>
      <c r="B174" s="26" t="s">
        <v>201</v>
      </c>
      <c r="C174" s="83">
        <v>5</v>
      </c>
      <c r="D174" s="26">
        <v>1.3</v>
      </c>
      <c r="E174" s="83">
        <v>5</v>
      </c>
      <c r="F174" s="83">
        <f>C174*E174</f>
        <v>25</v>
      </c>
      <c r="G174" s="83">
        <v>1</v>
      </c>
      <c r="H174" s="27">
        <v>164</v>
      </c>
      <c r="I174" s="83">
        <v>150</v>
      </c>
      <c r="J174" s="83">
        <v>12161</v>
      </c>
      <c r="K174" s="84">
        <v>44719</v>
      </c>
      <c r="L174" s="85">
        <f>I174*G174</f>
        <v>150</v>
      </c>
    </row>
    <row r="175" spans="1:12" x14ac:dyDescent="0.25">
      <c r="A175" s="25"/>
      <c r="B175" s="26" t="s">
        <v>339</v>
      </c>
      <c r="C175" s="83"/>
      <c r="D175" s="26"/>
      <c r="E175" s="83"/>
      <c r="F175" s="83"/>
      <c r="G175" s="83"/>
      <c r="H175" s="27"/>
      <c r="I175" s="83"/>
      <c r="J175" s="83"/>
      <c r="K175" s="84"/>
      <c r="L175" s="85"/>
    </row>
    <row r="176" spans="1:12" x14ac:dyDescent="0.25">
      <c r="A176" s="25"/>
      <c r="B176" s="26"/>
      <c r="C176" s="83"/>
      <c r="D176" s="26"/>
      <c r="E176" s="83"/>
      <c r="F176" s="83"/>
      <c r="G176" s="83"/>
      <c r="H176" s="27"/>
      <c r="I176" s="83"/>
      <c r="J176" s="83"/>
      <c r="K176" s="84"/>
      <c r="L176" s="85"/>
    </row>
    <row r="177" spans="1:12" x14ac:dyDescent="0.25">
      <c r="A177" s="25">
        <v>18</v>
      </c>
      <c r="B177" s="26" t="s">
        <v>201</v>
      </c>
      <c r="C177" s="83">
        <v>4</v>
      </c>
      <c r="D177" s="26">
        <v>1.3</v>
      </c>
      <c r="E177" s="83">
        <v>5</v>
      </c>
      <c r="F177" s="83">
        <f>C177*E177</f>
        <v>20</v>
      </c>
      <c r="G177" s="83">
        <v>1</v>
      </c>
      <c r="H177" s="27">
        <v>161</v>
      </c>
      <c r="I177" s="83">
        <v>150</v>
      </c>
      <c r="J177" s="83">
        <v>12158</v>
      </c>
      <c r="K177" s="84">
        <v>44719</v>
      </c>
      <c r="L177" s="85">
        <f>I177*G177</f>
        <v>150</v>
      </c>
    </row>
    <row r="178" spans="1:12" x14ac:dyDescent="0.25">
      <c r="A178" s="25"/>
      <c r="B178" s="26" t="s">
        <v>340</v>
      </c>
      <c r="C178" s="83"/>
      <c r="D178" s="26"/>
      <c r="E178" s="83"/>
      <c r="F178" s="83"/>
      <c r="G178" s="83"/>
      <c r="H178" s="27"/>
      <c r="I178" s="83"/>
      <c r="J178" s="83"/>
      <c r="K178" s="84"/>
      <c r="L178" s="85"/>
    </row>
    <row r="179" spans="1:12" x14ac:dyDescent="0.25">
      <c r="A179" s="25"/>
      <c r="B179" s="26"/>
      <c r="C179" s="83"/>
      <c r="D179" s="26"/>
      <c r="E179" s="83"/>
      <c r="F179" s="83"/>
      <c r="G179" s="83"/>
      <c r="H179" s="27"/>
      <c r="I179" s="83"/>
      <c r="J179" s="83"/>
      <c r="K179" s="84"/>
      <c r="L179" s="85"/>
    </row>
    <row r="180" spans="1:12" x14ac:dyDescent="0.25">
      <c r="A180" s="25">
        <v>19</v>
      </c>
      <c r="B180" s="26" t="s">
        <v>201</v>
      </c>
      <c r="C180" s="83">
        <v>1.8</v>
      </c>
      <c r="D180" s="26">
        <v>1.3</v>
      </c>
      <c r="E180" s="83">
        <v>2.5</v>
      </c>
      <c r="F180" s="83">
        <f>C180*E180</f>
        <v>4.5</v>
      </c>
      <c r="G180" s="83">
        <v>1</v>
      </c>
      <c r="H180" s="27">
        <v>185</v>
      </c>
      <c r="I180" s="83">
        <v>150</v>
      </c>
      <c r="J180" s="83">
        <v>12177</v>
      </c>
      <c r="K180" s="84">
        <v>44720</v>
      </c>
      <c r="L180" s="85">
        <f>I180*G180</f>
        <v>150</v>
      </c>
    </row>
    <row r="181" spans="1:12" x14ac:dyDescent="0.25">
      <c r="A181" s="25"/>
      <c r="B181" s="26" t="s">
        <v>341</v>
      </c>
      <c r="C181" s="83"/>
      <c r="D181" s="26"/>
      <c r="E181" s="83"/>
      <c r="F181" s="83"/>
      <c r="G181" s="83"/>
      <c r="H181" s="27"/>
      <c r="I181" s="83"/>
      <c r="J181" s="83"/>
      <c r="K181" s="84"/>
      <c r="L181" s="85"/>
    </row>
    <row r="182" spans="1:12" x14ac:dyDescent="0.25">
      <c r="A182" s="25"/>
      <c r="B182" s="26"/>
      <c r="C182" s="83"/>
      <c r="D182" s="86"/>
      <c r="E182" s="87"/>
      <c r="F182" s="83"/>
      <c r="G182" s="87"/>
      <c r="H182" s="88"/>
      <c r="I182" s="87"/>
      <c r="J182" s="83"/>
      <c r="K182" s="84"/>
      <c r="L182" s="85"/>
    </row>
    <row r="183" spans="1:12" x14ac:dyDescent="0.25">
      <c r="A183" s="25">
        <v>20</v>
      </c>
      <c r="B183" s="26" t="s">
        <v>201</v>
      </c>
      <c r="C183" s="83">
        <v>1.8</v>
      </c>
      <c r="D183" s="26">
        <v>1.3</v>
      </c>
      <c r="E183" s="83">
        <v>3</v>
      </c>
      <c r="F183" s="83">
        <f>C183*E183</f>
        <v>5.4</v>
      </c>
      <c r="G183" s="83">
        <v>1</v>
      </c>
      <c r="H183" s="27">
        <v>176</v>
      </c>
      <c r="I183" s="83">
        <v>150</v>
      </c>
      <c r="J183" s="83">
        <v>12178</v>
      </c>
      <c r="K183" s="84">
        <v>37415</v>
      </c>
      <c r="L183" s="85">
        <f>I183*G183</f>
        <v>150</v>
      </c>
    </row>
    <row r="184" spans="1:12" x14ac:dyDescent="0.25">
      <c r="A184" s="25"/>
      <c r="B184" s="26" t="s">
        <v>342</v>
      </c>
      <c r="C184" s="83"/>
      <c r="D184" s="26"/>
      <c r="E184" s="83"/>
      <c r="F184" s="83"/>
      <c r="G184" s="83"/>
      <c r="H184" s="27"/>
      <c r="I184" s="83"/>
      <c r="J184" s="83"/>
      <c r="K184" s="84"/>
      <c r="L184" s="85"/>
    </row>
    <row r="185" spans="1:12" x14ac:dyDescent="0.25">
      <c r="A185" s="25"/>
      <c r="B185" s="26"/>
      <c r="C185" s="83"/>
      <c r="D185" s="86"/>
      <c r="E185" s="87"/>
      <c r="F185" s="83"/>
      <c r="G185" s="87"/>
      <c r="H185" s="88"/>
      <c r="I185" s="87"/>
      <c r="J185" s="83"/>
      <c r="K185" s="84"/>
      <c r="L185" s="85"/>
    </row>
    <row r="186" spans="1:12" x14ac:dyDescent="0.25">
      <c r="A186" s="25">
        <v>21</v>
      </c>
      <c r="B186" s="26" t="s">
        <v>201</v>
      </c>
      <c r="C186" s="89">
        <v>2.5</v>
      </c>
      <c r="D186" s="90">
        <v>1.3</v>
      </c>
      <c r="E186" s="89">
        <v>3</v>
      </c>
      <c r="F186" s="83">
        <f>C186*E186</f>
        <v>7.5</v>
      </c>
      <c r="G186" s="83">
        <v>1</v>
      </c>
      <c r="H186" s="27">
        <v>195</v>
      </c>
      <c r="I186" s="83">
        <v>150</v>
      </c>
      <c r="J186" s="83">
        <v>12191</v>
      </c>
      <c r="K186" s="84">
        <v>44721</v>
      </c>
      <c r="L186" s="85">
        <f>I186*G186</f>
        <v>150</v>
      </c>
    </row>
    <row r="187" spans="1:12" x14ac:dyDescent="0.25">
      <c r="A187" s="25"/>
      <c r="B187" s="26" t="s">
        <v>343</v>
      </c>
      <c r="C187" s="83"/>
      <c r="D187" s="26"/>
      <c r="E187" s="83"/>
      <c r="F187" s="83"/>
      <c r="G187" s="83"/>
      <c r="H187" s="27"/>
      <c r="I187" s="83"/>
      <c r="J187" s="83"/>
      <c r="K187" s="84"/>
      <c r="L187" s="85"/>
    </row>
    <row r="188" spans="1:12" x14ac:dyDescent="0.25">
      <c r="A188" s="25"/>
      <c r="B188" s="26"/>
      <c r="C188" s="83"/>
      <c r="D188" s="86"/>
      <c r="E188" s="87"/>
      <c r="F188" s="83"/>
      <c r="G188" s="87"/>
      <c r="H188" s="88"/>
      <c r="I188" s="87"/>
      <c r="J188" s="83"/>
      <c r="K188" s="84"/>
      <c r="L188" s="85"/>
    </row>
    <row r="189" spans="1:12" x14ac:dyDescent="0.25">
      <c r="A189" s="25">
        <v>22</v>
      </c>
      <c r="B189" s="26" t="s">
        <v>201</v>
      </c>
      <c r="C189" s="83">
        <v>15</v>
      </c>
      <c r="D189" s="26">
        <v>1.3</v>
      </c>
      <c r="E189" s="83">
        <v>5</v>
      </c>
      <c r="F189" s="83">
        <f>C189*E189</f>
        <v>75</v>
      </c>
      <c r="G189" s="83">
        <v>1</v>
      </c>
      <c r="H189" s="27">
        <v>194</v>
      </c>
      <c r="I189" s="83">
        <v>150</v>
      </c>
      <c r="J189" s="83">
        <v>12190</v>
      </c>
      <c r="K189" s="84">
        <v>44721</v>
      </c>
      <c r="L189" s="85">
        <f>I189*G189</f>
        <v>150</v>
      </c>
    </row>
    <row r="190" spans="1:12" x14ac:dyDescent="0.25">
      <c r="A190" s="25"/>
      <c r="B190" s="26" t="s">
        <v>344</v>
      </c>
      <c r="C190" s="83"/>
      <c r="D190" s="26"/>
      <c r="E190" s="83"/>
      <c r="F190" s="83"/>
      <c r="G190" s="83"/>
      <c r="H190" s="27"/>
      <c r="I190" s="83"/>
      <c r="J190" s="83"/>
      <c r="K190" s="84"/>
      <c r="L190" s="85"/>
    </row>
    <row r="191" spans="1:12" x14ac:dyDescent="0.25">
      <c r="A191" s="25"/>
      <c r="B191" s="26"/>
      <c r="C191" s="83"/>
      <c r="D191" s="86"/>
      <c r="E191" s="87"/>
      <c r="F191" s="83"/>
      <c r="G191" s="87"/>
      <c r="H191" s="88"/>
      <c r="I191" s="87"/>
      <c r="J191" s="83"/>
      <c r="K191" s="84"/>
      <c r="L191" s="85"/>
    </row>
    <row r="192" spans="1:12" x14ac:dyDescent="0.25">
      <c r="A192" s="91">
        <v>23</v>
      </c>
      <c r="B192" s="26" t="s">
        <v>201</v>
      </c>
      <c r="C192" s="83">
        <v>5</v>
      </c>
      <c r="D192" s="26">
        <v>1.3</v>
      </c>
      <c r="E192" s="83">
        <v>4</v>
      </c>
      <c r="F192" s="83">
        <f>C192*E192</f>
        <v>20</v>
      </c>
      <c r="G192" s="83">
        <v>1</v>
      </c>
      <c r="H192" s="27">
        <v>201</v>
      </c>
      <c r="I192" s="83">
        <v>150</v>
      </c>
      <c r="J192" s="83">
        <v>12197</v>
      </c>
      <c r="K192" s="84">
        <v>44721</v>
      </c>
      <c r="L192" s="85">
        <f>I192*G192</f>
        <v>150</v>
      </c>
    </row>
    <row r="193" spans="1:12" x14ac:dyDescent="0.25">
      <c r="A193" s="25"/>
      <c r="B193" s="26" t="s">
        <v>345</v>
      </c>
      <c r="C193" s="83"/>
      <c r="D193" s="26"/>
      <c r="E193" s="83"/>
      <c r="F193" s="83"/>
      <c r="G193" s="83"/>
      <c r="H193" s="27"/>
      <c r="I193" s="83"/>
      <c r="J193" s="83"/>
      <c r="K193" s="84"/>
      <c r="L193" s="85"/>
    </row>
    <row r="194" spans="1:12" x14ac:dyDescent="0.25">
      <c r="A194" s="25"/>
      <c r="B194" s="26"/>
      <c r="C194" s="83"/>
      <c r="D194" s="86"/>
      <c r="E194" s="87"/>
      <c r="F194" s="83"/>
      <c r="G194" s="87"/>
      <c r="H194" s="88"/>
      <c r="I194" s="87"/>
      <c r="J194" s="83"/>
      <c r="K194" s="84"/>
      <c r="L194" s="85"/>
    </row>
    <row r="195" spans="1:12" x14ac:dyDescent="0.25">
      <c r="A195" s="25">
        <v>24</v>
      </c>
      <c r="B195" s="26" t="s">
        <v>201</v>
      </c>
      <c r="C195" s="83">
        <v>8</v>
      </c>
      <c r="D195" s="26">
        <v>5</v>
      </c>
      <c r="E195" s="83">
        <v>6</v>
      </c>
      <c r="F195" s="83">
        <f>E195*D195*C195</f>
        <v>240</v>
      </c>
      <c r="G195" s="83">
        <v>1</v>
      </c>
      <c r="H195" s="27">
        <v>203</v>
      </c>
      <c r="I195" s="83">
        <v>150</v>
      </c>
      <c r="J195" s="83">
        <v>12199</v>
      </c>
      <c r="K195" s="84">
        <v>44722</v>
      </c>
      <c r="L195" s="85">
        <f>I195*G195</f>
        <v>150</v>
      </c>
    </row>
    <row r="196" spans="1:12" x14ac:dyDescent="0.25">
      <c r="A196" s="25"/>
      <c r="B196" s="26" t="s">
        <v>346</v>
      </c>
      <c r="C196" s="83"/>
      <c r="D196" s="26"/>
      <c r="E196" s="83"/>
      <c r="F196" s="83"/>
      <c r="G196" s="83"/>
      <c r="H196" s="27"/>
      <c r="I196" s="83"/>
      <c r="J196" s="83"/>
      <c r="K196" s="84"/>
      <c r="L196" s="85"/>
    </row>
    <row r="197" spans="1:12" x14ac:dyDescent="0.25">
      <c r="A197" s="25"/>
      <c r="B197" s="26"/>
      <c r="C197" s="83"/>
      <c r="D197" s="86"/>
      <c r="E197" s="87"/>
      <c r="F197" s="83"/>
      <c r="G197" s="87"/>
      <c r="H197" s="88"/>
      <c r="I197" s="87"/>
      <c r="J197" s="83"/>
      <c r="K197" s="84"/>
      <c r="L197" s="85"/>
    </row>
    <row r="198" spans="1:12" x14ac:dyDescent="0.25">
      <c r="A198" s="25">
        <v>25</v>
      </c>
      <c r="B198" s="26" t="s">
        <v>201</v>
      </c>
      <c r="C198" s="83">
        <v>2.5</v>
      </c>
      <c r="D198" s="26">
        <v>1.8</v>
      </c>
      <c r="E198" s="83">
        <v>3</v>
      </c>
      <c r="F198" s="83">
        <f>C198*E198</f>
        <v>7.5</v>
      </c>
      <c r="G198" s="83">
        <v>1</v>
      </c>
      <c r="H198" s="27">
        <v>205</v>
      </c>
      <c r="I198" s="83">
        <v>150</v>
      </c>
      <c r="J198" s="83">
        <v>12302</v>
      </c>
      <c r="K198" s="84">
        <v>44722</v>
      </c>
      <c r="L198" s="85">
        <f>I198*G198</f>
        <v>150</v>
      </c>
    </row>
    <row r="199" spans="1:12" x14ac:dyDescent="0.25">
      <c r="A199" s="25"/>
      <c r="B199" s="26" t="s">
        <v>347</v>
      </c>
      <c r="C199" s="83"/>
      <c r="D199" s="26"/>
      <c r="E199" s="83"/>
      <c r="F199" s="83"/>
      <c r="G199" s="83"/>
      <c r="H199" s="27"/>
      <c r="I199" s="83"/>
      <c r="J199" s="83"/>
      <c r="K199" s="84"/>
      <c r="L199" s="85"/>
    </row>
    <row r="200" spans="1:12" x14ac:dyDescent="0.25">
      <c r="A200" s="25"/>
      <c r="B200" s="26"/>
      <c r="C200" s="83"/>
      <c r="D200" s="86"/>
      <c r="E200" s="87"/>
      <c r="F200" s="83"/>
      <c r="G200" s="87"/>
      <c r="H200" s="88"/>
      <c r="I200" s="87"/>
      <c r="J200" s="83"/>
      <c r="K200" s="84"/>
      <c r="L200" s="85"/>
    </row>
    <row r="201" spans="1:12" x14ac:dyDescent="0.25">
      <c r="A201" s="25">
        <v>26</v>
      </c>
      <c r="B201" s="26" t="s">
        <v>201</v>
      </c>
      <c r="C201" s="83">
        <v>2</v>
      </c>
      <c r="D201" s="26">
        <v>1.3</v>
      </c>
      <c r="E201" s="83">
        <v>2</v>
      </c>
      <c r="F201" s="83">
        <f>C201*E201</f>
        <v>4</v>
      </c>
      <c r="G201" s="83">
        <v>1</v>
      </c>
      <c r="H201" s="27">
        <v>219</v>
      </c>
      <c r="I201" s="83">
        <v>150</v>
      </c>
      <c r="J201" s="83">
        <v>12316</v>
      </c>
      <c r="K201" s="84">
        <v>44724</v>
      </c>
      <c r="L201" s="85">
        <f>I201*G201</f>
        <v>150</v>
      </c>
    </row>
    <row r="202" spans="1:12" x14ac:dyDescent="0.25">
      <c r="A202" s="25"/>
      <c r="B202" s="26" t="s">
        <v>348</v>
      </c>
      <c r="C202" s="83"/>
      <c r="D202" s="26"/>
      <c r="E202" s="83"/>
      <c r="F202" s="83"/>
      <c r="G202" s="83"/>
      <c r="H202" s="27"/>
      <c r="I202" s="83"/>
      <c r="J202" s="83"/>
      <c r="K202" s="84"/>
      <c r="L202" s="85"/>
    </row>
    <row r="203" spans="1:12" x14ac:dyDescent="0.25">
      <c r="A203" s="25"/>
      <c r="B203" s="26"/>
      <c r="C203" s="83"/>
      <c r="D203" s="86"/>
      <c r="E203" s="87"/>
      <c r="F203" s="83"/>
      <c r="G203" s="87"/>
      <c r="H203" s="88"/>
      <c r="I203" s="87"/>
      <c r="J203" s="83"/>
      <c r="K203" s="84"/>
      <c r="L203" s="85"/>
    </row>
    <row r="204" spans="1:12" x14ac:dyDescent="0.25">
      <c r="A204" s="25">
        <v>27</v>
      </c>
      <c r="B204" s="26" t="s">
        <v>201</v>
      </c>
      <c r="C204" s="83">
        <v>2</v>
      </c>
      <c r="D204" s="26">
        <v>2</v>
      </c>
      <c r="E204" s="83">
        <v>1.5</v>
      </c>
      <c r="F204" s="83">
        <f>E204*D204*C204</f>
        <v>6</v>
      </c>
      <c r="G204" s="83">
        <v>1</v>
      </c>
      <c r="H204" s="27">
        <v>221</v>
      </c>
      <c r="I204" s="83">
        <v>150</v>
      </c>
      <c r="J204" s="83">
        <v>12318</v>
      </c>
      <c r="K204" s="84">
        <v>44724</v>
      </c>
      <c r="L204" s="85">
        <f>I204*G204</f>
        <v>150</v>
      </c>
    </row>
    <row r="205" spans="1:12" x14ac:dyDescent="0.25">
      <c r="A205" s="25"/>
      <c r="B205" s="26" t="s">
        <v>349</v>
      </c>
      <c r="C205" s="83"/>
      <c r="D205" s="26"/>
      <c r="E205" s="83"/>
      <c r="F205" s="83"/>
      <c r="G205" s="83"/>
      <c r="H205" s="27"/>
      <c r="I205" s="83"/>
      <c r="J205" s="83"/>
      <c r="K205" s="84"/>
      <c r="L205" s="85"/>
    </row>
    <row r="206" spans="1:12" x14ac:dyDescent="0.25">
      <c r="A206" s="25"/>
      <c r="B206" s="26"/>
      <c r="C206" s="83"/>
      <c r="D206" s="86"/>
      <c r="E206" s="87"/>
      <c r="F206" s="83"/>
      <c r="G206" s="87"/>
      <c r="H206" s="88"/>
      <c r="I206" s="87"/>
      <c r="J206" s="83"/>
      <c r="K206" s="84"/>
      <c r="L206" s="85"/>
    </row>
    <row r="207" spans="1:12" x14ac:dyDescent="0.25">
      <c r="A207" s="25">
        <v>28</v>
      </c>
      <c r="B207" s="26" t="s">
        <v>201</v>
      </c>
      <c r="C207" s="83">
        <v>2.5</v>
      </c>
      <c r="D207" s="26">
        <v>1.3</v>
      </c>
      <c r="E207" s="83">
        <v>5</v>
      </c>
      <c r="F207" s="83">
        <f>C207*E207</f>
        <v>12.5</v>
      </c>
      <c r="G207" s="83">
        <v>1</v>
      </c>
      <c r="H207" s="27">
        <v>223</v>
      </c>
      <c r="I207" s="83">
        <v>150</v>
      </c>
      <c r="J207" s="83">
        <v>12320</v>
      </c>
      <c r="K207" s="84">
        <v>44725</v>
      </c>
      <c r="L207" s="85">
        <f>I207*G207</f>
        <v>150</v>
      </c>
    </row>
    <row r="208" spans="1:12" x14ac:dyDescent="0.25">
      <c r="A208" s="25"/>
      <c r="B208" s="26" t="s">
        <v>350</v>
      </c>
      <c r="C208" s="83"/>
      <c r="D208" s="26"/>
      <c r="E208" s="83"/>
      <c r="F208" s="83"/>
      <c r="G208" s="83"/>
      <c r="H208" s="27"/>
      <c r="I208" s="83"/>
      <c r="J208" s="83"/>
      <c r="K208" s="84"/>
      <c r="L208" s="85"/>
    </row>
    <row r="209" spans="1:12" x14ac:dyDescent="0.25">
      <c r="A209" s="25"/>
      <c r="B209" s="26"/>
      <c r="C209" s="83"/>
      <c r="D209" s="86"/>
      <c r="E209" s="87"/>
      <c r="F209" s="83"/>
      <c r="G209" s="87"/>
      <c r="H209" s="88"/>
      <c r="I209" s="87"/>
      <c r="J209" s="83"/>
      <c r="K209" s="84"/>
      <c r="L209" s="85"/>
    </row>
    <row r="210" spans="1:12" x14ac:dyDescent="0.25">
      <c r="A210" s="25">
        <v>29</v>
      </c>
      <c r="B210" s="26" t="s">
        <v>201</v>
      </c>
      <c r="C210" s="83">
        <v>2.5</v>
      </c>
      <c r="D210" s="26">
        <v>1.3</v>
      </c>
      <c r="E210" s="83">
        <v>5</v>
      </c>
      <c r="F210" s="83">
        <f>C210*E210</f>
        <v>12.5</v>
      </c>
      <c r="G210" s="83">
        <v>1</v>
      </c>
      <c r="H210" s="27">
        <v>224</v>
      </c>
      <c r="I210" s="83">
        <v>150</v>
      </c>
      <c r="J210" s="83">
        <v>12321</v>
      </c>
      <c r="K210" s="84">
        <v>44725</v>
      </c>
      <c r="L210" s="85">
        <f>I210*G210</f>
        <v>150</v>
      </c>
    </row>
    <row r="211" spans="1:12" x14ac:dyDescent="0.25">
      <c r="A211" s="25"/>
      <c r="B211" s="26" t="s">
        <v>350</v>
      </c>
      <c r="C211" s="83"/>
      <c r="D211" s="26"/>
      <c r="E211" s="83"/>
      <c r="F211" s="83"/>
      <c r="G211" s="83"/>
      <c r="H211" s="27"/>
      <c r="I211" s="83"/>
      <c r="J211" s="83"/>
      <c r="K211" s="84"/>
      <c r="L211" s="85"/>
    </row>
    <row r="212" spans="1:12" x14ac:dyDescent="0.25">
      <c r="A212" s="25"/>
      <c r="B212" s="26"/>
      <c r="C212" s="83"/>
      <c r="D212" s="86"/>
      <c r="E212" s="87"/>
      <c r="F212" s="83"/>
      <c r="G212" s="87"/>
      <c r="H212" s="88"/>
      <c r="I212" s="87"/>
      <c r="J212" s="83"/>
      <c r="K212" s="84"/>
      <c r="L212" s="85"/>
    </row>
    <row r="213" spans="1:12" x14ac:dyDescent="0.25">
      <c r="A213" s="25">
        <v>30</v>
      </c>
      <c r="B213" s="26" t="s">
        <v>201</v>
      </c>
      <c r="C213" s="83">
        <v>2</v>
      </c>
      <c r="D213" s="26">
        <v>1</v>
      </c>
      <c r="E213" s="83">
        <v>3</v>
      </c>
      <c r="F213" s="83">
        <f>C213*E213</f>
        <v>6</v>
      </c>
      <c r="G213" s="83">
        <v>1</v>
      </c>
      <c r="H213" s="27">
        <v>225</v>
      </c>
      <c r="I213" s="83">
        <v>150</v>
      </c>
      <c r="J213" s="83">
        <v>12322</v>
      </c>
      <c r="K213" s="84">
        <v>44725</v>
      </c>
      <c r="L213" s="85">
        <f>I213*G213</f>
        <v>150</v>
      </c>
    </row>
    <row r="214" spans="1:12" x14ac:dyDescent="0.25">
      <c r="A214" s="25"/>
      <c r="B214" s="26" t="s">
        <v>351</v>
      </c>
      <c r="C214" s="83"/>
      <c r="D214" s="26"/>
      <c r="E214" s="83"/>
      <c r="F214" s="83"/>
      <c r="G214" s="83"/>
      <c r="H214" s="27"/>
      <c r="I214" s="83"/>
      <c r="J214" s="83"/>
      <c r="K214" s="84"/>
      <c r="L214" s="85"/>
    </row>
    <row r="215" spans="1:12" x14ac:dyDescent="0.25">
      <c r="A215" s="25"/>
      <c r="B215" s="26"/>
      <c r="C215" s="83"/>
      <c r="D215" s="86"/>
      <c r="E215" s="87"/>
      <c r="F215" s="83"/>
      <c r="G215" s="87"/>
      <c r="H215" s="88"/>
      <c r="I215" s="87"/>
      <c r="J215" s="83"/>
      <c r="K215" s="84"/>
      <c r="L215" s="85"/>
    </row>
    <row r="216" spans="1:12" x14ac:dyDescent="0.25">
      <c r="A216" s="25">
        <v>31</v>
      </c>
      <c r="B216" s="26" t="s">
        <v>201</v>
      </c>
      <c r="C216" s="83">
        <v>2.5</v>
      </c>
      <c r="D216" s="26">
        <v>1.3</v>
      </c>
      <c r="E216" s="83">
        <v>5</v>
      </c>
      <c r="F216" s="83">
        <f>C216*E216</f>
        <v>12.5</v>
      </c>
      <c r="G216" s="83">
        <v>1</v>
      </c>
      <c r="H216" s="27">
        <v>235</v>
      </c>
      <c r="I216" s="83">
        <v>150</v>
      </c>
      <c r="J216" s="83">
        <v>12350</v>
      </c>
      <c r="K216" s="84">
        <v>44727</v>
      </c>
      <c r="L216" s="85">
        <f>I216*G216</f>
        <v>150</v>
      </c>
    </row>
    <row r="217" spans="1:12" x14ac:dyDescent="0.25">
      <c r="A217" s="25"/>
      <c r="B217" s="26" t="s">
        <v>352</v>
      </c>
      <c r="C217" s="83"/>
      <c r="D217" s="26"/>
      <c r="E217" s="83"/>
      <c r="F217" s="83"/>
      <c r="G217" s="83"/>
      <c r="H217" s="27"/>
      <c r="I217" s="83"/>
      <c r="J217" s="83"/>
      <c r="K217" s="84"/>
      <c r="L217" s="85"/>
    </row>
    <row r="218" spans="1:12" x14ac:dyDescent="0.25">
      <c r="A218" s="25"/>
      <c r="B218" s="26"/>
      <c r="C218" s="83"/>
      <c r="D218" s="86"/>
      <c r="E218" s="87"/>
      <c r="F218" s="83"/>
      <c r="G218" s="87"/>
      <c r="H218" s="88"/>
      <c r="I218" s="87"/>
      <c r="J218" s="83"/>
      <c r="K218" s="84"/>
      <c r="L218" s="85"/>
    </row>
    <row r="219" spans="1:12" x14ac:dyDescent="0.25">
      <c r="A219" s="25"/>
      <c r="B219" s="26" t="s">
        <v>201</v>
      </c>
      <c r="C219" s="83">
        <v>2.5</v>
      </c>
      <c r="D219" s="26">
        <v>1.3</v>
      </c>
      <c r="E219" s="83">
        <v>5</v>
      </c>
      <c r="F219" s="83">
        <f>C219*E219</f>
        <v>12.5</v>
      </c>
      <c r="G219" s="83">
        <v>1</v>
      </c>
      <c r="H219" s="27">
        <v>264</v>
      </c>
      <c r="I219" s="83">
        <v>150</v>
      </c>
      <c r="J219" s="83">
        <v>12378</v>
      </c>
      <c r="K219" s="84">
        <v>44729</v>
      </c>
      <c r="L219" s="85">
        <f>I219*G219</f>
        <v>150</v>
      </c>
    </row>
    <row r="220" spans="1:12" x14ac:dyDescent="0.25">
      <c r="A220" s="25"/>
      <c r="B220" s="26" t="s">
        <v>353</v>
      </c>
      <c r="C220" s="83"/>
      <c r="D220" s="26"/>
      <c r="E220" s="83"/>
      <c r="F220" s="83"/>
      <c r="G220" s="83"/>
      <c r="H220" s="27"/>
      <c r="I220" s="83"/>
      <c r="J220" s="83"/>
      <c r="K220" s="84"/>
      <c r="L220" s="85"/>
    </row>
    <row r="221" spans="1:12" x14ac:dyDescent="0.25">
      <c r="A221" s="25"/>
      <c r="B221" s="26"/>
      <c r="C221" s="83"/>
      <c r="D221" s="86"/>
      <c r="E221" s="87"/>
      <c r="F221" s="83"/>
      <c r="G221" s="87"/>
      <c r="H221" s="88"/>
      <c r="I221" s="87"/>
      <c r="J221" s="83"/>
      <c r="K221" s="84"/>
      <c r="L221" s="85"/>
    </row>
    <row r="222" spans="1:12" x14ac:dyDescent="0.25">
      <c r="A222" s="25">
        <v>29</v>
      </c>
      <c r="B222" s="26" t="s">
        <v>201</v>
      </c>
      <c r="C222" s="83">
        <v>1.3</v>
      </c>
      <c r="D222" s="26">
        <v>1.3</v>
      </c>
      <c r="E222" s="83">
        <v>2</v>
      </c>
      <c r="F222" s="83">
        <f>C222*E222</f>
        <v>2.6</v>
      </c>
      <c r="G222" s="83">
        <v>1</v>
      </c>
      <c r="H222" s="27">
        <v>265</v>
      </c>
      <c r="I222" s="83">
        <v>150</v>
      </c>
      <c r="J222" s="83">
        <v>12379</v>
      </c>
      <c r="K222" s="84">
        <v>44729</v>
      </c>
      <c r="L222" s="85">
        <f>I222*G222</f>
        <v>150</v>
      </c>
    </row>
    <row r="223" spans="1:12" x14ac:dyDescent="0.25">
      <c r="A223" s="25"/>
      <c r="B223" s="26" t="s">
        <v>354</v>
      </c>
      <c r="C223" s="83"/>
      <c r="D223" s="26"/>
      <c r="E223" s="83"/>
      <c r="F223" s="83"/>
      <c r="G223" s="83"/>
      <c r="H223" s="27"/>
      <c r="I223" s="83"/>
      <c r="J223" s="83"/>
      <c r="K223" s="84"/>
      <c r="L223" s="85"/>
    </row>
    <row r="224" spans="1:12" x14ac:dyDescent="0.25">
      <c r="A224" s="25"/>
      <c r="B224" s="26"/>
      <c r="C224" s="83"/>
      <c r="D224" s="86"/>
      <c r="E224" s="87"/>
      <c r="F224" s="83"/>
      <c r="G224" s="87"/>
      <c r="H224" s="88"/>
      <c r="I224" s="87"/>
      <c r="J224" s="83"/>
      <c r="K224" s="84"/>
      <c r="L224" s="85"/>
    </row>
    <row r="225" spans="1:12" x14ac:dyDescent="0.25">
      <c r="A225" s="25">
        <v>30</v>
      </c>
      <c r="B225" s="26" t="s">
        <v>201</v>
      </c>
      <c r="C225" s="83">
        <v>1.3</v>
      </c>
      <c r="D225" s="26">
        <v>1.3</v>
      </c>
      <c r="E225" s="83">
        <v>2</v>
      </c>
      <c r="F225" s="83">
        <f>C225*E225</f>
        <v>2.6</v>
      </c>
      <c r="G225" s="83">
        <v>1</v>
      </c>
      <c r="H225" s="27">
        <v>266</v>
      </c>
      <c r="I225" s="83">
        <v>150</v>
      </c>
      <c r="J225" s="83">
        <v>12380</v>
      </c>
      <c r="K225" s="84">
        <v>44729</v>
      </c>
      <c r="L225" s="85">
        <f>I225*G225</f>
        <v>150</v>
      </c>
    </row>
    <row r="226" spans="1:12" x14ac:dyDescent="0.25">
      <c r="A226" s="25"/>
      <c r="B226" s="26" t="s">
        <v>355</v>
      </c>
      <c r="C226" s="83"/>
      <c r="D226" s="26"/>
      <c r="E226" s="83"/>
      <c r="F226" s="83"/>
      <c r="G226" s="83"/>
      <c r="H226" s="27"/>
      <c r="I226" s="83"/>
      <c r="J226" s="83"/>
      <c r="K226" s="84"/>
      <c r="L226" s="85"/>
    </row>
    <row r="227" spans="1:12" x14ac:dyDescent="0.25">
      <c r="A227" s="25"/>
      <c r="B227" s="26"/>
      <c r="C227" s="83"/>
      <c r="D227" s="26"/>
      <c r="E227" s="83"/>
      <c r="F227" s="83"/>
      <c r="G227" s="83"/>
      <c r="H227" s="27"/>
      <c r="I227" s="83"/>
      <c r="J227" s="83"/>
      <c r="K227" s="84"/>
      <c r="L227" s="85"/>
    </row>
    <row r="228" spans="1:12" x14ac:dyDescent="0.25">
      <c r="A228" s="25">
        <v>31</v>
      </c>
      <c r="B228" s="26" t="s">
        <v>201</v>
      </c>
      <c r="C228" s="83">
        <v>6</v>
      </c>
      <c r="D228" s="26">
        <v>1.3</v>
      </c>
      <c r="E228" s="83">
        <v>2</v>
      </c>
      <c r="F228" s="83">
        <f>C228*E228</f>
        <v>12</v>
      </c>
      <c r="G228" s="83">
        <v>1</v>
      </c>
      <c r="H228" s="27">
        <v>268</v>
      </c>
      <c r="I228" s="83">
        <v>150</v>
      </c>
      <c r="J228" s="83">
        <v>12382</v>
      </c>
      <c r="K228" s="84">
        <v>44729</v>
      </c>
      <c r="L228" s="85">
        <f>I228*G228</f>
        <v>150</v>
      </c>
    </row>
    <row r="229" spans="1:12" x14ac:dyDescent="0.25">
      <c r="A229" s="25"/>
      <c r="B229" s="26" t="s">
        <v>356</v>
      </c>
      <c r="C229" s="83"/>
      <c r="D229" s="26"/>
      <c r="E229" s="83"/>
      <c r="F229" s="83"/>
      <c r="G229" s="83"/>
      <c r="H229" s="27"/>
      <c r="I229" s="83"/>
      <c r="J229" s="83"/>
      <c r="K229" s="84"/>
      <c r="L229" s="85"/>
    </row>
    <row r="230" spans="1:12" x14ac:dyDescent="0.25">
      <c r="A230" s="25"/>
      <c r="B230" s="26"/>
      <c r="C230" s="83"/>
      <c r="D230" s="26"/>
      <c r="E230" s="83"/>
      <c r="F230" s="83"/>
      <c r="G230" s="83"/>
      <c r="H230" s="27"/>
      <c r="I230" s="83"/>
      <c r="J230" s="83"/>
      <c r="K230" s="84"/>
      <c r="L230" s="85"/>
    </row>
    <row r="231" spans="1:12" x14ac:dyDescent="0.25">
      <c r="A231" s="25">
        <v>32</v>
      </c>
      <c r="B231" s="26" t="s">
        <v>201</v>
      </c>
      <c r="C231" s="83">
        <v>7</v>
      </c>
      <c r="D231" s="83">
        <v>1</v>
      </c>
      <c r="E231" s="83">
        <v>1.5</v>
      </c>
      <c r="F231" s="83">
        <f>C231*E231</f>
        <v>10.5</v>
      </c>
      <c r="G231" s="83">
        <v>2</v>
      </c>
      <c r="H231" s="27" t="s">
        <v>357</v>
      </c>
      <c r="I231" s="83">
        <v>150</v>
      </c>
      <c r="J231" s="83">
        <v>12389</v>
      </c>
      <c r="K231" s="84">
        <v>44731</v>
      </c>
      <c r="L231" s="85">
        <f>I231*G231</f>
        <v>300</v>
      </c>
    </row>
    <row r="232" spans="1:12" x14ac:dyDescent="0.25">
      <c r="A232" s="25"/>
      <c r="B232" s="26" t="s">
        <v>358</v>
      </c>
      <c r="C232" s="83"/>
      <c r="D232" s="26"/>
      <c r="E232" s="83"/>
      <c r="F232" s="83"/>
      <c r="G232" s="83"/>
      <c r="H232" s="27"/>
      <c r="I232" s="83"/>
      <c r="J232" s="83"/>
      <c r="K232" s="84"/>
      <c r="L232" s="85"/>
    </row>
    <row r="233" spans="1:12" x14ac:dyDescent="0.25">
      <c r="A233" s="25"/>
      <c r="B233" s="26"/>
      <c r="C233" s="83"/>
      <c r="D233" s="26"/>
      <c r="E233" s="83"/>
      <c r="F233" s="83"/>
      <c r="G233" s="83"/>
      <c r="H233" s="27"/>
      <c r="I233" s="83"/>
      <c r="J233" s="83"/>
      <c r="K233" s="84"/>
      <c r="L233" s="85"/>
    </row>
    <row r="234" spans="1:12" x14ac:dyDescent="0.25">
      <c r="A234" s="25">
        <v>33</v>
      </c>
      <c r="B234" s="26" t="s">
        <v>201</v>
      </c>
      <c r="C234" s="83">
        <v>7</v>
      </c>
      <c r="D234" s="83">
        <v>1</v>
      </c>
      <c r="E234" s="83">
        <v>1.5</v>
      </c>
      <c r="F234" s="83">
        <f>C234*E234</f>
        <v>10.5</v>
      </c>
      <c r="G234" s="83">
        <v>2</v>
      </c>
      <c r="H234" s="27" t="s">
        <v>359</v>
      </c>
      <c r="I234" s="83">
        <v>150</v>
      </c>
      <c r="J234" s="83">
        <v>12390</v>
      </c>
      <c r="K234" s="84">
        <v>44731</v>
      </c>
      <c r="L234" s="85">
        <f>I234*G234</f>
        <v>300</v>
      </c>
    </row>
    <row r="235" spans="1:12" x14ac:dyDescent="0.25">
      <c r="A235" s="25"/>
      <c r="B235" s="26" t="s">
        <v>360</v>
      </c>
      <c r="C235" s="83"/>
      <c r="D235" s="26"/>
      <c r="E235" s="83"/>
      <c r="F235" s="83"/>
      <c r="G235" s="83"/>
      <c r="H235" s="27"/>
      <c r="I235" s="83"/>
      <c r="J235" s="83"/>
      <c r="K235" s="84"/>
      <c r="L235" s="85"/>
    </row>
    <row r="236" spans="1:12" x14ac:dyDescent="0.25">
      <c r="A236" s="25"/>
      <c r="B236" s="26"/>
      <c r="C236" s="83"/>
      <c r="D236" s="26"/>
      <c r="E236" s="83"/>
      <c r="F236" s="83"/>
      <c r="G236" s="83"/>
      <c r="H236" s="27"/>
      <c r="I236" s="83"/>
      <c r="J236" s="83"/>
      <c r="K236" s="84"/>
      <c r="L236" s="85"/>
    </row>
    <row r="237" spans="1:12" x14ac:dyDescent="0.25">
      <c r="A237" s="25">
        <v>34</v>
      </c>
      <c r="B237" s="26" t="s">
        <v>201</v>
      </c>
      <c r="C237" s="83">
        <v>7</v>
      </c>
      <c r="D237" s="83">
        <v>1</v>
      </c>
      <c r="E237" s="83">
        <v>1.5</v>
      </c>
      <c r="F237" s="83">
        <f>C237*E237</f>
        <v>10.5</v>
      </c>
      <c r="G237" s="83">
        <v>2</v>
      </c>
      <c r="H237" s="27" t="s">
        <v>361</v>
      </c>
      <c r="I237" s="83">
        <v>150</v>
      </c>
      <c r="J237" s="83">
        <v>12391</v>
      </c>
      <c r="K237" s="84">
        <v>44731</v>
      </c>
      <c r="L237" s="85">
        <f>I237*G237</f>
        <v>300</v>
      </c>
    </row>
    <row r="238" spans="1:12" x14ac:dyDescent="0.25">
      <c r="A238" s="25"/>
      <c r="B238" s="26" t="s">
        <v>362</v>
      </c>
      <c r="C238" s="83"/>
      <c r="D238" s="26"/>
      <c r="E238" s="83"/>
      <c r="F238" s="83"/>
      <c r="G238" s="83"/>
      <c r="H238" s="27"/>
      <c r="I238" s="83"/>
      <c r="J238" s="83"/>
      <c r="K238" s="84"/>
      <c r="L238" s="85"/>
    </row>
    <row r="239" spans="1:12" x14ac:dyDescent="0.25">
      <c r="A239" s="25"/>
      <c r="B239" s="26"/>
      <c r="C239" s="83"/>
      <c r="D239" s="26"/>
      <c r="E239" s="83"/>
      <c r="F239" s="83"/>
      <c r="G239" s="83"/>
      <c r="H239" s="27"/>
      <c r="I239" s="83"/>
      <c r="J239" s="83"/>
      <c r="K239" s="84"/>
      <c r="L239" s="85"/>
    </row>
    <row r="240" spans="1:12" x14ac:dyDescent="0.25">
      <c r="A240" s="25">
        <v>35</v>
      </c>
      <c r="B240" s="26" t="s">
        <v>201</v>
      </c>
      <c r="C240" s="83">
        <v>7</v>
      </c>
      <c r="D240" s="83">
        <v>1</v>
      </c>
      <c r="E240" s="83">
        <v>1.5</v>
      </c>
      <c r="F240" s="83">
        <f>C240*E240</f>
        <v>10.5</v>
      </c>
      <c r="G240" s="83">
        <v>2</v>
      </c>
      <c r="H240" s="27" t="s">
        <v>363</v>
      </c>
      <c r="I240" s="83">
        <v>150</v>
      </c>
      <c r="J240" s="83">
        <v>12392</v>
      </c>
      <c r="K240" s="84">
        <v>44731</v>
      </c>
      <c r="L240" s="85">
        <f>I240*G240</f>
        <v>300</v>
      </c>
    </row>
    <row r="241" spans="1:12" x14ac:dyDescent="0.25">
      <c r="A241" s="25"/>
      <c r="B241" s="26" t="s">
        <v>364</v>
      </c>
      <c r="C241" s="83"/>
      <c r="D241" s="26"/>
      <c r="E241" s="83"/>
      <c r="F241" s="83"/>
      <c r="G241" s="83"/>
      <c r="H241" s="27"/>
      <c r="I241" s="83"/>
      <c r="J241" s="83"/>
      <c r="K241" s="84"/>
      <c r="L241" s="85"/>
    </row>
    <row r="242" spans="1:12" x14ac:dyDescent="0.25">
      <c r="A242" s="25"/>
      <c r="B242" s="26"/>
      <c r="C242" s="83"/>
      <c r="D242" s="26"/>
      <c r="E242" s="83"/>
      <c r="F242" s="83"/>
      <c r="G242" s="83"/>
      <c r="H242" s="27"/>
      <c r="I242" s="83"/>
      <c r="J242" s="83"/>
      <c r="K242" s="84"/>
      <c r="L242" s="85"/>
    </row>
    <row r="243" spans="1:12" x14ac:dyDescent="0.25">
      <c r="A243" s="25">
        <v>36</v>
      </c>
      <c r="B243" s="26" t="s">
        <v>201</v>
      </c>
      <c r="C243" s="83">
        <v>1.3</v>
      </c>
      <c r="D243" s="83">
        <v>1.3</v>
      </c>
      <c r="E243" s="83">
        <v>2</v>
      </c>
      <c r="F243" s="83">
        <f>C243*E243</f>
        <v>2.6</v>
      </c>
      <c r="G243" s="83">
        <v>1</v>
      </c>
      <c r="H243" s="27">
        <v>291</v>
      </c>
      <c r="I243" s="83">
        <v>150</v>
      </c>
      <c r="J243" s="83">
        <v>12397</v>
      </c>
      <c r="K243" s="84">
        <v>44731</v>
      </c>
      <c r="L243" s="85">
        <f>I243*G243</f>
        <v>150</v>
      </c>
    </row>
    <row r="244" spans="1:12" x14ac:dyDescent="0.25">
      <c r="A244" s="25"/>
      <c r="B244" s="26" t="s">
        <v>202</v>
      </c>
      <c r="C244" s="83"/>
      <c r="D244" s="26"/>
      <c r="E244" s="83"/>
      <c r="F244" s="83"/>
      <c r="G244" s="83"/>
      <c r="H244" s="27"/>
      <c r="I244" s="83"/>
      <c r="J244" s="83"/>
      <c r="K244" s="84"/>
      <c r="L244" s="85"/>
    </row>
    <row r="245" spans="1:12" x14ac:dyDescent="0.25">
      <c r="A245" s="25"/>
      <c r="B245" s="26"/>
      <c r="C245" s="83"/>
      <c r="D245" s="26"/>
      <c r="E245" s="83"/>
      <c r="F245" s="83"/>
      <c r="G245" s="83"/>
      <c r="H245" s="27"/>
      <c r="I245" s="83"/>
      <c r="J245" s="83"/>
      <c r="K245" s="84"/>
      <c r="L245" s="85"/>
    </row>
    <row r="246" spans="1:12" x14ac:dyDescent="0.25">
      <c r="A246" s="25">
        <v>37</v>
      </c>
      <c r="B246" s="26" t="s">
        <v>201</v>
      </c>
      <c r="C246" s="83">
        <v>6</v>
      </c>
      <c r="D246" s="83">
        <v>2.5</v>
      </c>
      <c r="E246" s="83">
        <v>5</v>
      </c>
      <c r="F246" s="83">
        <f>C246*E246</f>
        <v>30</v>
      </c>
      <c r="G246" s="83">
        <v>1</v>
      </c>
      <c r="H246" s="27">
        <v>336</v>
      </c>
      <c r="I246" s="83">
        <v>150</v>
      </c>
      <c r="J246" s="83">
        <v>12437</v>
      </c>
      <c r="K246" s="84">
        <v>44735</v>
      </c>
      <c r="L246" s="85">
        <f>I246*G246</f>
        <v>150</v>
      </c>
    </row>
    <row r="247" spans="1:12" x14ac:dyDescent="0.25">
      <c r="A247" s="25"/>
      <c r="B247" s="26" t="s">
        <v>365</v>
      </c>
      <c r="C247" s="83"/>
      <c r="D247" s="26"/>
      <c r="E247" s="83"/>
      <c r="F247" s="83"/>
      <c r="G247" s="83"/>
      <c r="H247" s="27"/>
      <c r="I247" s="83"/>
      <c r="J247" s="83"/>
      <c r="K247" s="84"/>
      <c r="L247" s="85"/>
    </row>
    <row r="248" spans="1:12" x14ac:dyDescent="0.25">
      <c r="A248" s="25"/>
      <c r="B248" s="26"/>
      <c r="C248" s="83"/>
      <c r="D248" s="26"/>
      <c r="E248" s="83"/>
      <c r="F248" s="83"/>
      <c r="G248" s="83"/>
      <c r="H248" s="27"/>
      <c r="I248" s="83"/>
      <c r="J248" s="83"/>
      <c r="K248" s="84"/>
      <c r="L248" s="85"/>
    </row>
    <row r="249" spans="1:12" x14ac:dyDescent="0.25">
      <c r="A249" s="25">
        <v>38</v>
      </c>
      <c r="B249" s="26" t="s">
        <v>201</v>
      </c>
      <c r="C249" s="83">
        <v>1.8</v>
      </c>
      <c r="D249" s="83">
        <v>1.3</v>
      </c>
      <c r="E249" s="83">
        <v>3</v>
      </c>
      <c r="F249" s="83">
        <f>C249*E249</f>
        <v>5.4</v>
      </c>
      <c r="G249" s="83">
        <v>1</v>
      </c>
      <c r="H249" s="27">
        <v>241</v>
      </c>
      <c r="I249" s="83">
        <v>150</v>
      </c>
      <c r="J249" s="83">
        <v>12356</v>
      </c>
      <c r="K249" s="84">
        <v>44727</v>
      </c>
      <c r="L249" s="85">
        <f>I249*G249</f>
        <v>150</v>
      </c>
    </row>
    <row r="250" spans="1:12" x14ac:dyDescent="0.25">
      <c r="A250" s="25"/>
      <c r="B250" s="26" t="s">
        <v>366</v>
      </c>
      <c r="C250" s="83"/>
      <c r="D250" s="26"/>
      <c r="E250" s="83"/>
      <c r="F250" s="83"/>
      <c r="G250" s="83"/>
      <c r="H250" s="27"/>
      <c r="I250" s="83"/>
      <c r="J250" s="83"/>
      <c r="K250" s="84"/>
      <c r="L250" s="85"/>
    </row>
    <row r="251" spans="1:12" x14ac:dyDescent="0.25">
      <c r="A251" s="25"/>
      <c r="B251" s="26"/>
      <c r="C251" s="83"/>
      <c r="D251" s="26"/>
      <c r="E251" s="83"/>
      <c r="F251" s="83"/>
      <c r="G251" s="83"/>
      <c r="H251" s="27"/>
      <c r="I251" s="83"/>
      <c r="J251" s="83"/>
      <c r="K251" s="84"/>
      <c r="L251" s="85"/>
    </row>
    <row r="252" spans="1:12" x14ac:dyDescent="0.25">
      <c r="A252" s="25">
        <v>39</v>
      </c>
      <c r="B252" s="26" t="s">
        <v>201</v>
      </c>
      <c r="C252" s="83">
        <v>2</v>
      </c>
      <c r="D252" s="83">
        <v>1</v>
      </c>
      <c r="E252" s="83">
        <v>2</v>
      </c>
      <c r="F252" s="83">
        <f>C252*E252</f>
        <v>4</v>
      </c>
      <c r="G252" s="83">
        <v>1</v>
      </c>
      <c r="H252" s="27">
        <v>242</v>
      </c>
      <c r="I252" s="83">
        <v>150</v>
      </c>
      <c r="J252" s="83">
        <v>12357</v>
      </c>
      <c r="K252" s="84">
        <v>44727</v>
      </c>
      <c r="L252" s="85">
        <f>I252*G252</f>
        <v>150</v>
      </c>
    </row>
    <row r="253" spans="1:12" x14ac:dyDescent="0.25">
      <c r="A253" s="25"/>
      <c r="B253" s="26" t="s">
        <v>367</v>
      </c>
      <c r="C253" s="83"/>
      <c r="D253" s="26"/>
      <c r="E253" s="83"/>
      <c r="F253" s="83"/>
      <c r="G253" s="83"/>
      <c r="H253" s="27"/>
      <c r="I253" s="83"/>
      <c r="J253" s="83"/>
      <c r="K253" s="84"/>
      <c r="L253" s="85"/>
    </row>
    <row r="254" spans="1:12" x14ac:dyDescent="0.25">
      <c r="A254" s="25"/>
      <c r="B254" s="26"/>
      <c r="C254" s="83"/>
      <c r="D254" s="26"/>
      <c r="E254" s="83"/>
      <c r="F254" s="83"/>
      <c r="G254" s="83"/>
      <c r="H254" s="27"/>
      <c r="I254" s="83"/>
      <c r="J254" s="83"/>
      <c r="K254" s="84"/>
      <c r="L254" s="85"/>
    </row>
    <row r="255" spans="1:12" x14ac:dyDescent="0.25">
      <c r="A255" s="25">
        <v>40</v>
      </c>
      <c r="B255" s="26" t="s">
        <v>201</v>
      </c>
      <c r="C255" s="83">
        <v>4</v>
      </c>
      <c r="D255" s="83">
        <v>2</v>
      </c>
      <c r="E255" s="83">
        <v>2</v>
      </c>
      <c r="F255" s="83">
        <f>C255*E255</f>
        <v>8</v>
      </c>
      <c r="G255" s="83">
        <v>1</v>
      </c>
      <c r="H255" s="27">
        <v>236</v>
      </c>
      <c r="I255" s="83">
        <v>150</v>
      </c>
      <c r="J255" s="83">
        <v>12351</v>
      </c>
      <c r="K255" s="84">
        <v>44727</v>
      </c>
      <c r="L255" s="85">
        <f>I255*G255</f>
        <v>150</v>
      </c>
    </row>
    <row r="256" spans="1:12" x14ac:dyDescent="0.25">
      <c r="A256" s="25"/>
      <c r="B256" s="26" t="s">
        <v>368</v>
      </c>
      <c r="C256" s="83"/>
      <c r="D256" s="26"/>
      <c r="E256" s="83"/>
      <c r="F256" s="83"/>
      <c r="G256" s="83"/>
      <c r="H256" s="27"/>
      <c r="I256" s="83"/>
      <c r="J256" s="83"/>
      <c r="K256" s="84"/>
      <c r="L256" s="85"/>
    </row>
    <row r="257" spans="1:12" x14ac:dyDescent="0.25">
      <c r="A257" s="25"/>
      <c r="B257" s="26"/>
      <c r="C257" s="83"/>
      <c r="D257" s="26"/>
      <c r="E257" s="83"/>
      <c r="F257" s="83"/>
      <c r="G257" s="83"/>
      <c r="H257" s="27"/>
      <c r="I257" s="83"/>
      <c r="J257" s="83"/>
      <c r="K257" s="84"/>
      <c r="L257" s="85"/>
    </row>
    <row r="258" spans="1:12" x14ac:dyDescent="0.25">
      <c r="A258" s="25">
        <v>41</v>
      </c>
      <c r="B258" s="26" t="s">
        <v>201</v>
      </c>
      <c r="C258" s="83">
        <v>2.5</v>
      </c>
      <c r="D258" s="83">
        <v>1.8</v>
      </c>
      <c r="E258" s="83">
        <v>6</v>
      </c>
      <c r="F258" s="83">
        <f>C258*E258</f>
        <v>15</v>
      </c>
      <c r="G258" s="83">
        <v>1</v>
      </c>
      <c r="H258" s="27">
        <v>234</v>
      </c>
      <c r="I258" s="83">
        <v>150</v>
      </c>
      <c r="J258" s="83">
        <v>12349</v>
      </c>
      <c r="K258" s="84">
        <v>44727</v>
      </c>
      <c r="L258" s="85">
        <f>I258*G258</f>
        <v>150</v>
      </c>
    </row>
    <row r="259" spans="1:12" x14ac:dyDescent="0.25">
      <c r="A259" s="25"/>
      <c r="B259" s="26" t="s">
        <v>369</v>
      </c>
      <c r="C259" s="83"/>
      <c r="D259" s="26"/>
      <c r="E259" s="83"/>
      <c r="F259" s="83"/>
      <c r="G259" s="83"/>
      <c r="H259" s="27"/>
      <c r="I259" s="83"/>
      <c r="J259" s="83"/>
      <c r="K259" s="84"/>
      <c r="L259" s="85"/>
    </row>
    <row r="260" spans="1:12" x14ac:dyDescent="0.25">
      <c r="A260" s="25"/>
      <c r="B260" s="26"/>
      <c r="C260" s="83"/>
      <c r="D260" s="26"/>
      <c r="E260" s="83"/>
      <c r="F260" s="83"/>
      <c r="G260" s="83"/>
      <c r="H260" s="27"/>
      <c r="I260" s="83"/>
      <c r="J260" s="83"/>
      <c r="K260" s="84"/>
      <c r="L260" s="85"/>
    </row>
    <row r="261" spans="1:12" x14ac:dyDescent="0.25">
      <c r="A261" s="25">
        <v>42</v>
      </c>
      <c r="B261" s="26" t="s">
        <v>201</v>
      </c>
      <c r="C261" s="83">
        <v>5</v>
      </c>
      <c r="D261" s="83">
        <v>2</v>
      </c>
      <c r="E261" s="83">
        <v>5</v>
      </c>
      <c r="F261" s="83">
        <f>C261*E261</f>
        <v>25</v>
      </c>
      <c r="G261" s="83">
        <v>1</v>
      </c>
      <c r="H261" s="27">
        <v>232</v>
      </c>
      <c r="I261" s="83">
        <v>150</v>
      </c>
      <c r="J261" s="83">
        <v>12335</v>
      </c>
      <c r="K261" s="84">
        <v>44726</v>
      </c>
      <c r="L261" s="85">
        <f>I261*G261</f>
        <v>150</v>
      </c>
    </row>
    <row r="262" spans="1:12" x14ac:dyDescent="0.25">
      <c r="A262" s="25"/>
      <c r="B262" s="26" t="s">
        <v>124</v>
      </c>
      <c r="C262" s="83"/>
      <c r="D262" s="26"/>
      <c r="E262" s="83"/>
      <c r="F262" s="83"/>
      <c r="G262" s="83"/>
      <c r="H262" s="27"/>
      <c r="I262" s="83"/>
      <c r="J262" s="83"/>
      <c r="K262" s="84"/>
      <c r="L262" s="85"/>
    </row>
    <row r="263" spans="1:12" x14ac:dyDescent="0.25">
      <c r="A263" s="25"/>
      <c r="B263" s="26"/>
      <c r="C263" s="83"/>
      <c r="D263" s="26"/>
      <c r="E263" s="83"/>
      <c r="F263" s="83"/>
      <c r="G263" s="83"/>
      <c r="H263" s="27"/>
      <c r="I263" s="83"/>
      <c r="J263" s="83"/>
      <c r="K263" s="84"/>
      <c r="L263" s="85"/>
    </row>
    <row r="264" spans="1:12" x14ac:dyDescent="0.25">
      <c r="A264" s="25">
        <v>43</v>
      </c>
      <c r="B264" s="26" t="s">
        <v>201</v>
      </c>
      <c r="C264" s="83">
        <v>5</v>
      </c>
      <c r="D264" s="83">
        <v>1.3</v>
      </c>
      <c r="E264" s="83">
        <v>5</v>
      </c>
      <c r="F264" s="83">
        <f>C264*E264</f>
        <v>25</v>
      </c>
      <c r="G264" s="83">
        <v>1</v>
      </c>
      <c r="H264" s="27">
        <v>229</v>
      </c>
      <c r="I264" s="83">
        <v>150</v>
      </c>
      <c r="J264" s="83">
        <v>12323</v>
      </c>
      <c r="K264" s="84">
        <v>44725</v>
      </c>
      <c r="L264" s="85">
        <f>I264*G264</f>
        <v>150</v>
      </c>
    </row>
    <row r="265" spans="1:12" x14ac:dyDescent="0.25">
      <c r="A265" s="25"/>
      <c r="B265" s="26" t="s">
        <v>370</v>
      </c>
      <c r="C265" s="83"/>
      <c r="D265" s="26"/>
      <c r="E265" s="83"/>
      <c r="F265" s="83"/>
      <c r="G265" s="83"/>
      <c r="H265" s="27"/>
      <c r="I265" s="83"/>
      <c r="J265" s="83"/>
      <c r="K265" s="84"/>
      <c r="L265" s="85"/>
    </row>
    <row r="266" spans="1:12" x14ac:dyDescent="0.25">
      <c r="A266" s="25"/>
      <c r="B266" s="26"/>
      <c r="C266" s="83"/>
      <c r="D266" s="26"/>
      <c r="E266" s="83"/>
      <c r="F266" s="83"/>
      <c r="G266" s="83"/>
      <c r="H266" s="27"/>
      <c r="I266" s="83"/>
      <c r="J266" s="83"/>
      <c r="K266" s="84"/>
      <c r="L266" s="85"/>
    </row>
    <row r="267" spans="1:12" x14ac:dyDescent="0.25">
      <c r="A267" s="25">
        <v>44</v>
      </c>
      <c r="B267" s="26" t="s">
        <v>201</v>
      </c>
      <c r="C267" s="83">
        <v>5</v>
      </c>
      <c r="D267" s="83">
        <v>1</v>
      </c>
      <c r="E267" s="83">
        <v>5</v>
      </c>
      <c r="F267" s="83">
        <f>C267*E267</f>
        <v>25</v>
      </c>
      <c r="G267" s="83">
        <v>1</v>
      </c>
      <c r="H267" s="27">
        <v>213</v>
      </c>
      <c r="I267" s="83">
        <v>150</v>
      </c>
      <c r="J267" s="83">
        <v>12310</v>
      </c>
      <c r="K267" s="84">
        <v>44724</v>
      </c>
      <c r="L267" s="85">
        <f>I267*G267</f>
        <v>150</v>
      </c>
    </row>
    <row r="268" spans="1:12" x14ac:dyDescent="0.25">
      <c r="A268" s="25"/>
      <c r="B268" s="26" t="s">
        <v>371</v>
      </c>
      <c r="C268" s="83"/>
      <c r="D268" s="26"/>
      <c r="E268" s="83"/>
      <c r="F268" s="83"/>
      <c r="G268" s="83"/>
      <c r="H268" s="27"/>
      <c r="I268" s="83"/>
      <c r="J268" s="83"/>
      <c r="K268" s="84"/>
      <c r="L268" s="85"/>
    </row>
    <row r="269" spans="1:12" x14ac:dyDescent="0.25">
      <c r="A269" s="25"/>
      <c r="B269" s="26"/>
      <c r="C269" s="83"/>
      <c r="D269" s="26"/>
      <c r="E269" s="83"/>
      <c r="F269" s="83"/>
      <c r="G269" s="83"/>
      <c r="H269" s="27"/>
      <c r="I269" s="83"/>
      <c r="J269" s="83"/>
      <c r="K269" s="84"/>
      <c r="L269" s="85"/>
    </row>
    <row r="270" spans="1:12" x14ac:dyDescent="0.25">
      <c r="A270" s="25">
        <v>45</v>
      </c>
      <c r="B270" s="26" t="s">
        <v>201</v>
      </c>
      <c r="C270" s="83">
        <v>2.5</v>
      </c>
      <c r="D270" s="83">
        <v>2.5</v>
      </c>
      <c r="E270" s="83">
        <v>5</v>
      </c>
      <c r="F270" s="83">
        <f>C270*E270</f>
        <v>12.5</v>
      </c>
      <c r="G270" s="83">
        <v>1</v>
      </c>
      <c r="H270" s="27">
        <v>249</v>
      </c>
      <c r="I270" s="83">
        <v>150</v>
      </c>
      <c r="J270" s="83">
        <v>12364</v>
      </c>
      <c r="K270" s="84">
        <v>44727</v>
      </c>
      <c r="L270" s="85">
        <f>I270*G270</f>
        <v>150</v>
      </c>
    </row>
    <row r="271" spans="1:12" x14ac:dyDescent="0.25">
      <c r="A271" s="25"/>
      <c r="B271" s="26" t="s">
        <v>371</v>
      </c>
      <c r="C271" s="83">
        <v>2.5</v>
      </c>
      <c r="D271" s="83">
        <v>2.5</v>
      </c>
      <c r="E271" s="83">
        <v>4</v>
      </c>
      <c r="F271" s="83">
        <f>C271*E271</f>
        <v>10</v>
      </c>
      <c r="G271" s="83">
        <v>1</v>
      </c>
      <c r="H271" s="27">
        <v>250</v>
      </c>
      <c r="I271" s="83">
        <v>150</v>
      </c>
      <c r="J271" s="83">
        <v>12364</v>
      </c>
      <c r="K271" s="84">
        <v>44727</v>
      </c>
      <c r="L271" s="85">
        <f>I271*G271</f>
        <v>150</v>
      </c>
    </row>
    <row r="272" spans="1:12" x14ac:dyDescent="0.25">
      <c r="A272" s="25"/>
      <c r="B272" s="26"/>
      <c r="C272" s="83"/>
      <c r="D272" s="26"/>
      <c r="E272" s="83"/>
      <c r="F272" s="83"/>
      <c r="G272" s="83"/>
      <c r="H272" s="27"/>
      <c r="I272" s="83"/>
      <c r="J272" s="83"/>
      <c r="K272" s="84"/>
      <c r="L272" s="85"/>
    </row>
    <row r="273" spans="1:12" x14ac:dyDescent="0.25">
      <c r="A273" s="25">
        <v>46</v>
      </c>
      <c r="B273" s="26" t="s">
        <v>201</v>
      </c>
      <c r="C273" s="83">
        <v>6</v>
      </c>
      <c r="D273" s="83">
        <v>6</v>
      </c>
      <c r="E273" s="83">
        <v>5</v>
      </c>
      <c r="F273" s="83">
        <f>C273*E273</f>
        <v>30</v>
      </c>
      <c r="G273" s="83">
        <v>1</v>
      </c>
      <c r="H273" s="27">
        <v>251</v>
      </c>
      <c r="I273" s="83">
        <v>150</v>
      </c>
      <c r="J273" s="83">
        <v>12365</v>
      </c>
      <c r="K273" s="84">
        <v>44727</v>
      </c>
      <c r="L273" s="85">
        <f>I273*G273</f>
        <v>150</v>
      </c>
    </row>
    <row r="274" spans="1:12" x14ac:dyDescent="0.25">
      <c r="A274" s="25"/>
      <c r="B274" s="26" t="s">
        <v>371</v>
      </c>
      <c r="C274" s="83"/>
      <c r="D274" s="26"/>
      <c r="E274" s="83"/>
      <c r="F274" s="83"/>
      <c r="G274" s="83"/>
      <c r="H274" s="27"/>
      <c r="I274" s="83"/>
      <c r="J274" s="83"/>
      <c r="K274" s="84"/>
      <c r="L274" s="85"/>
    </row>
    <row r="275" spans="1:12" x14ac:dyDescent="0.25">
      <c r="A275" s="25"/>
      <c r="B275" s="26"/>
      <c r="C275" s="83"/>
      <c r="D275" s="26"/>
      <c r="E275" s="83"/>
      <c r="F275" s="83"/>
      <c r="G275" s="83"/>
      <c r="H275" s="27"/>
      <c r="I275" s="83"/>
      <c r="J275" s="83"/>
      <c r="K275" s="84"/>
      <c r="L275" s="85"/>
    </row>
    <row r="276" spans="1:12" x14ac:dyDescent="0.25">
      <c r="A276" s="25">
        <v>47</v>
      </c>
      <c r="B276" s="26" t="s">
        <v>201</v>
      </c>
      <c r="C276" s="83">
        <v>2</v>
      </c>
      <c r="D276" s="83">
        <v>1.3</v>
      </c>
      <c r="E276" s="83">
        <v>3</v>
      </c>
      <c r="F276" s="83">
        <f>C276*E276</f>
        <v>6</v>
      </c>
      <c r="G276" s="83">
        <v>1</v>
      </c>
      <c r="H276" s="27">
        <v>252</v>
      </c>
      <c r="I276" s="83">
        <v>150</v>
      </c>
      <c r="J276" s="83">
        <v>12366</v>
      </c>
      <c r="K276" s="84">
        <v>44728</v>
      </c>
      <c r="L276" s="85">
        <f>I276*G276</f>
        <v>150</v>
      </c>
    </row>
    <row r="277" spans="1:12" x14ac:dyDescent="0.25">
      <c r="A277" s="25"/>
      <c r="B277" s="26" t="s">
        <v>203</v>
      </c>
      <c r="C277" s="83"/>
      <c r="D277" s="26"/>
      <c r="E277" s="83"/>
      <c r="F277" s="83"/>
      <c r="G277" s="83"/>
      <c r="H277" s="27"/>
      <c r="I277" s="83"/>
      <c r="J277" s="83"/>
      <c r="K277" s="84"/>
      <c r="L277" s="85"/>
    </row>
    <row r="278" spans="1:12" x14ac:dyDescent="0.25">
      <c r="A278" s="25"/>
      <c r="B278" s="26"/>
      <c r="C278" s="83"/>
      <c r="D278" s="26"/>
      <c r="E278" s="83"/>
      <c r="F278" s="83"/>
      <c r="G278" s="83"/>
      <c r="H278" s="27"/>
      <c r="I278" s="83"/>
      <c r="J278" s="83"/>
      <c r="K278" s="84"/>
      <c r="L278" s="85"/>
    </row>
    <row r="279" spans="1:12" x14ac:dyDescent="0.25">
      <c r="A279" s="25">
        <v>48</v>
      </c>
      <c r="B279" s="26" t="s">
        <v>201</v>
      </c>
      <c r="C279" s="83">
        <v>15</v>
      </c>
      <c r="D279" s="83">
        <v>1.3</v>
      </c>
      <c r="E279" s="83">
        <v>4</v>
      </c>
      <c r="F279" s="83">
        <f>C279*E279</f>
        <v>60</v>
      </c>
      <c r="G279" s="83">
        <v>1</v>
      </c>
      <c r="H279" s="27">
        <v>354</v>
      </c>
      <c r="I279" s="83">
        <v>150</v>
      </c>
      <c r="J279" s="83">
        <v>12509</v>
      </c>
      <c r="K279" s="84">
        <v>44736</v>
      </c>
      <c r="L279" s="85">
        <f>I279*G279</f>
        <v>150</v>
      </c>
    </row>
    <row r="280" spans="1:12" x14ac:dyDescent="0.25">
      <c r="A280" s="25"/>
      <c r="B280" s="26" t="s">
        <v>102</v>
      </c>
      <c r="C280" s="83"/>
      <c r="D280" s="26"/>
      <c r="E280" s="83"/>
      <c r="F280" s="83"/>
      <c r="G280" s="83"/>
      <c r="H280" s="27"/>
      <c r="I280" s="83"/>
      <c r="J280" s="83"/>
      <c r="K280" s="84"/>
      <c r="L280" s="85"/>
    </row>
    <row r="281" spans="1:12" x14ac:dyDescent="0.25">
      <c r="A281" s="25"/>
      <c r="B281" s="26"/>
      <c r="C281" s="83"/>
      <c r="D281" s="26"/>
      <c r="E281" s="83"/>
      <c r="F281" s="83"/>
      <c r="G281" s="83"/>
      <c r="H281" s="27"/>
      <c r="I281" s="83"/>
      <c r="J281" s="83"/>
      <c r="K281" s="84"/>
      <c r="L281" s="85"/>
    </row>
    <row r="282" spans="1:12" x14ac:dyDescent="0.25">
      <c r="A282" s="25">
        <v>49</v>
      </c>
      <c r="B282" s="26" t="s">
        <v>201</v>
      </c>
      <c r="C282" s="83">
        <v>2.5</v>
      </c>
      <c r="D282" s="83">
        <v>2.5</v>
      </c>
      <c r="E282" s="83">
        <v>5</v>
      </c>
      <c r="F282" s="83">
        <f>C282*E282</f>
        <v>12.5</v>
      </c>
      <c r="G282" s="83">
        <v>1</v>
      </c>
      <c r="H282" s="27">
        <v>355</v>
      </c>
      <c r="I282" s="83">
        <v>150</v>
      </c>
      <c r="J282" s="83">
        <v>12510</v>
      </c>
      <c r="K282" s="84">
        <v>44736</v>
      </c>
      <c r="L282" s="85">
        <f>I282*G282</f>
        <v>150</v>
      </c>
    </row>
    <row r="283" spans="1:12" x14ac:dyDescent="0.25">
      <c r="A283" s="25"/>
      <c r="B283" s="26" t="s">
        <v>87</v>
      </c>
      <c r="C283" s="83"/>
      <c r="D283" s="26"/>
      <c r="E283" s="83"/>
      <c r="F283" s="83"/>
      <c r="G283" s="83"/>
      <c r="H283" s="27"/>
      <c r="I283" s="83"/>
      <c r="J283" s="83"/>
      <c r="K283" s="84"/>
      <c r="L283" s="85"/>
    </row>
    <row r="284" spans="1:12" x14ac:dyDescent="0.25">
      <c r="A284" s="25"/>
      <c r="B284" s="26"/>
      <c r="C284" s="83"/>
      <c r="D284" s="26"/>
      <c r="E284" s="83"/>
      <c r="F284" s="83"/>
      <c r="G284" s="83"/>
      <c r="H284" s="27"/>
      <c r="I284" s="83"/>
      <c r="J284" s="83"/>
      <c r="K284" s="84"/>
      <c r="L284" s="85"/>
    </row>
    <row r="285" spans="1:12" x14ac:dyDescent="0.25">
      <c r="A285" s="25">
        <v>50</v>
      </c>
      <c r="B285" s="26" t="s">
        <v>201</v>
      </c>
      <c r="C285" s="83">
        <v>1.8</v>
      </c>
      <c r="D285" s="83">
        <v>1.3</v>
      </c>
      <c r="E285" s="83">
        <v>4</v>
      </c>
      <c r="F285" s="83">
        <f>C285*E285</f>
        <v>7.2</v>
      </c>
      <c r="G285" s="83">
        <v>1</v>
      </c>
      <c r="H285" s="27">
        <v>114</v>
      </c>
      <c r="I285" s="83">
        <v>150</v>
      </c>
      <c r="J285" s="83">
        <v>12147</v>
      </c>
      <c r="K285" s="84">
        <v>44713</v>
      </c>
      <c r="L285" s="85">
        <f>I285*G285</f>
        <v>150</v>
      </c>
    </row>
    <row r="286" spans="1:12" x14ac:dyDescent="0.25">
      <c r="A286" s="25"/>
      <c r="B286" s="26" t="s">
        <v>93</v>
      </c>
      <c r="C286" s="83"/>
      <c r="D286" s="26"/>
      <c r="E286" s="83"/>
      <c r="F286" s="83"/>
      <c r="G286" s="83"/>
      <c r="H286" s="27"/>
      <c r="I286" s="83"/>
      <c r="J286" s="83"/>
      <c r="K286" s="84"/>
      <c r="L286" s="85"/>
    </row>
    <row r="287" spans="1:12" x14ac:dyDescent="0.25">
      <c r="A287" s="25"/>
      <c r="B287" s="26"/>
      <c r="C287" s="83"/>
      <c r="D287" s="26"/>
      <c r="E287" s="83"/>
      <c r="F287" s="83"/>
      <c r="G287" s="83"/>
      <c r="H287" s="27"/>
      <c r="I287" s="83"/>
      <c r="J287" s="83"/>
      <c r="K287" s="84"/>
      <c r="L287" s="85"/>
    </row>
    <row r="288" spans="1:12" x14ac:dyDescent="0.25">
      <c r="A288" s="25">
        <v>51</v>
      </c>
      <c r="B288" s="26" t="s">
        <v>201</v>
      </c>
      <c r="C288" s="83">
        <v>1.3</v>
      </c>
      <c r="D288" s="83">
        <v>1.3</v>
      </c>
      <c r="E288" s="83">
        <v>6</v>
      </c>
      <c r="F288" s="83">
        <f>C288*E288</f>
        <v>7.8000000000000007</v>
      </c>
      <c r="G288" s="83">
        <v>1</v>
      </c>
      <c r="H288" s="27">
        <v>95</v>
      </c>
      <c r="I288" s="83">
        <v>150</v>
      </c>
      <c r="J288" s="83">
        <v>12143</v>
      </c>
      <c r="K288" s="84">
        <v>44713</v>
      </c>
      <c r="L288" s="85">
        <f>I288*G288</f>
        <v>150</v>
      </c>
    </row>
    <row r="289" spans="1:12" x14ac:dyDescent="0.25">
      <c r="A289" s="25"/>
      <c r="B289" s="26" t="s">
        <v>119</v>
      </c>
      <c r="C289" s="83"/>
      <c r="D289" s="26"/>
      <c r="E289" s="83"/>
      <c r="F289" s="83"/>
      <c r="G289" s="83"/>
      <c r="H289" s="27"/>
      <c r="I289" s="83"/>
      <c r="J289" s="83"/>
      <c r="K289" s="84"/>
      <c r="L289" s="85"/>
    </row>
    <row r="290" spans="1:12" x14ac:dyDescent="0.25">
      <c r="A290" s="25"/>
      <c r="B290" s="26"/>
      <c r="C290" s="83"/>
      <c r="D290" s="26"/>
      <c r="E290" s="83"/>
      <c r="F290" s="83"/>
      <c r="G290" s="83"/>
      <c r="H290" s="27"/>
      <c r="I290" s="83"/>
      <c r="J290" s="83"/>
      <c r="K290" s="84"/>
      <c r="L290" s="85"/>
    </row>
    <row r="291" spans="1:12" x14ac:dyDescent="0.25">
      <c r="A291" s="25">
        <v>52</v>
      </c>
      <c r="B291" s="26" t="s">
        <v>201</v>
      </c>
      <c r="C291" s="83">
        <v>2.5</v>
      </c>
      <c r="D291" s="83">
        <v>1.3</v>
      </c>
      <c r="E291" s="83">
        <v>5</v>
      </c>
      <c r="F291" s="83">
        <f>C291*E291</f>
        <v>12.5</v>
      </c>
      <c r="G291" s="83">
        <v>1</v>
      </c>
      <c r="H291" s="27">
        <v>372</v>
      </c>
      <c r="I291" s="83">
        <v>150</v>
      </c>
      <c r="J291" s="83">
        <v>12529</v>
      </c>
      <c r="K291" s="84">
        <v>44739</v>
      </c>
      <c r="L291" s="85">
        <f>I291*G291</f>
        <v>150</v>
      </c>
    </row>
    <row r="292" spans="1:12" x14ac:dyDescent="0.25">
      <c r="A292" s="25"/>
      <c r="B292" s="26" t="s">
        <v>93</v>
      </c>
      <c r="C292" s="83"/>
      <c r="D292" s="26"/>
      <c r="E292" s="83"/>
      <c r="F292" s="83"/>
      <c r="G292" s="83"/>
      <c r="H292" s="27"/>
      <c r="I292" s="83"/>
      <c r="J292" s="83"/>
      <c r="K292" s="84"/>
      <c r="L292" s="85"/>
    </row>
    <row r="293" spans="1:12" x14ac:dyDescent="0.25">
      <c r="A293" s="25"/>
      <c r="B293" s="26"/>
      <c r="C293" s="83"/>
      <c r="D293" s="26"/>
      <c r="E293" s="83"/>
      <c r="F293" s="83"/>
      <c r="G293" s="83"/>
      <c r="H293" s="27"/>
      <c r="I293" s="83"/>
      <c r="J293" s="83"/>
      <c r="K293" s="84"/>
      <c r="L293" s="85"/>
    </row>
    <row r="294" spans="1:12" x14ac:dyDescent="0.25">
      <c r="A294" s="25">
        <v>53</v>
      </c>
      <c r="B294" s="26" t="s">
        <v>201</v>
      </c>
      <c r="C294" s="83">
        <v>10</v>
      </c>
      <c r="D294" s="83">
        <v>1.8</v>
      </c>
      <c r="E294" s="83">
        <v>5</v>
      </c>
      <c r="F294" s="83">
        <f>C294*E294</f>
        <v>50</v>
      </c>
      <c r="G294" s="83">
        <v>1</v>
      </c>
      <c r="H294" s="27">
        <v>375</v>
      </c>
      <c r="I294" s="83">
        <v>150</v>
      </c>
      <c r="J294" s="83">
        <v>12532</v>
      </c>
      <c r="K294" s="84">
        <v>44740</v>
      </c>
      <c r="L294" s="85">
        <f>I294*G294</f>
        <v>150</v>
      </c>
    </row>
    <row r="295" spans="1:12" x14ac:dyDescent="0.25">
      <c r="A295" s="25"/>
      <c r="B295" s="26" t="s">
        <v>372</v>
      </c>
      <c r="C295" s="83"/>
      <c r="D295" s="26"/>
      <c r="E295" s="83"/>
      <c r="F295" s="83"/>
      <c r="G295" s="83"/>
      <c r="H295" s="27"/>
      <c r="I295" s="83"/>
      <c r="J295" s="83"/>
      <c r="K295" s="84"/>
      <c r="L295" s="85"/>
    </row>
    <row r="296" spans="1:12" x14ac:dyDescent="0.25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4"/>
    </row>
    <row r="297" spans="1:12" ht="14.4" x14ac:dyDescent="0.3">
      <c r="A297" s="58">
        <v>54</v>
      </c>
      <c r="B297" s="55" t="s">
        <v>201</v>
      </c>
      <c r="C297" s="60">
        <v>12</v>
      </c>
      <c r="D297" s="60">
        <v>1.3</v>
      </c>
      <c r="E297" s="60">
        <v>4</v>
      </c>
      <c r="F297" s="60">
        <v>48</v>
      </c>
      <c r="G297" s="60">
        <v>1</v>
      </c>
      <c r="H297" s="63">
        <v>380</v>
      </c>
      <c r="I297" s="60">
        <v>150</v>
      </c>
      <c r="J297" s="60">
        <v>12552</v>
      </c>
      <c r="K297" s="61">
        <v>44740</v>
      </c>
      <c r="L297" s="62">
        <f>G297*I297</f>
        <v>150</v>
      </c>
    </row>
    <row r="298" spans="1:12" ht="14.4" x14ac:dyDescent="0.3">
      <c r="A298" s="58"/>
      <c r="B298" s="55" t="s">
        <v>251</v>
      </c>
      <c r="C298" s="60"/>
      <c r="D298" s="60"/>
      <c r="E298" s="60"/>
      <c r="F298" s="60"/>
      <c r="G298" s="60"/>
      <c r="H298" s="63"/>
      <c r="I298" s="60"/>
      <c r="J298" s="60"/>
      <c r="K298" s="61"/>
      <c r="L298" s="62"/>
    </row>
    <row r="299" spans="1:12" ht="14.4" x14ac:dyDescent="0.3">
      <c r="A299" s="58"/>
      <c r="B299" s="55"/>
      <c r="C299" s="60"/>
      <c r="D299" s="60"/>
      <c r="E299" s="60"/>
      <c r="F299" s="60"/>
      <c r="G299" s="60"/>
      <c r="H299" s="63"/>
      <c r="I299" s="60"/>
      <c r="J299" s="60"/>
      <c r="K299" s="61"/>
      <c r="L299" s="62"/>
    </row>
    <row r="300" spans="1:12" ht="14.55" customHeight="1" x14ac:dyDescent="0.3">
      <c r="A300" s="58">
        <v>55</v>
      </c>
      <c r="B300" s="55" t="s">
        <v>201</v>
      </c>
      <c r="C300" s="60">
        <v>7</v>
      </c>
      <c r="D300" s="60">
        <v>1</v>
      </c>
      <c r="E300" s="60">
        <v>2</v>
      </c>
      <c r="F300" s="60">
        <v>14</v>
      </c>
      <c r="G300" s="60">
        <v>3</v>
      </c>
      <c r="H300" s="467" t="s">
        <v>252</v>
      </c>
      <c r="I300" s="60">
        <v>150</v>
      </c>
      <c r="J300" s="60">
        <v>12557</v>
      </c>
      <c r="K300" s="61">
        <v>44741</v>
      </c>
      <c r="L300" s="62">
        <f>G300*I300</f>
        <v>450</v>
      </c>
    </row>
    <row r="301" spans="1:12" ht="14.4" x14ac:dyDescent="0.3">
      <c r="A301" s="58"/>
      <c r="B301" s="55" t="s">
        <v>253</v>
      </c>
      <c r="C301" s="60"/>
      <c r="D301" s="55"/>
      <c r="E301" s="60"/>
      <c r="F301" s="60"/>
      <c r="G301" s="60"/>
      <c r="H301" s="468"/>
      <c r="I301" s="60"/>
      <c r="J301" s="60"/>
      <c r="K301" s="61"/>
      <c r="L301" s="62"/>
    </row>
    <row r="302" spans="1:12" ht="14.4" x14ac:dyDescent="0.3">
      <c r="A302" s="58"/>
      <c r="B302" s="55"/>
      <c r="C302" s="60"/>
      <c r="D302" s="55"/>
      <c r="E302" s="60"/>
      <c r="F302" s="60"/>
      <c r="G302" s="60"/>
      <c r="H302" s="63"/>
      <c r="I302" s="60"/>
      <c r="J302" s="60"/>
      <c r="K302" s="61"/>
      <c r="L302" s="62"/>
    </row>
    <row r="303" spans="1:12" ht="14.4" x14ac:dyDescent="0.3">
      <c r="A303" s="58">
        <v>56</v>
      </c>
      <c r="B303" s="55" t="s">
        <v>201</v>
      </c>
      <c r="C303" s="60">
        <v>4</v>
      </c>
      <c r="D303" s="55">
        <v>1.3</v>
      </c>
      <c r="E303" s="60">
        <v>5</v>
      </c>
      <c r="F303" s="60">
        <v>20</v>
      </c>
      <c r="G303" s="60">
        <v>2</v>
      </c>
      <c r="H303" s="63" t="s">
        <v>254</v>
      </c>
      <c r="I303" s="60">
        <v>150</v>
      </c>
      <c r="J303" s="60">
        <v>12803</v>
      </c>
      <c r="K303" s="61">
        <v>44767</v>
      </c>
      <c r="L303" s="62">
        <f>G303*I303</f>
        <v>300</v>
      </c>
    </row>
    <row r="304" spans="1:12" ht="14.4" x14ac:dyDescent="0.3">
      <c r="A304" s="58"/>
      <c r="B304" s="55" t="s">
        <v>255</v>
      </c>
      <c r="C304" s="60"/>
      <c r="D304" s="55"/>
      <c r="E304" s="60"/>
      <c r="F304" s="60"/>
      <c r="G304" s="60"/>
      <c r="H304" s="63"/>
      <c r="I304" s="60"/>
      <c r="J304" s="60"/>
      <c r="K304" s="61"/>
      <c r="L304" s="62"/>
    </row>
    <row r="305" spans="1:12" ht="14.4" x14ac:dyDescent="0.3">
      <c r="A305" s="58"/>
      <c r="B305" s="55"/>
      <c r="C305" s="60"/>
      <c r="D305" s="55"/>
      <c r="E305" s="60"/>
      <c r="F305" s="60"/>
      <c r="G305" s="60"/>
      <c r="H305" s="63"/>
      <c r="I305" s="60"/>
      <c r="J305" s="60"/>
      <c r="K305" s="61"/>
      <c r="L305" s="62"/>
    </row>
    <row r="306" spans="1:12" ht="14.4" x14ac:dyDescent="0.3">
      <c r="A306" s="58">
        <v>57</v>
      </c>
      <c r="B306" s="55" t="s">
        <v>201</v>
      </c>
      <c r="C306" s="60">
        <v>6</v>
      </c>
      <c r="D306" s="55">
        <v>1.3</v>
      </c>
      <c r="E306" s="60">
        <v>6</v>
      </c>
      <c r="F306" s="60">
        <v>36</v>
      </c>
      <c r="G306" s="60">
        <v>1</v>
      </c>
      <c r="H306" s="63">
        <v>588</v>
      </c>
      <c r="I306" s="60">
        <v>150</v>
      </c>
      <c r="J306" s="60">
        <v>12806</v>
      </c>
      <c r="K306" s="61">
        <v>44767</v>
      </c>
      <c r="L306" s="62">
        <f>G306*I306</f>
        <v>150</v>
      </c>
    </row>
    <row r="307" spans="1:12" ht="14.4" x14ac:dyDescent="0.3">
      <c r="A307" s="58"/>
      <c r="B307" s="55" t="s">
        <v>256</v>
      </c>
      <c r="C307" s="60"/>
      <c r="D307" s="55"/>
      <c r="E307" s="60"/>
      <c r="F307" s="60"/>
      <c r="G307" s="60"/>
      <c r="H307" s="63"/>
      <c r="I307" s="60"/>
      <c r="J307" s="60"/>
      <c r="K307" s="61"/>
      <c r="L307" s="62"/>
    </row>
    <row r="308" spans="1:12" ht="14.4" x14ac:dyDescent="0.3">
      <c r="A308" s="58"/>
      <c r="B308" s="55"/>
      <c r="C308" s="60"/>
      <c r="D308" s="55"/>
      <c r="E308" s="60"/>
      <c r="F308" s="60"/>
      <c r="G308" s="60"/>
      <c r="H308" s="63"/>
      <c r="I308" s="60"/>
      <c r="J308" s="60"/>
      <c r="K308" s="61"/>
      <c r="L308" s="62"/>
    </row>
    <row r="309" spans="1:12" ht="14.4" x14ac:dyDescent="0.3">
      <c r="A309" s="58">
        <v>58</v>
      </c>
      <c r="B309" s="55" t="s">
        <v>201</v>
      </c>
      <c r="C309" s="60">
        <v>2.5</v>
      </c>
      <c r="D309" s="55">
        <v>1.3</v>
      </c>
      <c r="E309" s="60">
        <v>3</v>
      </c>
      <c r="F309" s="60">
        <v>7.5</v>
      </c>
      <c r="G309" s="60">
        <v>2</v>
      </c>
      <c r="H309" s="63" t="s">
        <v>257</v>
      </c>
      <c r="I309" s="60">
        <v>150</v>
      </c>
      <c r="J309" s="60">
        <v>12790</v>
      </c>
      <c r="K309" s="61">
        <v>44766</v>
      </c>
      <c r="L309" s="62">
        <f>G309*I309</f>
        <v>300</v>
      </c>
    </row>
    <row r="310" spans="1:12" ht="14.4" x14ac:dyDescent="0.3">
      <c r="A310" s="58"/>
      <c r="B310" s="55" t="s">
        <v>258</v>
      </c>
      <c r="C310" s="60"/>
      <c r="D310" s="55"/>
      <c r="E310" s="60"/>
      <c r="F310" s="60"/>
      <c r="G310" s="60"/>
      <c r="H310" s="63"/>
      <c r="I310" s="60"/>
      <c r="J310" s="60"/>
      <c r="K310" s="61"/>
      <c r="L310" s="62"/>
    </row>
    <row r="311" spans="1:12" ht="14.4" x14ac:dyDescent="0.3">
      <c r="A311" s="58"/>
      <c r="B311" s="55"/>
      <c r="C311" s="60"/>
      <c r="D311" s="55"/>
      <c r="E311" s="60"/>
      <c r="F311" s="60"/>
      <c r="G311" s="60"/>
      <c r="H311" s="63"/>
      <c r="I311" s="60"/>
      <c r="J311" s="60"/>
      <c r="K311" s="61"/>
      <c r="L311" s="62"/>
    </row>
    <row r="312" spans="1:12" ht="14.4" x14ac:dyDescent="0.3">
      <c r="A312" s="106">
        <v>59</v>
      </c>
      <c r="B312" s="55" t="s">
        <v>201</v>
      </c>
      <c r="C312" s="60">
        <v>9</v>
      </c>
      <c r="D312" s="55">
        <v>1.3</v>
      </c>
      <c r="E312" s="60">
        <v>6</v>
      </c>
      <c r="F312" s="60">
        <f>C312*E312</f>
        <v>54</v>
      </c>
      <c r="G312" s="60">
        <v>1</v>
      </c>
      <c r="H312" s="63">
        <v>702</v>
      </c>
      <c r="I312" s="60">
        <v>150</v>
      </c>
      <c r="J312" s="60">
        <v>12965</v>
      </c>
      <c r="K312" s="61">
        <v>44781</v>
      </c>
      <c r="L312" s="62">
        <f>G312*I312</f>
        <v>150</v>
      </c>
    </row>
    <row r="313" spans="1:12" ht="14.4" x14ac:dyDescent="0.3">
      <c r="A313" s="58"/>
      <c r="B313" s="55" t="s">
        <v>57</v>
      </c>
      <c r="C313" s="60"/>
      <c r="D313" s="55"/>
      <c r="E313" s="60"/>
      <c r="F313" s="60"/>
      <c r="G313" s="60"/>
      <c r="H313" s="63"/>
      <c r="I313" s="60"/>
      <c r="J313" s="60"/>
      <c r="K313" s="61"/>
      <c r="L313" s="62"/>
    </row>
    <row r="314" spans="1:12" ht="14.4" x14ac:dyDescent="0.3">
      <c r="A314" s="58"/>
      <c r="B314" s="55"/>
      <c r="C314" s="60"/>
      <c r="D314" s="55"/>
      <c r="E314" s="60"/>
      <c r="F314" s="60"/>
      <c r="G314" s="60"/>
      <c r="H314" s="63"/>
      <c r="I314" s="60"/>
      <c r="J314" s="60"/>
      <c r="K314" s="61"/>
      <c r="L314" s="62"/>
    </row>
    <row r="315" spans="1:12" ht="14.4" x14ac:dyDescent="0.3">
      <c r="A315" s="58">
        <v>60</v>
      </c>
      <c r="B315" s="55" t="s">
        <v>201</v>
      </c>
      <c r="C315" s="60">
        <v>2.5</v>
      </c>
      <c r="D315" s="55">
        <v>2.5</v>
      </c>
      <c r="E315" s="60">
        <v>5</v>
      </c>
      <c r="F315" s="60">
        <f>C315*E315</f>
        <v>12.5</v>
      </c>
      <c r="G315" s="60">
        <v>1</v>
      </c>
      <c r="H315" s="63">
        <v>638</v>
      </c>
      <c r="I315" s="60">
        <v>150</v>
      </c>
      <c r="J315" s="60">
        <v>12861</v>
      </c>
      <c r="K315" s="61">
        <v>44774</v>
      </c>
      <c r="L315" s="62">
        <f>G315*I315</f>
        <v>150</v>
      </c>
    </row>
    <row r="316" spans="1:12" ht="14.4" x14ac:dyDescent="0.3">
      <c r="A316" s="58"/>
      <c r="B316" s="55" t="s">
        <v>71</v>
      </c>
      <c r="C316" s="60"/>
      <c r="D316" s="55"/>
      <c r="E316" s="60"/>
      <c r="F316" s="60"/>
      <c r="G316" s="60"/>
      <c r="H316" s="63"/>
      <c r="I316" s="60"/>
      <c r="J316" s="60"/>
      <c r="K316" s="61"/>
      <c r="L316" s="62"/>
    </row>
    <row r="317" spans="1:12" ht="14.4" x14ac:dyDescent="0.3">
      <c r="A317" s="58"/>
      <c r="B317" s="55"/>
      <c r="C317" s="60"/>
      <c r="D317" s="55"/>
      <c r="E317" s="60"/>
      <c r="F317" s="60"/>
      <c r="G317" s="60"/>
      <c r="H317" s="63"/>
      <c r="I317" s="60"/>
      <c r="J317" s="60"/>
      <c r="K317" s="61"/>
      <c r="L317" s="62"/>
    </row>
    <row r="318" spans="1:12" ht="14.4" x14ac:dyDescent="0.3">
      <c r="A318" s="58">
        <v>61</v>
      </c>
      <c r="B318" s="55" t="s">
        <v>201</v>
      </c>
      <c r="C318" s="60">
        <v>6</v>
      </c>
      <c r="D318" s="55">
        <v>1.3</v>
      </c>
      <c r="E318" s="60">
        <v>5</v>
      </c>
      <c r="F318" s="60">
        <f>C318*E318</f>
        <v>30</v>
      </c>
      <c r="G318" s="60">
        <v>1</v>
      </c>
      <c r="H318" s="63">
        <v>640</v>
      </c>
      <c r="I318" s="60">
        <v>150</v>
      </c>
      <c r="J318" s="105">
        <v>12831</v>
      </c>
      <c r="K318" s="61">
        <v>44774</v>
      </c>
      <c r="L318" s="62">
        <f>G318*I318</f>
        <v>150</v>
      </c>
    </row>
    <row r="319" spans="1:12" ht="14.4" x14ac:dyDescent="0.3">
      <c r="A319" s="58"/>
      <c r="B319" s="55" t="s">
        <v>89</v>
      </c>
      <c r="C319" s="60"/>
      <c r="D319" s="55"/>
      <c r="E319" s="60"/>
      <c r="F319" s="60"/>
      <c r="G319" s="60"/>
      <c r="H319" s="63"/>
      <c r="I319" s="60"/>
      <c r="J319" s="60"/>
      <c r="K319" s="61"/>
      <c r="L319" s="62"/>
    </row>
    <row r="320" spans="1:12" ht="14.4" x14ac:dyDescent="0.3">
      <c r="A320" s="58"/>
      <c r="B320" s="55"/>
      <c r="C320" s="60"/>
      <c r="D320" s="55"/>
      <c r="E320" s="60"/>
      <c r="F320" s="60"/>
      <c r="G320" s="60"/>
      <c r="H320" s="63"/>
      <c r="I320" s="60"/>
      <c r="J320" s="60"/>
      <c r="K320" s="61"/>
      <c r="L320" s="62"/>
    </row>
    <row r="321" spans="1:12" ht="14.4" x14ac:dyDescent="0.3">
      <c r="A321" s="58">
        <v>62</v>
      </c>
      <c r="B321" s="55" t="s">
        <v>201</v>
      </c>
      <c r="C321" s="60">
        <v>20</v>
      </c>
      <c r="D321" s="55">
        <v>1.8</v>
      </c>
      <c r="E321" s="60">
        <v>5</v>
      </c>
      <c r="F321" s="60">
        <f>C321*E321</f>
        <v>100</v>
      </c>
      <c r="G321" s="60">
        <v>1</v>
      </c>
      <c r="H321" s="63">
        <v>611</v>
      </c>
      <c r="I321" s="60">
        <v>150</v>
      </c>
      <c r="J321" s="60">
        <v>12863</v>
      </c>
      <c r="K321" s="61">
        <v>44774</v>
      </c>
      <c r="L321" s="62">
        <f>G321*I321</f>
        <v>150</v>
      </c>
    </row>
    <row r="322" spans="1:12" ht="14.4" x14ac:dyDescent="0.3">
      <c r="A322" s="58"/>
      <c r="B322" s="55" t="s">
        <v>57</v>
      </c>
      <c r="C322" s="60"/>
      <c r="D322" s="55"/>
      <c r="E322" s="60"/>
      <c r="F322" s="60"/>
      <c r="G322" s="60"/>
      <c r="H322" s="63"/>
      <c r="I322" s="60"/>
      <c r="J322" s="60"/>
      <c r="K322" s="61"/>
      <c r="L322" s="62"/>
    </row>
    <row r="323" spans="1:12" ht="14.4" x14ac:dyDescent="0.3">
      <c r="A323" s="58"/>
      <c r="B323" s="55"/>
      <c r="C323" s="60"/>
      <c r="D323" s="55"/>
      <c r="E323" s="60"/>
      <c r="F323" s="60"/>
      <c r="G323" s="60"/>
      <c r="H323" s="63"/>
      <c r="I323" s="60"/>
      <c r="J323" s="60"/>
      <c r="K323" s="61"/>
      <c r="L323" s="62"/>
    </row>
    <row r="324" spans="1:12" ht="14.4" x14ac:dyDescent="0.3">
      <c r="A324" s="58">
        <v>63</v>
      </c>
      <c r="B324" s="55" t="s">
        <v>201</v>
      </c>
      <c r="C324" s="60">
        <v>5</v>
      </c>
      <c r="D324" s="55">
        <v>1.3</v>
      </c>
      <c r="E324" s="60">
        <v>5</v>
      </c>
      <c r="F324" s="60">
        <f>C324*E324</f>
        <v>25</v>
      </c>
      <c r="G324" s="60">
        <v>1</v>
      </c>
      <c r="H324" s="63">
        <v>814</v>
      </c>
      <c r="I324" s="60">
        <v>150</v>
      </c>
      <c r="J324" s="60">
        <v>13077</v>
      </c>
      <c r="K324" s="61">
        <v>44797</v>
      </c>
      <c r="L324" s="62">
        <f>G324*I324</f>
        <v>150</v>
      </c>
    </row>
    <row r="325" spans="1:12" ht="14.4" x14ac:dyDescent="0.3">
      <c r="A325" s="58"/>
      <c r="B325" s="55" t="s">
        <v>449</v>
      </c>
      <c r="C325" s="60"/>
      <c r="D325" s="55"/>
      <c r="E325" s="60"/>
      <c r="F325" s="60"/>
      <c r="G325" s="60"/>
      <c r="H325" s="63"/>
      <c r="I325" s="60"/>
      <c r="J325" s="60"/>
      <c r="K325" s="61"/>
      <c r="L325" s="62"/>
    </row>
    <row r="326" spans="1:12" ht="14.4" x14ac:dyDescent="0.3">
      <c r="A326" s="58"/>
      <c r="B326" s="55"/>
      <c r="C326" s="60"/>
      <c r="D326" s="55"/>
      <c r="E326" s="60"/>
      <c r="F326" s="60"/>
      <c r="G326" s="60"/>
      <c r="H326" s="63"/>
      <c r="I326" s="60"/>
      <c r="J326" s="60"/>
      <c r="K326" s="61"/>
      <c r="L326" s="62"/>
    </row>
    <row r="327" spans="1:12" ht="14.4" x14ac:dyDescent="0.3">
      <c r="A327" s="58">
        <v>64</v>
      </c>
      <c r="B327" s="55" t="s">
        <v>201</v>
      </c>
      <c r="C327" s="60">
        <v>10</v>
      </c>
      <c r="D327" s="55">
        <v>1</v>
      </c>
      <c r="E327" s="60">
        <v>5</v>
      </c>
      <c r="F327" s="60">
        <f>C327*E327</f>
        <v>50</v>
      </c>
      <c r="G327" s="60">
        <v>1</v>
      </c>
      <c r="H327" s="63">
        <v>808</v>
      </c>
      <c r="I327" s="60">
        <v>150</v>
      </c>
      <c r="J327" s="60">
        <v>13071</v>
      </c>
      <c r="K327" s="61">
        <v>44797</v>
      </c>
      <c r="L327" s="62">
        <f>G327*I327</f>
        <v>150</v>
      </c>
    </row>
    <row r="328" spans="1:12" ht="14.4" x14ac:dyDescent="0.3">
      <c r="A328" s="58"/>
      <c r="B328" s="55" t="s">
        <v>450</v>
      </c>
      <c r="C328" s="60"/>
      <c r="D328" s="55"/>
      <c r="E328" s="60"/>
      <c r="F328" s="60"/>
      <c r="G328" s="60"/>
      <c r="H328" s="63"/>
      <c r="I328" s="60"/>
      <c r="J328" s="60"/>
      <c r="K328" s="61"/>
      <c r="L328" s="62"/>
    </row>
    <row r="329" spans="1:12" ht="14.4" x14ac:dyDescent="0.3">
      <c r="A329" s="58"/>
      <c r="B329" s="55"/>
      <c r="C329" s="60"/>
      <c r="D329" s="55"/>
      <c r="E329" s="60"/>
      <c r="F329" s="60"/>
      <c r="G329" s="60"/>
      <c r="H329" s="63"/>
      <c r="I329" s="60"/>
      <c r="J329" s="60"/>
      <c r="K329" s="61"/>
      <c r="L329" s="62"/>
    </row>
    <row r="330" spans="1:12" s="211" customFormat="1" ht="14.4" x14ac:dyDescent="0.3">
      <c r="A330" s="106">
        <v>65</v>
      </c>
      <c r="B330" s="235" t="s">
        <v>201</v>
      </c>
      <c r="C330" s="105">
        <v>12</v>
      </c>
      <c r="D330" s="235">
        <v>1.3</v>
      </c>
      <c r="E330" s="105">
        <v>7</v>
      </c>
      <c r="F330" s="105">
        <f>C330*E330</f>
        <v>84</v>
      </c>
      <c r="G330" s="105">
        <v>1</v>
      </c>
      <c r="H330" s="239">
        <v>842</v>
      </c>
      <c r="I330" s="105">
        <v>150</v>
      </c>
      <c r="J330" s="105">
        <v>13111</v>
      </c>
      <c r="K330" s="237">
        <v>44800</v>
      </c>
      <c r="L330" s="238">
        <f>G330*I330</f>
        <v>150</v>
      </c>
    </row>
    <row r="331" spans="1:12" s="211" customFormat="1" ht="14.4" x14ac:dyDescent="0.3">
      <c r="A331" s="106"/>
      <c r="B331" s="235" t="s">
        <v>420</v>
      </c>
      <c r="C331" s="105"/>
      <c r="D331" s="235"/>
      <c r="E331" s="105"/>
      <c r="F331" s="105"/>
      <c r="G331" s="105"/>
      <c r="H331" s="239"/>
      <c r="I331" s="105"/>
      <c r="J331" s="105"/>
      <c r="K331" s="237"/>
      <c r="L331" s="238"/>
    </row>
    <row r="332" spans="1:12" ht="14.4" x14ac:dyDescent="0.3">
      <c r="A332" s="58"/>
      <c r="B332" s="55"/>
      <c r="C332" s="60"/>
      <c r="D332" s="55"/>
      <c r="E332" s="60"/>
      <c r="F332" s="60"/>
      <c r="G332" s="60"/>
      <c r="H332" s="63"/>
      <c r="I332" s="60"/>
      <c r="J332" s="60"/>
      <c r="K332" s="61"/>
      <c r="L332" s="62"/>
    </row>
    <row r="333" spans="1:12" ht="14.4" x14ac:dyDescent="0.3">
      <c r="A333" s="58"/>
      <c r="B333" s="55"/>
      <c r="C333" s="60"/>
      <c r="D333" s="60"/>
      <c r="E333" s="60"/>
      <c r="F333" s="60"/>
      <c r="G333" s="60"/>
      <c r="H333" s="60"/>
      <c r="I333" s="60"/>
      <c r="J333" s="60"/>
      <c r="K333" s="61"/>
      <c r="L333" s="62"/>
    </row>
    <row r="334" spans="1:12" ht="14.4" x14ac:dyDescent="0.3">
      <c r="A334" s="28"/>
      <c r="B334" s="28"/>
      <c r="C334" s="28"/>
      <c r="D334" s="28"/>
      <c r="E334" s="28"/>
      <c r="F334" s="56"/>
      <c r="G334" s="56"/>
      <c r="H334" s="28"/>
      <c r="I334" s="464" t="s">
        <v>167</v>
      </c>
      <c r="J334" s="465"/>
      <c r="K334" s="466"/>
      <c r="L334" s="64">
        <f>SUM(L4:L331)</f>
        <v>18150</v>
      </c>
    </row>
    <row r="335" spans="1:12" ht="14.4" x14ac:dyDescent="0.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53"/>
    </row>
  </sheetData>
  <protectedRanges>
    <protectedRange sqref="A1:L1048576" name="Range1" securityDescriptor="O:WDG:WDD:(A;;CC;;;S-1-5-21-2162722240-155571142-4159933717-1001)"/>
  </protectedRanges>
  <mergeCells count="3">
    <mergeCell ref="A2:L2"/>
    <mergeCell ref="I334:K334"/>
    <mergeCell ref="H300:H301"/>
  </mergeCells>
  <pageMargins left="0.7" right="0.7" top="0.75" bottom="0.75" header="0.3" footer="0.3"/>
  <pageSetup paperSize="9" scale="7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M87"/>
  <sheetViews>
    <sheetView topLeftCell="A68" workbookViewId="0">
      <selection activeCell="P65" sqref="P65"/>
    </sheetView>
  </sheetViews>
  <sheetFormatPr defaultColWidth="9.21875" defaultRowHeight="13.2" x14ac:dyDescent="0.25"/>
  <cols>
    <col min="1" max="1" width="9.21875" style="1"/>
    <col min="2" max="2" width="20.21875" style="1" customWidth="1"/>
    <col min="3" max="3" width="9.21875" style="1"/>
    <col min="4" max="5" width="9.77734375" style="1" customWidth="1"/>
    <col min="6" max="6" width="11.21875" style="1" customWidth="1"/>
    <col min="7" max="8" width="10.77734375" style="1" bestFit="1" customWidth="1"/>
    <col min="9" max="9" width="8.77734375" style="1" customWidth="1"/>
    <col min="10" max="10" width="13" style="1" customWidth="1"/>
    <col min="11" max="11" width="11" style="1" customWidth="1"/>
    <col min="12" max="12" width="10.77734375" style="1" customWidth="1"/>
    <col min="13" max="13" width="11.77734375" style="1" customWidth="1"/>
    <col min="14" max="16384" width="9.21875" style="1"/>
  </cols>
  <sheetData>
    <row r="3" spans="1:13" ht="14.4" x14ac:dyDescent="0.3">
      <c r="A3" s="469" t="s">
        <v>168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</row>
    <row r="4" spans="1:13" ht="39.6" x14ac:dyDescent="0.25">
      <c r="A4" s="17" t="s">
        <v>169</v>
      </c>
      <c r="B4" s="17" t="s">
        <v>170</v>
      </c>
      <c r="C4" s="17" t="s">
        <v>171</v>
      </c>
      <c r="D4" s="17" t="s">
        <v>172</v>
      </c>
      <c r="E4" s="18" t="s">
        <v>550</v>
      </c>
      <c r="F4" s="18" t="s">
        <v>173</v>
      </c>
      <c r="G4" s="18" t="s">
        <v>174</v>
      </c>
      <c r="H4" s="18" t="s">
        <v>175</v>
      </c>
      <c r="I4" s="18" t="s">
        <v>176</v>
      </c>
      <c r="J4" s="18" t="s">
        <v>177</v>
      </c>
      <c r="K4" s="19" t="s">
        <v>178</v>
      </c>
      <c r="L4" s="19" t="s">
        <v>179</v>
      </c>
      <c r="M4" s="19" t="s">
        <v>447</v>
      </c>
    </row>
    <row r="5" spans="1:13" x14ac:dyDescent="0.25">
      <c r="A5" s="20">
        <v>1</v>
      </c>
      <c r="B5" s="20" t="s">
        <v>180</v>
      </c>
      <c r="C5" s="20">
        <v>600</v>
      </c>
      <c r="D5" s="20">
        <v>8162</v>
      </c>
      <c r="E5" s="20"/>
      <c r="F5" s="21">
        <v>0.22</v>
      </c>
      <c r="G5" s="22">
        <v>44707</v>
      </c>
      <c r="H5" s="22">
        <v>45016</v>
      </c>
      <c r="I5" s="20">
        <f t="shared" ref="I5:I12" si="0">H5-G5+1</f>
        <v>310</v>
      </c>
      <c r="J5" s="23">
        <f>F5/7*C5</f>
        <v>18.857142857142858</v>
      </c>
      <c r="K5" s="23">
        <f t="shared" ref="K5:K53" si="1">J5*I5</f>
        <v>5845.7142857142862</v>
      </c>
      <c r="L5" s="109">
        <v>5261.1428571428569</v>
      </c>
      <c r="M5" s="23">
        <f t="shared" ref="M5:M53" si="2">K5-L5</f>
        <v>584.57142857142935</v>
      </c>
    </row>
    <row r="6" spans="1:13" x14ac:dyDescent="0.25">
      <c r="A6" s="20"/>
      <c r="B6" s="260" t="s">
        <v>180</v>
      </c>
      <c r="C6" s="260">
        <v>-7</v>
      </c>
      <c r="D6" s="260"/>
      <c r="E6" s="260">
        <v>6537</v>
      </c>
      <c r="F6" s="261">
        <v>-0.22</v>
      </c>
      <c r="G6" s="262">
        <v>44881</v>
      </c>
      <c r="H6" s="262">
        <v>45016</v>
      </c>
      <c r="I6" s="260">
        <f t="shared" si="0"/>
        <v>136</v>
      </c>
      <c r="J6" s="263">
        <f t="shared" ref="J6:J12" si="3">-F6/7*C6</f>
        <v>-0.22000000000000003</v>
      </c>
      <c r="K6" s="263">
        <f t="shared" si="1"/>
        <v>-29.920000000000005</v>
      </c>
      <c r="L6" s="264">
        <v>-23.1</v>
      </c>
      <c r="M6" s="263">
        <f t="shared" si="2"/>
        <v>-6.8200000000000038</v>
      </c>
    </row>
    <row r="7" spans="1:13" x14ac:dyDescent="0.25">
      <c r="A7" s="20"/>
      <c r="B7" s="260" t="s">
        <v>180</v>
      </c>
      <c r="C7" s="260">
        <v>-5</v>
      </c>
      <c r="D7" s="260"/>
      <c r="E7" s="260">
        <v>6546</v>
      </c>
      <c r="F7" s="261">
        <v>-0.22</v>
      </c>
      <c r="G7" s="262">
        <v>44887</v>
      </c>
      <c r="H7" s="262">
        <v>45016</v>
      </c>
      <c r="I7" s="260">
        <f t="shared" si="0"/>
        <v>130</v>
      </c>
      <c r="J7" s="263">
        <f t="shared" si="3"/>
        <v>-0.15714285714285714</v>
      </c>
      <c r="K7" s="263">
        <f t="shared" si="1"/>
        <v>-20.428571428571427</v>
      </c>
      <c r="L7" s="264">
        <v>-15.557142857142857</v>
      </c>
      <c r="M7" s="263">
        <f t="shared" si="2"/>
        <v>-4.8714285714285701</v>
      </c>
    </row>
    <row r="8" spans="1:13" x14ac:dyDescent="0.25">
      <c r="A8" s="20"/>
      <c r="B8" s="260" t="s">
        <v>180</v>
      </c>
      <c r="C8" s="260">
        <v>-5</v>
      </c>
      <c r="D8" s="260"/>
      <c r="E8" s="260">
        <v>6562</v>
      </c>
      <c r="F8" s="261">
        <v>-0.22</v>
      </c>
      <c r="G8" s="262">
        <v>44889</v>
      </c>
      <c r="H8" s="262">
        <v>45016</v>
      </c>
      <c r="I8" s="260">
        <f t="shared" si="0"/>
        <v>128</v>
      </c>
      <c r="J8" s="263">
        <f t="shared" si="3"/>
        <v>-0.15714285714285714</v>
      </c>
      <c r="K8" s="263">
        <f t="shared" ref="K8" si="4">J8*I8</f>
        <v>-20.114285714285714</v>
      </c>
      <c r="L8" s="264">
        <v>-15.242857142857142</v>
      </c>
      <c r="M8" s="263">
        <f t="shared" ref="M8" si="5">K8-L8</f>
        <v>-4.8714285714285719</v>
      </c>
    </row>
    <row r="9" spans="1:13" x14ac:dyDescent="0.25">
      <c r="A9" s="20"/>
      <c r="B9" s="260" t="s">
        <v>180</v>
      </c>
      <c r="C9" s="260">
        <v>-128</v>
      </c>
      <c r="D9" s="260"/>
      <c r="E9" s="260">
        <v>6636</v>
      </c>
      <c r="F9" s="261">
        <v>-0.22</v>
      </c>
      <c r="G9" s="262">
        <v>44901</v>
      </c>
      <c r="H9" s="262">
        <v>45016</v>
      </c>
      <c r="I9" s="260">
        <f t="shared" si="0"/>
        <v>116</v>
      </c>
      <c r="J9" s="263">
        <f t="shared" si="3"/>
        <v>-4.0228571428571431</v>
      </c>
      <c r="K9" s="263">
        <f t="shared" ref="K9:K10" si="6">J9*I9</f>
        <v>-466.6514285714286</v>
      </c>
      <c r="L9" s="264">
        <v>-341.94285714285718</v>
      </c>
      <c r="M9" s="263">
        <f t="shared" ref="M9:M10" si="7">K9-L9</f>
        <v>-124.70857142857142</v>
      </c>
    </row>
    <row r="10" spans="1:13" x14ac:dyDescent="0.25">
      <c r="A10" s="20"/>
      <c r="B10" s="260" t="s">
        <v>180</v>
      </c>
      <c r="C10" s="260">
        <v>-83</v>
      </c>
      <c r="D10" s="260"/>
      <c r="E10" s="260">
        <v>6726</v>
      </c>
      <c r="F10" s="261">
        <v>-0.22</v>
      </c>
      <c r="G10" s="262">
        <v>44928</v>
      </c>
      <c r="H10" s="262">
        <v>45016</v>
      </c>
      <c r="I10" s="260">
        <f t="shared" si="0"/>
        <v>89</v>
      </c>
      <c r="J10" s="263">
        <f t="shared" si="3"/>
        <v>-2.6085714285714285</v>
      </c>
      <c r="K10" s="263">
        <f t="shared" si="6"/>
        <v>-232.16285714285715</v>
      </c>
      <c r="L10" s="264">
        <v>-151.29714285714286</v>
      </c>
      <c r="M10" s="263">
        <f t="shared" si="7"/>
        <v>-80.86571428571429</v>
      </c>
    </row>
    <row r="11" spans="1:13" x14ac:dyDescent="0.25">
      <c r="A11" s="20"/>
      <c r="B11" s="260" t="s">
        <v>180</v>
      </c>
      <c r="C11" s="260">
        <v>-26</v>
      </c>
      <c r="D11" s="260"/>
      <c r="E11" s="260">
        <v>6796</v>
      </c>
      <c r="F11" s="261">
        <v>-0.22</v>
      </c>
      <c r="G11" s="262">
        <v>44933</v>
      </c>
      <c r="H11" s="262">
        <v>45016</v>
      </c>
      <c r="I11" s="260">
        <f t="shared" si="0"/>
        <v>84</v>
      </c>
      <c r="J11" s="263">
        <f t="shared" si="3"/>
        <v>-0.81714285714285717</v>
      </c>
      <c r="K11" s="263">
        <f t="shared" ref="K11" si="8">J11*I11</f>
        <v>-68.64</v>
      </c>
      <c r="L11" s="264">
        <v>-43.308571428571433</v>
      </c>
      <c r="M11" s="263">
        <f t="shared" ref="M11" si="9">K11-L11</f>
        <v>-25.331428571428567</v>
      </c>
    </row>
    <row r="12" spans="1:13" x14ac:dyDescent="0.25">
      <c r="A12" s="20"/>
      <c r="B12" s="260" t="s">
        <v>180</v>
      </c>
      <c r="C12" s="260">
        <v>-5</v>
      </c>
      <c r="D12" s="260"/>
      <c r="E12" s="260">
        <v>6798</v>
      </c>
      <c r="F12" s="261">
        <v>-0.22</v>
      </c>
      <c r="G12" s="262">
        <v>44944</v>
      </c>
      <c r="H12" s="262">
        <v>45016</v>
      </c>
      <c r="I12" s="260">
        <f t="shared" si="0"/>
        <v>73</v>
      </c>
      <c r="J12" s="263">
        <f t="shared" si="3"/>
        <v>-0.15714285714285714</v>
      </c>
      <c r="K12" s="263">
        <f t="shared" ref="K12" si="10">J12*I12</f>
        <v>-11.471428571428572</v>
      </c>
      <c r="L12" s="264">
        <v>-6.6</v>
      </c>
      <c r="M12" s="263">
        <f t="shared" ref="M12" si="11">K12-L12</f>
        <v>-4.8714285714285719</v>
      </c>
    </row>
    <row r="13" spans="1:13" x14ac:dyDescent="0.25">
      <c r="A13" s="20"/>
      <c r="B13" s="260" t="s">
        <v>180</v>
      </c>
      <c r="C13" s="260">
        <v>-77</v>
      </c>
      <c r="D13" s="260"/>
      <c r="E13" s="260">
        <v>6876</v>
      </c>
      <c r="F13" s="261">
        <v>-0.22</v>
      </c>
      <c r="G13" s="262">
        <v>44974</v>
      </c>
      <c r="H13" s="262">
        <v>45016</v>
      </c>
      <c r="I13" s="260">
        <f t="shared" ref="I13" si="12">H13-G13+1</f>
        <v>43</v>
      </c>
      <c r="J13" s="263">
        <f t="shared" ref="J13" si="13">-F13/7*C13</f>
        <v>-2.4200000000000004</v>
      </c>
      <c r="K13" s="263">
        <f t="shared" ref="K13" si="14">J13*I13</f>
        <v>-104.06000000000002</v>
      </c>
      <c r="L13" s="264">
        <v>-29.040000000000006</v>
      </c>
      <c r="M13" s="263">
        <f t="shared" ref="M13" si="15">K13-L13</f>
        <v>-75.02000000000001</v>
      </c>
    </row>
    <row r="14" spans="1:13" x14ac:dyDescent="0.25">
      <c r="A14" s="20"/>
      <c r="B14" s="260" t="s">
        <v>180</v>
      </c>
      <c r="C14" s="260">
        <v>-29</v>
      </c>
      <c r="D14" s="260"/>
      <c r="E14" s="260">
        <v>6878</v>
      </c>
      <c r="F14" s="261">
        <v>-0.22</v>
      </c>
      <c r="G14" s="262">
        <v>44978</v>
      </c>
      <c r="H14" s="262">
        <v>45016</v>
      </c>
      <c r="I14" s="260">
        <f t="shared" ref="I14" si="16">H14-G14+1</f>
        <v>39</v>
      </c>
      <c r="J14" s="263">
        <f t="shared" ref="J14" si="17">-F14/7*C14</f>
        <v>-0.91142857142857148</v>
      </c>
      <c r="K14" s="263">
        <f t="shared" ref="K14" si="18">J14*I14</f>
        <v>-35.54571428571429</v>
      </c>
      <c r="L14" s="264">
        <v>-7.2914285714285718</v>
      </c>
      <c r="M14" s="263">
        <f t="shared" ref="M14" si="19">K14-L14</f>
        <v>-28.254285714285718</v>
      </c>
    </row>
    <row r="15" spans="1:13" x14ac:dyDescent="0.25">
      <c r="A15" s="20"/>
      <c r="B15" s="260" t="s">
        <v>180</v>
      </c>
      <c r="C15" s="260">
        <v>-71</v>
      </c>
      <c r="D15" s="260"/>
      <c r="E15" s="260">
        <v>7026</v>
      </c>
      <c r="F15" s="261">
        <v>-0.22</v>
      </c>
      <c r="G15" s="262">
        <v>45000</v>
      </c>
      <c r="H15" s="262">
        <v>45016</v>
      </c>
      <c r="I15" s="260">
        <f t="shared" ref="I15" si="20">H15-G15+1</f>
        <v>17</v>
      </c>
      <c r="J15" s="263">
        <f t="shared" ref="J15" si="21">-F15/7*C15</f>
        <v>-2.2314285714285718</v>
      </c>
      <c r="K15" s="263">
        <f t="shared" ref="K15" si="22">J15*I15</f>
        <v>-37.934285714285721</v>
      </c>
      <c r="L15" s="264"/>
      <c r="M15" s="263">
        <f t="shared" ref="M15" si="23">K15-L15</f>
        <v>-37.934285714285721</v>
      </c>
    </row>
    <row r="16" spans="1:13" x14ac:dyDescent="0.25">
      <c r="A16" s="20"/>
      <c r="B16" s="260" t="s">
        <v>180</v>
      </c>
      <c r="C16" s="260">
        <v>-39</v>
      </c>
      <c r="D16" s="260"/>
      <c r="E16" s="260">
        <v>7034</v>
      </c>
      <c r="F16" s="261">
        <v>-0.22</v>
      </c>
      <c r="G16" s="262">
        <v>45003</v>
      </c>
      <c r="H16" s="262">
        <v>45016</v>
      </c>
      <c r="I16" s="260">
        <f t="shared" ref="I16" si="24">H16-G16+1</f>
        <v>14</v>
      </c>
      <c r="J16" s="263">
        <f t="shared" ref="J16" si="25">-F16/7*C16</f>
        <v>-1.2257142857142858</v>
      </c>
      <c r="K16" s="263">
        <f t="shared" ref="K16" si="26">J16*I16</f>
        <v>-17.16</v>
      </c>
      <c r="L16" s="264"/>
      <c r="M16" s="263">
        <f t="shared" ref="M16" si="27">K16-L16</f>
        <v>-17.16</v>
      </c>
    </row>
    <row r="17" spans="1:13" x14ac:dyDescent="0.25">
      <c r="A17" s="20">
        <v>2</v>
      </c>
      <c r="B17" s="20" t="s">
        <v>181</v>
      </c>
      <c r="C17" s="20">
        <v>300</v>
      </c>
      <c r="D17" s="20">
        <v>8162</v>
      </c>
      <c r="E17" s="20"/>
      <c r="F17" s="21">
        <v>0.36</v>
      </c>
      <c r="G17" s="22">
        <v>44707</v>
      </c>
      <c r="H17" s="22">
        <v>45016</v>
      </c>
      <c r="I17" s="20">
        <f t="shared" ref="I17:I77" si="28">H17-G17+1</f>
        <v>310</v>
      </c>
      <c r="J17" s="23">
        <f t="shared" ref="J17:J77" si="29">F17/7*C17</f>
        <v>15.428571428571429</v>
      </c>
      <c r="K17" s="23">
        <f t="shared" si="1"/>
        <v>4782.8571428571431</v>
      </c>
      <c r="L17" s="109">
        <v>4304.5714285714284</v>
      </c>
      <c r="M17" s="23">
        <f t="shared" si="2"/>
        <v>478.28571428571468</v>
      </c>
    </row>
    <row r="18" spans="1:13" x14ac:dyDescent="0.25">
      <c r="A18" s="20"/>
      <c r="B18" s="260" t="s">
        <v>181</v>
      </c>
      <c r="C18" s="260">
        <v>-4</v>
      </c>
      <c r="D18" s="260"/>
      <c r="E18" s="260">
        <v>6537</v>
      </c>
      <c r="F18" s="261">
        <v>-0.36</v>
      </c>
      <c r="G18" s="262">
        <v>44881</v>
      </c>
      <c r="H18" s="262">
        <v>45016</v>
      </c>
      <c r="I18" s="260">
        <f t="shared" ref="I18:I24" si="30">H18-G18+1</f>
        <v>136</v>
      </c>
      <c r="J18" s="263">
        <f t="shared" ref="J18:J24" si="31">-F18/7*C18</f>
        <v>-0.20571428571428571</v>
      </c>
      <c r="K18" s="263">
        <f t="shared" si="1"/>
        <v>-27.977142857142855</v>
      </c>
      <c r="L18" s="264">
        <v>-21.599999999999998</v>
      </c>
      <c r="M18" s="263">
        <f t="shared" si="2"/>
        <v>-6.3771428571428572</v>
      </c>
    </row>
    <row r="19" spans="1:13" x14ac:dyDescent="0.25">
      <c r="A19" s="20"/>
      <c r="B19" s="260" t="s">
        <v>181</v>
      </c>
      <c r="C19" s="260">
        <v>-2</v>
      </c>
      <c r="D19" s="260"/>
      <c r="E19" s="260">
        <v>6546</v>
      </c>
      <c r="F19" s="261">
        <v>-0.36</v>
      </c>
      <c r="G19" s="262">
        <v>44887</v>
      </c>
      <c r="H19" s="262">
        <v>45016</v>
      </c>
      <c r="I19" s="260">
        <f t="shared" si="30"/>
        <v>130</v>
      </c>
      <c r="J19" s="263">
        <f t="shared" si="31"/>
        <v>-0.10285714285714286</v>
      </c>
      <c r="K19" s="263">
        <f t="shared" si="1"/>
        <v>-13.371428571428572</v>
      </c>
      <c r="L19" s="264">
        <v>-10.182857142857143</v>
      </c>
      <c r="M19" s="263">
        <f t="shared" si="2"/>
        <v>-3.1885714285714286</v>
      </c>
    </row>
    <row r="20" spans="1:13" x14ac:dyDescent="0.25">
      <c r="A20" s="20"/>
      <c r="B20" s="260" t="s">
        <v>181</v>
      </c>
      <c r="C20" s="260">
        <v>-13</v>
      </c>
      <c r="D20" s="260"/>
      <c r="E20" s="260">
        <v>6562</v>
      </c>
      <c r="F20" s="261">
        <v>-0.36</v>
      </c>
      <c r="G20" s="262">
        <v>44889</v>
      </c>
      <c r="H20" s="262">
        <v>45016</v>
      </c>
      <c r="I20" s="260">
        <f t="shared" si="30"/>
        <v>128</v>
      </c>
      <c r="J20" s="263">
        <f t="shared" si="31"/>
        <v>-0.66857142857142859</v>
      </c>
      <c r="K20" s="263">
        <f t="shared" ref="K20" si="32">J20*I20</f>
        <v>-85.57714285714286</v>
      </c>
      <c r="L20" s="264">
        <v>-64.851428571428571</v>
      </c>
      <c r="M20" s="263">
        <f t="shared" ref="M20" si="33">K20-L20</f>
        <v>-20.72571428571429</v>
      </c>
    </row>
    <row r="21" spans="1:13" x14ac:dyDescent="0.25">
      <c r="A21" s="20"/>
      <c r="B21" s="260" t="s">
        <v>181</v>
      </c>
      <c r="C21" s="260">
        <v>-12</v>
      </c>
      <c r="D21" s="260"/>
      <c r="E21" s="260">
        <v>6636</v>
      </c>
      <c r="F21" s="261">
        <v>-0.36</v>
      </c>
      <c r="G21" s="262">
        <v>44901</v>
      </c>
      <c r="H21" s="262">
        <v>45016</v>
      </c>
      <c r="I21" s="260">
        <f t="shared" si="30"/>
        <v>116</v>
      </c>
      <c r="J21" s="263">
        <f t="shared" si="31"/>
        <v>-0.6171428571428571</v>
      </c>
      <c r="K21" s="263">
        <f t="shared" ref="K21:K22" si="34">J21*I21</f>
        <v>-71.588571428571427</v>
      </c>
      <c r="L21" s="264">
        <v>-52.457142857142856</v>
      </c>
      <c r="M21" s="263">
        <f t="shared" ref="M21:M22" si="35">K21-L21</f>
        <v>-19.131428571428572</v>
      </c>
    </row>
    <row r="22" spans="1:13" x14ac:dyDescent="0.25">
      <c r="A22" s="20"/>
      <c r="B22" s="260" t="s">
        <v>181</v>
      </c>
      <c r="C22" s="260">
        <v>-16</v>
      </c>
      <c r="D22" s="260"/>
      <c r="E22" s="260">
        <v>6726</v>
      </c>
      <c r="F22" s="261">
        <v>-0.36</v>
      </c>
      <c r="G22" s="262">
        <v>44928</v>
      </c>
      <c r="H22" s="262">
        <v>45016</v>
      </c>
      <c r="I22" s="260">
        <f t="shared" si="30"/>
        <v>89</v>
      </c>
      <c r="J22" s="263">
        <f t="shared" si="31"/>
        <v>-0.82285714285714284</v>
      </c>
      <c r="K22" s="263">
        <f t="shared" si="34"/>
        <v>-73.234285714285718</v>
      </c>
      <c r="L22" s="264">
        <v>-47.725714285714282</v>
      </c>
      <c r="M22" s="263">
        <f t="shared" si="35"/>
        <v>-25.508571428571436</v>
      </c>
    </row>
    <row r="23" spans="1:13" x14ac:dyDescent="0.25">
      <c r="A23" s="20"/>
      <c r="B23" s="260" t="s">
        <v>181</v>
      </c>
      <c r="C23" s="260">
        <v>-6</v>
      </c>
      <c r="D23" s="260"/>
      <c r="E23" s="260">
        <v>6796</v>
      </c>
      <c r="F23" s="261">
        <v>-0.36</v>
      </c>
      <c r="G23" s="262">
        <v>44933</v>
      </c>
      <c r="H23" s="262">
        <v>45016</v>
      </c>
      <c r="I23" s="260">
        <f t="shared" si="30"/>
        <v>84</v>
      </c>
      <c r="J23" s="263">
        <f t="shared" si="31"/>
        <v>-0.30857142857142855</v>
      </c>
      <c r="K23" s="263">
        <f t="shared" ref="K23" si="36">J23*I23</f>
        <v>-25.919999999999998</v>
      </c>
      <c r="L23" s="264">
        <v>-16.354285714285712</v>
      </c>
      <c r="M23" s="263">
        <f t="shared" ref="M23" si="37">K23-L23</f>
        <v>-9.5657142857142858</v>
      </c>
    </row>
    <row r="24" spans="1:13" x14ac:dyDescent="0.25">
      <c r="A24" s="20"/>
      <c r="B24" s="260" t="s">
        <v>181</v>
      </c>
      <c r="C24" s="260">
        <v>-3</v>
      </c>
      <c r="D24" s="260"/>
      <c r="E24" s="260">
        <v>6798</v>
      </c>
      <c r="F24" s="261">
        <v>-0.36</v>
      </c>
      <c r="G24" s="262">
        <v>44944</v>
      </c>
      <c r="H24" s="262">
        <v>45016</v>
      </c>
      <c r="I24" s="260">
        <f t="shared" si="30"/>
        <v>73</v>
      </c>
      <c r="J24" s="263">
        <f t="shared" si="31"/>
        <v>-0.15428571428571428</v>
      </c>
      <c r="K24" s="263">
        <f t="shared" ref="K24" si="38">J24*I24</f>
        <v>-11.262857142857142</v>
      </c>
      <c r="L24" s="264">
        <v>-6.4799999999999995</v>
      </c>
      <c r="M24" s="263">
        <f t="shared" ref="M24" si="39">K24-L24</f>
        <v>-4.782857142857142</v>
      </c>
    </row>
    <row r="25" spans="1:13" x14ac:dyDescent="0.25">
      <c r="A25" s="20"/>
      <c r="B25" s="260" t="s">
        <v>181</v>
      </c>
      <c r="C25" s="260">
        <v>-15</v>
      </c>
      <c r="D25" s="260"/>
      <c r="E25" s="260">
        <v>6876</v>
      </c>
      <c r="F25" s="261">
        <v>-0.36</v>
      </c>
      <c r="G25" s="262">
        <v>44974</v>
      </c>
      <c r="H25" s="262">
        <v>45016</v>
      </c>
      <c r="I25" s="260">
        <f t="shared" ref="I25" si="40">H25-G25+1</f>
        <v>43</v>
      </c>
      <c r="J25" s="263">
        <f t="shared" ref="J25" si="41">-F25/7*C25</f>
        <v>-0.77142857142857146</v>
      </c>
      <c r="K25" s="263">
        <f t="shared" ref="K25" si="42">J25*I25</f>
        <v>-33.171428571428571</v>
      </c>
      <c r="L25" s="264">
        <v>-9.257142857142858</v>
      </c>
      <c r="M25" s="263">
        <f t="shared" ref="M25" si="43">K25-L25</f>
        <v>-23.914285714285711</v>
      </c>
    </row>
    <row r="26" spans="1:13" x14ac:dyDescent="0.25">
      <c r="A26" s="20"/>
      <c r="B26" s="260" t="s">
        <v>181</v>
      </c>
      <c r="C26" s="260">
        <v>-11</v>
      </c>
      <c r="D26" s="260"/>
      <c r="E26" s="260">
        <v>6878</v>
      </c>
      <c r="F26" s="261">
        <v>-0.36</v>
      </c>
      <c r="G26" s="262">
        <v>44978</v>
      </c>
      <c r="H26" s="262">
        <v>45016</v>
      </c>
      <c r="I26" s="260">
        <f t="shared" ref="I26" si="44">H26-G26+1</f>
        <v>39</v>
      </c>
      <c r="J26" s="263">
        <f t="shared" ref="J26" si="45">-F26/7*C26</f>
        <v>-0.56571428571428573</v>
      </c>
      <c r="K26" s="263">
        <f t="shared" ref="K26" si="46">J26*I26</f>
        <v>-22.062857142857144</v>
      </c>
      <c r="L26" s="264">
        <v>-4.5257142857142858</v>
      </c>
      <c r="M26" s="263">
        <f t="shared" ref="M26" si="47">K26-L26</f>
        <v>-17.537142857142857</v>
      </c>
    </row>
    <row r="27" spans="1:13" x14ac:dyDescent="0.25">
      <c r="A27" s="20"/>
      <c r="B27" s="260" t="s">
        <v>181</v>
      </c>
      <c r="C27" s="260">
        <v>-15</v>
      </c>
      <c r="D27" s="260"/>
      <c r="E27" s="260">
        <v>7026</v>
      </c>
      <c r="F27" s="261">
        <v>-0.36</v>
      </c>
      <c r="G27" s="262">
        <v>45000</v>
      </c>
      <c r="H27" s="262">
        <v>45016</v>
      </c>
      <c r="I27" s="260">
        <f t="shared" ref="I27" si="48">H27-G27+1</f>
        <v>17</v>
      </c>
      <c r="J27" s="263">
        <f t="shared" ref="J27" si="49">-F27/7*C27</f>
        <v>-0.77142857142857146</v>
      </c>
      <c r="K27" s="263">
        <f t="shared" ref="K27" si="50">J27*I27</f>
        <v>-13.114285714285716</v>
      </c>
      <c r="L27" s="264"/>
      <c r="M27" s="263">
        <f t="shared" ref="M27" si="51">K27-L27</f>
        <v>-13.114285714285716</v>
      </c>
    </row>
    <row r="28" spans="1:13" x14ac:dyDescent="0.25">
      <c r="A28" s="20"/>
      <c r="B28" s="260" t="s">
        <v>181</v>
      </c>
      <c r="C28" s="260">
        <v>-4</v>
      </c>
      <c r="D28" s="260"/>
      <c r="E28" s="260">
        <v>7034</v>
      </c>
      <c r="F28" s="261">
        <v>-0.36</v>
      </c>
      <c r="G28" s="262">
        <v>45003</v>
      </c>
      <c r="H28" s="262">
        <v>45016</v>
      </c>
      <c r="I28" s="260">
        <f t="shared" ref="I28" si="52">H28-G28+1</f>
        <v>14</v>
      </c>
      <c r="J28" s="263">
        <f t="shared" ref="J28" si="53">-F28/7*C28</f>
        <v>-0.20571428571428571</v>
      </c>
      <c r="K28" s="263">
        <f t="shared" ref="K28" si="54">J28*I28</f>
        <v>-2.88</v>
      </c>
      <c r="L28" s="264"/>
      <c r="M28" s="263">
        <f t="shared" ref="M28" si="55">K28-L28</f>
        <v>-2.88</v>
      </c>
    </row>
    <row r="29" spans="1:13" x14ac:dyDescent="0.25">
      <c r="A29" s="20">
        <v>3</v>
      </c>
      <c r="B29" s="20" t="s">
        <v>182</v>
      </c>
      <c r="C29" s="20">
        <v>300</v>
      </c>
      <c r="D29" s="20">
        <v>8162</v>
      </c>
      <c r="E29" s="20"/>
      <c r="F29" s="21">
        <v>0.19</v>
      </c>
      <c r="G29" s="22">
        <v>44707</v>
      </c>
      <c r="H29" s="22">
        <v>45016</v>
      </c>
      <c r="I29" s="20">
        <f t="shared" si="28"/>
        <v>310</v>
      </c>
      <c r="J29" s="23">
        <f t="shared" si="29"/>
        <v>8.1428571428571423</v>
      </c>
      <c r="K29" s="23">
        <f t="shared" si="1"/>
        <v>2524.2857142857142</v>
      </c>
      <c r="L29" s="109">
        <v>2271.8571428571427</v>
      </c>
      <c r="M29" s="23">
        <f t="shared" si="2"/>
        <v>252.42857142857156</v>
      </c>
    </row>
    <row r="30" spans="1:13" x14ac:dyDescent="0.25">
      <c r="A30" s="20"/>
      <c r="B30" s="260" t="s">
        <v>182</v>
      </c>
      <c r="C30" s="260">
        <v>-12</v>
      </c>
      <c r="D30" s="260"/>
      <c r="E30" s="260">
        <v>6537</v>
      </c>
      <c r="F30" s="261">
        <v>-0.19</v>
      </c>
      <c r="G30" s="262">
        <v>44881</v>
      </c>
      <c r="H30" s="262">
        <v>45016</v>
      </c>
      <c r="I30" s="260">
        <f t="shared" ref="I30:I36" si="56">H30-G30+1</f>
        <v>136</v>
      </c>
      <c r="J30" s="263">
        <f t="shared" ref="J30:J36" si="57">-F30/7*C30</f>
        <v>-0.32571428571428573</v>
      </c>
      <c r="K30" s="263">
        <f t="shared" si="1"/>
        <v>-44.297142857142859</v>
      </c>
      <c r="L30" s="264">
        <v>-34.200000000000003</v>
      </c>
      <c r="M30" s="263">
        <f t="shared" si="2"/>
        <v>-10.097142857142856</v>
      </c>
    </row>
    <row r="31" spans="1:13" x14ac:dyDescent="0.25">
      <c r="A31" s="20"/>
      <c r="B31" s="260" t="s">
        <v>182</v>
      </c>
      <c r="C31" s="260">
        <v>-5</v>
      </c>
      <c r="D31" s="260"/>
      <c r="E31" s="260">
        <v>6546</v>
      </c>
      <c r="F31" s="261">
        <v>-0.19</v>
      </c>
      <c r="G31" s="262">
        <v>44887</v>
      </c>
      <c r="H31" s="262">
        <v>45016</v>
      </c>
      <c r="I31" s="260">
        <f t="shared" si="56"/>
        <v>130</v>
      </c>
      <c r="J31" s="263">
        <f t="shared" si="57"/>
        <v>-0.1357142857142857</v>
      </c>
      <c r="K31" s="263">
        <f t="shared" si="1"/>
        <v>-17.642857142857142</v>
      </c>
      <c r="L31" s="264">
        <v>-13.435714285714285</v>
      </c>
      <c r="M31" s="263">
        <f t="shared" si="2"/>
        <v>-4.2071428571428573</v>
      </c>
    </row>
    <row r="32" spans="1:13" x14ac:dyDescent="0.25">
      <c r="A32" s="20"/>
      <c r="B32" s="260" t="s">
        <v>182</v>
      </c>
      <c r="C32" s="260">
        <v>-28</v>
      </c>
      <c r="D32" s="260"/>
      <c r="E32" s="260">
        <v>6562</v>
      </c>
      <c r="F32" s="261">
        <v>-0.19</v>
      </c>
      <c r="G32" s="262">
        <v>44889</v>
      </c>
      <c r="H32" s="262">
        <v>45016</v>
      </c>
      <c r="I32" s="260">
        <f t="shared" si="56"/>
        <v>128</v>
      </c>
      <c r="J32" s="263">
        <f t="shared" si="57"/>
        <v>-0.76</v>
      </c>
      <c r="K32" s="263">
        <f t="shared" ref="K32" si="58">J32*I32</f>
        <v>-97.28</v>
      </c>
      <c r="L32" s="264">
        <v>-73.72</v>
      </c>
      <c r="M32" s="263">
        <f t="shared" ref="M32" si="59">K32-L32</f>
        <v>-23.560000000000002</v>
      </c>
    </row>
    <row r="33" spans="1:13" x14ac:dyDescent="0.25">
      <c r="A33" s="20"/>
      <c r="B33" s="260" t="s">
        <v>182</v>
      </c>
      <c r="C33" s="260">
        <v>-27</v>
      </c>
      <c r="D33" s="260"/>
      <c r="E33" s="260">
        <v>6636</v>
      </c>
      <c r="F33" s="261">
        <v>-0.19</v>
      </c>
      <c r="G33" s="262">
        <v>44901</v>
      </c>
      <c r="H33" s="262">
        <v>45016</v>
      </c>
      <c r="I33" s="260">
        <f t="shared" si="56"/>
        <v>116</v>
      </c>
      <c r="J33" s="263">
        <f t="shared" si="57"/>
        <v>-0.73285714285714287</v>
      </c>
      <c r="K33" s="263">
        <f t="shared" ref="K33:K34" si="60">J33*I33</f>
        <v>-85.011428571428567</v>
      </c>
      <c r="L33" s="264">
        <v>-62.292857142857144</v>
      </c>
      <c r="M33" s="263">
        <f t="shared" ref="M33:M34" si="61">K33-L33</f>
        <v>-22.718571428571423</v>
      </c>
    </row>
    <row r="34" spans="1:13" x14ac:dyDescent="0.25">
      <c r="A34" s="20"/>
      <c r="B34" s="260" t="s">
        <v>182</v>
      </c>
      <c r="C34" s="260">
        <v>-21</v>
      </c>
      <c r="D34" s="260"/>
      <c r="E34" s="260">
        <v>6726</v>
      </c>
      <c r="F34" s="261">
        <v>-0.19</v>
      </c>
      <c r="G34" s="262">
        <v>44928</v>
      </c>
      <c r="H34" s="262">
        <v>45016</v>
      </c>
      <c r="I34" s="260">
        <f t="shared" si="56"/>
        <v>89</v>
      </c>
      <c r="J34" s="263">
        <f t="shared" si="57"/>
        <v>-0.56999999999999995</v>
      </c>
      <c r="K34" s="263">
        <f t="shared" si="60"/>
        <v>-50.73</v>
      </c>
      <c r="L34" s="264">
        <v>-33.059999999999995</v>
      </c>
      <c r="M34" s="263">
        <f t="shared" si="61"/>
        <v>-17.670000000000002</v>
      </c>
    </row>
    <row r="35" spans="1:13" x14ac:dyDescent="0.25">
      <c r="A35" s="20"/>
      <c r="B35" s="260" t="s">
        <v>182</v>
      </c>
      <c r="C35" s="260">
        <v>-3</v>
      </c>
      <c r="D35" s="260"/>
      <c r="E35" s="260">
        <v>6796</v>
      </c>
      <c r="F35" s="261">
        <v>-0.19</v>
      </c>
      <c r="G35" s="262">
        <v>44933</v>
      </c>
      <c r="H35" s="262">
        <v>45016</v>
      </c>
      <c r="I35" s="260">
        <f t="shared" si="56"/>
        <v>84</v>
      </c>
      <c r="J35" s="263">
        <f t="shared" si="57"/>
        <v>-8.1428571428571433E-2</v>
      </c>
      <c r="K35" s="263">
        <f t="shared" ref="K35" si="62">J35*I35</f>
        <v>-6.8400000000000007</v>
      </c>
      <c r="L35" s="264">
        <v>-4.3157142857142858</v>
      </c>
      <c r="M35" s="263">
        <f t="shared" ref="M35" si="63">K35-L35</f>
        <v>-2.5242857142857149</v>
      </c>
    </row>
    <row r="36" spans="1:13" x14ac:dyDescent="0.25">
      <c r="A36" s="20"/>
      <c r="B36" s="260" t="s">
        <v>182</v>
      </c>
      <c r="C36" s="260">
        <v>-4</v>
      </c>
      <c r="D36" s="260"/>
      <c r="E36" s="260">
        <v>6798</v>
      </c>
      <c r="F36" s="261">
        <v>-0.19</v>
      </c>
      <c r="G36" s="262">
        <v>44944</v>
      </c>
      <c r="H36" s="262">
        <v>45016</v>
      </c>
      <c r="I36" s="260">
        <f t="shared" si="56"/>
        <v>73</v>
      </c>
      <c r="J36" s="263">
        <f t="shared" si="57"/>
        <v>-0.10857142857142857</v>
      </c>
      <c r="K36" s="263">
        <f t="shared" ref="K36" si="64">J36*I36</f>
        <v>-7.9257142857142853</v>
      </c>
      <c r="L36" s="264">
        <v>-4.5599999999999996</v>
      </c>
      <c r="M36" s="263">
        <f t="shared" ref="M36" si="65">K36-L36</f>
        <v>-3.3657142857142857</v>
      </c>
    </row>
    <row r="37" spans="1:13" x14ac:dyDescent="0.25">
      <c r="A37" s="20"/>
      <c r="B37" s="260" t="s">
        <v>182</v>
      </c>
      <c r="C37" s="260">
        <v>-17</v>
      </c>
      <c r="D37" s="260"/>
      <c r="E37" s="260">
        <v>6876</v>
      </c>
      <c r="F37" s="261">
        <v>-0.19</v>
      </c>
      <c r="G37" s="262">
        <v>44974</v>
      </c>
      <c r="H37" s="262">
        <v>45016</v>
      </c>
      <c r="I37" s="260">
        <f t="shared" ref="I37" si="66">H37-G37+1</f>
        <v>43</v>
      </c>
      <c r="J37" s="263">
        <f t="shared" ref="J37" si="67">-F37/7*C37</f>
        <v>-0.46142857142857141</v>
      </c>
      <c r="K37" s="263">
        <f t="shared" ref="K37" si="68">J37*I37</f>
        <v>-19.841428571428569</v>
      </c>
      <c r="L37" s="264">
        <v>-5.5371428571428574</v>
      </c>
      <c r="M37" s="263">
        <f t="shared" ref="M37" si="69">K37-L37</f>
        <v>-14.304285714285712</v>
      </c>
    </row>
    <row r="38" spans="1:13" x14ac:dyDescent="0.25">
      <c r="A38" s="20"/>
      <c r="B38" s="260" t="s">
        <v>182</v>
      </c>
      <c r="C38" s="260">
        <v>-13</v>
      </c>
      <c r="D38" s="260"/>
      <c r="E38" s="260">
        <v>6878</v>
      </c>
      <c r="F38" s="261">
        <v>-0.19</v>
      </c>
      <c r="G38" s="262">
        <v>44978</v>
      </c>
      <c r="H38" s="262">
        <v>45016</v>
      </c>
      <c r="I38" s="260">
        <f t="shared" ref="I38" si="70">H38-G38+1</f>
        <v>39</v>
      </c>
      <c r="J38" s="263">
        <f t="shared" ref="J38" si="71">-F38/7*C38</f>
        <v>-0.35285714285714287</v>
      </c>
      <c r="K38" s="263">
        <f t="shared" ref="K38" si="72">J38*I38</f>
        <v>-13.761428571428572</v>
      </c>
      <c r="L38" s="264">
        <v>-2.822857142857143</v>
      </c>
      <c r="M38" s="263">
        <f t="shared" ref="M38" si="73">K38-L38</f>
        <v>-10.938571428571429</v>
      </c>
    </row>
    <row r="39" spans="1:13" x14ac:dyDescent="0.25">
      <c r="A39" s="20"/>
      <c r="B39" s="260" t="s">
        <v>182</v>
      </c>
      <c r="C39" s="260">
        <v>-15</v>
      </c>
      <c r="D39" s="260"/>
      <c r="E39" s="260">
        <v>7026</v>
      </c>
      <c r="F39" s="261">
        <v>-0.19</v>
      </c>
      <c r="G39" s="262">
        <v>45000</v>
      </c>
      <c r="H39" s="262">
        <v>45016</v>
      </c>
      <c r="I39" s="260">
        <f t="shared" ref="I39" si="74">H39-G39+1</f>
        <v>17</v>
      </c>
      <c r="J39" s="263">
        <f t="shared" ref="J39" si="75">-F39/7*C39</f>
        <v>-0.40714285714285714</v>
      </c>
      <c r="K39" s="263">
        <f t="shared" ref="K39" si="76">J39*I39</f>
        <v>-6.9214285714285717</v>
      </c>
      <c r="L39" s="264"/>
      <c r="M39" s="263">
        <f t="shared" ref="M39" si="77">K39-L39</f>
        <v>-6.9214285714285717</v>
      </c>
    </row>
    <row r="40" spans="1:13" x14ac:dyDescent="0.25">
      <c r="A40" s="20"/>
      <c r="B40" s="260" t="s">
        <v>182</v>
      </c>
      <c r="C40" s="260">
        <v>-8</v>
      </c>
      <c r="D40" s="260"/>
      <c r="E40" s="260">
        <v>7034</v>
      </c>
      <c r="F40" s="261">
        <v>-0.19</v>
      </c>
      <c r="G40" s="262">
        <v>45003</v>
      </c>
      <c r="H40" s="262">
        <v>45016</v>
      </c>
      <c r="I40" s="260">
        <f t="shared" ref="I40" si="78">H40-G40+1</f>
        <v>14</v>
      </c>
      <c r="J40" s="263">
        <f t="shared" ref="J40" si="79">-F40/7*C40</f>
        <v>-0.21714285714285714</v>
      </c>
      <c r="K40" s="263">
        <f t="shared" ref="K40" si="80">J40*I40</f>
        <v>-3.04</v>
      </c>
      <c r="L40" s="264"/>
      <c r="M40" s="263">
        <f t="shared" ref="M40" si="81">K40-L40</f>
        <v>-3.04</v>
      </c>
    </row>
    <row r="41" spans="1:13" x14ac:dyDescent="0.25">
      <c r="A41" s="20">
        <v>4</v>
      </c>
      <c r="B41" s="20" t="s">
        <v>183</v>
      </c>
      <c r="C41" s="20">
        <v>400</v>
      </c>
      <c r="D41" s="20">
        <v>8162</v>
      </c>
      <c r="E41" s="20"/>
      <c r="F41" s="21">
        <v>0.31</v>
      </c>
      <c r="G41" s="22">
        <v>44707</v>
      </c>
      <c r="H41" s="22">
        <v>45016</v>
      </c>
      <c r="I41" s="20">
        <f t="shared" si="28"/>
        <v>310</v>
      </c>
      <c r="J41" s="23">
        <f t="shared" si="29"/>
        <v>17.714285714285712</v>
      </c>
      <c r="K41" s="23">
        <f t="shared" si="1"/>
        <v>5491.4285714285706</v>
      </c>
      <c r="L41" s="109">
        <v>4942.2857142857138</v>
      </c>
      <c r="M41" s="23">
        <f t="shared" si="2"/>
        <v>549.14285714285688</v>
      </c>
    </row>
    <row r="42" spans="1:13" x14ac:dyDescent="0.25">
      <c r="A42" s="20"/>
      <c r="B42" s="260" t="s">
        <v>183</v>
      </c>
      <c r="C42" s="260">
        <v>-1</v>
      </c>
      <c r="D42" s="260"/>
      <c r="E42" s="260">
        <v>6537</v>
      </c>
      <c r="F42" s="261">
        <v>-0.31</v>
      </c>
      <c r="G42" s="262">
        <v>44881</v>
      </c>
      <c r="H42" s="262">
        <v>45016</v>
      </c>
      <c r="I42" s="260">
        <f t="shared" ref="I42:I47" si="82">H42-G42+1</f>
        <v>136</v>
      </c>
      <c r="J42" s="263">
        <f t="shared" ref="J42:J47" si="83">-F42/7*C42</f>
        <v>-4.4285714285714282E-2</v>
      </c>
      <c r="K42" s="263">
        <f t="shared" si="1"/>
        <v>-6.0228571428571422</v>
      </c>
      <c r="L42" s="264">
        <v>-4.6499999999999995</v>
      </c>
      <c r="M42" s="263">
        <f t="shared" si="2"/>
        <v>-1.3728571428571428</v>
      </c>
    </row>
    <row r="43" spans="1:13" x14ac:dyDescent="0.25">
      <c r="A43" s="20"/>
      <c r="B43" s="260" t="s">
        <v>183</v>
      </c>
      <c r="C43" s="260">
        <v>-6</v>
      </c>
      <c r="D43" s="260"/>
      <c r="E43" s="260">
        <v>6546</v>
      </c>
      <c r="F43" s="261">
        <v>-0.31</v>
      </c>
      <c r="G43" s="262">
        <v>44887</v>
      </c>
      <c r="H43" s="262">
        <v>45016</v>
      </c>
      <c r="I43" s="260">
        <f t="shared" si="82"/>
        <v>130</v>
      </c>
      <c r="J43" s="263">
        <f t="shared" si="83"/>
        <v>-0.26571428571428568</v>
      </c>
      <c r="K43" s="263">
        <f t="shared" si="1"/>
        <v>-34.542857142857137</v>
      </c>
      <c r="L43" s="264">
        <v>-26.305714285714281</v>
      </c>
      <c r="M43" s="263">
        <f t="shared" si="2"/>
        <v>-8.2371428571428567</v>
      </c>
    </row>
    <row r="44" spans="1:13" x14ac:dyDescent="0.25">
      <c r="A44" s="20"/>
      <c r="B44" s="292" t="s">
        <v>183</v>
      </c>
      <c r="C44" s="260">
        <v>-3</v>
      </c>
      <c r="D44" s="260"/>
      <c r="E44" s="260">
        <v>6562</v>
      </c>
      <c r="F44" s="261">
        <v>-0.31</v>
      </c>
      <c r="G44" s="262">
        <v>44889</v>
      </c>
      <c r="H44" s="262">
        <v>45016</v>
      </c>
      <c r="I44" s="260">
        <f t="shared" si="82"/>
        <v>128</v>
      </c>
      <c r="J44" s="263">
        <f t="shared" si="83"/>
        <v>-0.13285714285714284</v>
      </c>
      <c r="K44" s="263">
        <f t="shared" ref="K44" si="84">J44*I44</f>
        <v>-17.005714285714284</v>
      </c>
      <c r="L44" s="264">
        <v>-12.887142857142855</v>
      </c>
      <c r="M44" s="263">
        <f t="shared" ref="M44" si="85">K44-L44</f>
        <v>-4.1185714285714283</v>
      </c>
    </row>
    <row r="45" spans="1:13" x14ac:dyDescent="0.25">
      <c r="A45" s="20"/>
      <c r="B45" s="292" t="s">
        <v>183</v>
      </c>
      <c r="C45" s="260">
        <v>-45</v>
      </c>
      <c r="D45" s="260"/>
      <c r="E45" s="260">
        <v>6636</v>
      </c>
      <c r="F45" s="261">
        <v>-0.31</v>
      </c>
      <c r="G45" s="262">
        <v>44901</v>
      </c>
      <c r="H45" s="262">
        <v>45016</v>
      </c>
      <c r="I45" s="260">
        <f t="shared" si="82"/>
        <v>116</v>
      </c>
      <c r="J45" s="263">
        <f t="shared" si="83"/>
        <v>-1.9928571428571427</v>
      </c>
      <c r="K45" s="263">
        <f t="shared" ref="K45:K46" si="86">J45*I45</f>
        <v>-231.17142857142855</v>
      </c>
      <c r="L45" s="264">
        <v>-169.39285714285714</v>
      </c>
      <c r="M45" s="263">
        <f t="shared" ref="M45:M46" si="87">K45-L45</f>
        <v>-61.778571428571411</v>
      </c>
    </row>
    <row r="46" spans="1:13" x14ac:dyDescent="0.25">
      <c r="A46" s="20"/>
      <c r="B46" s="292" t="s">
        <v>183</v>
      </c>
      <c r="C46" s="260">
        <v>-67</v>
      </c>
      <c r="D46" s="260"/>
      <c r="E46" s="260">
        <v>6726</v>
      </c>
      <c r="F46" s="261">
        <v>-0.31</v>
      </c>
      <c r="G46" s="262">
        <v>44928</v>
      </c>
      <c r="H46" s="262">
        <v>45016</v>
      </c>
      <c r="I46" s="260">
        <f t="shared" si="82"/>
        <v>89</v>
      </c>
      <c r="J46" s="263">
        <f t="shared" si="83"/>
        <v>-2.9671428571428571</v>
      </c>
      <c r="K46" s="263">
        <f t="shared" si="86"/>
        <v>-264.0757142857143</v>
      </c>
      <c r="L46" s="264">
        <v>-172.09428571428572</v>
      </c>
      <c r="M46" s="263">
        <f t="shared" si="87"/>
        <v>-91.98142857142858</v>
      </c>
    </row>
    <row r="47" spans="1:13" x14ac:dyDescent="0.25">
      <c r="A47" s="20"/>
      <c r="B47" s="292" t="s">
        <v>183</v>
      </c>
      <c r="C47" s="260">
        <v>-15</v>
      </c>
      <c r="D47" s="260"/>
      <c r="E47" s="260">
        <v>6796</v>
      </c>
      <c r="F47" s="261">
        <v>-0.31</v>
      </c>
      <c r="G47" s="262">
        <v>44933</v>
      </c>
      <c r="H47" s="262">
        <v>45016</v>
      </c>
      <c r="I47" s="260">
        <f t="shared" si="82"/>
        <v>84</v>
      </c>
      <c r="J47" s="263">
        <f t="shared" si="83"/>
        <v>-0.66428571428571426</v>
      </c>
      <c r="K47" s="263">
        <f t="shared" ref="K47" si="88">J47*I47</f>
        <v>-55.8</v>
      </c>
      <c r="L47" s="264">
        <v>-35.207142857142856</v>
      </c>
      <c r="M47" s="263">
        <f t="shared" ref="M47" si="89">K47-L47</f>
        <v>-20.592857142857142</v>
      </c>
    </row>
    <row r="48" spans="1:13" x14ac:dyDescent="0.25">
      <c r="A48" s="20"/>
      <c r="B48" s="292" t="s">
        <v>183</v>
      </c>
      <c r="C48" s="260">
        <v>-77</v>
      </c>
      <c r="D48" s="260"/>
      <c r="E48" s="260">
        <v>6876</v>
      </c>
      <c r="F48" s="261">
        <v>-0.31</v>
      </c>
      <c r="G48" s="262">
        <v>44974</v>
      </c>
      <c r="H48" s="262">
        <v>45016</v>
      </c>
      <c r="I48" s="260">
        <f t="shared" ref="I48" si="90">H48-G48+1</f>
        <v>43</v>
      </c>
      <c r="J48" s="263">
        <f t="shared" ref="J48" si="91">-F48/7*C48</f>
        <v>-3.4099999999999997</v>
      </c>
      <c r="K48" s="263">
        <f t="shared" ref="K48" si="92">J48*I48</f>
        <v>-146.63</v>
      </c>
      <c r="L48" s="264">
        <v>-40.919999999999995</v>
      </c>
      <c r="M48" s="263">
        <f t="shared" ref="M48" si="93">K48-L48</f>
        <v>-105.71000000000001</v>
      </c>
    </row>
    <row r="49" spans="1:13" x14ac:dyDescent="0.25">
      <c r="A49" s="20"/>
      <c r="B49" s="292" t="s">
        <v>183</v>
      </c>
      <c r="C49" s="260">
        <v>-13</v>
      </c>
      <c r="D49" s="260"/>
      <c r="E49" s="260">
        <v>6878</v>
      </c>
      <c r="F49" s="261">
        <v>-0.31</v>
      </c>
      <c r="G49" s="262">
        <v>44978</v>
      </c>
      <c r="H49" s="262">
        <v>45016</v>
      </c>
      <c r="I49" s="260">
        <f t="shared" ref="I49" si="94">H49-G49+1</f>
        <v>39</v>
      </c>
      <c r="J49" s="263">
        <f t="shared" ref="J49" si="95">-F49/7*C49</f>
        <v>-0.57571428571428562</v>
      </c>
      <c r="K49" s="263">
        <f t="shared" ref="K49" si="96">J49*I49</f>
        <v>-22.452857142857141</v>
      </c>
      <c r="L49" s="264">
        <v>-4.605714285714285</v>
      </c>
      <c r="M49" s="263">
        <f t="shared" ref="M49" si="97">K49-L49</f>
        <v>-17.847142857142856</v>
      </c>
    </row>
    <row r="50" spans="1:13" x14ac:dyDescent="0.25">
      <c r="A50" s="20"/>
      <c r="B50" s="292" t="s">
        <v>183</v>
      </c>
      <c r="C50" s="260">
        <v>-17</v>
      </c>
      <c r="D50" s="260"/>
      <c r="E50" s="260">
        <v>7026</v>
      </c>
      <c r="F50" s="261">
        <v>-0.31</v>
      </c>
      <c r="G50" s="262">
        <v>45000</v>
      </c>
      <c r="H50" s="262">
        <v>45016</v>
      </c>
      <c r="I50" s="260">
        <f t="shared" ref="I50" si="98">H50-G50+1</f>
        <v>17</v>
      </c>
      <c r="J50" s="263">
        <f t="shared" ref="J50" si="99">-F50/7*C50</f>
        <v>-0.75285714285714278</v>
      </c>
      <c r="K50" s="263">
        <f t="shared" ref="K50" si="100">J50*I50</f>
        <v>-12.798571428571428</v>
      </c>
      <c r="L50" s="264"/>
      <c r="M50" s="263">
        <f t="shared" ref="M50" si="101">K50-L50</f>
        <v>-12.798571428571428</v>
      </c>
    </row>
    <row r="51" spans="1:13" x14ac:dyDescent="0.25">
      <c r="A51" s="20"/>
      <c r="B51" s="292" t="s">
        <v>183</v>
      </c>
      <c r="C51" s="260">
        <v>-35</v>
      </c>
      <c r="D51" s="260"/>
      <c r="E51" s="260">
        <v>7034</v>
      </c>
      <c r="F51" s="261">
        <v>-0.31</v>
      </c>
      <c r="G51" s="262">
        <v>45003</v>
      </c>
      <c r="H51" s="262">
        <v>45016</v>
      </c>
      <c r="I51" s="260">
        <f t="shared" ref="I51" si="102">H51-G51+1</f>
        <v>14</v>
      </c>
      <c r="J51" s="263">
        <f t="shared" ref="J51" si="103">-F51/7*C51</f>
        <v>-1.5499999999999998</v>
      </c>
      <c r="K51" s="263">
        <f t="shared" ref="K51" si="104">J51*I51</f>
        <v>-21.699999999999996</v>
      </c>
      <c r="L51" s="264"/>
      <c r="M51" s="263">
        <f t="shared" ref="M51" si="105">K51-L51</f>
        <v>-21.699999999999996</v>
      </c>
    </row>
    <row r="52" spans="1:13" x14ac:dyDescent="0.25">
      <c r="A52" s="20">
        <v>5</v>
      </c>
      <c r="B52" s="20" t="s">
        <v>184</v>
      </c>
      <c r="C52" s="20">
        <v>60</v>
      </c>
      <c r="D52" s="20">
        <v>8162</v>
      </c>
      <c r="E52" s="20">
        <v>59</v>
      </c>
      <c r="F52" s="21">
        <v>26</v>
      </c>
      <c r="G52" s="22">
        <v>44707</v>
      </c>
      <c r="H52" s="22">
        <v>44805</v>
      </c>
      <c r="I52" s="20">
        <f t="shared" si="28"/>
        <v>99</v>
      </c>
      <c r="J52" s="23">
        <f>F52/7*C52</f>
        <v>222.85714285714286</v>
      </c>
      <c r="K52" s="23">
        <f t="shared" si="1"/>
        <v>22062.857142857145</v>
      </c>
      <c r="L52" s="109">
        <v>22062.857142857145</v>
      </c>
      <c r="M52" s="23">
        <f t="shared" si="2"/>
        <v>0</v>
      </c>
    </row>
    <row r="53" spans="1:13" x14ac:dyDescent="0.25">
      <c r="A53" s="107">
        <v>6</v>
      </c>
      <c r="B53" s="293" t="s">
        <v>184</v>
      </c>
      <c r="C53" s="293">
        <v>1</v>
      </c>
      <c r="D53" s="293"/>
      <c r="E53" s="293">
        <v>6546</v>
      </c>
      <c r="F53" s="294">
        <v>26</v>
      </c>
      <c r="G53" s="295">
        <v>44806</v>
      </c>
      <c r="H53" s="295">
        <v>44887</v>
      </c>
      <c r="I53" s="293">
        <f t="shared" si="28"/>
        <v>82</v>
      </c>
      <c r="J53" s="296">
        <f>F53/7*C53</f>
        <v>3.7142857142857144</v>
      </c>
      <c r="K53" s="296">
        <f t="shared" si="1"/>
        <v>304.57142857142856</v>
      </c>
      <c r="L53" s="297">
        <v>304.57142857142856</v>
      </c>
      <c r="M53" s="108">
        <f t="shared" si="2"/>
        <v>0</v>
      </c>
    </row>
    <row r="54" spans="1:13" x14ac:dyDescent="0.25">
      <c r="A54" s="20">
        <v>7</v>
      </c>
      <c r="B54" s="20" t="s">
        <v>185</v>
      </c>
      <c r="C54" s="20">
        <v>400</v>
      </c>
      <c r="D54" s="20">
        <v>8162</v>
      </c>
      <c r="E54" s="20"/>
      <c r="F54" s="21">
        <v>0.25</v>
      </c>
      <c r="G54" s="22">
        <v>44707</v>
      </c>
      <c r="H54" s="22">
        <v>45016</v>
      </c>
      <c r="I54" s="20">
        <f t="shared" si="28"/>
        <v>310</v>
      </c>
      <c r="J54" s="23">
        <f t="shared" si="29"/>
        <v>14.285714285714285</v>
      </c>
      <c r="K54" s="23">
        <f t="shared" ref="K54:K82" si="106">J54*I54</f>
        <v>4428.5714285714284</v>
      </c>
      <c r="L54" s="109">
        <v>3985.7142857142853</v>
      </c>
      <c r="M54" s="23">
        <f t="shared" ref="M54:M86" si="107">K54-L54</f>
        <v>442.85714285714312</v>
      </c>
    </row>
    <row r="55" spans="1:13" x14ac:dyDescent="0.25">
      <c r="A55" s="20"/>
      <c r="B55" s="260" t="s">
        <v>185</v>
      </c>
      <c r="C55" s="260">
        <v>-10</v>
      </c>
      <c r="D55" s="260"/>
      <c r="E55" s="260">
        <v>6537</v>
      </c>
      <c r="F55" s="261">
        <v>-0.25</v>
      </c>
      <c r="G55" s="262">
        <v>44881</v>
      </c>
      <c r="H55" s="262">
        <v>45016</v>
      </c>
      <c r="I55" s="260">
        <f t="shared" ref="I55:I60" si="108">H55-G55+1</f>
        <v>136</v>
      </c>
      <c r="J55" s="263">
        <f t="shared" ref="J55:J60" si="109">-F55/7*C55</f>
        <v>-0.3571428571428571</v>
      </c>
      <c r="K55" s="263">
        <f t="shared" si="106"/>
        <v>-48.571428571428562</v>
      </c>
      <c r="L55" s="264">
        <v>-37.499999999999993</v>
      </c>
      <c r="M55" s="263">
        <f t="shared" si="107"/>
        <v>-11.071428571428569</v>
      </c>
    </row>
    <row r="56" spans="1:13" x14ac:dyDescent="0.25">
      <c r="A56" s="20"/>
      <c r="B56" s="260" t="s">
        <v>185</v>
      </c>
      <c r="C56" s="260">
        <v>-1</v>
      </c>
      <c r="D56" s="260"/>
      <c r="E56" s="260">
        <v>6546</v>
      </c>
      <c r="F56" s="261">
        <v>-0.25</v>
      </c>
      <c r="G56" s="262">
        <v>44887</v>
      </c>
      <c r="H56" s="262">
        <v>45016</v>
      </c>
      <c r="I56" s="260">
        <f t="shared" si="108"/>
        <v>130</v>
      </c>
      <c r="J56" s="263">
        <f t="shared" si="109"/>
        <v>-3.5714285714285712E-2</v>
      </c>
      <c r="K56" s="263">
        <f t="shared" si="106"/>
        <v>-4.6428571428571423</v>
      </c>
      <c r="L56" s="264">
        <v>-3.5357142857142856</v>
      </c>
      <c r="M56" s="263">
        <f t="shared" si="107"/>
        <v>-1.1071428571428568</v>
      </c>
    </row>
    <row r="57" spans="1:13" x14ac:dyDescent="0.25">
      <c r="A57" s="20"/>
      <c r="B57" s="260" t="s">
        <v>185</v>
      </c>
      <c r="C57" s="260">
        <v>-1</v>
      </c>
      <c r="D57" s="260"/>
      <c r="E57" s="260">
        <v>6562</v>
      </c>
      <c r="F57" s="261">
        <v>-0.25</v>
      </c>
      <c r="G57" s="262">
        <v>44889</v>
      </c>
      <c r="H57" s="262">
        <v>45016</v>
      </c>
      <c r="I57" s="260">
        <f t="shared" si="108"/>
        <v>128</v>
      </c>
      <c r="J57" s="263">
        <f t="shared" si="109"/>
        <v>-3.5714285714285712E-2</v>
      </c>
      <c r="K57" s="263">
        <f t="shared" ref="K57" si="110">J57*I57</f>
        <v>-4.5714285714285712</v>
      </c>
      <c r="L57" s="264">
        <v>-3.464285714285714</v>
      </c>
      <c r="M57" s="263">
        <f t="shared" ref="M57" si="111">K57-L57</f>
        <v>-1.1071428571428572</v>
      </c>
    </row>
    <row r="58" spans="1:13" x14ac:dyDescent="0.25">
      <c r="A58" s="20"/>
      <c r="B58" s="260" t="s">
        <v>185</v>
      </c>
      <c r="C58" s="260">
        <v>-15</v>
      </c>
      <c r="D58" s="260"/>
      <c r="E58" s="260">
        <v>6636</v>
      </c>
      <c r="F58" s="261">
        <v>-0.25</v>
      </c>
      <c r="G58" s="262">
        <v>44901</v>
      </c>
      <c r="H58" s="262">
        <v>45016</v>
      </c>
      <c r="I58" s="260">
        <f t="shared" si="108"/>
        <v>116</v>
      </c>
      <c r="J58" s="263">
        <f t="shared" si="109"/>
        <v>-0.5357142857142857</v>
      </c>
      <c r="K58" s="263">
        <f t="shared" ref="K58:K59" si="112">J58*I58</f>
        <v>-62.142857142857139</v>
      </c>
      <c r="L58" s="264">
        <v>-45.535714285714285</v>
      </c>
      <c r="M58" s="263">
        <f t="shared" ref="M58:M59" si="113">K58-L58</f>
        <v>-16.607142857142854</v>
      </c>
    </row>
    <row r="59" spans="1:13" x14ac:dyDescent="0.25">
      <c r="A59" s="20"/>
      <c r="B59" s="260" t="s">
        <v>185</v>
      </c>
      <c r="C59" s="260">
        <v>-35</v>
      </c>
      <c r="D59" s="260"/>
      <c r="E59" s="260">
        <v>6726</v>
      </c>
      <c r="F59" s="261">
        <v>-0.25</v>
      </c>
      <c r="G59" s="262">
        <v>44928</v>
      </c>
      <c r="H59" s="262">
        <v>45016</v>
      </c>
      <c r="I59" s="260">
        <f t="shared" si="108"/>
        <v>89</v>
      </c>
      <c r="J59" s="263">
        <f t="shared" si="109"/>
        <v>-1.25</v>
      </c>
      <c r="K59" s="263">
        <f t="shared" si="112"/>
        <v>-111.25</v>
      </c>
      <c r="L59" s="264">
        <v>-72.5</v>
      </c>
      <c r="M59" s="263">
        <f t="shared" si="113"/>
        <v>-38.75</v>
      </c>
    </row>
    <row r="60" spans="1:13" x14ac:dyDescent="0.25">
      <c r="A60" s="20"/>
      <c r="B60" s="260" t="s">
        <v>185</v>
      </c>
      <c r="C60" s="260">
        <v>-22</v>
      </c>
      <c r="D60" s="260"/>
      <c r="E60" s="260">
        <v>6796</v>
      </c>
      <c r="F60" s="261">
        <v>-0.25</v>
      </c>
      <c r="G60" s="262">
        <v>44933</v>
      </c>
      <c r="H60" s="262">
        <v>45016</v>
      </c>
      <c r="I60" s="260">
        <f t="shared" si="108"/>
        <v>84</v>
      </c>
      <c r="J60" s="263">
        <f t="shared" si="109"/>
        <v>-0.7857142857142857</v>
      </c>
      <c r="K60" s="263">
        <f t="shared" ref="K60" si="114">J60*I60</f>
        <v>-66</v>
      </c>
      <c r="L60" s="264">
        <v>-41.642857142857139</v>
      </c>
      <c r="M60" s="263">
        <f t="shared" ref="M60" si="115">K60-L60</f>
        <v>-24.357142857142861</v>
      </c>
    </row>
    <row r="61" spans="1:13" x14ac:dyDescent="0.25">
      <c r="A61" s="20"/>
      <c r="B61" s="260" t="s">
        <v>185</v>
      </c>
      <c r="C61" s="260">
        <v>-28</v>
      </c>
      <c r="D61" s="260"/>
      <c r="E61" s="260">
        <v>6876</v>
      </c>
      <c r="F61" s="261">
        <v>-0.25</v>
      </c>
      <c r="G61" s="262">
        <v>44974</v>
      </c>
      <c r="H61" s="262">
        <v>45016</v>
      </c>
      <c r="I61" s="260">
        <f t="shared" ref="I61" si="116">H61-G61+1</f>
        <v>43</v>
      </c>
      <c r="J61" s="263">
        <f t="shared" ref="J61" si="117">-F61/7*C61</f>
        <v>-1</v>
      </c>
      <c r="K61" s="263">
        <f t="shared" ref="K61" si="118">J61*I61</f>
        <v>-43</v>
      </c>
      <c r="L61" s="264">
        <v>-12</v>
      </c>
      <c r="M61" s="263">
        <f t="shared" ref="M61" si="119">K61-L61</f>
        <v>-31</v>
      </c>
    </row>
    <row r="62" spans="1:13" x14ac:dyDescent="0.25">
      <c r="A62" s="20"/>
      <c r="B62" s="260" t="s">
        <v>185</v>
      </c>
      <c r="C62" s="260">
        <v>-22</v>
      </c>
      <c r="D62" s="260"/>
      <c r="E62" s="260">
        <v>6878</v>
      </c>
      <c r="F62" s="261">
        <v>-0.25</v>
      </c>
      <c r="G62" s="262">
        <v>44978</v>
      </c>
      <c r="H62" s="262">
        <v>45016</v>
      </c>
      <c r="I62" s="260">
        <f t="shared" ref="I62" si="120">H62-G62+1</f>
        <v>39</v>
      </c>
      <c r="J62" s="263">
        <f t="shared" ref="J62" si="121">-F62/7*C62</f>
        <v>-0.7857142857142857</v>
      </c>
      <c r="K62" s="263">
        <f t="shared" ref="K62" si="122">J62*I62</f>
        <v>-30.642857142857142</v>
      </c>
      <c r="L62" s="264">
        <v>-6.2857142857142856</v>
      </c>
      <c r="M62" s="263">
        <f t="shared" ref="M62" si="123">K62-L62</f>
        <v>-24.357142857142858</v>
      </c>
    </row>
    <row r="63" spans="1:13" x14ac:dyDescent="0.25">
      <c r="A63" s="20"/>
      <c r="B63" s="260" t="s">
        <v>185</v>
      </c>
      <c r="C63" s="260">
        <v>-40</v>
      </c>
      <c r="D63" s="260"/>
      <c r="E63" s="260">
        <v>7026</v>
      </c>
      <c r="F63" s="261">
        <v>-0.25</v>
      </c>
      <c r="G63" s="262">
        <v>45000</v>
      </c>
      <c r="H63" s="262">
        <v>45016</v>
      </c>
      <c r="I63" s="260">
        <f t="shared" ref="I63" si="124">H63-G63+1</f>
        <v>17</v>
      </c>
      <c r="J63" s="263">
        <f t="shared" ref="J63" si="125">-F63/7*C63</f>
        <v>-1.4285714285714284</v>
      </c>
      <c r="K63" s="263">
        <f t="shared" ref="K63" si="126">J63*I63</f>
        <v>-24.285714285714281</v>
      </c>
      <c r="L63" s="264"/>
      <c r="M63" s="263">
        <f t="shared" ref="M63" si="127">K63-L63</f>
        <v>-24.285714285714281</v>
      </c>
    </row>
    <row r="64" spans="1:13" x14ac:dyDescent="0.25">
      <c r="A64" s="20"/>
      <c r="B64" s="260" t="s">
        <v>185</v>
      </c>
      <c r="C64" s="260">
        <v>-12</v>
      </c>
      <c r="D64" s="260"/>
      <c r="E64" s="260">
        <v>7034</v>
      </c>
      <c r="F64" s="261">
        <v>-0.25</v>
      </c>
      <c r="G64" s="262">
        <v>45003</v>
      </c>
      <c r="H64" s="262">
        <v>45016</v>
      </c>
      <c r="I64" s="260">
        <f t="shared" ref="I64" si="128">H64-G64+1</f>
        <v>14</v>
      </c>
      <c r="J64" s="263">
        <f t="shared" ref="J64" si="129">-F64/7*C64</f>
        <v>-0.42857142857142855</v>
      </c>
      <c r="K64" s="263">
        <f t="shared" ref="K64" si="130">J64*I64</f>
        <v>-6</v>
      </c>
      <c r="L64" s="264"/>
      <c r="M64" s="263">
        <f t="shared" ref="M64" si="131">K64-L64</f>
        <v>-6</v>
      </c>
    </row>
    <row r="65" spans="1:13" x14ac:dyDescent="0.25">
      <c r="A65" s="20">
        <v>8</v>
      </c>
      <c r="B65" s="20" t="s">
        <v>186</v>
      </c>
      <c r="C65" s="20">
        <v>300</v>
      </c>
      <c r="D65" s="20">
        <v>8162</v>
      </c>
      <c r="E65" s="20"/>
      <c r="F65" s="21">
        <v>0.33</v>
      </c>
      <c r="G65" s="22">
        <v>44707</v>
      </c>
      <c r="H65" s="22">
        <v>45016</v>
      </c>
      <c r="I65" s="20">
        <f t="shared" si="28"/>
        <v>310</v>
      </c>
      <c r="J65" s="23">
        <f t="shared" si="29"/>
        <v>14.142857142857144</v>
      </c>
      <c r="K65" s="23">
        <f t="shared" si="106"/>
        <v>4384.2857142857147</v>
      </c>
      <c r="L65" s="109">
        <v>3945.8571428571431</v>
      </c>
      <c r="M65" s="23">
        <f t="shared" si="107"/>
        <v>438.42857142857156</v>
      </c>
    </row>
    <row r="66" spans="1:13" x14ac:dyDescent="0.25">
      <c r="A66" s="20"/>
      <c r="B66" s="260" t="s">
        <v>186</v>
      </c>
      <c r="C66" s="260">
        <v>-5</v>
      </c>
      <c r="D66" s="260"/>
      <c r="E66" s="260">
        <v>6537</v>
      </c>
      <c r="F66" s="261">
        <v>-0.33</v>
      </c>
      <c r="G66" s="262">
        <v>44881</v>
      </c>
      <c r="H66" s="262">
        <v>45016</v>
      </c>
      <c r="I66" s="260">
        <f t="shared" ref="I66:I72" si="132">H66-G66+1</f>
        <v>136</v>
      </c>
      <c r="J66" s="263">
        <f t="shared" ref="J66:J72" si="133">-F66/7*C66</f>
        <v>-0.23571428571428574</v>
      </c>
      <c r="K66" s="263">
        <f t="shared" si="106"/>
        <v>-32.057142857142857</v>
      </c>
      <c r="L66" s="264">
        <v>-24.750000000000004</v>
      </c>
      <c r="M66" s="263">
        <f t="shared" si="107"/>
        <v>-7.3071428571428534</v>
      </c>
    </row>
    <row r="67" spans="1:13" x14ac:dyDescent="0.25">
      <c r="A67" s="20"/>
      <c r="B67" s="260" t="s">
        <v>186</v>
      </c>
      <c r="C67" s="260">
        <v>-1</v>
      </c>
      <c r="D67" s="260"/>
      <c r="E67" s="260">
        <v>6546</v>
      </c>
      <c r="F67" s="261">
        <v>-0.33</v>
      </c>
      <c r="G67" s="262">
        <v>44887</v>
      </c>
      <c r="H67" s="262">
        <v>45016</v>
      </c>
      <c r="I67" s="260">
        <f t="shared" si="132"/>
        <v>130</v>
      </c>
      <c r="J67" s="263">
        <f t="shared" si="133"/>
        <v>-4.7142857142857146E-2</v>
      </c>
      <c r="K67" s="263">
        <f t="shared" si="106"/>
        <v>-6.128571428571429</v>
      </c>
      <c r="L67" s="264">
        <v>-4.6671428571428573</v>
      </c>
      <c r="M67" s="263">
        <f t="shared" si="107"/>
        <v>-1.4614285714285717</v>
      </c>
    </row>
    <row r="68" spans="1:13" x14ac:dyDescent="0.25">
      <c r="A68" s="20"/>
      <c r="B68" s="260" t="s">
        <v>186</v>
      </c>
      <c r="C68" s="260">
        <v>-3</v>
      </c>
      <c r="D68" s="260"/>
      <c r="E68" s="260">
        <v>6562</v>
      </c>
      <c r="F68" s="261">
        <v>-0.33</v>
      </c>
      <c r="G68" s="262">
        <v>44889</v>
      </c>
      <c r="H68" s="262">
        <v>45016</v>
      </c>
      <c r="I68" s="260">
        <f t="shared" si="132"/>
        <v>128</v>
      </c>
      <c r="J68" s="263">
        <f t="shared" si="133"/>
        <v>-0.14142857142857143</v>
      </c>
      <c r="K68" s="263">
        <f t="shared" ref="K68" si="134">J68*I68</f>
        <v>-18.102857142857143</v>
      </c>
      <c r="L68" s="264">
        <v>-13.718571428571428</v>
      </c>
      <c r="M68" s="263">
        <f t="shared" ref="M68" si="135">K68-L68</f>
        <v>-4.3842857142857152</v>
      </c>
    </row>
    <row r="69" spans="1:13" x14ac:dyDescent="0.25">
      <c r="A69" s="20"/>
      <c r="B69" s="260" t="s">
        <v>186</v>
      </c>
      <c r="C69" s="260">
        <v>-27</v>
      </c>
      <c r="D69" s="260"/>
      <c r="E69" s="260">
        <v>6636</v>
      </c>
      <c r="F69" s="261">
        <v>-0.33</v>
      </c>
      <c r="G69" s="262">
        <v>44901</v>
      </c>
      <c r="H69" s="262">
        <v>45016</v>
      </c>
      <c r="I69" s="260">
        <f t="shared" si="132"/>
        <v>116</v>
      </c>
      <c r="J69" s="263">
        <f t="shared" si="133"/>
        <v>-1.2728571428571429</v>
      </c>
      <c r="K69" s="263">
        <f t="shared" ref="K69:K70" si="136">J69*I69</f>
        <v>-147.65142857142857</v>
      </c>
      <c r="L69" s="264">
        <v>-108.19285714285715</v>
      </c>
      <c r="M69" s="263">
        <f t="shared" ref="M69:M70" si="137">K69-L69</f>
        <v>-39.458571428571418</v>
      </c>
    </row>
    <row r="70" spans="1:13" x14ac:dyDescent="0.25">
      <c r="A70" s="20"/>
      <c r="B70" s="260" t="s">
        <v>186</v>
      </c>
      <c r="C70" s="260">
        <v>-11</v>
      </c>
      <c r="D70" s="260"/>
      <c r="E70" s="260">
        <v>6726</v>
      </c>
      <c r="F70" s="261">
        <v>-0.33</v>
      </c>
      <c r="G70" s="262">
        <v>44928</v>
      </c>
      <c r="H70" s="262">
        <v>45016</v>
      </c>
      <c r="I70" s="260">
        <f t="shared" si="132"/>
        <v>89</v>
      </c>
      <c r="J70" s="263">
        <f t="shared" si="133"/>
        <v>-0.51857142857142857</v>
      </c>
      <c r="K70" s="263">
        <f t="shared" si="136"/>
        <v>-46.152857142857144</v>
      </c>
      <c r="L70" s="264">
        <v>-30.077142857142857</v>
      </c>
      <c r="M70" s="263">
        <f t="shared" si="137"/>
        <v>-16.075714285714287</v>
      </c>
    </row>
    <row r="71" spans="1:13" x14ac:dyDescent="0.25">
      <c r="A71" s="20"/>
      <c r="B71" s="260" t="s">
        <v>186</v>
      </c>
      <c r="C71" s="260">
        <v>-2</v>
      </c>
      <c r="D71" s="260"/>
      <c r="E71" s="260">
        <v>6796</v>
      </c>
      <c r="F71" s="261">
        <v>-0.33</v>
      </c>
      <c r="G71" s="262">
        <v>44933</v>
      </c>
      <c r="H71" s="262">
        <v>45016</v>
      </c>
      <c r="I71" s="260">
        <f t="shared" si="132"/>
        <v>84</v>
      </c>
      <c r="J71" s="263">
        <f t="shared" si="133"/>
        <v>-9.4285714285714292E-2</v>
      </c>
      <c r="K71" s="263">
        <f t="shared" ref="K71" si="138">J71*I71</f>
        <v>-7.9200000000000008</v>
      </c>
      <c r="L71" s="264">
        <v>-4.9971428571428573</v>
      </c>
      <c r="M71" s="263">
        <f t="shared" ref="M71" si="139">K71-L71</f>
        <v>-2.9228571428571435</v>
      </c>
    </row>
    <row r="72" spans="1:13" x14ac:dyDescent="0.25">
      <c r="A72" s="20"/>
      <c r="B72" s="260" t="s">
        <v>186</v>
      </c>
      <c r="C72" s="260">
        <v>-1</v>
      </c>
      <c r="D72" s="260"/>
      <c r="E72" s="260">
        <v>6798</v>
      </c>
      <c r="F72" s="261">
        <v>-0.33</v>
      </c>
      <c r="G72" s="262">
        <v>44944</v>
      </c>
      <c r="H72" s="262">
        <v>45016</v>
      </c>
      <c r="I72" s="260">
        <f t="shared" si="132"/>
        <v>73</v>
      </c>
      <c r="J72" s="263">
        <f t="shared" si="133"/>
        <v>-4.7142857142857146E-2</v>
      </c>
      <c r="K72" s="263">
        <f t="shared" ref="K72" si="140">J72*I72</f>
        <v>-3.4414285714285717</v>
      </c>
      <c r="L72" s="264">
        <v>-1.9800000000000002</v>
      </c>
      <c r="M72" s="263">
        <f t="shared" ref="M72" si="141">K72-L72</f>
        <v>-1.4614285714285715</v>
      </c>
    </row>
    <row r="73" spans="1:13" x14ac:dyDescent="0.25">
      <c r="A73" s="20"/>
      <c r="B73" s="260" t="s">
        <v>186</v>
      </c>
      <c r="C73" s="260">
        <v>-7</v>
      </c>
      <c r="D73" s="260"/>
      <c r="E73" s="260">
        <v>6876</v>
      </c>
      <c r="F73" s="261">
        <v>-0.33</v>
      </c>
      <c r="G73" s="262">
        <v>44974</v>
      </c>
      <c r="H73" s="262">
        <v>45016</v>
      </c>
      <c r="I73" s="260">
        <f t="shared" ref="I73" si="142">H73-G73+1</f>
        <v>43</v>
      </c>
      <c r="J73" s="263">
        <f t="shared" ref="J73" si="143">-F73/7*C73</f>
        <v>-0.33</v>
      </c>
      <c r="K73" s="263">
        <f t="shared" ref="K73" si="144">J73*I73</f>
        <v>-14.190000000000001</v>
      </c>
      <c r="L73" s="264">
        <v>-3.96</v>
      </c>
      <c r="M73" s="263">
        <f t="shared" ref="M73" si="145">K73-L73</f>
        <v>-10.23</v>
      </c>
    </row>
    <row r="74" spans="1:13" x14ac:dyDescent="0.25">
      <c r="A74" s="20"/>
      <c r="B74" s="260" t="s">
        <v>186</v>
      </c>
      <c r="C74" s="260">
        <v>-1</v>
      </c>
      <c r="D74" s="260"/>
      <c r="E74" s="260">
        <v>6878</v>
      </c>
      <c r="F74" s="261">
        <v>-0.33</v>
      </c>
      <c r="G74" s="262">
        <v>44978</v>
      </c>
      <c r="H74" s="262">
        <v>45016</v>
      </c>
      <c r="I74" s="260">
        <f t="shared" ref="I74" si="146">H74-G74+1</f>
        <v>39</v>
      </c>
      <c r="J74" s="263">
        <f t="shared" ref="J74" si="147">-F74/7*C74</f>
        <v>-4.7142857142857146E-2</v>
      </c>
      <c r="K74" s="263">
        <f t="shared" ref="K74" si="148">J74*I74</f>
        <v>-1.8385714285714287</v>
      </c>
      <c r="L74" s="264">
        <v>-0.37714285714285717</v>
      </c>
      <c r="M74" s="263">
        <f t="shared" ref="M74" si="149">K74-L74</f>
        <v>-1.4614285714285715</v>
      </c>
    </row>
    <row r="75" spans="1:13" x14ac:dyDescent="0.25">
      <c r="A75" s="20"/>
      <c r="B75" s="260" t="s">
        <v>186</v>
      </c>
      <c r="C75" s="260">
        <v>-5</v>
      </c>
      <c r="D75" s="260"/>
      <c r="E75" s="260">
        <v>7026</v>
      </c>
      <c r="F75" s="261">
        <v>-0.33</v>
      </c>
      <c r="G75" s="262">
        <v>45000</v>
      </c>
      <c r="H75" s="262">
        <v>45016</v>
      </c>
      <c r="I75" s="260">
        <f t="shared" ref="I75" si="150">H75-G75+1</f>
        <v>17</v>
      </c>
      <c r="J75" s="263">
        <f t="shared" ref="J75" si="151">-F75/7*C75</f>
        <v>-0.23571428571428574</v>
      </c>
      <c r="K75" s="263">
        <f t="shared" ref="K75" si="152">J75*I75</f>
        <v>-4.0071428571428571</v>
      </c>
      <c r="L75" s="264"/>
      <c r="M75" s="263">
        <f t="shared" ref="M75" si="153">K75-L75</f>
        <v>-4.0071428571428571</v>
      </c>
    </row>
    <row r="76" spans="1:13" x14ac:dyDescent="0.25">
      <c r="A76" s="20"/>
      <c r="B76" s="260" t="s">
        <v>186</v>
      </c>
      <c r="C76" s="260">
        <v>-4</v>
      </c>
      <c r="D76" s="260"/>
      <c r="E76" s="260">
        <v>7034</v>
      </c>
      <c r="F76" s="261">
        <v>-0.33</v>
      </c>
      <c r="G76" s="262">
        <v>45003</v>
      </c>
      <c r="H76" s="262">
        <v>45016</v>
      </c>
      <c r="I76" s="260">
        <f t="shared" ref="I76" si="154">H76-G76+1</f>
        <v>14</v>
      </c>
      <c r="J76" s="263">
        <f t="shared" ref="J76" si="155">-F76/7*C76</f>
        <v>-0.18857142857142858</v>
      </c>
      <c r="K76" s="263">
        <f t="shared" ref="K76" si="156">J76*I76</f>
        <v>-2.64</v>
      </c>
      <c r="L76" s="264"/>
      <c r="M76" s="263">
        <f t="shared" ref="M76" si="157">K76-L76</f>
        <v>-2.64</v>
      </c>
    </row>
    <row r="77" spans="1:13" x14ac:dyDescent="0.25">
      <c r="A77" s="20">
        <v>9</v>
      </c>
      <c r="B77" s="20" t="s">
        <v>187</v>
      </c>
      <c r="C77" s="20">
        <v>40</v>
      </c>
      <c r="D77" s="20">
        <v>8162</v>
      </c>
      <c r="E77" s="20"/>
      <c r="F77" s="21">
        <v>7.25</v>
      </c>
      <c r="G77" s="22">
        <v>44707</v>
      </c>
      <c r="H77" s="22">
        <v>45016</v>
      </c>
      <c r="I77" s="20">
        <f t="shared" si="28"/>
        <v>310</v>
      </c>
      <c r="J77" s="23">
        <f t="shared" si="29"/>
        <v>41.428571428571431</v>
      </c>
      <c r="K77" s="23">
        <f t="shared" si="106"/>
        <v>12842.857142857143</v>
      </c>
      <c r="L77" s="109">
        <v>11558.571428571429</v>
      </c>
      <c r="M77" s="23">
        <f t="shared" si="107"/>
        <v>1284.2857142857138</v>
      </c>
    </row>
    <row r="78" spans="1:13" x14ac:dyDescent="0.25">
      <c r="A78" s="20"/>
      <c r="B78" s="260" t="s">
        <v>187</v>
      </c>
      <c r="C78" s="260">
        <v>-2</v>
      </c>
      <c r="D78" s="260"/>
      <c r="E78" s="260">
        <v>6546</v>
      </c>
      <c r="F78" s="261">
        <v>-7.25</v>
      </c>
      <c r="G78" s="262">
        <v>44887</v>
      </c>
      <c r="H78" s="262">
        <v>45016</v>
      </c>
      <c r="I78" s="260">
        <f>H78-G78+1</f>
        <v>130</v>
      </c>
      <c r="J78" s="263">
        <f>-F78/7*C78</f>
        <v>-2.0714285714285716</v>
      </c>
      <c r="K78" s="263">
        <f t="shared" si="106"/>
        <v>-269.28571428571433</v>
      </c>
      <c r="L78" s="264">
        <v>-205.07142857142858</v>
      </c>
      <c r="M78" s="263">
        <f t="shared" si="107"/>
        <v>-64.214285714285751</v>
      </c>
    </row>
    <row r="79" spans="1:13" x14ac:dyDescent="0.25">
      <c r="A79" s="20"/>
      <c r="B79" s="260" t="s">
        <v>187</v>
      </c>
      <c r="C79" s="260">
        <v>-1</v>
      </c>
      <c r="D79" s="260"/>
      <c r="E79" s="260">
        <v>6562</v>
      </c>
      <c r="F79" s="261">
        <v>-7.25</v>
      </c>
      <c r="G79" s="262">
        <v>44889</v>
      </c>
      <c r="H79" s="262">
        <v>45016</v>
      </c>
      <c r="I79" s="260">
        <f>H79-G79+1</f>
        <v>128</v>
      </c>
      <c r="J79" s="263">
        <f>-F79/7*C79</f>
        <v>-1.0357142857142858</v>
      </c>
      <c r="K79" s="263">
        <f t="shared" ref="K79" si="158">J79*I79</f>
        <v>-132.57142857142858</v>
      </c>
      <c r="L79" s="264">
        <v>-100.46428571428572</v>
      </c>
      <c r="M79" s="263">
        <f t="shared" ref="M79" si="159">K79-L79</f>
        <v>-32.107142857142861</v>
      </c>
    </row>
    <row r="80" spans="1:13" x14ac:dyDescent="0.25">
      <c r="A80" s="20">
        <v>10</v>
      </c>
      <c r="B80" s="20" t="s">
        <v>180</v>
      </c>
      <c r="C80" s="20">
        <v>500</v>
      </c>
      <c r="D80" s="20">
        <v>8174</v>
      </c>
      <c r="E80" s="20"/>
      <c r="F80" s="21">
        <v>0.22</v>
      </c>
      <c r="G80" s="22">
        <v>44713</v>
      </c>
      <c r="H80" s="22">
        <v>45016</v>
      </c>
      <c r="I80" s="20">
        <f>H80-G80+1</f>
        <v>304</v>
      </c>
      <c r="J80" s="23">
        <f>F80/7*C80</f>
        <v>15.714285714285715</v>
      </c>
      <c r="K80" s="23">
        <f t="shared" si="106"/>
        <v>4777.1428571428578</v>
      </c>
      <c r="L80" s="109">
        <v>4290</v>
      </c>
      <c r="M80" s="23">
        <f t="shared" si="107"/>
        <v>487.14285714285779</v>
      </c>
    </row>
    <row r="81" spans="1:13" x14ac:dyDescent="0.25">
      <c r="A81" s="20">
        <v>11</v>
      </c>
      <c r="B81" s="20" t="s">
        <v>182</v>
      </c>
      <c r="C81" s="20">
        <v>100</v>
      </c>
      <c r="D81" s="20">
        <v>8174</v>
      </c>
      <c r="E81" s="20"/>
      <c r="F81" s="21">
        <v>0.19</v>
      </c>
      <c r="G81" s="22">
        <v>44713</v>
      </c>
      <c r="H81" s="22">
        <v>45016</v>
      </c>
      <c r="I81" s="20">
        <f>H81-G81+1</f>
        <v>304</v>
      </c>
      <c r="J81" s="23">
        <f>F81/7*C81</f>
        <v>2.7142857142857144</v>
      </c>
      <c r="K81" s="23">
        <f t="shared" si="106"/>
        <v>825.14285714285722</v>
      </c>
      <c r="L81" s="109">
        <v>741</v>
      </c>
      <c r="M81" s="23">
        <f t="shared" si="107"/>
        <v>84.142857142857224</v>
      </c>
    </row>
    <row r="82" spans="1:13" x14ac:dyDescent="0.25">
      <c r="A82" s="20">
        <v>12</v>
      </c>
      <c r="B82" s="20" t="s">
        <v>185</v>
      </c>
      <c r="C82" s="20">
        <v>300</v>
      </c>
      <c r="D82" s="20">
        <v>8174</v>
      </c>
      <c r="E82" s="20"/>
      <c r="F82" s="21">
        <v>0.25</v>
      </c>
      <c r="G82" s="22">
        <v>44713</v>
      </c>
      <c r="H82" s="22">
        <v>45016</v>
      </c>
      <c r="I82" s="20">
        <f>H82-G82+1</f>
        <v>304</v>
      </c>
      <c r="J82" s="23">
        <f>F82/7*C82</f>
        <v>10.714285714285714</v>
      </c>
      <c r="K82" s="23">
        <f t="shared" si="106"/>
        <v>3257.1428571428569</v>
      </c>
      <c r="L82" s="109">
        <v>2925</v>
      </c>
      <c r="M82" s="23">
        <f t="shared" si="107"/>
        <v>332.14285714285688</v>
      </c>
    </row>
    <row r="83" spans="1:13" x14ac:dyDescent="0.25">
      <c r="A83" s="20"/>
      <c r="B83" s="20"/>
      <c r="C83" s="20"/>
      <c r="D83" s="20"/>
      <c r="E83" s="20"/>
      <c r="F83" s="21"/>
      <c r="G83" s="22"/>
      <c r="H83" s="22"/>
      <c r="I83" s="20"/>
      <c r="J83" s="23"/>
      <c r="K83" s="23"/>
      <c r="L83" s="24"/>
      <c r="M83" s="23"/>
    </row>
    <row r="84" spans="1:13" x14ac:dyDescent="0.25">
      <c r="A84" s="20"/>
      <c r="B84" s="20"/>
      <c r="C84" s="20"/>
      <c r="D84" s="20"/>
      <c r="E84" s="20"/>
      <c r="F84" s="21"/>
      <c r="G84" s="22"/>
      <c r="H84" s="22"/>
      <c r="I84" s="20"/>
      <c r="J84" s="23"/>
      <c r="K84" s="23"/>
      <c r="L84" s="24"/>
      <c r="M84" s="23"/>
    </row>
    <row r="85" spans="1:13" x14ac:dyDescent="0.25">
      <c r="I85" s="470" t="s">
        <v>188</v>
      </c>
      <c r="J85" s="470"/>
      <c r="K85" s="23">
        <f>SUM(K5:K83)</f>
        <v>67850.022857142874</v>
      </c>
      <c r="L85" s="23">
        <v>64305.887142857136</v>
      </c>
      <c r="M85" s="23">
        <f t="shared" si="107"/>
        <v>3544.1357142857378</v>
      </c>
    </row>
    <row r="86" spans="1:13" x14ac:dyDescent="0.25">
      <c r="I86" s="470" t="s">
        <v>189</v>
      </c>
      <c r="J86" s="470"/>
      <c r="K86" s="23">
        <f>K85*60/100</f>
        <v>40710.013714285727</v>
      </c>
      <c r="L86" s="23">
        <v>38583.532285714282</v>
      </c>
      <c r="M86" s="23">
        <f t="shared" si="107"/>
        <v>2126.4814285714456</v>
      </c>
    </row>
    <row r="87" spans="1:13" x14ac:dyDescent="0.25">
      <c r="I87" s="470" t="s">
        <v>167</v>
      </c>
      <c r="J87" s="470"/>
      <c r="K87" s="23">
        <f>K85-K86</f>
        <v>27140.009142857147</v>
      </c>
      <c r="L87" s="23">
        <v>25722.354857142855</v>
      </c>
      <c r="M87" s="23">
        <f>K87-L87</f>
        <v>1417.6542857142922</v>
      </c>
    </row>
  </sheetData>
  <protectedRanges>
    <protectedRange sqref="A88:M1048576 A85:K87 M85:M87 A1:M84" name="Range1" securityDescriptor="O:WDG:WDD:(A;;CC;;;S-1-5-21-2162722240-155571142-4159933717-1001)"/>
    <protectedRange sqref="L85:L87" name="Range1_1" securityDescriptor="O:WDG:WDD:(A;;CC;;;S-1-5-21-2162722240-155571142-4159933717-1001)"/>
  </protectedRanges>
  <mergeCells count="4">
    <mergeCell ref="A3:M3"/>
    <mergeCell ref="I85:J85"/>
    <mergeCell ref="I86:J86"/>
    <mergeCell ref="I87:J87"/>
  </mergeCells>
  <pageMargins left="0.25" right="0.25" top="0.75" bottom="0.75" header="0.3" footer="0.3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45"/>
  <sheetViews>
    <sheetView topLeftCell="A136" workbookViewId="0">
      <selection activeCell="F130" sqref="F130"/>
    </sheetView>
  </sheetViews>
  <sheetFormatPr defaultColWidth="9.21875" defaultRowHeight="13.2" x14ac:dyDescent="0.25"/>
  <cols>
    <col min="1" max="1" width="9.21875" style="1"/>
    <col min="2" max="2" width="30.21875" style="1" customWidth="1"/>
    <col min="3" max="3" width="16" style="1" customWidth="1"/>
    <col min="4" max="4" width="12.5546875" style="1" customWidth="1"/>
    <col min="5" max="5" width="10.21875" style="1" customWidth="1"/>
    <col min="6" max="6" width="7.21875" style="1" customWidth="1"/>
    <col min="7" max="7" width="10.77734375" style="1" customWidth="1"/>
    <col min="8" max="8" width="12.21875" style="1" customWidth="1"/>
    <col min="9" max="16384" width="9.21875" style="1"/>
  </cols>
  <sheetData>
    <row r="1" spans="1:10" ht="15.6" x14ac:dyDescent="0.3">
      <c r="A1" s="472" t="s">
        <v>259</v>
      </c>
      <c r="B1" s="472"/>
      <c r="C1" s="472"/>
      <c r="D1" s="472"/>
      <c r="E1" s="472"/>
      <c r="F1" s="472"/>
      <c r="G1" s="472"/>
      <c r="H1" s="472"/>
      <c r="I1" s="472"/>
      <c r="J1" s="472"/>
    </row>
    <row r="2" spans="1:10" ht="40.799999999999997" x14ac:dyDescent="0.3">
      <c r="A2" s="52" t="s">
        <v>191</v>
      </c>
      <c r="B2" s="52" t="s">
        <v>12</v>
      </c>
      <c r="C2" s="52" t="s">
        <v>197</v>
      </c>
      <c r="D2" s="52" t="s">
        <v>196</v>
      </c>
      <c r="E2" s="52" t="s">
        <v>198</v>
      </c>
      <c r="F2" s="52" t="s">
        <v>199</v>
      </c>
      <c r="G2" s="52" t="s">
        <v>200</v>
      </c>
      <c r="H2" s="57" t="s">
        <v>178</v>
      </c>
      <c r="I2" s="28"/>
      <c r="J2" s="28"/>
    </row>
    <row r="3" spans="1:10" ht="23.25" customHeight="1" x14ac:dyDescent="0.25">
      <c r="A3" s="25">
        <v>1</v>
      </c>
      <c r="B3" s="26" t="s">
        <v>373</v>
      </c>
      <c r="C3" s="476" t="s">
        <v>374</v>
      </c>
      <c r="D3" s="93">
        <v>7</v>
      </c>
      <c r="E3" s="83">
        <v>50</v>
      </c>
      <c r="F3" s="83">
        <v>12340</v>
      </c>
      <c r="G3" s="84">
        <v>44719</v>
      </c>
      <c r="H3" s="85">
        <f>D3*E3</f>
        <v>350</v>
      </c>
    </row>
    <row r="4" spans="1:10" x14ac:dyDescent="0.25">
      <c r="A4" s="25"/>
      <c r="B4" s="26" t="s">
        <v>101</v>
      </c>
      <c r="C4" s="477"/>
      <c r="D4" s="27">
        <v>7</v>
      </c>
      <c r="E4" s="83">
        <v>50</v>
      </c>
      <c r="F4" s="83">
        <v>12340</v>
      </c>
      <c r="G4" s="84">
        <v>44726</v>
      </c>
      <c r="H4" s="85">
        <f>D4*E4</f>
        <v>350</v>
      </c>
    </row>
    <row r="5" spans="1:10" x14ac:dyDescent="0.25">
      <c r="A5" s="25"/>
      <c r="B5" s="26"/>
      <c r="C5" s="27"/>
      <c r="D5" s="27"/>
      <c r="E5" s="83"/>
      <c r="F5" s="83"/>
      <c r="G5" s="84"/>
      <c r="H5" s="85"/>
    </row>
    <row r="6" spans="1:10" x14ac:dyDescent="0.25">
      <c r="A6" s="25">
        <v>2</v>
      </c>
      <c r="B6" s="26" t="s">
        <v>373</v>
      </c>
      <c r="C6" s="476" t="s">
        <v>375</v>
      </c>
      <c r="D6" s="93">
        <v>2</v>
      </c>
      <c r="E6" s="83">
        <v>50</v>
      </c>
      <c r="F6" s="83">
        <v>12338</v>
      </c>
      <c r="G6" s="84">
        <v>44719</v>
      </c>
      <c r="H6" s="85">
        <f>D6*E6</f>
        <v>100</v>
      </c>
    </row>
    <row r="7" spans="1:10" x14ac:dyDescent="0.25">
      <c r="A7" s="25"/>
      <c r="B7" s="26" t="s">
        <v>376</v>
      </c>
      <c r="C7" s="477"/>
      <c r="D7" s="27">
        <v>2</v>
      </c>
      <c r="E7" s="83">
        <v>50</v>
      </c>
      <c r="F7" s="83">
        <v>12338</v>
      </c>
      <c r="G7" s="84">
        <v>44726</v>
      </c>
      <c r="H7" s="85">
        <f>D7*E7</f>
        <v>100</v>
      </c>
    </row>
    <row r="8" spans="1:10" x14ac:dyDescent="0.25">
      <c r="A8" s="25"/>
      <c r="B8" s="26"/>
      <c r="C8" s="27"/>
      <c r="D8" s="27"/>
      <c r="E8" s="83"/>
      <c r="F8" s="83"/>
      <c r="G8" s="84"/>
      <c r="H8" s="85"/>
    </row>
    <row r="9" spans="1:10" x14ac:dyDescent="0.25">
      <c r="A9" s="25">
        <v>3</v>
      </c>
      <c r="B9" s="26" t="s">
        <v>373</v>
      </c>
      <c r="C9" s="93">
        <v>16</v>
      </c>
      <c r="D9" s="93">
        <v>1</v>
      </c>
      <c r="E9" s="83">
        <v>50</v>
      </c>
      <c r="F9" s="83">
        <v>12326</v>
      </c>
      <c r="G9" s="84">
        <v>44701</v>
      </c>
      <c r="H9" s="85">
        <f>D9*E9</f>
        <v>50</v>
      </c>
    </row>
    <row r="10" spans="1:10" x14ac:dyDescent="0.25">
      <c r="A10" s="25"/>
      <c r="B10" s="26"/>
      <c r="C10" s="93"/>
      <c r="D10" s="27">
        <v>1</v>
      </c>
      <c r="E10" s="83">
        <v>50</v>
      </c>
      <c r="F10" s="83">
        <v>12326</v>
      </c>
      <c r="G10" s="84">
        <v>44708</v>
      </c>
      <c r="H10" s="85">
        <f>D10*E10</f>
        <v>50</v>
      </c>
    </row>
    <row r="11" spans="1:10" x14ac:dyDescent="0.25">
      <c r="A11" s="25"/>
      <c r="B11" s="26"/>
      <c r="C11" s="27"/>
      <c r="D11" s="27">
        <v>1</v>
      </c>
      <c r="E11" s="83">
        <v>50</v>
      </c>
      <c r="F11" s="83">
        <v>12326</v>
      </c>
      <c r="G11" s="84">
        <v>44717</v>
      </c>
      <c r="H11" s="85">
        <f>D11*E11</f>
        <v>50</v>
      </c>
    </row>
    <row r="12" spans="1:10" x14ac:dyDescent="0.25">
      <c r="A12" s="25"/>
      <c r="B12" s="26"/>
      <c r="C12" s="27"/>
      <c r="D12" s="27">
        <v>1</v>
      </c>
      <c r="E12" s="83">
        <v>50</v>
      </c>
      <c r="F12" s="83">
        <v>12326</v>
      </c>
      <c r="G12" s="84">
        <v>44724</v>
      </c>
      <c r="H12" s="85">
        <f>D12*E12</f>
        <v>50</v>
      </c>
    </row>
    <row r="13" spans="1:10" x14ac:dyDescent="0.25">
      <c r="A13" s="25"/>
      <c r="B13" s="26"/>
      <c r="C13" s="27"/>
      <c r="D13" s="27"/>
      <c r="E13" s="83"/>
      <c r="F13" s="83"/>
      <c r="G13" s="84"/>
      <c r="H13" s="85"/>
    </row>
    <row r="14" spans="1:10" x14ac:dyDescent="0.25">
      <c r="A14" s="25">
        <v>4</v>
      </c>
      <c r="B14" s="26" t="s">
        <v>373</v>
      </c>
      <c r="C14" s="93">
        <v>17</v>
      </c>
      <c r="D14" s="93">
        <v>1</v>
      </c>
      <c r="E14" s="83">
        <v>50</v>
      </c>
      <c r="F14" s="83">
        <v>12327</v>
      </c>
      <c r="G14" s="84">
        <v>44701</v>
      </c>
      <c r="H14" s="85">
        <f>D14*E14</f>
        <v>50</v>
      </c>
    </row>
    <row r="15" spans="1:10" x14ac:dyDescent="0.25">
      <c r="A15" s="25"/>
      <c r="B15" s="26" t="s">
        <v>377</v>
      </c>
      <c r="C15" s="27"/>
      <c r="D15" s="27">
        <v>1</v>
      </c>
      <c r="E15" s="83">
        <v>50</v>
      </c>
      <c r="F15" s="83">
        <v>12327</v>
      </c>
      <c r="G15" s="84">
        <v>44708</v>
      </c>
      <c r="H15" s="85">
        <f>D15*E15</f>
        <v>50</v>
      </c>
    </row>
    <row r="16" spans="1:10" x14ac:dyDescent="0.25">
      <c r="A16" s="25"/>
      <c r="B16" s="26"/>
      <c r="C16" s="27"/>
      <c r="D16" s="27">
        <v>1</v>
      </c>
      <c r="E16" s="83">
        <v>50</v>
      </c>
      <c r="F16" s="83">
        <v>12327</v>
      </c>
      <c r="G16" s="84">
        <v>44717</v>
      </c>
      <c r="H16" s="85">
        <f>D16*E16</f>
        <v>50</v>
      </c>
    </row>
    <row r="17" spans="1:8" x14ac:dyDescent="0.25">
      <c r="A17" s="25"/>
      <c r="B17" s="26"/>
      <c r="C17" s="27"/>
      <c r="D17" s="27">
        <v>1</v>
      </c>
      <c r="E17" s="83">
        <v>50</v>
      </c>
      <c r="F17" s="83">
        <v>12327</v>
      </c>
      <c r="G17" s="84">
        <v>44724</v>
      </c>
      <c r="H17" s="85">
        <f>D17*E17</f>
        <v>50</v>
      </c>
    </row>
    <row r="18" spans="1:8" x14ac:dyDescent="0.25">
      <c r="A18" s="25"/>
      <c r="B18" s="26"/>
      <c r="C18" s="27"/>
      <c r="D18" s="27"/>
      <c r="E18" s="83"/>
      <c r="F18" s="83"/>
      <c r="G18" s="84"/>
      <c r="H18" s="85"/>
    </row>
    <row r="19" spans="1:8" x14ac:dyDescent="0.25">
      <c r="A19" s="25">
        <v>5</v>
      </c>
      <c r="B19" s="26" t="s">
        <v>373</v>
      </c>
      <c r="C19" s="93">
        <v>27</v>
      </c>
      <c r="D19" s="93">
        <v>1</v>
      </c>
      <c r="E19" s="83">
        <v>50</v>
      </c>
      <c r="F19" s="83">
        <v>12328</v>
      </c>
      <c r="G19" s="84">
        <v>44708</v>
      </c>
      <c r="H19" s="85">
        <f>D19*E19</f>
        <v>50</v>
      </c>
    </row>
    <row r="20" spans="1:8" x14ac:dyDescent="0.25">
      <c r="A20" s="25"/>
      <c r="B20" s="26" t="s">
        <v>378</v>
      </c>
      <c r="C20" s="27"/>
      <c r="D20" s="27">
        <v>1</v>
      </c>
      <c r="E20" s="83">
        <v>50</v>
      </c>
      <c r="F20" s="83">
        <v>12328</v>
      </c>
      <c r="G20" s="84">
        <v>44717</v>
      </c>
      <c r="H20" s="85">
        <f>D20*E20</f>
        <v>50</v>
      </c>
    </row>
    <row r="21" spans="1:8" x14ac:dyDescent="0.25">
      <c r="A21" s="25"/>
      <c r="B21" s="26"/>
      <c r="C21" s="27"/>
      <c r="D21" s="27">
        <v>1</v>
      </c>
      <c r="E21" s="83">
        <v>50</v>
      </c>
      <c r="F21" s="83">
        <v>12328</v>
      </c>
      <c r="G21" s="84">
        <v>44724</v>
      </c>
      <c r="H21" s="85">
        <f>D21*E21</f>
        <v>50</v>
      </c>
    </row>
    <row r="22" spans="1:8" x14ac:dyDescent="0.25">
      <c r="A22" s="25"/>
      <c r="B22" s="26"/>
      <c r="C22" s="27"/>
      <c r="D22" s="27"/>
      <c r="E22" s="83"/>
      <c r="F22" s="83"/>
      <c r="G22" s="84"/>
      <c r="H22" s="85"/>
    </row>
    <row r="23" spans="1:8" x14ac:dyDescent="0.25">
      <c r="A23" s="25">
        <v>6</v>
      </c>
      <c r="B23" s="26" t="s">
        <v>373</v>
      </c>
      <c r="C23" s="93" t="s">
        <v>379</v>
      </c>
      <c r="D23" s="93">
        <v>2</v>
      </c>
      <c r="E23" s="83">
        <v>50</v>
      </c>
      <c r="F23" s="83">
        <v>12331</v>
      </c>
      <c r="G23" s="84">
        <v>44717</v>
      </c>
      <c r="H23" s="85">
        <f>D23*E23</f>
        <v>100</v>
      </c>
    </row>
    <row r="24" spans="1:8" x14ac:dyDescent="0.25">
      <c r="A24" s="25"/>
      <c r="B24" s="26" t="s">
        <v>119</v>
      </c>
      <c r="C24" s="27"/>
      <c r="D24" s="27">
        <v>2</v>
      </c>
      <c r="E24" s="83">
        <v>50</v>
      </c>
      <c r="F24" s="83">
        <v>12331</v>
      </c>
      <c r="G24" s="84">
        <v>44724</v>
      </c>
      <c r="H24" s="85">
        <f>D24*E24</f>
        <v>100</v>
      </c>
    </row>
    <row r="25" spans="1:8" x14ac:dyDescent="0.25">
      <c r="A25" s="25"/>
      <c r="B25" s="26"/>
      <c r="C25" s="27"/>
      <c r="D25" s="27"/>
      <c r="E25" s="83"/>
      <c r="F25" s="83"/>
      <c r="G25" s="84"/>
      <c r="H25" s="85"/>
    </row>
    <row r="26" spans="1:8" x14ac:dyDescent="0.25">
      <c r="A26" s="25">
        <v>7</v>
      </c>
      <c r="B26" s="26" t="s">
        <v>373</v>
      </c>
      <c r="C26" s="93">
        <v>12</v>
      </c>
      <c r="D26" s="93">
        <v>1</v>
      </c>
      <c r="E26" s="83">
        <v>50</v>
      </c>
      <c r="F26" s="83">
        <v>12332</v>
      </c>
      <c r="G26" s="84">
        <v>44699</v>
      </c>
      <c r="H26" s="85">
        <f>D26*E26</f>
        <v>50</v>
      </c>
    </row>
    <row r="27" spans="1:8" x14ac:dyDescent="0.25">
      <c r="A27" s="25"/>
      <c r="B27" s="26" t="s">
        <v>119</v>
      </c>
      <c r="C27" s="27"/>
      <c r="D27" s="27">
        <v>1</v>
      </c>
      <c r="E27" s="83">
        <v>50</v>
      </c>
      <c r="F27" s="83">
        <v>12332</v>
      </c>
      <c r="G27" s="84">
        <v>44708</v>
      </c>
      <c r="H27" s="85">
        <f>D27*E27</f>
        <v>50</v>
      </c>
    </row>
    <row r="28" spans="1:8" x14ac:dyDescent="0.25">
      <c r="A28" s="25"/>
      <c r="B28" s="26"/>
      <c r="C28" s="27"/>
      <c r="D28" s="27">
        <v>1</v>
      </c>
      <c r="E28" s="83">
        <v>50</v>
      </c>
      <c r="F28" s="83">
        <v>12332</v>
      </c>
      <c r="G28" s="84">
        <v>44717</v>
      </c>
      <c r="H28" s="85">
        <f>D28*E28</f>
        <v>50</v>
      </c>
    </row>
    <row r="29" spans="1:8" x14ac:dyDescent="0.25">
      <c r="A29" s="25"/>
      <c r="B29" s="26"/>
      <c r="C29" s="27"/>
      <c r="D29" s="27">
        <v>1</v>
      </c>
      <c r="E29" s="83">
        <v>50</v>
      </c>
      <c r="F29" s="83">
        <v>12332</v>
      </c>
      <c r="G29" s="84">
        <v>44724</v>
      </c>
      <c r="H29" s="85">
        <f>D29*E29</f>
        <v>50</v>
      </c>
    </row>
    <row r="30" spans="1:8" x14ac:dyDescent="0.25">
      <c r="A30" s="25"/>
      <c r="B30" s="26"/>
      <c r="C30" s="27"/>
      <c r="D30" s="27"/>
      <c r="E30" s="83"/>
      <c r="F30" s="83"/>
      <c r="G30" s="84"/>
      <c r="H30" s="85"/>
    </row>
    <row r="31" spans="1:8" x14ac:dyDescent="0.25">
      <c r="A31" s="25">
        <v>8</v>
      </c>
      <c r="B31" s="26" t="s">
        <v>373</v>
      </c>
      <c r="C31" s="93" t="s">
        <v>380</v>
      </c>
      <c r="D31" s="93">
        <v>4</v>
      </c>
      <c r="E31" s="83">
        <v>50</v>
      </c>
      <c r="F31" s="83">
        <v>12333</v>
      </c>
      <c r="G31" s="84">
        <v>44703</v>
      </c>
      <c r="H31" s="85">
        <f>D31*E31</f>
        <v>200</v>
      </c>
    </row>
    <row r="32" spans="1:8" x14ac:dyDescent="0.25">
      <c r="A32" s="25"/>
      <c r="B32" s="26" t="s">
        <v>56</v>
      </c>
      <c r="C32" s="27"/>
      <c r="D32" s="27">
        <v>4</v>
      </c>
      <c r="E32" s="83">
        <v>50</v>
      </c>
      <c r="F32" s="83">
        <v>12332</v>
      </c>
      <c r="G32" s="84">
        <v>44713</v>
      </c>
      <c r="H32" s="85">
        <f>D32*E32</f>
        <v>200</v>
      </c>
    </row>
    <row r="33" spans="1:8" x14ac:dyDescent="0.25">
      <c r="A33" s="25"/>
      <c r="B33" s="26"/>
      <c r="C33" s="27"/>
      <c r="D33" s="27">
        <v>4</v>
      </c>
      <c r="E33" s="83">
        <v>50</v>
      </c>
      <c r="F33" s="83">
        <v>12332</v>
      </c>
      <c r="G33" s="84">
        <v>44719</v>
      </c>
      <c r="H33" s="85">
        <f>D33*E33</f>
        <v>200</v>
      </c>
    </row>
    <row r="34" spans="1:8" x14ac:dyDescent="0.25">
      <c r="A34" s="25"/>
      <c r="B34" s="26"/>
      <c r="C34" s="27"/>
      <c r="D34" s="27">
        <v>4</v>
      </c>
      <c r="E34" s="83">
        <v>50</v>
      </c>
      <c r="F34" s="83">
        <v>12332</v>
      </c>
      <c r="G34" s="84">
        <v>44726</v>
      </c>
      <c r="H34" s="85">
        <f>D34*E34</f>
        <v>200</v>
      </c>
    </row>
    <row r="35" spans="1:8" x14ac:dyDescent="0.25">
      <c r="A35" s="25"/>
      <c r="B35" s="26"/>
      <c r="C35" s="27"/>
      <c r="D35" s="27"/>
      <c r="E35" s="83"/>
      <c r="F35" s="83"/>
      <c r="G35" s="84"/>
      <c r="H35" s="85"/>
    </row>
    <row r="36" spans="1:8" x14ac:dyDescent="0.25">
      <c r="A36" s="25">
        <v>9</v>
      </c>
      <c r="B36" s="26" t="s">
        <v>373</v>
      </c>
      <c r="C36" s="93" t="s">
        <v>381</v>
      </c>
      <c r="D36" s="93">
        <v>2</v>
      </c>
      <c r="E36" s="83">
        <v>50</v>
      </c>
      <c r="F36" s="83">
        <v>12329</v>
      </c>
      <c r="G36" s="84">
        <v>44704</v>
      </c>
      <c r="H36" s="85">
        <f>D36*E36</f>
        <v>100</v>
      </c>
    </row>
    <row r="37" spans="1:8" x14ac:dyDescent="0.25">
      <c r="A37" s="25"/>
      <c r="B37" s="26" t="s">
        <v>382</v>
      </c>
      <c r="C37" s="27"/>
      <c r="D37" s="27">
        <v>2</v>
      </c>
      <c r="E37" s="83">
        <v>50</v>
      </c>
      <c r="F37" s="83">
        <v>12332</v>
      </c>
      <c r="G37" s="84">
        <v>44710</v>
      </c>
      <c r="H37" s="85">
        <f>D37*E37</f>
        <v>100</v>
      </c>
    </row>
    <row r="38" spans="1:8" x14ac:dyDescent="0.25">
      <c r="A38" s="25"/>
      <c r="B38" s="26"/>
      <c r="C38" s="27"/>
      <c r="D38" s="27">
        <v>2</v>
      </c>
      <c r="E38" s="83">
        <v>50</v>
      </c>
      <c r="F38" s="83">
        <v>12332</v>
      </c>
      <c r="G38" s="84">
        <v>44717</v>
      </c>
      <c r="H38" s="85">
        <f>D38*E38</f>
        <v>100</v>
      </c>
    </row>
    <row r="39" spans="1:8" x14ac:dyDescent="0.25">
      <c r="A39" s="25"/>
      <c r="B39" s="26"/>
      <c r="C39" s="27"/>
      <c r="D39" s="27">
        <v>2</v>
      </c>
      <c r="E39" s="83">
        <v>50</v>
      </c>
      <c r="F39" s="83">
        <v>12332</v>
      </c>
      <c r="G39" s="84">
        <v>44724</v>
      </c>
      <c r="H39" s="85">
        <f>D39*E39</f>
        <v>100</v>
      </c>
    </row>
    <row r="40" spans="1:8" x14ac:dyDescent="0.25">
      <c r="A40" s="25"/>
      <c r="B40" s="26"/>
      <c r="C40" s="27"/>
      <c r="D40" s="27"/>
      <c r="E40" s="83"/>
      <c r="F40" s="83"/>
      <c r="G40" s="84"/>
      <c r="H40" s="85"/>
    </row>
    <row r="41" spans="1:8" x14ac:dyDescent="0.25">
      <c r="A41" s="25">
        <v>10</v>
      </c>
      <c r="B41" s="26" t="s">
        <v>373</v>
      </c>
      <c r="C41" s="476" t="s">
        <v>383</v>
      </c>
      <c r="D41" s="93">
        <v>4</v>
      </c>
      <c r="E41" s="83">
        <v>50</v>
      </c>
      <c r="F41" s="83">
        <v>12330</v>
      </c>
      <c r="G41" s="84">
        <v>44719</v>
      </c>
      <c r="H41" s="85">
        <f>D41*E41</f>
        <v>200</v>
      </c>
    </row>
    <row r="42" spans="1:8" x14ac:dyDescent="0.25">
      <c r="A42" s="25"/>
      <c r="B42" s="26" t="s">
        <v>384</v>
      </c>
      <c r="C42" s="477"/>
      <c r="D42" s="27">
        <v>4</v>
      </c>
      <c r="E42" s="83">
        <v>50</v>
      </c>
      <c r="F42" s="83">
        <v>12330</v>
      </c>
      <c r="G42" s="84">
        <v>44726</v>
      </c>
      <c r="H42" s="85">
        <f>D42*E42</f>
        <v>200</v>
      </c>
    </row>
    <row r="43" spans="1:8" x14ac:dyDescent="0.25">
      <c r="A43" s="25"/>
      <c r="B43" s="26"/>
      <c r="C43" s="27"/>
      <c r="D43" s="27"/>
      <c r="E43" s="83"/>
      <c r="F43" s="83"/>
      <c r="G43" s="84"/>
      <c r="H43" s="85"/>
    </row>
    <row r="44" spans="1:8" x14ac:dyDescent="0.25">
      <c r="A44" s="25">
        <v>11</v>
      </c>
      <c r="B44" s="26" t="s">
        <v>373</v>
      </c>
      <c r="C44" s="93">
        <v>159</v>
      </c>
      <c r="D44" s="93">
        <v>1</v>
      </c>
      <c r="E44" s="83">
        <v>50</v>
      </c>
      <c r="F44" s="83">
        <v>12346</v>
      </c>
      <c r="G44" s="84">
        <v>44726</v>
      </c>
      <c r="H44" s="85">
        <f>D44*E44</f>
        <v>50</v>
      </c>
    </row>
    <row r="45" spans="1:8" x14ac:dyDescent="0.25">
      <c r="A45" s="25"/>
      <c r="B45" s="26" t="s">
        <v>384</v>
      </c>
      <c r="C45" s="27"/>
      <c r="D45" s="27"/>
      <c r="E45" s="83"/>
      <c r="F45" s="83"/>
      <c r="G45" s="84"/>
      <c r="H45" s="85"/>
    </row>
    <row r="46" spans="1:8" x14ac:dyDescent="0.25">
      <c r="A46" s="25"/>
      <c r="B46" s="26"/>
      <c r="C46" s="27"/>
      <c r="D46" s="27"/>
      <c r="E46" s="83"/>
      <c r="F46" s="83"/>
      <c r="G46" s="84"/>
      <c r="H46" s="85"/>
    </row>
    <row r="47" spans="1:8" x14ac:dyDescent="0.25">
      <c r="A47" s="25">
        <v>12</v>
      </c>
      <c r="B47" s="26" t="s">
        <v>373</v>
      </c>
      <c r="C47" s="93" t="s">
        <v>326</v>
      </c>
      <c r="D47" s="93">
        <v>1</v>
      </c>
      <c r="E47" s="83">
        <v>50</v>
      </c>
      <c r="F47" s="83">
        <v>12344</v>
      </c>
      <c r="G47" s="84">
        <v>44720</v>
      </c>
      <c r="H47" s="85">
        <f>D47*E47</f>
        <v>50</v>
      </c>
    </row>
    <row r="48" spans="1:8" x14ac:dyDescent="0.25">
      <c r="A48" s="25"/>
      <c r="B48" s="26" t="s">
        <v>385</v>
      </c>
      <c r="C48" s="27"/>
      <c r="D48" s="27">
        <v>1</v>
      </c>
      <c r="E48" s="83">
        <v>50</v>
      </c>
      <c r="F48" s="83">
        <v>12344</v>
      </c>
      <c r="G48" s="84">
        <v>44727</v>
      </c>
      <c r="H48" s="85">
        <f>D48*E48</f>
        <v>50</v>
      </c>
    </row>
    <row r="49" spans="1:8" x14ac:dyDescent="0.25">
      <c r="A49" s="25"/>
      <c r="B49" s="26"/>
      <c r="C49" s="27"/>
      <c r="D49" s="27"/>
      <c r="E49" s="83"/>
      <c r="F49" s="83"/>
      <c r="G49" s="84"/>
      <c r="H49" s="85"/>
    </row>
    <row r="50" spans="1:8" x14ac:dyDescent="0.25">
      <c r="A50" s="25">
        <v>13</v>
      </c>
      <c r="B50" s="26" t="s">
        <v>373</v>
      </c>
      <c r="C50" s="93">
        <v>84</v>
      </c>
      <c r="D50" s="93">
        <v>1</v>
      </c>
      <c r="E50" s="83">
        <v>50</v>
      </c>
      <c r="F50" s="83">
        <v>12343</v>
      </c>
      <c r="G50" s="84">
        <v>44719</v>
      </c>
      <c r="H50" s="85">
        <f>D50*E50</f>
        <v>50</v>
      </c>
    </row>
    <row r="51" spans="1:8" x14ac:dyDescent="0.25">
      <c r="A51" s="25"/>
      <c r="B51" s="26" t="s">
        <v>386</v>
      </c>
      <c r="C51" s="27"/>
      <c r="D51" s="27">
        <v>1</v>
      </c>
      <c r="E51" s="83">
        <v>50</v>
      </c>
      <c r="F51" s="83">
        <v>12343</v>
      </c>
      <c r="G51" s="84">
        <v>44726</v>
      </c>
      <c r="H51" s="85">
        <f>D51*E51</f>
        <v>50</v>
      </c>
    </row>
    <row r="52" spans="1:8" x14ac:dyDescent="0.25">
      <c r="A52" s="25"/>
      <c r="B52" s="26"/>
      <c r="C52" s="27"/>
      <c r="D52" s="27"/>
      <c r="E52" s="83"/>
      <c r="F52" s="83"/>
      <c r="G52" s="84"/>
      <c r="H52" s="85"/>
    </row>
    <row r="53" spans="1:8" ht="18.75" customHeight="1" x14ac:dyDescent="0.25">
      <c r="A53" s="25">
        <v>14</v>
      </c>
      <c r="B53" s="26" t="s">
        <v>373</v>
      </c>
      <c r="C53" s="476" t="s">
        <v>387</v>
      </c>
      <c r="D53" s="93">
        <v>6</v>
      </c>
      <c r="E53" s="83">
        <v>50</v>
      </c>
      <c r="F53" s="83">
        <v>12341</v>
      </c>
      <c r="G53" s="84">
        <v>44719</v>
      </c>
      <c r="H53" s="85">
        <f>D53*E53</f>
        <v>300</v>
      </c>
    </row>
    <row r="54" spans="1:8" x14ac:dyDescent="0.25">
      <c r="A54" s="25"/>
      <c r="B54" s="26" t="s">
        <v>388</v>
      </c>
      <c r="C54" s="477"/>
      <c r="D54" s="27">
        <v>6</v>
      </c>
      <c r="E54" s="83">
        <v>50</v>
      </c>
      <c r="F54" s="83">
        <v>12341</v>
      </c>
      <c r="G54" s="84">
        <v>44726</v>
      </c>
      <c r="H54" s="85">
        <f>D54*E54</f>
        <v>300</v>
      </c>
    </row>
    <row r="55" spans="1:8" x14ac:dyDescent="0.25">
      <c r="A55" s="25"/>
      <c r="B55" s="26"/>
      <c r="C55" s="27"/>
      <c r="D55" s="27"/>
      <c r="E55" s="83"/>
      <c r="F55" s="83"/>
      <c r="G55" s="84"/>
      <c r="H55" s="85"/>
    </row>
    <row r="56" spans="1:8" x14ac:dyDescent="0.25">
      <c r="A56" s="25">
        <v>15</v>
      </c>
      <c r="B56" s="26" t="s">
        <v>373</v>
      </c>
      <c r="C56" s="478" t="s">
        <v>389</v>
      </c>
      <c r="D56" s="93">
        <v>5</v>
      </c>
      <c r="E56" s="83">
        <v>50</v>
      </c>
      <c r="F56" s="83">
        <v>12342</v>
      </c>
      <c r="G56" s="84">
        <v>44719</v>
      </c>
      <c r="H56" s="85">
        <f>D56*E56</f>
        <v>250</v>
      </c>
    </row>
    <row r="57" spans="1:8" x14ac:dyDescent="0.25">
      <c r="A57" s="25"/>
      <c r="B57" s="26" t="s">
        <v>390</v>
      </c>
      <c r="C57" s="479"/>
      <c r="D57" s="27">
        <v>5</v>
      </c>
      <c r="E57" s="83">
        <v>50</v>
      </c>
      <c r="F57" s="83">
        <v>12342</v>
      </c>
      <c r="G57" s="84">
        <v>44726</v>
      </c>
      <c r="H57" s="85">
        <f>D57*E57</f>
        <v>250</v>
      </c>
    </row>
    <row r="58" spans="1:8" x14ac:dyDescent="0.25">
      <c r="A58" s="25"/>
      <c r="B58" s="26"/>
      <c r="C58" s="27"/>
      <c r="D58" s="27"/>
      <c r="E58" s="83"/>
      <c r="F58" s="83"/>
      <c r="G58" s="84"/>
      <c r="H58" s="85"/>
    </row>
    <row r="59" spans="1:8" x14ac:dyDescent="0.25">
      <c r="A59" s="25">
        <v>16</v>
      </c>
      <c r="B59" s="26" t="s">
        <v>373</v>
      </c>
      <c r="C59" s="476" t="s">
        <v>391</v>
      </c>
      <c r="D59" s="93">
        <v>3</v>
      </c>
      <c r="E59" s="83">
        <v>50</v>
      </c>
      <c r="F59" s="83">
        <v>12339</v>
      </c>
      <c r="G59" s="84">
        <v>44719</v>
      </c>
      <c r="H59" s="85">
        <f>D59*E59</f>
        <v>150</v>
      </c>
    </row>
    <row r="60" spans="1:8" x14ac:dyDescent="0.25">
      <c r="A60" s="25"/>
      <c r="B60" s="26" t="s">
        <v>392</v>
      </c>
      <c r="C60" s="477"/>
      <c r="D60" s="27">
        <v>3</v>
      </c>
      <c r="E60" s="83">
        <v>50</v>
      </c>
      <c r="F60" s="83">
        <v>12339</v>
      </c>
      <c r="G60" s="84">
        <v>44726</v>
      </c>
      <c r="H60" s="85">
        <f>D60*E60</f>
        <v>150</v>
      </c>
    </row>
    <row r="61" spans="1:8" x14ac:dyDescent="0.25">
      <c r="A61" s="25"/>
      <c r="B61" s="26"/>
      <c r="C61" s="27"/>
      <c r="D61" s="27"/>
      <c r="E61" s="83"/>
      <c r="F61" s="83"/>
      <c r="G61" s="84"/>
      <c r="H61" s="85"/>
    </row>
    <row r="62" spans="1:8" x14ac:dyDescent="0.25">
      <c r="A62" s="25">
        <v>17</v>
      </c>
      <c r="B62" s="26" t="s">
        <v>373</v>
      </c>
      <c r="C62" s="476" t="s">
        <v>393</v>
      </c>
      <c r="D62" s="93">
        <v>6</v>
      </c>
      <c r="E62" s="83">
        <v>50</v>
      </c>
      <c r="F62" s="83">
        <v>12538</v>
      </c>
      <c r="G62" s="84">
        <v>44733</v>
      </c>
      <c r="H62" s="85">
        <f>D62*E62</f>
        <v>300</v>
      </c>
    </row>
    <row r="63" spans="1:8" x14ac:dyDescent="0.25">
      <c r="A63" s="25"/>
      <c r="B63" s="26" t="s">
        <v>394</v>
      </c>
      <c r="C63" s="477"/>
      <c r="D63" s="27">
        <v>6</v>
      </c>
      <c r="E63" s="83">
        <v>50</v>
      </c>
      <c r="F63" s="83">
        <v>12538</v>
      </c>
      <c r="G63" s="84">
        <v>44740</v>
      </c>
      <c r="H63" s="85">
        <f>D63*E63</f>
        <v>300</v>
      </c>
    </row>
    <row r="64" spans="1:8" x14ac:dyDescent="0.25">
      <c r="A64" s="25"/>
      <c r="B64" s="26"/>
      <c r="C64" s="88"/>
      <c r="D64" s="88"/>
      <c r="E64" s="87"/>
      <c r="F64" s="83"/>
      <c r="G64" s="84"/>
      <c r="H64" s="85"/>
    </row>
    <row r="65" spans="1:10" x14ac:dyDescent="0.25">
      <c r="A65" s="25">
        <v>18</v>
      </c>
      <c r="B65" s="26" t="s">
        <v>373</v>
      </c>
      <c r="C65" s="476" t="s">
        <v>395</v>
      </c>
      <c r="D65" s="93">
        <v>8</v>
      </c>
      <c r="E65" s="83">
        <v>50</v>
      </c>
      <c r="F65" s="83">
        <v>12537</v>
      </c>
      <c r="G65" s="84">
        <v>44733</v>
      </c>
      <c r="H65" s="85">
        <f>D65*E65</f>
        <v>400</v>
      </c>
    </row>
    <row r="66" spans="1:10" x14ac:dyDescent="0.25">
      <c r="A66" s="25"/>
      <c r="B66" s="26" t="s">
        <v>396</v>
      </c>
      <c r="C66" s="477"/>
      <c r="D66" s="27">
        <v>8</v>
      </c>
      <c r="E66" s="83">
        <v>50</v>
      </c>
      <c r="F66" s="83">
        <v>12537</v>
      </c>
      <c r="G66" s="84">
        <v>44740</v>
      </c>
      <c r="H66" s="85">
        <f>D66*E66</f>
        <v>400</v>
      </c>
    </row>
    <row r="67" spans="1:10" x14ac:dyDescent="0.25">
      <c r="A67" s="25"/>
      <c r="B67" s="26"/>
      <c r="C67" s="88"/>
      <c r="D67" s="88"/>
      <c r="E67" s="87"/>
      <c r="F67" s="83"/>
      <c r="G67" s="84"/>
      <c r="H67" s="85"/>
    </row>
    <row r="68" spans="1:10" x14ac:dyDescent="0.25">
      <c r="A68" s="25">
        <v>19</v>
      </c>
      <c r="B68" s="26" t="s">
        <v>373</v>
      </c>
      <c r="C68" s="476" t="s">
        <v>397</v>
      </c>
      <c r="D68" s="93">
        <v>10</v>
      </c>
      <c r="E68" s="83">
        <v>50</v>
      </c>
      <c r="F68" s="83">
        <v>12536</v>
      </c>
      <c r="G68" s="84">
        <v>44733</v>
      </c>
      <c r="H68" s="85">
        <f>D68*E68</f>
        <v>500</v>
      </c>
    </row>
    <row r="69" spans="1:10" x14ac:dyDescent="0.25">
      <c r="A69" s="25"/>
      <c r="B69" s="26" t="s">
        <v>398</v>
      </c>
      <c r="C69" s="477"/>
      <c r="D69" s="27">
        <v>10</v>
      </c>
      <c r="E69" s="83">
        <v>50</v>
      </c>
      <c r="F69" s="83">
        <v>12536</v>
      </c>
      <c r="G69" s="84">
        <v>44740</v>
      </c>
      <c r="H69" s="85">
        <f>D69*E69</f>
        <v>500</v>
      </c>
    </row>
    <row r="70" spans="1:10" x14ac:dyDescent="0.25">
      <c r="A70" s="25"/>
      <c r="B70" s="26"/>
      <c r="C70" s="88"/>
      <c r="D70" s="88"/>
      <c r="E70" s="87"/>
      <c r="F70" s="83"/>
      <c r="G70" s="84"/>
      <c r="H70" s="85"/>
    </row>
    <row r="71" spans="1:10" x14ac:dyDescent="0.25">
      <c r="A71" s="25">
        <v>20</v>
      </c>
      <c r="B71" s="26" t="s">
        <v>373</v>
      </c>
      <c r="C71" s="476" t="s">
        <v>399</v>
      </c>
      <c r="D71" s="93">
        <v>6</v>
      </c>
      <c r="E71" s="83">
        <v>50</v>
      </c>
      <c r="F71" s="83">
        <v>12535</v>
      </c>
      <c r="G71" s="84">
        <v>44733</v>
      </c>
      <c r="H71" s="85">
        <f>D71*E71</f>
        <v>300</v>
      </c>
    </row>
    <row r="72" spans="1:10" x14ac:dyDescent="0.25">
      <c r="A72" s="25"/>
      <c r="B72" s="26" t="s">
        <v>400</v>
      </c>
      <c r="C72" s="477"/>
      <c r="D72" s="27">
        <v>6</v>
      </c>
      <c r="E72" s="83">
        <v>50</v>
      </c>
      <c r="F72" s="83">
        <v>12535</v>
      </c>
      <c r="G72" s="84">
        <v>44740</v>
      </c>
      <c r="H72" s="85">
        <f>D72*E72</f>
        <v>300</v>
      </c>
    </row>
    <row r="73" spans="1:10" x14ac:dyDescent="0.25">
      <c r="A73" s="25"/>
      <c r="B73" s="26"/>
      <c r="C73" s="88"/>
      <c r="D73" s="88"/>
      <c r="E73" s="87"/>
      <c r="F73" s="83"/>
      <c r="G73" s="84"/>
      <c r="H73" s="85"/>
    </row>
    <row r="74" spans="1:10" x14ac:dyDescent="0.25">
      <c r="A74" s="25">
        <v>21</v>
      </c>
      <c r="B74" s="26" t="s">
        <v>373</v>
      </c>
      <c r="C74" s="476" t="s">
        <v>401</v>
      </c>
      <c r="D74" s="93">
        <v>5</v>
      </c>
      <c r="E74" s="83">
        <v>50</v>
      </c>
      <c r="F74" s="83">
        <v>12539</v>
      </c>
      <c r="G74" s="84">
        <v>44733</v>
      </c>
      <c r="H74" s="85">
        <f>D74*E74</f>
        <v>250</v>
      </c>
    </row>
    <row r="75" spans="1:10" x14ac:dyDescent="0.25">
      <c r="A75" s="25"/>
      <c r="B75" s="26" t="s">
        <v>402</v>
      </c>
      <c r="C75" s="477"/>
      <c r="D75" s="27">
        <v>5</v>
      </c>
      <c r="E75" s="83">
        <v>50</v>
      </c>
      <c r="F75" s="83">
        <v>12539</v>
      </c>
      <c r="G75" s="84">
        <v>44740</v>
      </c>
      <c r="H75" s="85">
        <f>D75*E75</f>
        <v>250</v>
      </c>
    </row>
    <row r="76" spans="1:10" x14ac:dyDescent="0.25">
      <c r="A76" s="25"/>
      <c r="B76" s="26"/>
      <c r="C76" s="88"/>
      <c r="D76" s="88"/>
      <c r="E76" s="87"/>
      <c r="F76" s="83"/>
      <c r="G76" s="84"/>
      <c r="H76" s="85"/>
    </row>
    <row r="77" spans="1:10" x14ac:dyDescent="0.25">
      <c r="A77" s="25">
        <v>22</v>
      </c>
      <c r="B77" s="26" t="s">
        <v>373</v>
      </c>
      <c r="C77" s="476" t="s">
        <v>403</v>
      </c>
      <c r="D77" s="93">
        <v>9</v>
      </c>
      <c r="E77" s="83">
        <v>50</v>
      </c>
      <c r="F77" s="83">
        <v>12548</v>
      </c>
      <c r="G77" s="84">
        <v>44733</v>
      </c>
      <c r="H77" s="85">
        <f>D77*E77</f>
        <v>450</v>
      </c>
    </row>
    <row r="78" spans="1:10" x14ac:dyDescent="0.25">
      <c r="A78" s="25"/>
      <c r="B78" s="26" t="s">
        <v>404</v>
      </c>
      <c r="C78" s="477"/>
      <c r="D78" s="27">
        <v>9</v>
      </c>
      <c r="E78" s="83">
        <v>50</v>
      </c>
      <c r="F78" s="83">
        <v>12548</v>
      </c>
      <c r="G78" s="84">
        <v>44740</v>
      </c>
      <c r="H78" s="85">
        <f>D78*E78</f>
        <v>450</v>
      </c>
    </row>
    <row r="79" spans="1:10" x14ac:dyDescent="0.25">
      <c r="A79" s="91"/>
      <c r="B79" s="26"/>
      <c r="C79" s="88"/>
      <c r="D79" s="88"/>
      <c r="E79" s="87"/>
      <c r="F79" s="83"/>
      <c r="G79" s="84"/>
      <c r="H79" s="85"/>
    </row>
    <row r="80" spans="1:10" ht="14.4" x14ac:dyDescent="0.3">
      <c r="A80" s="52"/>
      <c r="B80" s="52"/>
      <c r="C80" s="92"/>
      <c r="D80" s="52"/>
      <c r="E80" s="52"/>
      <c r="F80" s="52"/>
      <c r="G80" s="52"/>
      <c r="H80" s="57"/>
      <c r="I80" s="28"/>
      <c r="J80" s="28"/>
    </row>
    <row r="81" spans="1:10" ht="14.4" x14ac:dyDescent="0.3">
      <c r="A81" s="58">
        <v>23</v>
      </c>
      <c r="B81" s="55" t="s">
        <v>260</v>
      </c>
      <c r="C81" s="473" t="s">
        <v>261</v>
      </c>
      <c r="D81" s="59">
        <v>12</v>
      </c>
      <c r="E81" s="60">
        <v>50</v>
      </c>
      <c r="F81" s="60">
        <v>12541</v>
      </c>
      <c r="G81" s="61">
        <v>44733</v>
      </c>
      <c r="H81" s="62">
        <f>D81*E81</f>
        <v>600</v>
      </c>
      <c r="I81" s="28"/>
      <c r="J81" s="28"/>
    </row>
    <row r="82" spans="1:10" ht="14.4" x14ac:dyDescent="0.3">
      <c r="A82" s="58"/>
      <c r="B82" s="55" t="s">
        <v>262</v>
      </c>
      <c r="C82" s="474"/>
      <c r="D82" s="63">
        <v>12</v>
      </c>
      <c r="E82" s="60">
        <v>50</v>
      </c>
      <c r="F82" s="60">
        <v>12541</v>
      </c>
      <c r="G82" s="61">
        <v>44740</v>
      </c>
      <c r="H82" s="62">
        <f>D82*E82</f>
        <v>600</v>
      </c>
      <c r="I82" s="28"/>
      <c r="J82" s="28"/>
    </row>
    <row r="83" spans="1:10" ht="14.4" x14ac:dyDescent="0.3">
      <c r="A83" s="58"/>
      <c r="B83" s="55"/>
      <c r="C83" s="63"/>
      <c r="D83" s="63"/>
      <c r="E83" s="60"/>
      <c r="F83" s="60"/>
      <c r="G83" s="61"/>
      <c r="H83" s="62"/>
      <c r="I83" s="28"/>
      <c r="J83" s="28"/>
    </row>
    <row r="84" spans="1:10" ht="14.4" x14ac:dyDescent="0.3">
      <c r="A84" s="58">
        <v>24</v>
      </c>
      <c r="B84" s="55" t="s">
        <v>260</v>
      </c>
      <c r="C84" s="473" t="s">
        <v>263</v>
      </c>
      <c r="D84" s="59">
        <v>6</v>
      </c>
      <c r="E84" s="60">
        <v>50</v>
      </c>
      <c r="F84" s="60">
        <v>12781</v>
      </c>
      <c r="G84" s="61">
        <v>44753</v>
      </c>
      <c r="H84" s="62">
        <f>D84*E84</f>
        <v>300</v>
      </c>
      <c r="I84" s="28"/>
      <c r="J84" s="28"/>
    </row>
    <row r="85" spans="1:10" ht="14.4" x14ac:dyDescent="0.3">
      <c r="A85" s="58"/>
      <c r="B85" s="55" t="s">
        <v>87</v>
      </c>
      <c r="C85" s="475"/>
      <c r="D85" s="63">
        <v>6</v>
      </c>
      <c r="E85" s="60">
        <v>50</v>
      </c>
      <c r="F85" s="60">
        <v>12781</v>
      </c>
      <c r="G85" s="61">
        <v>44759</v>
      </c>
      <c r="H85" s="62">
        <f>D85*E85</f>
        <v>300</v>
      </c>
      <c r="I85" s="28"/>
      <c r="J85" s="28"/>
    </row>
    <row r="86" spans="1:10" ht="14.4" x14ac:dyDescent="0.3">
      <c r="A86" s="58"/>
      <c r="B86" s="55"/>
      <c r="C86" s="474"/>
      <c r="D86" s="63">
        <v>6</v>
      </c>
      <c r="E86" s="60">
        <v>50</v>
      </c>
      <c r="F86" s="60">
        <v>12781</v>
      </c>
      <c r="G86" s="61">
        <v>44766</v>
      </c>
      <c r="H86" s="62">
        <f>D86*E86</f>
        <v>300</v>
      </c>
      <c r="I86" s="28"/>
      <c r="J86" s="28"/>
    </row>
    <row r="87" spans="1:10" ht="14.4" x14ac:dyDescent="0.3">
      <c r="A87" s="58"/>
      <c r="B87" s="55"/>
      <c r="C87" s="59"/>
      <c r="D87" s="63"/>
      <c r="E87" s="60"/>
      <c r="F87" s="60"/>
      <c r="G87" s="61"/>
      <c r="H87" s="62"/>
      <c r="I87" s="28"/>
      <c r="J87" s="28"/>
    </row>
    <row r="88" spans="1:10" ht="14.4" x14ac:dyDescent="0.3">
      <c r="A88" s="58">
        <v>25</v>
      </c>
      <c r="B88" s="55" t="s">
        <v>260</v>
      </c>
      <c r="C88" s="473" t="s">
        <v>264</v>
      </c>
      <c r="D88" s="59">
        <v>8</v>
      </c>
      <c r="E88" s="60">
        <v>50</v>
      </c>
      <c r="F88" s="60">
        <v>12784</v>
      </c>
      <c r="G88" s="61">
        <v>44753</v>
      </c>
      <c r="H88" s="62">
        <f>D88*E88</f>
        <v>400</v>
      </c>
      <c r="I88" s="28"/>
      <c r="J88" s="28"/>
    </row>
    <row r="89" spans="1:10" ht="14.4" x14ac:dyDescent="0.3">
      <c r="A89" s="58"/>
      <c r="B89" s="55" t="s">
        <v>265</v>
      </c>
      <c r="C89" s="475"/>
      <c r="D89" s="63">
        <v>8</v>
      </c>
      <c r="E89" s="60">
        <v>50</v>
      </c>
      <c r="F89" s="60">
        <v>12784</v>
      </c>
      <c r="G89" s="61">
        <v>44759</v>
      </c>
      <c r="H89" s="62">
        <f>D89*E89</f>
        <v>400</v>
      </c>
      <c r="I89" s="28"/>
      <c r="J89" s="28"/>
    </row>
    <row r="90" spans="1:10" ht="14.4" x14ac:dyDescent="0.3">
      <c r="A90" s="58"/>
      <c r="B90" s="55"/>
      <c r="C90" s="474"/>
      <c r="D90" s="63">
        <v>8</v>
      </c>
      <c r="E90" s="60">
        <v>50</v>
      </c>
      <c r="F90" s="60">
        <v>12784</v>
      </c>
      <c r="G90" s="61">
        <v>44766</v>
      </c>
      <c r="H90" s="62">
        <f>D90*E90</f>
        <v>400</v>
      </c>
      <c r="I90" s="28"/>
      <c r="J90" s="28"/>
    </row>
    <row r="91" spans="1:10" ht="14.4" x14ac:dyDescent="0.3">
      <c r="A91" s="58"/>
      <c r="B91" s="55"/>
      <c r="C91" s="63"/>
      <c r="D91" s="63"/>
      <c r="E91" s="60"/>
      <c r="F91" s="60"/>
      <c r="G91" s="61"/>
      <c r="H91" s="62"/>
      <c r="I91" s="28"/>
      <c r="J91" s="28"/>
    </row>
    <row r="92" spans="1:10" ht="14.4" x14ac:dyDescent="0.3">
      <c r="A92" s="58">
        <v>26</v>
      </c>
      <c r="B92" s="55" t="s">
        <v>260</v>
      </c>
      <c r="C92" s="473" t="s">
        <v>266</v>
      </c>
      <c r="D92" s="59">
        <v>8</v>
      </c>
      <c r="E92" s="60">
        <v>50</v>
      </c>
      <c r="F92" s="60">
        <v>12785</v>
      </c>
      <c r="G92" s="61">
        <v>44753</v>
      </c>
      <c r="H92" s="62">
        <f>D92*E92</f>
        <v>400</v>
      </c>
      <c r="I92" s="28"/>
      <c r="J92" s="28"/>
    </row>
    <row r="93" spans="1:10" ht="14.4" x14ac:dyDescent="0.3">
      <c r="A93" s="58"/>
      <c r="B93" s="55" t="s">
        <v>267</v>
      </c>
      <c r="C93" s="474"/>
      <c r="D93" s="63">
        <v>8</v>
      </c>
      <c r="E93" s="60">
        <v>50</v>
      </c>
      <c r="F93" s="60">
        <v>12785</v>
      </c>
      <c r="G93" s="61">
        <v>44759</v>
      </c>
      <c r="H93" s="62">
        <f>D93*E93</f>
        <v>400</v>
      </c>
      <c r="I93" s="28"/>
      <c r="J93" s="28"/>
    </row>
    <row r="94" spans="1:10" ht="14.4" x14ac:dyDescent="0.3">
      <c r="A94" s="58"/>
      <c r="B94" s="55"/>
      <c r="C94" s="63"/>
      <c r="D94" s="63">
        <v>8</v>
      </c>
      <c r="E94" s="60">
        <v>50</v>
      </c>
      <c r="F94" s="60">
        <v>12785</v>
      </c>
      <c r="G94" s="61">
        <v>44766</v>
      </c>
      <c r="H94" s="62">
        <f>D94*E94</f>
        <v>400</v>
      </c>
      <c r="I94" s="28"/>
      <c r="J94" s="28"/>
    </row>
    <row r="95" spans="1:10" ht="14.4" x14ac:dyDescent="0.3">
      <c r="A95" s="58"/>
      <c r="B95" s="55"/>
      <c r="C95" s="63"/>
      <c r="D95" s="63"/>
      <c r="E95" s="60"/>
      <c r="F95" s="60"/>
      <c r="G95" s="61"/>
      <c r="H95" s="62"/>
    </row>
    <row r="96" spans="1:10" ht="14.4" x14ac:dyDescent="0.3">
      <c r="A96" s="58">
        <v>27</v>
      </c>
      <c r="B96" s="55" t="s">
        <v>260</v>
      </c>
      <c r="C96" s="467" t="s">
        <v>268</v>
      </c>
      <c r="D96" s="59">
        <v>10</v>
      </c>
      <c r="E96" s="60">
        <v>50</v>
      </c>
      <c r="F96" s="60">
        <v>12786</v>
      </c>
      <c r="G96" s="61">
        <v>44753</v>
      </c>
      <c r="H96" s="62">
        <f>D96*E96</f>
        <v>500</v>
      </c>
    </row>
    <row r="97" spans="1:8" ht="14.4" x14ac:dyDescent="0.3">
      <c r="A97" s="58"/>
      <c r="B97" s="55" t="s">
        <v>269</v>
      </c>
      <c r="C97" s="468"/>
      <c r="D97" s="63">
        <v>10</v>
      </c>
      <c r="E97" s="60">
        <v>50</v>
      </c>
      <c r="F97" s="60">
        <v>12786</v>
      </c>
      <c r="G97" s="61">
        <v>44759</v>
      </c>
      <c r="H97" s="62">
        <f>D97*E97</f>
        <v>500</v>
      </c>
    </row>
    <row r="98" spans="1:8" ht="14.4" x14ac:dyDescent="0.3">
      <c r="A98" s="58"/>
      <c r="B98" s="55"/>
      <c r="C98" s="63"/>
      <c r="D98" s="63">
        <v>10</v>
      </c>
      <c r="E98" s="60">
        <v>50</v>
      </c>
      <c r="F98" s="60">
        <v>12786</v>
      </c>
      <c r="G98" s="61">
        <v>44766</v>
      </c>
      <c r="H98" s="62">
        <f>D98*E98</f>
        <v>500</v>
      </c>
    </row>
    <row r="99" spans="1:8" ht="14.4" x14ac:dyDescent="0.3">
      <c r="A99" s="58"/>
      <c r="B99" s="55"/>
      <c r="C99" s="63"/>
      <c r="D99" s="63"/>
      <c r="E99" s="60"/>
      <c r="F99" s="60"/>
      <c r="G99" s="61"/>
      <c r="H99" s="62"/>
    </row>
    <row r="100" spans="1:8" ht="14.4" x14ac:dyDescent="0.3">
      <c r="A100" s="58">
        <v>28</v>
      </c>
      <c r="B100" s="55" t="s">
        <v>260</v>
      </c>
      <c r="C100" s="467" t="s">
        <v>270</v>
      </c>
      <c r="D100" s="59">
        <v>6</v>
      </c>
      <c r="E100" s="60">
        <v>50</v>
      </c>
      <c r="F100" s="60">
        <v>12783</v>
      </c>
      <c r="G100" s="61">
        <v>44766</v>
      </c>
      <c r="H100" s="62">
        <f>D100*E100</f>
        <v>300</v>
      </c>
    </row>
    <row r="101" spans="1:8" ht="14.4" x14ac:dyDescent="0.3">
      <c r="A101" s="58"/>
      <c r="B101" s="55" t="s">
        <v>119</v>
      </c>
      <c r="C101" s="468"/>
      <c r="D101" s="63">
        <v>6</v>
      </c>
      <c r="E101" s="60">
        <v>50</v>
      </c>
      <c r="F101" s="60">
        <v>12783</v>
      </c>
      <c r="G101" s="61">
        <v>44766</v>
      </c>
      <c r="H101" s="62">
        <f>D101*E101</f>
        <v>300</v>
      </c>
    </row>
    <row r="102" spans="1:8" ht="14.4" x14ac:dyDescent="0.3">
      <c r="A102" s="58"/>
      <c r="B102" s="55"/>
      <c r="C102" s="63"/>
      <c r="D102" s="63">
        <v>6</v>
      </c>
      <c r="E102" s="60">
        <v>50</v>
      </c>
      <c r="F102" s="60">
        <v>12783</v>
      </c>
      <c r="G102" s="61">
        <v>44766</v>
      </c>
      <c r="H102" s="62">
        <f>D102*E102</f>
        <v>300</v>
      </c>
    </row>
    <row r="103" spans="1:8" ht="14.4" x14ac:dyDescent="0.3">
      <c r="A103" s="58"/>
      <c r="B103" s="55"/>
      <c r="C103" s="63"/>
      <c r="D103" s="63"/>
      <c r="E103" s="60"/>
      <c r="F103" s="60"/>
      <c r="G103" s="61"/>
      <c r="H103" s="62"/>
    </row>
    <row r="104" spans="1:8" ht="14.4" x14ac:dyDescent="0.3">
      <c r="A104" s="58">
        <v>29</v>
      </c>
      <c r="B104" s="55" t="s">
        <v>260</v>
      </c>
      <c r="C104" s="467" t="s">
        <v>271</v>
      </c>
      <c r="D104" s="59">
        <v>11</v>
      </c>
      <c r="E104" s="60">
        <v>50</v>
      </c>
      <c r="F104" s="60">
        <v>12782</v>
      </c>
      <c r="G104" s="61">
        <v>44753</v>
      </c>
      <c r="H104" s="62">
        <f>D104*E104</f>
        <v>550</v>
      </c>
    </row>
    <row r="105" spans="1:8" ht="14.4" x14ac:dyDescent="0.3">
      <c r="A105" s="58"/>
      <c r="B105" s="55" t="s">
        <v>143</v>
      </c>
      <c r="C105" s="468"/>
      <c r="D105" s="63">
        <v>11</v>
      </c>
      <c r="E105" s="60">
        <v>50</v>
      </c>
      <c r="F105" s="60">
        <v>12782</v>
      </c>
      <c r="G105" s="61">
        <v>44759</v>
      </c>
      <c r="H105" s="62">
        <f>D105*E105</f>
        <v>550</v>
      </c>
    </row>
    <row r="106" spans="1:8" ht="14.4" x14ac:dyDescent="0.3">
      <c r="A106" s="58"/>
      <c r="B106" s="55"/>
      <c r="C106" s="63"/>
      <c r="D106" s="63">
        <v>11</v>
      </c>
      <c r="E106" s="60">
        <v>50</v>
      </c>
      <c r="F106" s="60">
        <v>12782</v>
      </c>
      <c r="G106" s="61">
        <v>44766</v>
      </c>
      <c r="H106" s="62">
        <f>D106*E106</f>
        <v>550</v>
      </c>
    </row>
    <row r="107" spans="1:8" ht="14.4" x14ac:dyDescent="0.3">
      <c r="A107" s="58"/>
      <c r="B107" s="55"/>
      <c r="C107" s="63"/>
      <c r="D107" s="63"/>
      <c r="E107" s="60"/>
      <c r="F107" s="60"/>
      <c r="G107" s="61"/>
      <c r="H107" s="62">
        <v>0</v>
      </c>
    </row>
    <row r="108" spans="1:8" s="211" customFormat="1" ht="14.4" x14ac:dyDescent="0.3">
      <c r="A108" s="106">
        <v>30</v>
      </c>
      <c r="B108" s="235" t="s">
        <v>260</v>
      </c>
      <c r="C108" s="480" t="s">
        <v>476</v>
      </c>
      <c r="D108" s="236">
        <v>4</v>
      </c>
      <c r="E108" s="105">
        <v>50</v>
      </c>
      <c r="F108" s="105">
        <v>13087</v>
      </c>
      <c r="G108" s="237">
        <v>44774</v>
      </c>
      <c r="H108" s="238">
        <f>D108*E108</f>
        <v>200</v>
      </c>
    </row>
    <row r="109" spans="1:8" s="211" customFormat="1" ht="14.4" x14ac:dyDescent="0.3">
      <c r="A109" s="106"/>
      <c r="B109" s="235"/>
      <c r="C109" s="482"/>
      <c r="D109" s="239">
        <v>4</v>
      </c>
      <c r="E109" s="105">
        <v>50</v>
      </c>
      <c r="F109" s="105">
        <v>13087</v>
      </c>
      <c r="G109" s="237">
        <v>44781</v>
      </c>
      <c r="H109" s="238">
        <f>D109*E109</f>
        <v>200</v>
      </c>
    </row>
    <row r="110" spans="1:8" s="211" customFormat="1" ht="14.4" x14ac:dyDescent="0.3">
      <c r="A110" s="106"/>
      <c r="B110" s="235"/>
      <c r="C110" s="239"/>
      <c r="D110" s="239">
        <v>4</v>
      </c>
      <c r="E110" s="105">
        <v>50</v>
      </c>
      <c r="F110" s="105">
        <v>13087</v>
      </c>
      <c r="G110" s="237">
        <v>44788</v>
      </c>
      <c r="H110" s="238">
        <f>D110*E110</f>
        <v>200</v>
      </c>
    </row>
    <row r="111" spans="1:8" s="211" customFormat="1" ht="14.4" x14ac:dyDescent="0.3">
      <c r="A111" s="106"/>
      <c r="B111" s="235"/>
      <c r="C111" s="240"/>
      <c r="D111" s="240">
        <v>4</v>
      </c>
      <c r="E111" s="241">
        <v>50</v>
      </c>
      <c r="F111" s="105">
        <v>13087</v>
      </c>
      <c r="G111" s="237">
        <v>44795</v>
      </c>
      <c r="H111" s="238">
        <f>D111*E111</f>
        <v>200</v>
      </c>
    </row>
    <row r="112" spans="1:8" s="211" customFormat="1" ht="14.4" x14ac:dyDescent="0.3">
      <c r="A112" s="106"/>
      <c r="B112" s="235"/>
      <c r="C112" s="240"/>
      <c r="D112" s="240">
        <v>4</v>
      </c>
      <c r="E112" s="241">
        <v>50</v>
      </c>
      <c r="F112" s="105">
        <v>13087</v>
      </c>
      <c r="G112" s="237">
        <v>44802</v>
      </c>
      <c r="H112" s="238">
        <f>D112*E112</f>
        <v>200</v>
      </c>
    </row>
    <row r="113" spans="1:8" s="211" customFormat="1" ht="14.4" x14ac:dyDescent="0.3">
      <c r="A113" s="106"/>
      <c r="B113" s="235"/>
      <c r="C113" s="240"/>
      <c r="D113" s="240"/>
      <c r="E113" s="241"/>
      <c r="F113" s="105"/>
      <c r="G113" s="237"/>
      <c r="H113" s="238"/>
    </row>
    <row r="114" spans="1:8" s="211" customFormat="1" ht="14.4" x14ac:dyDescent="0.3">
      <c r="A114" s="106">
        <v>31</v>
      </c>
      <c r="B114" s="235" t="s">
        <v>260</v>
      </c>
      <c r="C114" s="480" t="s">
        <v>477</v>
      </c>
      <c r="D114" s="236">
        <v>6</v>
      </c>
      <c r="E114" s="105">
        <v>50</v>
      </c>
      <c r="F114" s="105">
        <v>13085</v>
      </c>
      <c r="G114" s="237">
        <v>44774</v>
      </c>
      <c r="H114" s="238">
        <f>D114*E114</f>
        <v>300</v>
      </c>
    </row>
    <row r="115" spans="1:8" s="211" customFormat="1" ht="14.4" x14ac:dyDescent="0.3">
      <c r="A115" s="106"/>
      <c r="B115" s="235"/>
      <c r="C115" s="482"/>
      <c r="D115" s="239">
        <v>6</v>
      </c>
      <c r="E115" s="105">
        <v>50</v>
      </c>
      <c r="F115" s="105">
        <v>13085</v>
      </c>
      <c r="G115" s="237">
        <v>44781</v>
      </c>
      <c r="H115" s="238">
        <f>D115*E115</f>
        <v>300</v>
      </c>
    </row>
    <row r="116" spans="1:8" s="211" customFormat="1" ht="14.4" x14ac:dyDescent="0.3">
      <c r="A116" s="106"/>
      <c r="B116" s="235"/>
      <c r="C116" s="239"/>
      <c r="D116" s="239">
        <v>6</v>
      </c>
      <c r="E116" s="105">
        <v>50</v>
      </c>
      <c r="F116" s="105">
        <v>13085</v>
      </c>
      <c r="G116" s="237">
        <v>44788</v>
      </c>
      <c r="H116" s="238">
        <f>D116*E116</f>
        <v>300</v>
      </c>
    </row>
    <row r="117" spans="1:8" s="211" customFormat="1" ht="14.4" x14ac:dyDescent="0.3">
      <c r="A117" s="106"/>
      <c r="B117" s="235"/>
      <c r="C117" s="240"/>
      <c r="D117" s="240">
        <v>6</v>
      </c>
      <c r="E117" s="241">
        <v>50</v>
      </c>
      <c r="F117" s="105">
        <v>13085</v>
      </c>
      <c r="G117" s="237">
        <v>44795</v>
      </c>
      <c r="H117" s="238">
        <f>D117*E117</f>
        <v>300</v>
      </c>
    </row>
    <row r="118" spans="1:8" s="211" customFormat="1" ht="14.4" x14ac:dyDescent="0.3">
      <c r="A118" s="106"/>
      <c r="B118" s="235"/>
      <c r="C118" s="240"/>
      <c r="D118" s="240">
        <v>6</v>
      </c>
      <c r="E118" s="241">
        <v>50</v>
      </c>
      <c r="F118" s="105">
        <v>13085</v>
      </c>
      <c r="G118" s="237">
        <v>44802</v>
      </c>
      <c r="H118" s="238">
        <f>D118*E118</f>
        <v>300</v>
      </c>
    </row>
    <row r="119" spans="1:8" s="211" customFormat="1" ht="14.4" x14ac:dyDescent="0.3">
      <c r="A119" s="106"/>
      <c r="B119" s="235"/>
      <c r="C119" s="240"/>
      <c r="D119" s="240"/>
      <c r="E119" s="241"/>
      <c r="F119" s="105"/>
      <c r="G119" s="237"/>
      <c r="H119" s="238"/>
    </row>
    <row r="120" spans="1:8" s="211" customFormat="1" ht="15" customHeight="1" x14ac:dyDescent="0.3">
      <c r="A120" s="106">
        <v>32</v>
      </c>
      <c r="B120" s="235" t="s">
        <v>260</v>
      </c>
      <c r="C120" s="480" t="s">
        <v>478</v>
      </c>
      <c r="D120" s="236">
        <v>8</v>
      </c>
      <c r="E120" s="105">
        <v>50</v>
      </c>
      <c r="F120" s="105">
        <v>13084</v>
      </c>
      <c r="G120" s="237">
        <v>44774</v>
      </c>
      <c r="H120" s="238">
        <f>D120*E120</f>
        <v>400</v>
      </c>
    </row>
    <row r="121" spans="1:8" s="211" customFormat="1" ht="14.4" x14ac:dyDescent="0.3">
      <c r="A121" s="106"/>
      <c r="B121" s="235"/>
      <c r="C121" s="481"/>
      <c r="D121" s="239">
        <v>8</v>
      </c>
      <c r="E121" s="105">
        <v>50</v>
      </c>
      <c r="F121" s="105">
        <v>13084</v>
      </c>
      <c r="G121" s="237">
        <v>44781</v>
      </c>
      <c r="H121" s="238">
        <f>D121*E121</f>
        <v>400</v>
      </c>
    </row>
    <row r="122" spans="1:8" s="211" customFormat="1" ht="14.4" x14ac:dyDescent="0.3">
      <c r="A122" s="106"/>
      <c r="B122" s="235"/>
      <c r="C122" s="482"/>
      <c r="D122" s="239">
        <v>8</v>
      </c>
      <c r="E122" s="105">
        <v>50</v>
      </c>
      <c r="F122" s="105">
        <v>13084</v>
      </c>
      <c r="G122" s="237">
        <v>44788</v>
      </c>
      <c r="H122" s="238">
        <f>D122*E122</f>
        <v>400</v>
      </c>
    </row>
    <row r="123" spans="1:8" s="211" customFormat="1" ht="14.4" x14ac:dyDescent="0.3">
      <c r="A123" s="106"/>
      <c r="B123" s="235"/>
      <c r="C123" s="240"/>
      <c r="D123" s="240">
        <v>8</v>
      </c>
      <c r="E123" s="241">
        <v>50</v>
      </c>
      <c r="F123" s="105">
        <v>13084</v>
      </c>
      <c r="G123" s="237">
        <v>44795</v>
      </c>
      <c r="H123" s="238">
        <f>D123*E123</f>
        <v>400</v>
      </c>
    </row>
    <row r="124" spans="1:8" s="211" customFormat="1" ht="14.4" x14ac:dyDescent="0.3">
      <c r="A124" s="106"/>
      <c r="B124" s="235"/>
      <c r="C124" s="240"/>
      <c r="D124" s="240">
        <v>8</v>
      </c>
      <c r="E124" s="241">
        <v>50</v>
      </c>
      <c r="F124" s="105">
        <v>13084</v>
      </c>
      <c r="G124" s="237">
        <v>44802</v>
      </c>
      <c r="H124" s="238">
        <f>D124*E124</f>
        <v>400</v>
      </c>
    </row>
    <row r="125" spans="1:8" s="211" customFormat="1" ht="14.4" x14ac:dyDescent="0.3">
      <c r="A125" s="106"/>
      <c r="B125" s="235"/>
      <c r="C125" s="240"/>
      <c r="D125" s="240"/>
      <c r="E125" s="241"/>
      <c r="F125" s="105"/>
      <c r="G125" s="237"/>
      <c r="H125" s="238"/>
    </row>
    <row r="126" spans="1:8" s="211" customFormat="1" ht="14.4" x14ac:dyDescent="0.3">
      <c r="A126" s="106">
        <v>33</v>
      </c>
      <c r="B126" s="235" t="s">
        <v>260</v>
      </c>
      <c r="C126" s="480" t="s">
        <v>479</v>
      </c>
      <c r="D126" s="236">
        <v>6</v>
      </c>
      <c r="E126" s="105">
        <v>50</v>
      </c>
      <c r="F126" s="105">
        <v>13083</v>
      </c>
      <c r="G126" s="237">
        <v>44774</v>
      </c>
      <c r="H126" s="238">
        <f>D126*E126</f>
        <v>300</v>
      </c>
    </row>
    <row r="127" spans="1:8" s="211" customFormat="1" ht="14.4" x14ac:dyDescent="0.3">
      <c r="A127" s="106"/>
      <c r="B127" s="235"/>
      <c r="C127" s="481"/>
      <c r="D127" s="239">
        <v>6</v>
      </c>
      <c r="E127" s="105">
        <v>50</v>
      </c>
      <c r="F127" s="105">
        <v>13083</v>
      </c>
      <c r="G127" s="237">
        <v>44781</v>
      </c>
      <c r="H127" s="238">
        <f>D127*E127</f>
        <v>300</v>
      </c>
    </row>
    <row r="128" spans="1:8" s="211" customFormat="1" ht="14.4" x14ac:dyDescent="0.3">
      <c r="A128" s="106"/>
      <c r="B128" s="235"/>
      <c r="C128" s="482"/>
      <c r="D128" s="239">
        <v>6</v>
      </c>
      <c r="E128" s="105">
        <v>50</v>
      </c>
      <c r="F128" s="105">
        <v>13083</v>
      </c>
      <c r="G128" s="237">
        <v>44788</v>
      </c>
      <c r="H128" s="238">
        <f>D128*E128</f>
        <v>300</v>
      </c>
    </row>
    <row r="129" spans="1:8" s="211" customFormat="1" ht="14.4" x14ac:dyDescent="0.3">
      <c r="A129" s="106"/>
      <c r="B129" s="235"/>
      <c r="C129" s="240"/>
      <c r="D129" s="240">
        <v>6</v>
      </c>
      <c r="E129" s="241">
        <v>50</v>
      </c>
      <c r="F129" s="105">
        <v>13083</v>
      </c>
      <c r="G129" s="237">
        <v>44795</v>
      </c>
      <c r="H129" s="238">
        <f>D129*E129</f>
        <v>300</v>
      </c>
    </row>
    <row r="130" spans="1:8" s="211" customFormat="1" ht="14.4" x14ac:dyDescent="0.3">
      <c r="A130" s="106"/>
      <c r="B130" s="235"/>
      <c r="C130" s="240"/>
      <c r="D130" s="240">
        <v>6</v>
      </c>
      <c r="E130" s="241">
        <v>50</v>
      </c>
      <c r="F130" s="105">
        <v>13083</v>
      </c>
      <c r="G130" s="237">
        <v>44802</v>
      </c>
      <c r="H130" s="238">
        <f>D130*E130</f>
        <v>300</v>
      </c>
    </row>
    <row r="131" spans="1:8" s="211" customFormat="1" ht="14.4" x14ac:dyDescent="0.3">
      <c r="A131" s="106"/>
      <c r="B131" s="235"/>
      <c r="C131" s="240"/>
      <c r="D131" s="240"/>
      <c r="E131" s="241"/>
      <c r="F131" s="105"/>
      <c r="G131" s="237"/>
      <c r="H131" s="238"/>
    </row>
    <row r="132" spans="1:8" s="211" customFormat="1" ht="14.4" x14ac:dyDescent="0.3">
      <c r="A132" s="106">
        <v>34</v>
      </c>
      <c r="B132" s="235" t="s">
        <v>260</v>
      </c>
      <c r="C132" s="480" t="s">
        <v>480</v>
      </c>
      <c r="D132" s="236">
        <v>5</v>
      </c>
      <c r="E132" s="105">
        <v>50</v>
      </c>
      <c r="F132" s="105">
        <v>13082</v>
      </c>
      <c r="G132" s="237">
        <v>44774</v>
      </c>
      <c r="H132" s="238">
        <f>D132*E132</f>
        <v>250</v>
      </c>
    </row>
    <row r="133" spans="1:8" s="211" customFormat="1" ht="14.4" x14ac:dyDescent="0.3">
      <c r="A133" s="106"/>
      <c r="B133" s="235"/>
      <c r="C133" s="481"/>
      <c r="D133" s="239">
        <v>5</v>
      </c>
      <c r="E133" s="105">
        <v>50</v>
      </c>
      <c r="F133" s="105">
        <v>13082</v>
      </c>
      <c r="G133" s="237">
        <v>44781</v>
      </c>
      <c r="H133" s="238">
        <f>D133*E133</f>
        <v>250</v>
      </c>
    </row>
    <row r="134" spans="1:8" s="211" customFormat="1" ht="14.4" x14ac:dyDescent="0.3">
      <c r="A134" s="106"/>
      <c r="B134" s="235"/>
      <c r="C134" s="482"/>
      <c r="D134" s="239">
        <v>5</v>
      </c>
      <c r="E134" s="105">
        <v>50</v>
      </c>
      <c r="F134" s="105">
        <v>13082</v>
      </c>
      <c r="G134" s="237">
        <v>44788</v>
      </c>
      <c r="H134" s="238">
        <f>D134*E134</f>
        <v>250</v>
      </c>
    </row>
    <row r="135" spans="1:8" s="211" customFormat="1" ht="14.4" x14ac:dyDescent="0.3">
      <c r="A135" s="106"/>
      <c r="B135" s="235"/>
      <c r="C135" s="240"/>
      <c r="D135" s="240">
        <v>5</v>
      </c>
      <c r="E135" s="241">
        <v>50</v>
      </c>
      <c r="F135" s="105">
        <v>13082</v>
      </c>
      <c r="G135" s="237">
        <v>44795</v>
      </c>
      <c r="H135" s="238">
        <f>D135*E135</f>
        <v>250</v>
      </c>
    </row>
    <row r="136" spans="1:8" s="211" customFormat="1" ht="14.4" x14ac:dyDescent="0.3">
      <c r="A136" s="106"/>
      <c r="B136" s="235"/>
      <c r="C136" s="240"/>
      <c r="D136" s="240">
        <v>5</v>
      </c>
      <c r="E136" s="241">
        <v>50</v>
      </c>
      <c r="F136" s="105">
        <v>13082</v>
      </c>
      <c r="G136" s="237">
        <v>44802</v>
      </c>
      <c r="H136" s="238">
        <f>D136*E136</f>
        <v>250</v>
      </c>
    </row>
    <row r="137" spans="1:8" s="211" customFormat="1" ht="14.4" x14ac:dyDescent="0.3">
      <c r="A137" s="106"/>
      <c r="B137" s="235"/>
      <c r="C137" s="240"/>
      <c r="D137" s="240"/>
      <c r="E137" s="241"/>
      <c r="F137" s="105"/>
      <c r="G137" s="237"/>
      <c r="H137" s="238"/>
    </row>
    <row r="138" spans="1:8" s="211" customFormat="1" ht="15" customHeight="1" x14ac:dyDescent="0.3">
      <c r="A138" s="106">
        <v>35</v>
      </c>
      <c r="B138" s="235" t="s">
        <v>260</v>
      </c>
      <c r="C138" s="480" t="s">
        <v>552</v>
      </c>
      <c r="D138" s="236">
        <v>10</v>
      </c>
      <c r="E138" s="105">
        <v>50</v>
      </c>
      <c r="F138" s="105">
        <v>13086</v>
      </c>
      <c r="G138" s="237">
        <v>44774</v>
      </c>
      <c r="H138" s="238">
        <f>D138*E138</f>
        <v>500</v>
      </c>
    </row>
    <row r="139" spans="1:8" s="211" customFormat="1" ht="14.4" x14ac:dyDescent="0.3">
      <c r="A139" s="106"/>
      <c r="B139" s="235"/>
      <c r="C139" s="481"/>
      <c r="D139" s="239">
        <v>10</v>
      </c>
      <c r="E139" s="105">
        <v>50</v>
      </c>
      <c r="F139" s="105">
        <v>13086</v>
      </c>
      <c r="G139" s="237">
        <v>44781</v>
      </c>
      <c r="H139" s="238">
        <f>D139*E139</f>
        <v>500</v>
      </c>
    </row>
    <row r="140" spans="1:8" s="211" customFormat="1" ht="14.4" x14ac:dyDescent="0.3">
      <c r="A140" s="106"/>
      <c r="B140" s="235"/>
      <c r="C140" s="482"/>
      <c r="D140" s="239">
        <v>10</v>
      </c>
      <c r="E140" s="105">
        <v>50</v>
      </c>
      <c r="F140" s="105">
        <v>13086</v>
      </c>
      <c r="G140" s="237">
        <v>44788</v>
      </c>
      <c r="H140" s="238">
        <f>D140*E140</f>
        <v>500</v>
      </c>
    </row>
    <row r="141" spans="1:8" s="211" customFormat="1" ht="14.4" x14ac:dyDescent="0.3">
      <c r="A141" s="106"/>
      <c r="B141" s="235"/>
      <c r="C141" s="240"/>
      <c r="D141" s="240">
        <v>10</v>
      </c>
      <c r="E141" s="241">
        <v>50</v>
      </c>
      <c r="F141" s="105">
        <v>13086</v>
      </c>
      <c r="G141" s="237">
        <v>44795</v>
      </c>
      <c r="H141" s="238">
        <f>D141*E141</f>
        <v>500</v>
      </c>
    </row>
    <row r="142" spans="1:8" s="211" customFormat="1" ht="14.4" x14ac:dyDescent="0.3">
      <c r="A142" s="106"/>
      <c r="B142" s="235"/>
      <c r="C142" s="240"/>
      <c r="D142" s="240">
        <v>10</v>
      </c>
      <c r="E142" s="241">
        <v>50</v>
      </c>
      <c r="F142" s="105">
        <v>13086</v>
      </c>
      <c r="G142" s="237">
        <v>44802</v>
      </c>
      <c r="H142" s="238">
        <f>D142*E142</f>
        <v>500</v>
      </c>
    </row>
    <row r="143" spans="1:8" s="211" customFormat="1" ht="14.4" x14ac:dyDescent="0.3">
      <c r="A143" s="106"/>
      <c r="B143" s="235"/>
      <c r="C143" s="240"/>
      <c r="D143" s="240"/>
      <c r="E143" s="241"/>
      <c r="F143" s="105"/>
      <c r="G143" s="237"/>
      <c r="H143" s="238"/>
    </row>
    <row r="144" spans="1:8" ht="14.4" x14ac:dyDescent="0.3">
      <c r="A144" s="58"/>
      <c r="B144" s="55"/>
      <c r="C144" s="60"/>
      <c r="D144" s="60"/>
      <c r="E144" s="60"/>
      <c r="F144" s="60"/>
      <c r="G144" s="61"/>
      <c r="H144" s="62"/>
    </row>
    <row r="145" spans="1:8" ht="14.4" x14ac:dyDescent="0.3">
      <c r="A145" s="25"/>
      <c r="B145" s="26"/>
      <c r="C145" s="27"/>
      <c r="D145" s="27"/>
      <c r="E145" s="471" t="s">
        <v>167</v>
      </c>
      <c r="F145" s="471"/>
      <c r="G145" s="471"/>
      <c r="H145" s="64">
        <f>SUM(H3:H144)</f>
        <v>27800</v>
      </c>
    </row>
  </sheetData>
  <protectedRanges>
    <protectedRange sqref="A1:J1048576" name="Range1" securityDescriptor="O:WDG:WDD:(A;;CC;;;S-1-5-21-2162722240-155571142-4159933717-1001)"/>
  </protectedRanges>
  <mergeCells count="27">
    <mergeCell ref="C138:C140"/>
    <mergeCell ref="C65:C66"/>
    <mergeCell ref="C68:C69"/>
    <mergeCell ref="C71:C72"/>
    <mergeCell ref="C77:C78"/>
    <mergeCell ref="C74:C75"/>
    <mergeCell ref="C96:C97"/>
    <mergeCell ref="C100:C101"/>
    <mergeCell ref="C104:C105"/>
    <mergeCell ref="C120:C122"/>
    <mergeCell ref="C126:C128"/>
    <mergeCell ref="E145:G145"/>
    <mergeCell ref="A1:J1"/>
    <mergeCell ref="C92:C93"/>
    <mergeCell ref="C88:C90"/>
    <mergeCell ref="C84:C86"/>
    <mergeCell ref="C81:C82"/>
    <mergeCell ref="C3:C4"/>
    <mergeCell ref="C6:C7"/>
    <mergeCell ref="C41:C42"/>
    <mergeCell ref="C53:C54"/>
    <mergeCell ref="C56:C57"/>
    <mergeCell ref="C59:C60"/>
    <mergeCell ref="C62:C63"/>
    <mergeCell ref="C132:C134"/>
    <mergeCell ref="C108:C109"/>
    <mergeCell ref="C114:C115"/>
  </mergeCells>
  <pageMargins left="0.7" right="0.7" top="0.75" bottom="0.75" header="0.3" footer="0.3"/>
  <pageSetup paperSize="9" scale="7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8"/>
  <sheetViews>
    <sheetView topLeftCell="B1" workbookViewId="0">
      <selection activeCell="K34" sqref="K34"/>
    </sheetView>
  </sheetViews>
  <sheetFormatPr defaultColWidth="8.77734375" defaultRowHeight="14.4" x14ac:dyDescent="0.3"/>
  <cols>
    <col min="1" max="1" width="8.77734375" style="94"/>
    <col min="2" max="2" width="22.77734375" style="94" customWidth="1"/>
    <col min="3" max="3" width="8.77734375" style="94"/>
    <col min="4" max="4" width="9.77734375" style="94" customWidth="1"/>
    <col min="5" max="5" width="11.21875" style="94" customWidth="1"/>
    <col min="6" max="6" width="10.77734375" style="94" bestFit="1" customWidth="1"/>
    <col min="7" max="7" width="13.21875" style="94" customWidth="1"/>
    <col min="8" max="16384" width="8.77734375" style="94"/>
  </cols>
  <sheetData>
    <row r="3" spans="1:7" x14ac:dyDescent="0.3">
      <c r="A3" s="483" t="s">
        <v>405</v>
      </c>
      <c r="B3" s="483"/>
      <c r="C3" s="483"/>
      <c r="D3" s="483"/>
      <c r="E3" s="483"/>
      <c r="F3" s="483"/>
    </row>
    <row r="4" spans="1:7" ht="28.8" x14ac:dyDescent="0.3">
      <c r="A4" s="95" t="s">
        <v>169</v>
      </c>
      <c r="B4" s="95" t="s">
        <v>170</v>
      </c>
      <c r="C4" s="95" t="s">
        <v>171</v>
      </c>
      <c r="D4" s="95" t="s">
        <v>172</v>
      </c>
      <c r="E4" s="96" t="s">
        <v>204</v>
      </c>
      <c r="F4" s="96" t="s">
        <v>406</v>
      </c>
      <c r="G4" s="95" t="s">
        <v>66</v>
      </c>
    </row>
    <row r="5" spans="1:7" x14ac:dyDescent="0.3">
      <c r="A5" s="97">
        <v>1</v>
      </c>
      <c r="B5" s="97" t="s">
        <v>407</v>
      </c>
      <c r="C5" s="97">
        <v>100</v>
      </c>
      <c r="D5" s="97">
        <v>15611</v>
      </c>
      <c r="E5" s="98">
        <v>3</v>
      </c>
      <c r="F5" s="99">
        <v>44726</v>
      </c>
      <c r="G5" s="100">
        <f>C5*E5</f>
        <v>300</v>
      </c>
    </row>
    <row r="6" spans="1:7" x14ac:dyDescent="0.3">
      <c r="A6" s="97">
        <v>2</v>
      </c>
      <c r="B6" s="97" t="s">
        <v>408</v>
      </c>
      <c r="C6" s="97">
        <v>100</v>
      </c>
      <c r="D6" s="97">
        <v>15611</v>
      </c>
      <c r="E6" s="98">
        <v>1.5</v>
      </c>
      <c r="F6" s="99">
        <v>44726</v>
      </c>
      <c r="G6" s="100">
        <f>C6*E6</f>
        <v>150</v>
      </c>
    </row>
    <row r="7" spans="1:7" x14ac:dyDescent="0.3">
      <c r="A7" s="97"/>
      <c r="B7" s="97"/>
      <c r="C7" s="97"/>
      <c r="D7" s="97"/>
      <c r="E7" s="98"/>
      <c r="F7" s="99"/>
      <c r="G7" s="97"/>
    </row>
    <row r="8" spans="1:7" x14ac:dyDescent="0.3">
      <c r="A8" s="97"/>
      <c r="B8" s="97"/>
      <c r="C8" s="97"/>
      <c r="D8" s="97"/>
      <c r="E8" s="484" t="s">
        <v>205</v>
      </c>
      <c r="F8" s="485"/>
      <c r="G8" s="100">
        <f>SUM(G5:G7)</f>
        <v>450</v>
      </c>
    </row>
  </sheetData>
  <protectedRanges>
    <protectedRange sqref="A1:G1048576" name="Range1" securityDescriptor="O:WDG:WDD:(A;;CC;;;S-1-5-21-2162722240-155571142-4159933717-1001)"/>
  </protectedRanges>
  <mergeCells count="2">
    <mergeCell ref="A3:F3"/>
    <mergeCell ref="E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33"/>
  <sheetViews>
    <sheetView workbookViewId="0">
      <selection activeCell="A2" sqref="A2:F26"/>
    </sheetView>
  </sheetViews>
  <sheetFormatPr defaultRowHeight="13.2" x14ac:dyDescent="0.25"/>
  <cols>
    <col min="2" max="2" width="23.44140625" customWidth="1"/>
    <col min="5" max="5" width="12" customWidth="1"/>
    <col min="6" max="6" width="16" customWidth="1"/>
  </cols>
  <sheetData>
    <row r="3" spans="1:6" ht="14.4" x14ac:dyDescent="0.3">
      <c r="A3" s="464" t="s">
        <v>272</v>
      </c>
      <c r="B3" s="465"/>
      <c r="C3" s="465"/>
      <c r="D3" s="465"/>
      <c r="E3" s="465"/>
      <c r="F3" s="466"/>
    </row>
    <row r="4" spans="1:6" ht="14.4" x14ac:dyDescent="0.3">
      <c r="A4" s="65" t="s">
        <v>169</v>
      </c>
      <c r="B4" s="65" t="s">
        <v>170</v>
      </c>
      <c r="C4" s="65" t="s">
        <v>158</v>
      </c>
      <c r="D4" s="65" t="s">
        <v>171</v>
      </c>
      <c r="E4" s="66" t="s">
        <v>204</v>
      </c>
      <c r="F4" s="65" t="s">
        <v>66</v>
      </c>
    </row>
    <row r="5" spans="1:6" ht="14.4" x14ac:dyDescent="0.3">
      <c r="A5" s="65"/>
      <c r="B5" s="65"/>
      <c r="C5" s="65"/>
      <c r="D5" s="65"/>
      <c r="E5" s="66"/>
      <c r="F5" s="65"/>
    </row>
    <row r="6" spans="1:6" ht="14.4" x14ac:dyDescent="0.3">
      <c r="A6" s="67">
        <v>1</v>
      </c>
      <c r="B6" s="67" t="s">
        <v>273</v>
      </c>
      <c r="C6" s="71"/>
      <c r="D6" s="67">
        <v>1</v>
      </c>
      <c r="E6" s="68">
        <v>800</v>
      </c>
      <c r="F6" s="69">
        <f t="shared" ref="F6:F20" si="0">E6*D6</f>
        <v>800</v>
      </c>
    </row>
    <row r="7" spans="1:6" ht="14.4" x14ac:dyDescent="0.3">
      <c r="A7" s="67">
        <v>1</v>
      </c>
      <c r="B7" s="67" t="s">
        <v>273</v>
      </c>
      <c r="C7" s="71">
        <v>44715</v>
      </c>
      <c r="D7" s="67">
        <v>1</v>
      </c>
      <c r="E7" s="68">
        <v>800</v>
      </c>
      <c r="F7" s="69">
        <f t="shared" si="0"/>
        <v>800</v>
      </c>
    </row>
    <row r="8" spans="1:6" ht="14.4" x14ac:dyDescent="0.3">
      <c r="A8" s="67">
        <v>2</v>
      </c>
      <c r="B8" s="67" t="s">
        <v>273</v>
      </c>
      <c r="C8" s="71">
        <v>44728</v>
      </c>
      <c r="D8" s="67">
        <v>1</v>
      </c>
      <c r="E8" s="68">
        <v>800</v>
      </c>
      <c r="F8" s="69">
        <f t="shared" si="0"/>
        <v>800</v>
      </c>
    </row>
    <row r="9" spans="1:6" ht="14.4" x14ac:dyDescent="0.3">
      <c r="A9" s="67">
        <v>3</v>
      </c>
      <c r="B9" s="67" t="s">
        <v>273</v>
      </c>
      <c r="C9" s="71">
        <v>44748</v>
      </c>
      <c r="D9" s="67">
        <v>9</v>
      </c>
      <c r="E9" s="68">
        <v>800</v>
      </c>
      <c r="F9" s="69">
        <f t="shared" si="0"/>
        <v>7200</v>
      </c>
    </row>
    <row r="10" spans="1:6" ht="14.4" x14ac:dyDescent="0.3">
      <c r="A10" s="67">
        <v>4</v>
      </c>
      <c r="B10" s="67" t="s">
        <v>273</v>
      </c>
      <c r="C10" s="71">
        <v>44763</v>
      </c>
      <c r="D10" s="67">
        <v>1</v>
      </c>
      <c r="E10" s="68">
        <v>800</v>
      </c>
      <c r="F10" s="69">
        <f t="shared" si="0"/>
        <v>800</v>
      </c>
    </row>
    <row r="11" spans="1:6" ht="14.4" x14ac:dyDescent="0.3">
      <c r="A11" s="67">
        <v>5</v>
      </c>
      <c r="B11" s="67" t="s">
        <v>273</v>
      </c>
      <c r="C11" s="71">
        <v>44810</v>
      </c>
      <c r="D11" s="67">
        <v>1</v>
      </c>
      <c r="E11" s="68">
        <v>800</v>
      </c>
      <c r="F11" s="234">
        <f t="shared" si="0"/>
        <v>800</v>
      </c>
    </row>
    <row r="12" spans="1:6" ht="14.4" x14ac:dyDescent="0.3">
      <c r="A12" s="67">
        <v>6</v>
      </c>
      <c r="B12" s="67" t="s">
        <v>273</v>
      </c>
      <c r="C12" s="71">
        <v>44810</v>
      </c>
      <c r="D12" s="67">
        <v>1</v>
      </c>
      <c r="E12" s="68">
        <v>800</v>
      </c>
      <c r="F12" s="234">
        <f t="shared" si="0"/>
        <v>800</v>
      </c>
    </row>
    <row r="13" spans="1:6" ht="14.4" x14ac:dyDescent="0.3">
      <c r="A13" s="67">
        <v>7</v>
      </c>
      <c r="B13" s="67" t="s">
        <v>273</v>
      </c>
      <c r="C13" s="71">
        <v>44828</v>
      </c>
      <c r="D13" s="67">
        <v>1</v>
      </c>
      <c r="E13" s="68">
        <v>800</v>
      </c>
      <c r="F13" s="234">
        <f t="shared" si="0"/>
        <v>800</v>
      </c>
    </row>
    <row r="14" spans="1:6" ht="14.4" x14ac:dyDescent="0.3">
      <c r="A14" s="67">
        <v>8</v>
      </c>
      <c r="B14" s="67" t="s">
        <v>273</v>
      </c>
      <c r="C14" s="71">
        <v>44828</v>
      </c>
      <c r="D14" s="67">
        <v>1</v>
      </c>
      <c r="E14" s="68">
        <v>800</v>
      </c>
      <c r="F14" s="234">
        <f t="shared" si="0"/>
        <v>800</v>
      </c>
    </row>
    <row r="15" spans="1:6" ht="14.4" x14ac:dyDescent="0.3">
      <c r="A15" s="67">
        <v>9</v>
      </c>
      <c r="B15" s="67" t="s">
        <v>273</v>
      </c>
      <c r="C15" s="71">
        <v>44831</v>
      </c>
      <c r="D15" s="67">
        <v>1</v>
      </c>
      <c r="E15" s="68">
        <v>800</v>
      </c>
      <c r="F15" s="234">
        <f t="shared" si="0"/>
        <v>800</v>
      </c>
    </row>
    <row r="16" spans="1:6" ht="14.4" x14ac:dyDescent="0.3">
      <c r="A16" s="288">
        <v>10</v>
      </c>
      <c r="B16" s="288" t="s">
        <v>273</v>
      </c>
      <c r="C16" s="289">
        <v>44841</v>
      </c>
      <c r="D16" s="288">
        <v>1</v>
      </c>
      <c r="E16" s="290">
        <v>800</v>
      </c>
      <c r="F16" s="234">
        <f t="shared" si="0"/>
        <v>800</v>
      </c>
    </row>
    <row r="17" spans="1:6" ht="14.4" x14ac:dyDescent="0.3">
      <c r="A17" s="288">
        <v>11</v>
      </c>
      <c r="B17" s="288" t="s">
        <v>273</v>
      </c>
      <c r="C17" s="289">
        <v>44844</v>
      </c>
      <c r="D17" s="288">
        <v>1</v>
      </c>
      <c r="E17" s="290">
        <v>800</v>
      </c>
      <c r="F17" s="234">
        <f t="shared" si="0"/>
        <v>800</v>
      </c>
    </row>
    <row r="18" spans="1:6" ht="14.4" x14ac:dyDescent="0.3">
      <c r="A18" s="288">
        <v>12</v>
      </c>
      <c r="B18" s="288" t="s">
        <v>273</v>
      </c>
      <c r="C18" s="289">
        <v>44846</v>
      </c>
      <c r="D18" s="288">
        <v>1</v>
      </c>
      <c r="E18" s="290">
        <v>800</v>
      </c>
      <c r="F18" s="234">
        <f t="shared" si="0"/>
        <v>800</v>
      </c>
    </row>
    <row r="19" spans="1:6" ht="14.4" x14ac:dyDescent="0.3">
      <c r="A19" s="288">
        <v>13</v>
      </c>
      <c r="B19" s="288" t="s">
        <v>273</v>
      </c>
      <c r="C19" s="289">
        <v>44853</v>
      </c>
      <c r="D19" s="288">
        <v>7</v>
      </c>
      <c r="E19" s="290">
        <v>800</v>
      </c>
      <c r="F19" s="234">
        <f t="shared" si="0"/>
        <v>5600</v>
      </c>
    </row>
    <row r="20" spans="1:6" ht="14.4" x14ac:dyDescent="0.3">
      <c r="A20" s="288">
        <v>14</v>
      </c>
      <c r="B20" s="288" t="s">
        <v>273</v>
      </c>
      <c r="C20" s="289">
        <v>44855</v>
      </c>
      <c r="D20" s="288">
        <v>1</v>
      </c>
      <c r="E20" s="290">
        <v>800</v>
      </c>
      <c r="F20" s="234">
        <f t="shared" si="0"/>
        <v>800</v>
      </c>
    </row>
    <row r="21" spans="1:6" ht="14.4" x14ac:dyDescent="0.3">
      <c r="A21" s="288">
        <v>15</v>
      </c>
      <c r="B21" s="288" t="s">
        <v>273</v>
      </c>
      <c r="C21" s="289">
        <v>44908</v>
      </c>
      <c r="D21" s="288">
        <v>5</v>
      </c>
      <c r="E21" s="290">
        <v>800</v>
      </c>
      <c r="F21" s="234">
        <f t="shared" ref="F21" si="1">E21*D21</f>
        <v>4000</v>
      </c>
    </row>
    <row r="22" spans="1:6" ht="14.4" x14ac:dyDescent="0.3">
      <c r="A22" s="348">
        <v>16</v>
      </c>
      <c r="B22" s="348" t="s">
        <v>273</v>
      </c>
      <c r="C22" s="349">
        <v>44950</v>
      </c>
      <c r="D22" s="348">
        <v>1</v>
      </c>
      <c r="E22" s="350">
        <v>800</v>
      </c>
      <c r="F22" s="351">
        <f t="shared" ref="F22" si="2">E22*D22</f>
        <v>800</v>
      </c>
    </row>
    <row r="23" spans="1:6" ht="14.4" x14ac:dyDescent="0.3">
      <c r="A23" s="352">
        <v>17</v>
      </c>
      <c r="B23" s="352" t="s">
        <v>273</v>
      </c>
      <c r="C23" s="353">
        <v>44971</v>
      </c>
      <c r="D23" s="352">
        <v>1</v>
      </c>
      <c r="E23" s="354">
        <v>800</v>
      </c>
      <c r="F23" s="355">
        <f t="shared" ref="F23:F24" si="3">E23*D23</f>
        <v>800</v>
      </c>
    </row>
    <row r="24" spans="1:6" ht="14.4" x14ac:dyDescent="0.3">
      <c r="A24" s="352">
        <v>18</v>
      </c>
      <c r="B24" s="352" t="s">
        <v>273</v>
      </c>
      <c r="C24" s="353">
        <v>44971</v>
      </c>
      <c r="D24" s="352">
        <v>1</v>
      </c>
      <c r="E24" s="354">
        <v>800</v>
      </c>
      <c r="F24" s="355">
        <f t="shared" si="3"/>
        <v>800</v>
      </c>
    </row>
    <row r="25" spans="1:6" ht="14.4" x14ac:dyDescent="0.3">
      <c r="A25" s="67"/>
      <c r="B25" s="67"/>
      <c r="C25" s="67"/>
      <c r="D25" s="67"/>
      <c r="E25" s="68"/>
      <c r="F25" s="67"/>
    </row>
    <row r="26" spans="1:6" ht="14.4" x14ac:dyDescent="0.3">
      <c r="A26" s="67"/>
      <c r="B26" s="67"/>
      <c r="C26" s="67"/>
      <c r="D26" s="67"/>
      <c r="E26" s="70" t="s">
        <v>205</v>
      </c>
      <c r="F26" s="69">
        <f>SUM(F6:F25)</f>
        <v>29600</v>
      </c>
    </row>
    <row r="27" spans="1:6" ht="14.4" x14ac:dyDescent="0.3">
      <c r="A27" s="28"/>
      <c r="B27" s="28"/>
      <c r="C27" s="28"/>
      <c r="D27" s="28"/>
      <c r="E27" s="28"/>
      <c r="F27" s="28"/>
    </row>
    <row r="28" spans="1:6" ht="14.4" x14ac:dyDescent="0.3">
      <c r="A28" s="28"/>
      <c r="B28" s="28"/>
      <c r="C28" s="28"/>
      <c r="D28" s="28"/>
      <c r="E28" s="28"/>
      <c r="F28" s="28"/>
    </row>
    <row r="29" spans="1:6" ht="14.4" x14ac:dyDescent="0.3">
      <c r="A29" s="28"/>
      <c r="B29" s="28"/>
      <c r="C29" s="28"/>
      <c r="D29" s="28"/>
      <c r="E29" s="28"/>
      <c r="F29" s="28"/>
    </row>
    <row r="33" spans="5:5" ht="14.4" x14ac:dyDescent="0.3">
      <c r="E33" s="28"/>
    </row>
  </sheetData>
  <protectedRanges>
    <protectedRange sqref="A1:F1048576" name="Range1" securityDescriptor="O:WDG:WDD:(A;;CC;;;S-1-5-21-2162722240-155571142-4159933717-1001)"/>
  </protectedRanges>
  <mergeCells count="1">
    <mergeCell ref="A3:F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Props1.xml><?xml version="1.0" encoding="utf-8"?>
<ds:datastoreItem xmlns:ds="http://schemas.openxmlformats.org/officeDocument/2006/customXml" ds:itemID="{279FB464-FA02-400D-AB03-8CAA52350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CC3A2F-7E9B-48B1-A104-5A7D44688E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88D9F3-FB1F-410E-9130-340CFFD49112}">
  <ds:schemaRefs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BB9212D1-3D8D-4F7C-B0B3-69C95E41A40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182470c-9c64-4c0e-a68a-a1f556439e59"/>
    <ds:schemaRef ds:uri="http://purl.org/dc/terms/"/>
    <ds:schemaRef ds:uri="http://www.w3.org/XML/1998/namespace"/>
    <ds:schemaRef ds:uri="4d52836b-ce72-4b89-82f9-d65d5dfc828e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SUMMARY</vt:lpstr>
      <vt:lpstr>Sc Shedule </vt:lpstr>
      <vt:lpstr>DW - Scaffolder</vt:lpstr>
      <vt:lpstr>DW - Forman</vt:lpstr>
      <vt:lpstr>Ins and tagging </vt:lpstr>
      <vt:lpstr>Hire</vt:lpstr>
      <vt:lpstr>RE Insp &amp; Taging</vt:lpstr>
      <vt:lpstr>Sale</vt:lpstr>
      <vt:lpstr>Third Party Insp</vt:lpstr>
      <vt:lpstr>'Sc Shedule '!Print_Area</vt:lpstr>
      <vt:lpstr>SUMMARY!Print_Area</vt:lpstr>
      <vt:lpstr>'DW - Scaffolder'!Print_Titles</vt:lpstr>
      <vt:lpstr>'Sc Shedule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Tharaka Rathnayaka</cp:lastModifiedBy>
  <cp:lastPrinted>2023-03-31T07:09:09Z</cp:lastPrinted>
  <dcterms:created xsi:type="dcterms:W3CDTF">2019-09-29T04:58:26Z</dcterms:created>
  <dcterms:modified xsi:type="dcterms:W3CDTF">2023-04-18T13:00:47Z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011E318E561683707519EC7A0A3D75A52D0108E19F9F537A27E0094CF54F4C11AB6F09C29D68995C968BF0D6DD0795919645621105F43C8B7C7A7D665711DFEF0FB01776A1CAB87958161773E3A463FAC5EE086B2778F5C67ADA7979DE0AB40BE88C3C1B768D98B8CDF13A3CD7AC76CCF25E4A8F3F11DCEDF53DC54531CE06E</vt:lpwstr>
  </property>
  <property fmtid="{D5CDD505-2E9C-101B-9397-08002B2CF9AE}" pid="3" name="Business Objects Context Information1">
    <vt:lpwstr>1C84A0F2BDDF960FC6D5A8F7144CFAF8456947C00A2B51A145CAC6C4A8D75939AF2952332A84B0B34B122D473A4B38CE3D6463A0153FFA3F85810492B9AE6DD5EB913D0396E58DA875A54620E7E1CD5030D633BDF996B8E4D65BB212085855AFABB00809B16D5263E54D0636905FE33E66B9027093F775CF8CC59D1AD30818D</vt:lpwstr>
  </property>
  <property fmtid="{D5CDD505-2E9C-101B-9397-08002B2CF9AE}" pid="4" name="Business Objects Context Information2">
    <vt:lpwstr>F1F25C4B9B4C0FD35CD4B9AF39F58F71EDB195D7DD08C8F66A41BAEE0BF890073232D639F663F9730A0C1488710168B82BAF4A6BFE97DD75DB2AB27823BE2227C97B73738F72960EED6507C87B4033CF7827983D84AAD53D39F2D39E8D4D3DA8A342F4777B19669611194DB19921A1BE60A88DDEBE7CBCD013BF0BA172196B6</vt:lpwstr>
  </property>
  <property fmtid="{D5CDD505-2E9C-101B-9397-08002B2CF9AE}" pid="5" name="Business Objects Context Information3">
    <vt:lpwstr>9AA439211B67AA84AE56DCFCFA8742DD8E88DC89D730320942BDD914BDB80BB5DFBD75A7CCF1842F01115FE9777E153B508B552D02A1B39F7C2EA472FD41518E7B62830925522FD311FE76B37BB705E99F43CD7B39E596716345D525942E97FF7796372819679361350F92D11984813C15A2E926EA242F75061BB7BA3A6E48A</vt:lpwstr>
  </property>
  <property fmtid="{D5CDD505-2E9C-101B-9397-08002B2CF9AE}" pid="6" name="Business Objects Context Information4">
    <vt:lpwstr>18DBEBBAC5FAE591AAE08FF2AB6930F5A1008DA60FAF01BAD4B831A38D919FE56A321B95AAC15054FE871F9FD3A8184BAE400A0B598EE7ED254FA011E8857DD89A54721AB54341C14622BD6401C721D7236F7A261054AE87A9DC7A29015798C7B88A75C7D9889AF00FC04F2DC71F69D8EB61EB2C394F73E182EEE23CC4A1E10</vt:lpwstr>
  </property>
  <property fmtid="{D5CDD505-2E9C-101B-9397-08002B2CF9AE}" pid="7" name="Business Objects Context Information5">
    <vt:lpwstr>6DF5B7BF5081B2AD0A4792B5AC8D8D6900CB60B30AD976D01C0FF54776BC4A623E0772233C7D0C43EE81381087D26C006F1489900EFA7B6C9818212348B9E9EAC589CC2E70EAE4517217DFE5109A50AE033A43884F4A3BFC5F1D7B536C5A88E9FD18921C9ADE557BC735ADAB2F32867AC61ACC0267CCB8CE02EDC2F83719526</vt:lpwstr>
  </property>
  <property fmtid="{D5CDD505-2E9C-101B-9397-08002B2CF9AE}" pid="8" name="Business Objects Context Information6">
    <vt:lpwstr>2AC961D7C2F8B3A7C6ECA7E0FE28A149B53917A05D92DC931021AA84C9F161C0F7F64EA08C4A48E8F96B4B1A8C6EA902A7EB6A273D641B9A29777141AFB8132F221780BF981404A00331D5171802A6B878E5DDEAC2054FF99EC1B00EAB8E309A2B0133DCAEE2D7F4D9D7204D6343A5FBDC8B5311</vt:lpwstr>
  </property>
  <property fmtid="{D5CDD505-2E9C-101B-9397-08002B2CF9AE}" pid="9" name="ContentTypeId">
    <vt:lpwstr>0x010100F52C19EA790EB54A99A699BA62372528</vt:lpwstr>
  </property>
  <property fmtid="{D5CDD505-2E9C-101B-9397-08002B2CF9AE}" pid="10" name="MediaServiceImageTags">
    <vt:lpwstr/>
  </property>
  <property fmtid="{D5CDD505-2E9C-101B-9397-08002B2CF9AE}" pid="11" name="PlanSwiftJobName">
    <vt:lpwstr/>
  </property>
  <property fmtid="{D5CDD505-2E9C-101B-9397-08002B2CF9AE}" pid="12" name="PlanSwiftJobGuid">
    <vt:lpwstr/>
  </property>
  <property fmtid="{D5CDD505-2E9C-101B-9397-08002B2CF9AE}" pid="13" name="LinkedDataId">
    <vt:lpwstr>{5588D9F3-FB1F-410E-9130-340CFFD49112}</vt:lpwstr>
  </property>
</Properties>
</file>